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IO.1a - VENKOVNÍ KANA..." sheetId="2" r:id="rId2"/>
    <sheet name="D.1.IO.1b - ČOV A ZATRUBNĚNÍ" sheetId="3" r:id="rId3"/>
    <sheet name="D.1.IO.2. - PŘÍPOJKA NN" sheetId="4" r:id="rId4"/>
    <sheet name="D.1.IO.3. - VODOVODNÍ PŘÍ..." sheetId="5" r:id="rId5"/>
    <sheet name="D.1.IO.4. - ZPEVNĚNÉ PLOC..." sheetId="6" r:id="rId6"/>
    <sheet name="D.1.SO.1.1 STAVEBNÍ - STA..." sheetId="7" r:id="rId7"/>
    <sheet name="D.1.SO.1.4 - ZDRAVOTNĚ TE..." sheetId="8" r:id="rId8"/>
    <sheet name="D.1.SO.1.5. - ELEKTROINST..." sheetId="9" r:id="rId9"/>
    <sheet name="D.2.1. - TECHNOLOGICKÁ ČÁ..." sheetId="10" r:id="rId10"/>
    <sheet name="D.2.2. - ELEKTROTECHNICKÁ..." sheetId="11" r:id="rId11"/>
    <sheet name="021 - PŘÍPOJKY SPLAŠKOVÉ ..." sheetId="12" r:id="rId12"/>
    <sheet name="Pokyny pro vyplnění" sheetId="13" r:id="rId13"/>
  </sheets>
  <definedNames>
    <definedName name="_xlnm.Print_Area" localSheetId="0">'Rekapitulace stavby'!$D$4:$AO$36,'Rekapitulace stavby'!$C$42:$AQ$72</definedName>
    <definedName name="_xlnm.Print_Titles" localSheetId="0">'Rekapitulace stavby'!$52:$52</definedName>
    <definedName name="_xlnm._FilterDatabase" localSheetId="1" hidden="1">'D.1.IO.1a - VENKOVNÍ KANA...'!$C$105:$K$695</definedName>
    <definedName name="_xlnm.Print_Area" localSheetId="1">'D.1.IO.1a - VENKOVNÍ KANA...'!$C$4:$J$43,'D.1.IO.1a - VENKOVNÍ KANA...'!$C$49:$J$83,'D.1.IO.1a - VENKOVNÍ KANA...'!$C$89:$K$695</definedName>
    <definedName name="_xlnm.Print_Titles" localSheetId="1">'D.1.IO.1a - VENKOVNÍ KANA...'!$105:$105</definedName>
    <definedName name="_xlnm._FilterDatabase" localSheetId="2" hidden="1">'D.1.IO.1b - ČOV A ZATRUBNĚNÍ'!$C$102:$K$453</definedName>
    <definedName name="_xlnm.Print_Area" localSheetId="2">'D.1.IO.1b - ČOV A ZATRUBNĚNÍ'!$C$4:$J$43,'D.1.IO.1b - ČOV A ZATRUBNĚNÍ'!$C$49:$J$80,'D.1.IO.1b - ČOV A ZATRUBNĚNÍ'!$C$86:$K$453</definedName>
    <definedName name="_xlnm.Print_Titles" localSheetId="2">'D.1.IO.1b - ČOV A ZATRUBNĚNÍ'!$102:$102</definedName>
    <definedName name="_xlnm._FilterDatabase" localSheetId="3" hidden="1">'D.1.IO.2. - PŘÍPOJKA NN'!$C$101:$K$184</definedName>
    <definedName name="_xlnm.Print_Area" localSheetId="3">'D.1.IO.2. - PŘÍPOJKA NN'!$C$4:$J$43,'D.1.IO.2. - PŘÍPOJKA NN'!$C$49:$J$79,'D.1.IO.2. - PŘÍPOJKA NN'!$C$85:$K$184</definedName>
    <definedName name="_xlnm.Print_Titles" localSheetId="3">'D.1.IO.2. - PŘÍPOJKA NN'!$101:$101</definedName>
    <definedName name="_xlnm._FilterDatabase" localSheetId="4" hidden="1">'D.1.IO.3. - VODOVODNÍ PŘÍ...'!$C$100:$K$255</definedName>
    <definedName name="_xlnm.Print_Area" localSheetId="4">'D.1.IO.3. - VODOVODNÍ PŘÍ...'!$C$4:$J$43,'D.1.IO.3. - VODOVODNÍ PŘÍ...'!$C$49:$J$78,'D.1.IO.3. - VODOVODNÍ PŘÍ...'!$C$84:$K$255</definedName>
    <definedName name="_xlnm.Print_Titles" localSheetId="4">'D.1.IO.3. - VODOVODNÍ PŘÍ...'!$100:$100</definedName>
    <definedName name="_xlnm._FilterDatabase" localSheetId="5" hidden="1">'D.1.IO.4. - ZPEVNĚNÉ PLOC...'!$C$95:$K$133</definedName>
    <definedName name="_xlnm.Print_Area" localSheetId="5">'D.1.IO.4. - ZPEVNĚNÉ PLOC...'!$C$4:$J$43,'D.1.IO.4. - ZPEVNĚNÉ PLOC...'!$C$49:$J$73,'D.1.IO.4. - ZPEVNĚNÉ PLOC...'!$C$79:$K$133</definedName>
    <definedName name="_xlnm.Print_Titles" localSheetId="5">'D.1.IO.4. - ZPEVNĚNÉ PLOC...'!$95:$95</definedName>
    <definedName name="_xlnm._FilterDatabase" localSheetId="6" hidden="1">'D.1.SO.1.1 STAVEBNÍ - STA...'!$C$113:$K$408</definedName>
    <definedName name="_xlnm.Print_Area" localSheetId="6">'D.1.SO.1.1 STAVEBNÍ - STA...'!$C$4:$J$43,'D.1.SO.1.1 STAVEBNÍ - STA...'!$C$49:$J$91,'D.1.SO.1.1 STAVEBNÍ - STA...'!$C$97:$K$408</definedName>
    <definedName name="_xlnm.Print_Titles" localSheetId="6">'D.1.SO.1.1 STAVEBNÍ - STA...'!$113:$113</definedName>
    <definedName name="_xlnm._FilterDatabase" localSheetId="7" hidden="1">'D.1.SO.1.4 - ZDRAVOTNĚ TE...'!$C$102:$K$269</definedName>
    <definedName name="_xlnm.Print_Area" localSheetId="7">'D.1.SO.1.4 - ZDRAVOTNĚ TE...'!$C$4:$J$43,'D.1.SO.1.4 - ZDRAVOTNĚ TE...'!$C$49:$J$80,'D.1.SO.1.4 - ZDRAVOTNĚ TE...'!$C$86:$K$269</definedName>
    <definedName name="_xlnm.Print_Titles" localSheetId="7">'D.1.SO.1.4 - ZDRAVOTNĚ TE...'!$102:$102</definedName>
    <definedName name="_xlnm._FilterDatabase" localSheetId="8" hidden="1">'D.1.SO.1.5. - ELEKTROINST...'!$C$96:$K$232</definedName>
    <definedName name="_xlnm.Print_Area" localSheetId="8">'D.1.SO.1.5. - ELEKTROINST...'!$C$4:$J$43,'D.1.SO.1.5. - ELEKTROINST...'!$C$49:$J$74,'D.1.SO.1.5. - ELEKTROINST...'!$C$80:$K$232</definedName>
    <definedName name="_xlnm.Print_Titles" localSheetId="8">'D.1.SO.1.5. - ELEKTROINST...'!$96:$96</definedName>
    <definedName name="_xlnm._FilterDatabase" localSheetId="9" hidden="1">'D.2.1. - TECHNOLOGICKÁ ČÁ...'!$C$106:$K$225</definedName>
    <definedName name="_xlnm.Print_Area" localSheetId="9">'D.2.1. - TECHNOLOGICKÁ ČÁ...'!$C$4:$J$43,'D.2.1. - TECHNOLOGICKÁ ČÁ...'!$C$49:$J$84,'D.2.1. - TECHNOLOGICKÁ ČÁ...'!$C$90:$K$225</definedName>
    <definedName name="_xlnm.Print_Titles" localSheetId="9">'D.2.1. - TECHNOLOGICKÁ ČÁ...'!$106:$106</definedName>
    <definedName name="_xlnm._FilterDatabase" localSheetId="10" hidden="1">'D.2.2. - ELEKTROTECHNICKÁ...'!$C$99:$K$252</definedName>
    <definedName name="_xlnm.Print_Area" localSheetId="10">'D.2.2. - ELEKTROTECHNICKÁ...'!$C$4:$J$43,'D.2.2. - ELEKTROTECHNICKÁ...'!$C$49:$J$77,'D.2.2. - ELEKTROTECHNICKÁ...'!$C$83:$K$252</definedName>
    <definedName name="_xlnm.Print_Titles" localSheetId="10">'D.2.2. - ELEKTROTECHNICKÁ...'!$99:$99</definedName>
    <definedName name="_xlnm._FilterDatabase" localSheetId="11" hidden="1">'021 - PŘÍPOJKY SPLAŠKOVÉ ...'!$C$98:$K$305</definedName>
    <definedName name="_xlnm.Print_Area" localSheetId="11">'021 - PŘÍPOJKY SPLAŠKOVÉ ...'!$C$4:$J$41,'021 - PŘÍPOJKY SPLAŠKOVÉ ...'!$C$47:$J$78,'021 - PŘÍPOJKY SPLAŠKOVÉ ...'!$C$84:$K$305</definedName>
    <definedName name="_xlnm.Print_Titles" localSheetId="11">'021 - PŘÍPOJKY SPLAŠKOVÉ ...'!$98:$98</definedName>
    <definedName name="_xlnm.Print_Area" localSheetId="1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2" l="1" r="J39"/>
  <c r="J38"/>
  <c i="1" r="AY71"/>
  <c i="12" r="J37"/>
  <c i="1" r="AX71"/>
  <c i="12" r="BI304"/>
  <c r="BH304"/>
  <c r="BG304"/>
  <c r="BF304"/>
  <c r="T304"/>
  <c r="T303"/>
  <c r="R304"/>
  <c r="R303"/>
  <c r="P304"/>
  <c r="P303"/>
  <c r="BI301"/>
  <c r="BH301"/>
  <c r="BG301"/>
  <c r="BF301"/>
  <c r="T301"/>
  <c r="T300"/>
  <c r="R301"/>
  <c r="R300"/>
  <c r="P301"/>
  <c r="P300"/>
  <c r="BI298"/>
  <c r="BH298"/>
  <c r="BG298"/>
  <c r="BF298"/>
  <c r="T298"/>
  <c r="R298"/>
  <c r="P298"/>
  <c r="BI296"/>
  <c r="BH296"/>
  <c r="BG296"/>
  <c r="BF296"/>
  <c r="T296"/>
  <c r="R296"/>
  <c r="P296"/>
  <c r="BI290"/>
  <c r="BH290"/>
  <c r="BG290"/>
  <c r="BF290"/>
  <c r="T290"/>
  <c r="T289"/>
  <c r="R290"/>
  <c r="R289"/>
  <c r="P290"/>
  <c r="P289"/>
  <c r="BI287"/>
  <c r="BH287"/>
  <c r="BG287"/>
  <c r="BF287"/>
  <c r="T287"/>
  <c r="R287"/>
  <c r="P287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T211"/>
  <c r="R212"/>
  <c r="R211"/>
  <c r="P212"/>
  <c r="P211"/>
  <c r="BI209"/>
  <c r="BH209"/>
  <c r="BG209"/>
  <c r="BF209"/>
  <c r="T209"/>
  <c r="R209"/>
  <c r="P209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5"/>
  <c r="BH155"/>
  <c r="BG155"/>
  <c r="BF155"/>
  <c r="T155"/>
  <c r="R155"/>
  <c r="P155"/>
  <c r="BI153"/>
  <c r="BH153"/>
  <c r="BG153"/>
  <c r="BF153"/>
  <c r="T153"/>
  <c r="R153"/>
  <c r="P153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J96"/>
  <c r="J95"/>
  <c r="F95"/>
  <c r="F93"/>
  <c r="E91"/>
  <c r="J59"/>
  <c r="J58"/>
  <c r="F58"/>
  <c r="F56"/>
  <c r="E54"/>
  <c r="J20"/>
  <c r="E20"/>
  <c r="F96"/>
  <c r="J19"/>
  <c r="J14"/>
  <c r="J93"/>
  <c r="E7"/>
  <c r="E50"/>
  <c i="11" r="J177"/>
  <c r="J41"/>
  <c r="J40"/>
  <c i="1" r="AY69"/>
  <c i="11" r="J39"/>
  <c i="1" r="AX69"/>
  <c i="11"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J71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J97"/>
  <c r="J96"/>
  <c r="F96"/>
  <c r="F94"/>
  <c r="E92"/>
  <c r="J63"/>
  <c r="J62"/>
  <c r="F62"/>
  <c r="F60"/>
  <c r="E58"/>
  <c r="J22"/>
  <c r="E22"/>
  <c r="F97"/>
  <c r="J21"/>
  <c r="J16"/>
  <c r="J94"/>
  <c r="E7"/>
  <c r="E86"/>
  <c i="10" r="J41"/>
  <c r="J40"/>
  <c i="1" r="AY68"/>
  <c i="10" r="J39"/>
  <c i="1" r="AX68"/>
  <c i="10" r="BI225"/>
  <c r="BH225"/>
  <c r="BG225"/>
  <c r="BF225"/>
  <c r="T225"/>
  <c r="T224"/>
  <c r="R225"/>
  <c r="R224"/>
  <c r="P225"/>
  <c r="P224"/>
  <c r="BI223"/>
  <c r="BH223"/>
  <c r="BG223"/>
  <c r="BF223"/>
  <c r="T223"/>
  <c r="T222"/>
  <c r="T221"/>
  <c r="R223"/>
  <c r="R222"/>
  <c r="R221"/>
  <c r="P223"/>
  <c r="P222"/>
  <c r="P221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T124"/>
  <c r="R125"/>
  <c r="R124"/>
  <c r="P125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J104"/>
  <c r="J103"/>
  <c r="F103"/>
  <c r="F101"/>
  <c r="E99"/>
  <c r="J63"/>
  <c r="J62"/>
  <c r="F62"/>
  <c r="F60"/>
  <c r="E58"/>
  <c r="J22"/>
  <c r="E22"/>
  <c r="F63"/>
  <c r="J21"/>
  <c r="J16"/>
  <c r="J101"/>
  <c r="E7"/>
  <c r="E93"/>
  <c i="9" r="J98"/>
  <c r="J41"/>
  <c r="J40"/>
  <c i="1" r="AY66"/>
  <c i="9" r="J39"/>
  <c i="1" r="AX66"/>
  <c i="9"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J68"/>
  <c r="J94"/>
  <c r="J93"/>
  <c r="F93"/>
  <c r="F91"/>
  <c r="E89"/>
  <c r="J63"/>
  <c r="J62"/>
  <c r="F62"/>
  <c r="F60"/>
  <c r="E58"/>
  <c r="J22"/>
  <c r="E22"/>
  <c r="F94"/>
  <c r="J21"/>
  <c r="J16"/>
  <c r="J91"/>
  <c r="E7"/>
  <c r="E83"/>
  <c i="8" r="J41"/>
  <c r="J40"/>
  <c i="1" r="AY65"/>
  <c i="8" r="J39"/>
  <c i="1" r="AX65"/>
  <c i="8"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T160"/>
  <c r="R161"/>
  <c r="R160"/>
  <c r="P161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48"/>
  <c r="BH148"/>
  <c r="BG148"/>
  <c r="BF148"/>
  <c r="T148"/>
  <c r="R148"/>
  <c r="P148"/>
  <c r="BI142"/>
  <c r="BH142"/>
  <c r="BG142"/>
  <c r="BF142"/>
  <c r="T142"/>
  <c r="T141"/>
  <c r="R142"/>
  <c r="R141"/>
  <c r="P142"/>
  <c r="P141"/>
  <c r="BI138"/>
  <c r="BH138"/>
  <c r="BG138"/>
  <c r="BF138"/>
  <c r="T138"/>
  <c r="R138"/>
  <c r="P138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5"/>
  <c r="BH115"/>
  <c r="BG115"/>
  <c r="BF115"/>
  <c r="T115"/>
  <c r="R115"/>
  <c r="P115"/>
  <c r="BI110"/>
  <c r="BH110"/>
  <c r="BG110"/>
  <c r="BF110"/>
  <c r="T110"/>
  <c r="R110"/>
  <c r="P110"/>
  <c r="BI106"/>
  <c r="BH106"/>
  <c r="BG106"/>
  <c r="BF106"/>
  <c r="T106"/>
  <c r="R106"/>
  <c r="P106"/>
  <c r="J100"/>
  <c r="J99"/>
  <c r="F99"/>
  <c r="F97"/>
  <c r="E95"/>
  <c r="J63"/>
  <c r="J62"/>
  <c r="F62"/>
  <c r="F60"/>
  <c r="E58"/>
  <c r="J22"/>
  <c r="E22"/>
  <c r="F100"/>
  <c r="J21"/>
  <c r="J16"/>
  <c r="J60"/>
  <c r="E7"/>
  <c r="E89"/>
  <c i="7" r="J41"/>
  <c r="J40"/>
  <c i="1" r="AY64"/>
  <c i="7" r="J39"/>
  <c i="1" r="AX64"/>
  <c i="7" r="BI408"/>
  <c r="BH408"/>
  <c r="BG408"/>
  <c r="BF408"/>
  <c r="T408"/>
  <c r="T407"/>
  <c r="R408"/>
  <c r="R407"/>
  <c r="P408"/>
  <c r="P407"/>
  <c r="BI406"/>
  <c r="BH406"/>
  <c r="BG406"/>
  <c r="BF406"/>
  <c r="T406"/>
  <c r="R406"/>
  <c r="P406"/>
  <c r="BI405"/>
  <c r="BH405"/>
  <c r="BG405"/>
  <c r="BF405"/>
  <c r="T405"/>
  <c r="R405"/>
  <c r="P405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394"/>
  <c r="BH394"/>
  <c r="BG394"/>
  <c r="BF394"/>
  <c r="T394"/>
  <c r="T393"/>
  <c r="R394"/>
  <c r="R393"/>
  <c r="P394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7"/>
  <c r="BH387"/>
  <c r="BG387"/>
  <c r="BF387"/>
  <c r="T387"/>
  <c r="R387"/>
  <c r="P387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5"/>
  <c r="BH375"/>
  <c r="BG375"/>
  <c r="BF375"/>
  <c r="T375"/>
  <c r="R375"/>
  <c r="P375"/>
  <c r="BI370"/>
  <c r="BH370"/>
  <c r="BG370"/>
  <c r="BF370"/>
  <c r="T370"/>
  <c r="R370"/>
  <c r="P370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49"/>
  <c r="BH349"/>
  <c r="BG349"/>
  <c r="BF349"/>
  <c r="T349"/>
  <c r="R349"/>
  <c r="P349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25"/>
  <c r="BH325"/>
  <c r="BG325"/>
  <c r="BF325"/>
  <c r="T325"/>
  <c r="R325"/>
  <c r="P325"/>
  <c r="BI321"/>
  <c r="BH321"/>
  <c r="BG321"/>
  <c r="BF321"/>
  <c r="T321"/>
  <c r="R321"/>
  <c r="P321"/>
  <c r="BI320"/>
  <c r="BH320"/>
  <c r="BG320"/>
  <c r="BF320"/>
  <c r="T320"/>
  <c r="R320"/>
  <c r="P320"/>
  <c r="BI314"/>
  <c r="BH314"/>
  <c r="BG314"/>
  <c r="BF314"/>
  <c r="T314"/>
  <c r="R314"/>
  <c r="P314"/>
  <c r="BI313"/>
  <c r="BH313"/>
  <c r="BG313"/>
  <c r="BF313"/>
  <c r="T313"/>
  <c r="R313"/>
  <c r="P313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4"/>
  <c r="BH274"/>
  <c r="BG274"/>
  <c r="BF274"/>
  <c r="T274"/>
  <c r="R274"/>
  <c r="P274"/>
  <c r="BI268"/>
  <c r="BH268"/>
  <c r="BG268"/>
  <c r="BF268"/>
  <c r="T268"/>
  <c r="R268"/>
  <c r="P268"/>
  <c r="BI267"/>
  <c r="BH267"/>
  <c r="BG267"/>
  <c r="BF267"/>
  <c r="T267"/>
  <c r="R267"/>
  <c r="P267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2"/>
  <c r="BH252"/>
  <c r="BG252"/>
  <c r="BF252"/>
  <c r="T252"/>
  <c r="R252"/>
  <c r="P252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T221"/>
  <c r="R222"/>
  <c r="R221"/>
  <c r="P222"/>
  <c r="P221"/>
  <c r="BI217"/>
  <c r="BH217"/>
  <c r="BG217"/>
  <c r="BF217"/>
  <c r="T217"/>
  <c r="R217"/>
  <c r="P217"/>
  <c r="BI216"/>
  <c r="BH216"/>
  <c r="BG216"/>
  <c r="BF216"/>
  <c r="T216"/>
  <c r="R216"/>
  <c r="P216"/>
  <c r="BI213"/>
  <c r="BH213"/>
  <c r="BG213"/>
  <c r="BF213"/>
  <c r="T213"/>
  <c r="R213"/>
  <c r="P213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J111"/>
  <c r="J110"/>
  <c r="F110"/>
  <c r="F108"/>
  <c r="E106"/>
  <c r="J63"/>
  <c r="J62"/>
  <c r="F62"/>
  <c r="F60"/>
  <c r="E58"/>
  <c r="J22"/>
  <c r="E22"/>
  <c r="F111"/>
  <c r="J21"/>
  <c r="J16"/>
  <c r="J108"/>
  <c r="E7"/>
  <c r="E100"/>
  <c i="6" r="J41"/>
  <c r="J40"/>
  <c i="1" r="AY61"/>
  <c i="6" r="J39"/>
  <c i="1" r="AX61"/>
  <c i="6" r="BI133"/>
  <c r="BH133"/>
  <c r="BG133"/>
  <c r="BF133"/>
  <c r="T133"/>
  <c r="T132"/>
  <c r="R133"/>
  <c r="R132"/>
  <c r="P133"/>
  <c r="P132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1"/>
  <c r="BH121"/>
  <c r="BG121"/>
  <c r="BF121"/>
  <c r="T121"/>
  <c r="R121"/>
  <c r="P121"/>
  <c r="BI120"/>
  <c r="BH120"/>
  <c r="BG120"/>
  <c r="BF120"/>
  <c r="T120"/>
  <c r="R120"/>
  <c r="P120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93"/>
  <c r="J21"/>
  <c r="J16"/>
  <c r="J90"/>
  <c r="E7"/>
  <c r="E82"/>
  <c i="5" r="J41"/>
  <c r="J40"/>
  <c i="1" r="AY60"/>
  <c i="5" r="J39"/>
  <c i="1" r="AX60"/>
  <c i="5"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1"/>
  <c r="BH231"/>
  <c r="BG231"/>
  <c r="BF231"/>
  <c r="T231"/>
  <c r="R231"/>
  <c r="P231"/>
  <c r="BI230"/>
  <c r="BH230"/>
  <c r="BG230"/>
  <c r="BF230"/>
  <c r="T230"/>
  <c r="R230"/>
  <c r="P230"/>
  <c r="BI224"/>
  <c r="BH224"/>
  <c r="BG224"/>
  <c r="BF224"/>
  <c r="T224"/>
  <c r="T223"/>
  <c r="R224"/>
  <c r="R223"/>
  <c r="P224"/>
  <c r="P223"/>
  <c r="BI222"/>
  <c r="BH222"/>
  <c r="BG222"/>
  <c r="BF222"/>
  <c r="T222"/>
  <c r="R222"/>
  <c r="P222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3"/>
  <c r="BH173"/>
  <c r="BG173"/>
  <c r="BF173"/>
  <c r="T173"/>
  <c r="T172"/>
  <c r="R173"/>
  <c r="R172"/>
  <c r="P173"/>
  <c r="P172"/>
  <c r="BI169"/>
  <c r="BH169"/>
  <c r="BG169"/>
  <c r="BF169"/>
  <c r="T169"/>
  <c r="R169"/>
  <c r="P169"/>
  <c r="BI166"/>
  <c r="BH166"/>
  <c r="BG166"/>
  <c r="BF166"/>
  <c r="T166"/>
  <c r="R166"/>
  <c r="P166"/>
  <c r="BI157"/>
  <c r="BH157"/>
  <c r="BG157"/>
  <c r="BF157"/>
  <c r="T157"/>
  <c r="R157"/>
  <c r="P157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37"/>
  <c r="BH137"/>
  <c r="BG137"/>
  <c r="BF137"/>
  <c r="T137"/>
  <c r="R137"/>
  <c r="P137"/>
  <c r="BI135"/>
  <c r="BH135"/>
  <c r="BG135"/>
  <c r="BF135"/>
  <c r="T135"/>
  <c r="R135"/>
  <c r="P135"/>
  <c r="BI131"/>
  <c r="BH131"/>
  <c r="BG131"/>
  <c r="BF131"/>
  <c r="T131"/>
  <c r="R131"/>
  <c r="P131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J98"/>
  <c r="J97"/>
  <c r="F97"/>
  <c r="F95"/>
  <c r="E93"/>
  <c r="J63"/>
  <c r="J62"/>
  <c r="F62"/>
  <c r="F60"/>
  <c r="E58"/>
  <c r="J22"/>
  <c r="E22"/>
  <c r="F98"/>
  <c r="J21"/>
  <c r="J16"/>
  <c r="J95"/>
  <c r="E7"/>
  <c r="E87"/>
  <c i="4" r="J41"/>
  <c r="J40"/>
  <c i="1" r="AY59"/>
  <c i="4" r="J39"/>
  <c i="1" r="AX59"/>
  <c i="4"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59"/>
  <c r="BH159"/>
  <c r="BG159"/>
  <c r="BF159"/>
  <c r="T159"/>
  <c r="T158"/>
  <c r="R159"/>
  <c r="R158"/>
  <c r="P159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J99"/>
  <c r="J98"/>
  <c r="F98"/>
  <c r="F96"/>
  <c r="E94"/>
  <c r="J63"/>
  <c r="J62"/>
  <c r="F62"/>
  <c r="F60"/>
  <c r="E58"/>
  <c r="J22"/>
  <c r="E22"/>
  <c r="F99"/>
  <c r="J21"/>
  <c r="J16"/>
  <c r="J96"/>
  <c r="E7"/>
  <c r="E88"/>
  <c i="3" r="J41"/>
  <c r="J40"/>
  <c i="1" r="AY58"/>
  <c i="3" r="J39"/>
  <c i="1" r="AX58"/>
  <c i="3" r="BI453"/>
  <c r="BH453"/>
  <c r="BG453"/>
  <c r="BF453"/>
  <c r="T453"/>
  <c r="T452"/>
  <c r="R453"/>
  <c r="R452"/>
  <c r="P453"/>
  <c r="P452"/>
  <c r="BI451"/>
  <c r="BH451"/>
  <c r="BG451"/>
  <c r="BF451"/>
  <c r="T451"/>
  <c r="R451"/>
  <c r="P451"/>
  <c r="BI450"/>
  <c r="BH450"/>
  <c r="BG450"/>
  <c r="BF450"/>
  <c r="T450"/>
  <c r="R450"/>
  <c r="P450"/>
  <c r="BI448"/>
  <c r="BH448"/>
  <c r="BG448"/>
  <c r="BF448"/>
  <c r="T448"/>
  <c r="R448"/>
  <c r="P448"/>
  <c r="BI447"/>
  <c r="BH447"/>
  <c r="BG447"/>
  <c r="BF447"/>
  <c r="T447"/>
  <c r="R447"/>
  <c r="P447"/>
  <c r="BI445"/>
  <c r="BH445"/>
  <c r="BG445"/>
  <c r="BF445"/>
  <c r="T445"/>
  <c r="T444"/>
  <c r="R445"/>
  <c r="R444"/>
  <c r="P445"/>
  <c r="P444"/>
  <c r="BI443"/>
  <c r="BH443"/>
  <c r="BG443"/>
  <c r="BF443"/>
  <c r="T443"/>
  <c r="R443"/>
  <c r="P443"/>
  <c r="BI442"/>
  <c r="BH442"/>
  <c r="BG442"/>
  <c r="BF442"/>
  <c r="T442"/>
  <c r="R442"/>
  <c r="P442"/>
  <c r="BI436"/>
  <c r="BH436"/>
  <c r="BG436"/>
  <c r="BF436"/>
  <c r="T436"/>
  <c r="T435"/>
  <c r="R436"/>
  <c r="R435"/>
  <c r="P436"/>
  <c r="P435"/>
  <c r="BI434"/>
  <c r="BH434"/>
  <c r="BG434"/>
  <c r="BF434"/>
  <c r="T434"/>
  <c r="R434"/>
  <c r="P434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1"/>
  <c r="BH421"/>
  <c r="BG421"/>
  <c r="BF421"/>
  <c r="T421"/>
  <c r="R421"/>
  <c r="P421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6"/>
  <c r="BH406"/>
  <c r="BG406"/>
  <c r="BF406"/>
  <c r="T406"/>
  <c r="R406"/>
  <c r="P406"/>
  <c r="BI405"/>
  <c r="BH405"/>
  <c r="BG405"/>
  <c r="BF405"/>
  <c r="T405"/>
  <c r="R405"/>
  <c r="P405"/>
  <c r="BI403"/>
  <c r="BH403"/>
  <c r="BG403"/>
  <c r="BF403"/>
  <c r="T403"/>
  <c r="R403"/>
  <c r="P403"/>
  <c r="BI400"/>
  <c r="BH400"/>
  <c r="BG400"/>
  <c r="BF400"/>
  <c r="T400"/>
  <c r="R400"/>
  <c r="P400"/>
  <c r="BI399"/>
  <c r="BH399"/>
  <c r="BG399"/>
  <c r="BF399"/>
  <c r="T399"/>
  <c r="R399"/>
  <c r="P399"/>
  <c r="BI397"/>
  <c r="BH397"/>
  <c r="BG397"/>
  <c r="BF397"/>
  <c r="T397"/>
  <c r="R397"/>
  <c r="P397"/>
  <c r="BI392"/>
  <c r="BH392"/>
  <c r="BG392"/>
  <c r="BF392"/>
  <c r="T392"/>
  <c r="R392"/>
  <c r="P392"/>
  <c r="BI388"/>
  <c r="BH388"/>
  <c r="BG388"/>
  <c r="BF388"/>
  <c r="T388"/>
  <c r="R388"/>
  <c r="P388"/>
  <c r="BI386"/>
  <c r="BH386"/>
  <c r="BG386"/>
  <c r="BF386"/>
  <c r="T386"/>
  <c r="R386"/>
  <c r="P386"/>
  <c r="BI383"/>
  <c r="BH383"/>
  <c r="BG383"/>
  <c r="BF383"/>
  <c r="T383"/>
  <c r="R383"/>
  <c r="P383"/>
  <c r="BI379"/>
  <c r="BH379"/>
  <c r="BG379"/>
  <c r="BF379"/>
  <c r="T379"/>
  <c r="R379"/>
  <c r="P379"/>
  <c r="BI374"/>
  <c r="BH374"/>
  <c r="BG374"/>
  <c r="BF374"/>
  <c r="T374"/>
  <c r="R374"/>
  <c r="P374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46"/>
  <c r="BH346"/>
  <c r="BG346"/>
  <c r="BF346"/>
  <c r="T346"/>
  <c r="R346"/>
  <c r="P346"/>
  <c r="BI340"/>
  <c r="BH340"/>
  <c r="BG340"/>
  <c r="BF340"/>
  <c r="T340"/>
  <c r="R340"/>
  <c r="P340"/>
  <c r="BI336"/>
  <c r="BH336"/>
  <c r="BG336"/>
  <c r="BF336"/>
  <c r="T336"/>
  <c r="R336"/>
  <c r="P336"/>
  <c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15"/>
  <c r="BH315"/>
  <c r="BG315"/>
  <c r="BF315"/>
  <c r="T315"/>
  <c r="R315"/>
  <c r="P315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298"/>
  <c r="BH298"/>
  <c r="BG298"/>
  <c r="BF298"/>
  <c r="T298"/>
  <c r="R298"/>
  <c r="P298"/>
  <c r="BI294"/>
  <c r="BH294"/>
  <c r="BG294"/>
  <c r="BF294"/>
  <c r="T294"/>
  <c r="R294"/>
  <c r="P294"/>
  <c r="BI292"/>
  <c r="BH292"/>
  <c r="BG292"/>
  <c r="BF292"/>
  <c r="T292"/>
  <c r="R292"/>
  <c r="P292"/>
  <c r="BI278"/>
  <c r="BH278"/>
  <c r="BG278"/>
  <c r="BF278"/>
  <c r="T278"/>
  <c r="R278"/>
  <c r="P278"/>
  <c r="BI271"/>
  <c r="BH271"/>
  <c r="BG271"/>
  <c r="BF271"/>
  <c r="T271"/>
  <c r="R271"/>
  <c r="P271"/>
  <c r="BI265"/>
  <c r="BH265"/>
  <c r="BG265"/>
  <c r="BF265"/>
  <c r="T265"/>
  <c r="R265"/>
  <c r="P265"/>
  <c r="BI263"/>
  <c r="BH263"/>
  <c r="BG263"/>
  <c r="BF263"/>
  <c r="T263"/>
  <c r="R263"/>
  <c r="P263"/>
  <c r="BI252"/>
  <c r="BH252"/>
  <c r="BG252"/>
  <c r="BF252"/>
  <c r="T252"/>
  <c r="R252"/>
  <c r="P252"/>
  <c r="BI245"/>
  <c r="BH245"/>
  <c r="BG245"/>
  <c r="BF245"/>
  <c r="T245"/>
  <c r="R245"/>
  <c r="P245"/>
  <c r="BI241"/>
  <c r="BH241"/>
  <c r="BG241"/>
  <c r="BF241"/>
  <c r="T241"/>
  <c r="R241"/>
  <c r="P241"/>
  <c r="BI235"/>
  <c r="BH235"/>
  <c r="BG235"/>
  <c r="BF235"/>
  <c r="T235"/>
  <c r="R235"/>
  <c r="P235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19"/>
  <c r="BH219"/>
  <c r="BG219"/>
  <c r="BF219"/>
  <c r="T219"/>
  <c r="R219"/>
  <c r="P219"/>
  <c r="BI214"/>
  <c r="BH214"/>
  <c r="BG214"/>
  <c r="BF214"/>
  <c r="T214"/>
  <c r="R214"/>
  <c r="P214"/>
  <c r="BI209"/>
  <c r="BH209"/>
  <c r="BG209"/>
  <c r="BF209"/>
  <c r="T209"/>
  <c r="R209"/>
  <c r="P209"/>
  <c r="BI207"/>
  <c r="BH207"/>
  <c r="BG207"/>
  <c r="BF207"/>
  <c r="T207"/>
  <c r="R207"/>
  <c r="P207"/>
  <c r="BI195"/>
  <c r="BH195"/>
  <c r="BG195"/>
  <c r="BF195"/>
  <c r="T195"/>
  <c r="R195"/>
  <c r="P195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0"/>
  <c r="BH170"/>
  <c r="BG170"/>
  <c r="BF170"/>
  <c r="T170"/>
  <c r="R170"/>
  <c r="P170"/>
  <c r="BI168"/>
  <c r="BH168"/>
  <c r="BG168"/>
  <c r="BF168"/>
  <c r="T168"/>
  <c r="R168"/>
  <c r="P168"/>
  <c r="BI153"/>
  <c r="BH153"/>
  <c r="BG153"/>
  <c r="BF153"/>
  <c r="T153"/>
  <c r="R153"/>
  <c r="P153"/>
  <c r="BI146"/>
  <c r="BH146"/>
  <c r="BG146"/>
  <c r="BF146"/>
  <c r="T146"/>
  <c r="R146"/>
  <c r="P146"/>
  <c r="BI133"/>
  <c r="BH133"/>
  <c r="BG133"/>
  <c r="BF133"/>
  <c r="T133"/>
  <c r="R133"/>
  <c r="P133"/>
  <c r="BI128"/>
  <c r="BH128"/>
  <c r="BG128"/>
  <c r="BF128"/>
  <c r="T128"/>
  <c r="R128"/>
  <c r="P128"/>
  <c r="BI122"/>
  <c r="BH122"/>
  <c r="BG122"/>
  <c r="BF122"/>
  <c r="T122"/>
  <c r="R122"/>
  <c r="P122"/>
  <c r="BI117"/>
  <c r="BH117"/>
  <c r="BG117"/>
  <c r="BF117"/>
  <c r="T117"/>
  <c r="R117"/>
  <c r="P117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J100"/>
  <c r="J99"/>
  <c r="F99"/>
  <c r="F97"/>
  <c r="E95"/>
  <c r="J63"/>
  <c r="J62"/>
  <c r="F62"/>
  <c r="F60"/>
  <c r="E58"/>
  <c r="J22"/>
  <c r="E22"/>
  <c r="F100"/>
  <c r="J21"/>
  <c r="J16"/>
  <c r="J97"/>
  <c r="E7"/>
  <c r="E89"/>
  <c i="2" r="J41"/>
  <c r="J40"/>
  <c i="1" r="AY57"/>
  <c i="2" r="J39"/>
  <c i="1" r="AX57"/>
  <c i="2" r="BI695"/>
  <c r="BH695"/>
  <c r="BG695"/>
  <c r="BF695"/>
  <c r="T695"/>
  <c r="T694"/>
  <c r="R695"/>
  <c r="R694"/>
  <c r="P695"/>
  <c r="P694"/>
  <c r="BI693"/>
  <c r="BH693"/>
  <c r="BG693"/>
  <c r="BF693"/>
  <c r="T693"/>
  <c r="R693"/>
  <c r="P693"/>
  <c r="BI692"/>
  <c r="BH692"/>
  <c r="BG692"/>
  <c r="BF692"/>
  <c r="T692"/>
  <c r="R692"/>
  <c r="P692"/>
  <c r="BI690"/>
  <c r="BH690"/>
  <c r="BG690"/>
  <c r="BF690"/>
  <c r="T690"/>
  <c r="R690"/>
  <c r="P690"/>
  <c r="BI689"/>
  <c r="BH689"/>
  <c r="BG689"/>
  <c r="BF689"/>
  <c r="T689"/>
  <c r="R689"/>
  <c r="P689"/>
  <c r="BI687"/>
  <c r="BH687"/>
  <c r="BG687"/>
  <c r="BF687"/>
  <c r="T687"/>
  <c r="T686"/>
  <c r="R687"/>
  <c r="R686"/>
  <c r="P687"/>
  <c r="P686"/>
  <c r="BI685"/>
  <c r="BH685"/>
  <c r="BG685"/>
  <c r="BF685"/>
  <c r="T685"/>
  <c r="R685"/>
  <c r="P685"/>
  <c r="BI684"/>
  <c r="BH684"/>
  <c r="BG684"/>
  <c r="BF684"/>
  <c r="T684"/>
  <c r="R684"/>
  <c r="P684"/>
  <c r="BI676"/>
  <c r="BH676"/>
  <c r="BG676"/>
  <c r="BF676"/>
  <c r="T676"/>
  <c r="R676"/>
  <c r="P676"/>
  <c r="BI674"/>
  <c r="BH674"/>
  <c r="BG674"/>
  <c r="BF674"/>
  <c r="T674"/>
  <c r="R674"/>
  <c r="P674"/>
  <c r="BI670"/>
  <c r="BH670"/>
  <c r="BG670"/>
  <c r="BF670"/>
  <c r="T670"/>
  <c r="R670"/>
  <c r="P670"/>
  <c r="BI668"/>
  <c r="BH668"/>
  <c r="BG668"/>
  <c r="BF668"/>
  <c r="T668"/>
  <c r="R668"/>
  <c r="P668"/>
  <c r="BI667"/>
  <c r="BH667"/>
  <c r="BG667"/>
  <c r="BF667"/>
  <c r="T667"/>
  <c r="R667"/>
  <c r="P667"/>
  <c r="BI664"/>
  <c r="BH664"/>
  <c r="BG664"/>
  <c r="BF664"/>
  <c r="T664"/>
  <c r="R664"/>
  <c r="P664"/>
  <c r="BI663"/>
  <c r="BH663"/>
  <c r="BG663"/>
  <c r="BF663"/>
  <c r="T663"/>
  <c r="R663"/>
  <c r="P663"/>
  <c r="BI660"/>
  <c r="BH660"/>
  <c r="BG660"/>
  <c r="BF660"/>
  <c r="T660"/>
  <c r="R660"/>
  <c r="P660"/>
  <c r="BI658"/>
  <c r="BH658"/>
  <c r="BG658"/>
  <c r="BF658"/>
  <c r="T658"/>
  <c r="R658"/>
  <c r="P658"/>
  <c r="BI656"/>
  <c r="BH656"/>
  <c r="BG656"/>
  <c r="BF656"/>
  <c r="T656"/>
  <c r="R656"/>
  <c r="P656"/>
  <c r="BI653"/>
  <c r="BH653"/>
  <c r="BG653"/>
  <c r="BF653"/>
  <c r="T653"/>
  <c r="R653"/>
  <c r="P653"/>
  <c r="BI651"/>
  <c r="BH651"/>
  <c r="BG651"/>
  <c r="BF651"/>
  <c r="T651"/>
  <c r="R651"/>
  <c r="P651"/>
  <c r="BI648"/>
  <c r="BH648"/>
  <c r="BG648"/>
  <c r="BF648"/>
  <c r="T648"/>
  <c r="R648"/>
  <c r="P648"/>
  <c r="BI646"/>
  <c r="BH646"/>
  <c r="BG646"/>
  <c r="BF646"/>
  <c r="T646"/>
  <c r="R646"/>
  <c r="P646"/>
  <c r="BI644"/>
  <c r="BH644"/>
  <c r="BG644"/>
  <c r="BF644"/>
  <c r="T644"/>
  <c r="R644"/>
  <c r="P644"/>
  <c r="BI642"/>
  <c r="BH642"/>
  <c r="BG642"/>
  <c r="BF642"/>
  <c r="T642"/>
  <c r="R642"/>
  <c r="P642"/>
  <c r="BI637"/>
  <c r="BH637"/>
  <c r="BG637"/>
  <c r="BF637"/>
  <c r="T637"/>
  <c r="R637"/>
  <c r="P637"/>
  <c r="BI630"/>
  <c r="BH630"/>
  <c r="BG630"/>
  <c r="BF630"/>
  <c r="T630"/>
  <c r="R630"/>
  <c r="P630"/>
  <c r="BI626"/>
  <c r="BH626"/>
  <c r="BG626"/>
  <c r="BF626"/>
  <c r="T626"/>
  <c r="R626"/>
  <c r="P626"/>
  <c r="BI624"/>
  <c r="BH624"/>
  <c r="BG624"/>
  <c r="BF624"/>
  <c r="T624"/>
  <c r="R624"/>
  <c r="P624"/>
  <c r="BI622"/>
  <c r="BH622"/>
  <c r="BG622"/>
  <c r="BF622"/>
  <c r="T622"/>
  <c r="R622"/>
  <c r="P622"/>
  <c r="BI620"/>
  <c r="BH620"/>
  <c r="BG620"/>
  <c r="BF620"/>
  <c r="T620"/>
  <c r="R620"/>
  <c r="P620"/>
  <c r="BI618"/>
  <c r="BH618"/>
  <c r="BG618"/>
  <c r="BF618"/>
  <c r="T618"/>
  <c r="R618"/>
  <c r="P618"/>
  <c r="BI616"/>
  <c r="BH616"/>
  <c r="BG616"/>
  <c r="BF616"/>
  <c r="T616"/>
  <c r="R616"/>
  <c r="P616"/>
  <c r="BI614"/>
  <c r="BH614"/>
  <c r="BG614"/>
  <c r="BF614"/>
  <c r="T614"/>
  <c r="R614"/>
  <c r="P614"/>
  <c r="BI612"/>
  <c r="BH612"/>
  <c r="BG612"/>
  <c r="BF612"/>
  <c r="T612"/>
  <c r="R612"/>
  <c r="P612"/>
  <c r="BI610"/>
  <c r="BH610"/>
  <c r="BG610"/>
  <c r="BF610"/>
  <c r="T610"/>
  <c r="R610"/>
  <c r="P610"/>
  <c r="BI608"/>
  <c r="BH608"/>
  <c r="BG608"/>
  <c r="BF608"/>
  <c r="T608"/>
  <c r="R608"/>
  <c r="P608"/>
  <c r="BI606"/>
  <c r="BH606"/>
  <c r="BG606"/>
  <c r="BF606"/>
  <c r="T606"/>
  <c r="R606"/>
  <c r="P606"/>
  <c r="BI604"/>
  <c r="BH604"/>
  <c r="BG604"/>
  <c r="BF604"/>
  <c r="T604"/>
  <c r="R604"/>
  <c r="P604"/>
  <c r="BI602"/>
  <c r="BH602"/>
  <c r="BG602"/>
  <c r="BF602"/>
  <c r="T602"/>
  <c r="R602"/>
  <c r="P602"/>
  <c r="BI600"/>
  <c r="BH600"/>
  <c r="BG600"/>
  <c r="BF600"/>
  <c r="T600"/>
  <c r="R600"/>
  <c r="P600"/>
  <c r="BI598"/>
  <c r="BH598"/>
  <c r="BG598"/>
  <c r="BF598"/>
  <c r="T598"/>
  <c r="R598"/>
  <c r="P598"/>
  <c r="BI596"/>
  <c r="BH596"/>
  <c r="BG596"/>
  <c r="BF596"/>
  <c r="T596"/>
  <c r="R596"/>
  <c r="P596"/>
  <c r="BI594"/>
  <c r="BH594"/>
  <c r="BG594"/>
  <c r="BF594"/>
  <c r="T594"/>
  <c r="R594"/>
  <c r="P594"/>
  <c r="BI587"/>
  <c r="BH587"/>
  <c r="BG587"/>
  <c r="BF587"/>
  <c r="T587"/>
  <c r="R587"/>
  <c r="P587"/>
  <c r="BI579"/>
  <c r="BH579"/>
  <c r="BG579"/>
  <c r="BF579"/>
  <c r="T579"/>
  <c r="R579"/>
  <c r="P579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7"/>
  <c r="BH567"/>
  <c r="BG567"/>
  <c r="BF567"/>
  <c r="T567"/>
  <c r="R567"/>
  <c r="P567"/>
  <c r="BI565"/>
  <c r="BH565"/>
  <c r="BG565"/>
  <c r="BF565"/>
  <c r="T565"/>
  <c r="R565"/>
  <c r="P565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46"/>
  <c r="BH546"/>
  <c r="BG546"/>
  <c r="BF546"/>
  <c r="T546"/>
  <c r="R546"/>
  <c r="P546"/>
  <c r="BI543"/>
  <c r="BH543"/>
  <c r="BG543"/>
  <c r="BF543"/>
  <c r="T543"/>
  <c r="T542"/>
  <c r="R543"/>
  <c r="R542"/>
  <c r="P543"/>
  <c r="P542"/>
  <c r="BI537"/>
  <c r="BH537"/>
  <c r="BG537"/>
  <c r="BF537"/>
  <c r="T537"/>
  <c r="R537"/>
  <c r="P537"/>
  <c r="BI535"/>
  <c r="BH535"/>
  <c r="BG535"/>
  <c r="BF535"/>
  <c r="T535"/>
  <c r="R535"/>
  <c r="P535"/>
  <c r="BI532"/>
  <c r="BH532"/>
  <c r="BG532"/>
  <c r="BF532"/>
  <c r="T532"/>
  <c r="R532"/>
  <c r="P532"/>
  <c r="BI528"/>
  <c r="BH528"/>
  <c r="BG528"/>
  <c r="BF528"/>
  <c r="T528"/>
  <c r="R528"/>
  <c r="P528"/>
  <c r="BI523"/>
  <c r="BH523"/>
  <c r="BG523"/>
  <c r="BF523"/>
  <c r="T523"/>
  <c r="R523"/>
  <c r="P523"/>
  <c r="BI519"/>
  <c r="BH519"/>
  <c r="BG519"/>
  <c r="BF519"/>
  <c r="T519"/>
  <c r="R519"/>
  <c r="P519"/>
  <c r="BI514"/>
  <c r="BH514"/>
  <c r="BG514"/>
  <c r="BF514"/>
  <c r="T514"/>
  <c r="R514"/>
  <c r="P514"/>
  <c r="BI511"/>
  <c r="BH511"/>
  <c r="BG511"/>
  <c r="BF511"/>
  <c r="T511"/>
  <c r="R511"/>
  <c r="P511"/>
  <c r="BI506"/>
  <c r="BH506"/>
  <c r="BG506"/>
  <c r="BF506"/>
  <c r="T506"/>
  <c r="R506"/>
  <c r="P506"/>
  <c r="BI499"/>
  <c r="BH499"/>
  <c r="BG499"/>
  <c r="BF499"/>
  <c r="T499"/>
  <c r="R499"/>
  <c r="P499"/>
  <c r="BI497"/>
  <c r="BH497"/>
  <c r="BG497"/>
  <c r="BF497"/>
  <c r="T497"/>
  <c r="R497"/>
  <c r="P497"/>
  <c r="BI494"/>
  <c r="BH494"/>
  <c r="BG494"/>
  <c r="BF494"/>
  <c r="T494"/>
  <c r="R494"/>
  <c r="P494"/>
  <c r="BI492"/>
  <c r="BH492"/>
  <c r="BG492"/>
  <c r="BF492"/>
  <c r="T492"/>
  <c r="R492"/>
  <c r="P492"/>
  <c r="BI480"/>
  <c r="BH480"/>
  <c r="BG480"/>
  <c r="BF480"/>
  <c r="T480"/>
  <c r="R480"/>
  <c r="P480"/>
  <c r="BI462"/>
  <c r="BH462"/>
  <c r="BG462"/>
  <c r="BF462"/>
  <c r="T462"/>
  <c r="R462"/>
  <c r="P462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21"/>
  <c r="BH421"/>
  <c r="BG421"/>
  <c r="BF421"/>
  <c r="T421"/>
  <c r="R421"/>
  <c r="P421"/>
  <c r="BI339"/>
  <c r="BH339"/>
  <c r="BG339"/>
  <c r="BF339"/>
  <c r="T339"/>
  <c r="R339"/>
  <c r="P339"/>
  <c r="BI335"/>
  <c r="BH335"/>
  <c r="BG335"/>
  <c r="BF335"/>
  <c r="T335"/>
  <c r="R335"/>
  <c r="P335"/>
  <c r="BI250"/>
  <c r="BH250"/>
  <c r="BG250"/>
  <c r="BF250"/>
  <c r="T250"/>
  <c r="R250"/>
  <c r="P250"/>
  <c r="BI246"/>
  <c r="BH246"/>
  <c r="BG246"/>
  <c r="BF246"/>
  <c r="T246"/>
  <c r="R246"/>
  <c r="P246"/>
  <c r="BI154"/>
  <c r="BH154"/>
  <c r="BG154"/>
  <c r="BF154"/>
  <c r="T154"/>
  <c r="R154"/>
  <c r="P154"/>
  <c r="BI151"/>
  <c r="BH151"/>
  <c r="BG151"/>
  <c r="BF151"/>
  <c r="T151"/>
  <c r="R151"/>
  <c r="P151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2"/>
  <c r="BH122"/>
  <c r="BG122"/>
  <c r="BF122"/>
  <c r="T122"/>
  <c r="R122"/>
  <c r="P122"/>
  <c r="BI120"/>
  <c r="BH120"/>
  <c r="BG120"/>
  <c r="BF120"/>
  <c r="T120"/>
  <c r="R120"/>
  <c r="P120"/>
  <c r="BI114"/>
  <c r="BH114"/>
  <c r="BG114"/>
  <c r="BF114"/>
  <c r="T114"/>
  <c r="R114"/>
  <c r="P114"/>
  <c r="BI109"/>
  <c r="BH109"/>
  <c r="BG109"/>
  <c r="BF109"/>
  <c r="T109"/>
  <c r="R109"/>
  <c r="P109"/>
  <c r="J103"/>
  <c r="J102"/>
  <c r="F102"/>
  <c r="F100"/>
  <c r="E98"/>
  <c r="J63"/>
  <c r="J62"/>
  <c r="F62"/>
  <c r="F60"/>
  <c r="E58"/>
  <c r="J22"/>
  <c r="E22"/>
  <c r="F103"/>
  <c r="J21"/>
  <c r="J16"/>
  <c r="J100"/>
  <c r="E7"/>
  <c r="E92"/>
  <c i="1" r="L50"/>
  <c r="AM50"/>
  <c r="AM49"/>
  <c r="L49"/>
  <c r="AM47"/>
  <c r="L47"/>
  <c r="L45"/>
  <c r="L44"/>
  <c i="12" r="J298"/>
  <c r="J287"/>
  <c r="J277"/>
  <c r="J270"/>
  <c r="BK254"/>
  <c r="BK239"/>
  <c r="J231"/>
  <c r="BK212"/>
  <c r="BK201"/>
  <c r="BK185"/>
  <c r="J162"/>
  <c r="J136"/>
  <c r="J126"/>
  <c r="BK115"/>
  <c r="J105"/>
  <c i="11" r="BK249"/>
  <c r="J245"/>
  <c r="BK241"/>
  <c r="J233"/>
  <c r="BK229"/>
  <c r="BK224"/>
  <c r="BK220"/>
  <c r="J217"/>
  <c r="J208"/>
  <c r="J202"/>
  <c r="BK197"/>
  <c r="J192"/>
  <c r="BK188"/>
  <c r="BK181"/>
  <c r="J175"/>
  <c r="BK170"/>
  <c r="BK164"/>
  <c r="BK159"/>
  <c r="J148"/>
  <c r="J143"/>
  <c r="J136"/>
  <c r="BK132"/>
  <c r="BK128"/>
  <c r="BK122"/>
  <c r="J116"/>
  <c r="J113"/>
  <c r="J110"/>
  <c r="J103"/>
  <c i="10" r="J216"/>
  <c r="J210"/>
  <c r="J205"/>
  <c r="J199"/>
  <c r="BK193"/>
  <c r="BK187"/>
  <c r="J184"/>
  <c r="J178"/>
  <c r="J174"/>
  <c r="J163"/>
  <c r="BK156"/>
  <c r="BK153"/>
  <c r="J148"/>
  <c r="BK144"/>
  <c r="BK138"/>
  <c r="BK132"/>
  <c r="BK128"/>
  <c r="BK122"/>
  <c r="BK112"/>
  <c i="9" r="BK227"/>
  <c r="BK222"/>
  <c r="BK220"/>
  <c r="BK213"/>
  <c r="J209"/>
  <c r="BK199"/>
  <c r="BK196"/>
  <c r="J192"/>
  <c r="J188"/>
  <c r="BK182"/>
  <c r="BK179"/>
  <c r="J174"/>
  <c r="BK166"/>
  <c r="BK159"/>
  <c r="J155"/>
  <c r="BK151"/>
  <c r="BK148"/>
  <c r="BK144"/>
  <c r="BK139"/>
  <c r="J136"/>
  <c r="J132"/>
  <c r="BK126"/>
  <c r="BK122"/>
  <c r="J114"/>
  <c r="BK108"/>
  <c r="J103"/>
  <c i="8" r="BK262"/>
  <c r="BK250"/>
  <c r="J231"/>
  <c r="J229"/>
  <c r="BK224"/>
  <c r="BK214"/>
  <c r="J208"/>
  <c r="BK202"/>
  <c r="BK186"/>
  <c r="BK172"/>
  <c r="J158"/>
  <c r="J155"/>
  <c r="BK148"/>
  <c r="BK131"/>
  <c r="J127"/>
  <c r="BK110"/>
  <c i="7" r="J402"/>
  <c r="J379"/>
  <c r="J370"/>
  <c r="BK349"/>
  <c r="J342"/>
  <c r="J334"/>
  <c r="J290"/>
  <c r="J261"/>
  <c r="J234"/>
  <c r="J216"/>
  <c r="BK189"/>
  <c r="BK179"/>
  <c r="BK160"/>
  <c r="BK119"/>
  <c i="6" r="J125"/>
  <c r="BK114"/>
  <c r="BK101"/>
  <c i="5" r="BK245"/>
  <c r="BK211"/>
  <c r="BK173"/>
  <c r="BK150"/>
  <c r="BK131"/>
  <c r="J112"/>
  <c i="4" r="J176"/>
  <c r="J170"/>
  <c r="BK164"/>
  <c i="12" r="BK298"/>
  <c r="J280"/>
  <c r="BK267"/>
  <c r="J259"/>
  <c r="J252"/>
  <c r="J248"/>
  <c r="J246"/>
  <c r="BK233"/>
  <c r="BK221"/>
  <c r="J220"/>
  <c r="J196"/>
  <c r="J185"/>
  <c r="J178"/>
  <c r="BK164"/>
  <c r="J153"/>
  <c r="J127"/>
  <c r="J119"/>
  <c r="BK105"/>
  <c i="11" r="J241"/>
  <c r="BK230"/>
  <c r="J220"/>
  <c r="BK205"/>
  <c r="BK200"/>
  <c r="J190"/>
  <c r="J181"/>
  <c r="J164"/>
  <c r="J159"/>
  <c r="J156"/>
  <c i="7" r="BK401"/>
  <c r="BK392"/>
  <c r="J391"/>
  <c r="J389"/>
  <c r="J375"/>
  <c r="BK332"/>
  <c r="BK290"/>
  <c r="J274"/>
  <c r="BK259"/>
  <c r="J246"/>
  <c r="BK217"/>
  <c r="J204"/>
  <c r="BK198"/>
  <c r="J191"/>
  <c r="BK178"/>
  <c r="BK165"/>
  <c r="J152"/>
  <c r="BK130"/>
  <c i="6" r="BK133"/>
  <c r="J116"/>
  <c r="J110"/>
  <c r="J103"/>
  <c i="5" r="J252"/>
  <c r="BK246"/>
  <c r="BK236"/>
  <c r="BK224"/>
  <c r="BK207"/>
  <c r="BK197"/>
  <c r="J191"/>
  <c r="J185"/>
  <c r="J173"/>
  <c r="J126"/>
  <c i="4" r="J184"/>
  <c r="BK159"/>
  <c r="J149"/>
  <c r="BK139"/>
  <c r="J131"/>
  <c r="BK120"/>
  <c r="J109"/>
  <c i="3" r="J453"/>
  <c r="J445"/>
  <c r="BK430"/>
  <c r="BK427"/>
  <c r="BK424"/>
  <c r="J418"/>
  <c r="J412"/>
  <c r="J406"/>
  <c r="J399"/>
  <c r="BK388"/>
  <c r="J361"/>
  <c r="J331"/>
  <c r="J326"/>
  <c r="BK309"/>
  <c r="J304"/>
  <c r="J265"/>
  <c r="BK241"/>
  <c r="BK223"/>
  <c r="J207"/>
  <c r="BK179"/>
  <c r="J153"/>
  <c r="BK122"/>
  <c r="J110"/>
  <c i="2" r="BK693"/>
  <c r="BK689"/>
  <c r="BK676"/>
  <c r="BK668"/>
  <c r="BK663"/>
  <c r="BK614"/>
  <c r="J246"/>
  <c r="J132"/>
  <c r="J122"/>
  <c i="1" r="AS63"/>
  <c i="12" r="BK255"/>
  <c i="11" r="J153"/>
  <c r="BK141"/>
  <c r="BK131"/>
  <c r="J125"/>
  <c r="J120"/>
  <c r="BK104"/>
  <c i="10" r="BK194"/>
  <c r="J190"/>
  <c r="J181"/>
  <c r="BK178"/>
  <c r="BK171"/>
  <c r="J166"/>
  <c r="J160"/>
  <c r="BK155"/>
  <c r="BK150"/>
  <c r="J139"/>
  <c r="J132"/>
  <c r="J128"/>
  <c r="J122"/>
  <c r="J118"/>
  <c r="J112"/>
  <c i="9" r="J227"/>
  <c r="BK223"/>
  <c r="J220"/>
  <c r="BK210"/>
  <c r="J205"/>
  <c r="BK197"/>
  <c r="J190"/>
  <c r="BK185"/>
  <c r="J181"/>
  <c r="BK174"/>
  <c r="BK169"/>
  <c r="J166"/>
  <c r="BK161"/>
  <c r="J158"/>
  <c r="J147"/>
  <c r="J137"/>
  <c r="BK131"/>
  <c r="BK116"/>
  <c r="BK112"/>
  <c r="J106"/>
  <c r="BK101"/>
  <c i="8" r="J260"/>
  <c r="BK252"/>
  <c r="BK245"/>
  <c r="J235"/>
  <c r="BK229"/>
  <c r="J224"/>
  <c r="BK211"/>
  <c r="J206"/>
  <c r="J190"/>
  <c r="J174"/>
  <c r="J161"/>
  <c r="BK158"/>
  <c r="J154"/>
  <c r="J148"/>
  <c r="J129"/>
  <c r="J119"/>
  <c i="7" r="BK408"/>
  <c r="BK405"/>
  <c r="J378"/>
  <c r="J363"/>
  <c r="J336"/>
  <c r="BK334"/>
  <c r="BK328"/>
  <c r="BK313"/>
  <c r="BK294"/>
  <c r="BK258"/>
  <c r="J244"/>
  <c r="BK240"/>
  <c i="2" r="J38"/>
  <c i="10" r="BK184"/>
  <c r="BK175"/>
  <c r="BK166"/>
  <c r="J153"/>
  <c r="BK141"/>
  <c r="J129"/>
  <c r="J116"/>
  <c r="J110"/>
  <c i="9" r="J228"/>
  <c r="J213"/>
  <c r="BK209"/>
  <c r="J203"/>
  <c r="BK195"/>
  <c r="J191"/>
  <c r="J180"/>
  <c r="BK177"/>
  <c i="2" r="BK339"/>
  <c r="BK246"/>
  <c r="BK142"/>
  <c r="BK130"/>
  <c r="BK120"/>
  <c i="12" r="J301"/>
  <c r="BK280"/>
  <c r="J274"/>
  <c r="BK269"/>
  <c r="BK251"/>
  <c r="J234"/>
  <c r="BK220"/>
  <c r="BK203"/>
  <c r="BK190"/>
  <c r="BK180"/>
  <c r="BK163"/>
  <c r="BK144"/>
  <c r="J130"/>
  <c r="BK119"/>
  <c r="BK108"/>
  <c i="11" r="J251"/>
  <c r="BK247"/>
  <c r="J244"/>
  <c r="BK237"/>
  <c r="J231"/>
  <c r="BK225"/>
  <c r="J222"/>
  <c r="BK219"/>
  <c r="BK214"/>
  <c r="J207"/>
  <c r="BK198"/>
  <c r="J194"/>
  <c r="J189"/>
  <c r="J185"/>
  <c r="BK179"/>
  <c r="J176"/>
  <c r="J172"/>
  <c r="BK167"/>
  <c r="BK160"/>
  <c r="BK154"/>
  <c r="J147"/>
  <c r="J142"/>
  <c r="J135"/>
  <c r="BK130"/>
  <c r="BK127"/>
  <c r="BK120"/>
  <c r="J115"/>
  <c r="J111"/>
  <c r="BK106"/>
  <c i="10" r="J212"/>
  <c r="BK209"/>
  <c r="BK204"/>
  <c r="BK197"/>
  <c r="J191"/>
  <c r="BK186"/>
  <c r="BK181"/>
  <c r="BK176"/>
  <c r="J171"/>
  <c r="J158"/>
  <c r="J155"/>
  <c r="J150"/>
  <c r="J141"/>
  <c r="J137"/>
  <c r="BK131"/>
  <c r="J123"/>
  <c r="BK113"/>
  <c i="9" r="J232"/>
  <c r="BK228"/>
  <c r="J223"/>
  <c r="BK219"/>
  <c r="BK214"/>
  <c r="J210"/>
  <c r="BK203"/>
  <c r="J197"/>
  <c r="BK191"/>
  <c r="BK187"/>
  <c r="J183"/>
  <c r="BK180"/>
  <c r="BK175"/>
  <c r="J170"/>
  <c r="J161"/>
  <c r="J154"/>
  <c r="BK150"/>
  <c r="BK147"/>
  <c r="J142"/>
  <c r="BK135"/>
  <c r="J130"/>
  <c r="BK124"/>
  <c r="BK121"/>
  <c r="BK113"/>
  <c r="J105"/>
  <c i="8" r="J267"/>
  <c r="J244"/>
  <c r="BK230"/>
  <c r="J227"/>
  <c r="J218"/>
  <c r="J209"/>
  <c r="BK198"/>
  <c r="BK182"/>
  <c r="J168"/>
  <c r="J159"/>
  <c r="BK154"/>
  <c r="BK142"/>
  <c r="J131"/>
  <c r="BK124"/>
  <c r="BK115"/>
  <c i="7" r="J405"/>
  <c r="BK381"/>
  <c r="BK375"/>
  <c r="J357"/>
  <c r="BK348"/>
  <c r="BK340"/>
  <c r="J331"/>
  <c r="J294"/>
  <c r="J267"/>
  <c r="BK238"/>
  <c r="BK228"/>
  <c r="J201"/>
  <c r="J181"/>
  <c r="J166"/>
  <c r="J140"/>
  <c i="6" r="J128"/>
  <c r="J117"/>
  <c r="BK103"/>
  <c i="5" r="J247"/>
  <c r="J213"/>
  <c r="BK190"/>
  <c r="J166"/>
  <c r="J145"/>
  <c r="BK118"/>
  <c i="4" r="J182"/>
  <c r="BK171"/>
  <c r="BK167"/>
  <c i="12" r="BK304"/>
  <c r="J296"/>
  <c r="BK278"/>
  <c r="BK261"/>
  <c r="J253"/>
  <c r="J249"/>
  <c r="BK246"/>
  <c r="J239"/>
  <c r="J223"/>
  <c r="J212"/>
  <c r="J190"/>
  <c r="J183"/>
  <c r="BK174"/>
  <c r="J155"/>
  <c r="BK130"/>
  <c r="BK111"/>
  <c i="11" r="J252"/>
  <c r="BK239"/>
  <c r="BK226"/>
  <c r="J214"/>
  <c r="BK202"/>
  <c r="J193"/>
  <c r="BK185"/>
  <c r="BK175"/>
  <c r="J163"/>
  <c r="J158"/>
  <c i="7" r="BK403"/>
  <c r="J392"/>
  <c r="BK389"/>
  <c r="BK379"/>
  <c r="J364"/>
  <c r="J308"/>
  <c r="J296"/>
  <c r="BK284"/>
  <c r="BK267"/>
  <c r="J258"/>
  <c r="J243"/>
  <c r="BK205"/>
  <c r="BK201"/>
  <c r="BK194"/>
  <c r="BK184"/>
  <c r="BK171"/>
  <c r="BK166"/>
  <c r="BK156"/>
  <c r="J144"/>
  <c r="BK126"/>
  <c i="6" r="BK129"/>
  <c r="J115"/>
  <c r="J108"/>
  <c r="J99"/>
  <c i="5" r="BK249"/>
  <c r="J245"/>
  <c r="BK237"/>
  <c r="BK222"/>
  <c r="BK216"/>
  <c r="BK198"/>
  <c r="BK193"/>
  <c r="BK182"/>
  <c r="J137"/>
  <c r="BK122"/>
  <c i="4" r="BK176"/>
  <c r="BK152"/>
  <c r="BK142"/>
  <c r="BK133"/>
  <c r="BK127"/>
  <c r="BK114"/>
  <c r="BK105"/>
  <c i="3" r="J451"/>
  <c r="J448"/>
  <c r="J432"/>
  <c r="J426"/>
  <c r="J423"/>
  <c r="BK414"/>
  <c r="J410"/>
  <c r="BK403"/>
  <c r="J392"/>
  <c r="J364"/>
  <c r="BK336"/>
  <c r="BK325"/>
  <c r="BK315"/>
  <c r="J305"/>
  <c r="BK292"/>
  <c r="J252"/>
  <c r="J228"/>
  <c r="BK214"/>
  <c r="BK185"/>
  <c r="J170"/>
  <c r="J133"/>
  <c r="J117"/>
  <c r="BK108"/>
  <c i="2" r="J695"/>
  <c r="J687"/>
  <c r="BK674"/>
  <c r="BK664"/>
  <c r="J656"/>
  <c r="J651"/>
  <c r="BK644"/>
  <c r="BK637"/>
  <c r="J624"/>
  <c r="BK622"/>
  <c r="BK616"/>
  <c r="J610"/>
  <c r="BK576"/>
  <c r="J570"/>
  <c r="BK567"/>
  <c r="J562"/>
  <c r="BK556"/>
  <c r="J550"/>
  <c r="BK537"/>
  <c r="BK528"/>
  <c r="BK514"/>
  <c r="BK499"/>
  <c r="J494"/>
  <c r="BK462"/>
  <c r="J335"/>
  <c r="BK151"/>
  <c r="J138"/>
  <c r="J128"/>
  <c r="BK109"/>
  <c i="1" r="AS56"/>
  <c i="12" r="BK256"/>
  <c i="11" r="J154"/>
  <c r="J149"/>
  <c r="BK140"/>
  <c r="J127"/>
  <c r="J121"/>
  <c r="BK113"/>
  <c i="10" r="BK214"/>
  <c r="J208"/>
  <c r="BK199"/>
  <c r="BK189"/>
  <c r="BK180"/>
  <c r="J177"/>
  <c r="BK164"/>
  <c r="BK159"/>
  <c r="J154"/>
  <c r="BK149"/>
  <c r="J138"/>
  <c r="J131"/>
  <c r="J125"/>
  <c r="J120"/>
  <c r="BK115"/>
  <c r="BK110"/>
  <c i="9" r="BK226"/>
  <c r="J216"/>
  <c r="BK208"/>
  <c r="BK202"/>
  <c r="BK198"/>
  <c r="J193"/>
  <c r="J187"/>
  <c r="BK183"/>
  <c r="J176"/>
  <c r="BK170"/>
  <c r="BK165"/>
  <c r="J160"/>
  <c r="J148"/>
  <c r="BK140"/>
  <c r="J133"/>
  <c r="BK119"/>
  <c r="BK115"/>
  <c r="BK109"/>
  <c r="BK104"/>
  <c i="8" r="BK265"/>
  <c r="J254"/>
  <c r="BK246"/>
  <c r="BK235"/>
  <c r="BK231"/>
  <c r="BK226"/>
  <c r="BK218"/>
  <c r="BK209"/>
  <c r="J202"/>
  <c r="J186"/>
  <c r="J172"/>
  <c r="BK156"/>
  <c r="J153"/>
  <c r="J138"/>
  <c r="J126"/>
  <c r="J115"/>
  <c i="7" r="J408"/>
  <c r="BK380"/>
  <c r="J365"/>
  <c r="J346"/>
  <c r="BK335"/>
  <c r="BK331"/>
  <c r="BK321"/>
  <c r="J309"/>
  <c r="J297"/>
  <c r="BK261"/>
  <c r="J252"/>
  <c r="BK242"/>
  <c r="BK222"/>
  <c i="12" r="BK266"/>
  <c r="BK260"/>
  <c r="J258"/>
  <c r="J255"/>
  <c r="BK248"/>
  <c r="BK234"/>
  <c r="J227"/>
  <c r="BK209"/>
  <c r="BK200"/>
  <c r="BK189"/>
  <c r="J176"/>
  <c r="J161"/>
  <c r="BK153"/>
  <c r="BK133"/>
  <c r="BK122"/>
  <c i="11" r="BK250"/>
  <c r="J247"/>
  <c r="BK244"/>
  <c r="J239"/>
  <c r="BK233"/>
  <c r="J230"/>
  <c r="BK227"/>
  <c r="J224"/>
  <c r="J219"/>
  <c r="BK210"/>
  <c r="BK207"/>
  <c r="J205"/>
  <c r="J200"/>
  <c r="J197"/>
  <c r="BK193"/>
  <c r="BK174"/>
  <c r="J170"/>
  <c r="J166"/>
  <c r="J161"/>
  <c r="BK157"/>
  <c r="BK151"/>
  <c r="BK149"/>
  <c r="BK145"/>
  <c r="BK142"/>
  <c r="J139"/>
  <c r="BK135"/>
  <c r="J132"/>
  <c r="J128"/>
  <c r="J123"/>
  <c r="J119"/>
  <c r="BK116"/>
  <c r="J112"/>
  <c r="J109"/>
  <c r="J106"/>
  <c r="BK103"/>
  <c i="10" r="J214"/>
  <c r="J211"/>
  <c r="BK205"/>
  <c r="J197"/>
  <c r="J194"/>
  <c r="J187"/>
  <c r="BK182"/>
  <c r="BK167"/>
  <c r="BK161"/>
  <c r="BK146"/>
  <c r="BK139"/>
  <c r="BK121"/>
  <c r="J115"/>
  <c i="9" r="J163"/>
  <c r="BK160"/>
  <c r="BK154"/>
  <c r="BK152"/>
  <c r="J149"/>
  <c r="J144"/>
  <c r="J141"/>
  <c r="BK136"/>
  <c r="BK130"/>
  <c r="J127"/>
  <c r="BK125"/>
  <c r="J122"/>
  <c r="BK118"/>
  <c r="J115"/>
  <c r="J112"/>
  <c i="8" r="J265"/>
  <c r="BK260"/>
  <c r="BK248"/>
  <c r="J242"/>
  <c r="BK236"/>
  <c i="7" r="J349"/>
  <c r="J340"/>
  <c r="BK333"/>
  <c r="BK320"/>
  <c r="J307"/>
  <c r="J287"/>
  <c r="J280"/>
  <c r="J268"/>
  <c r="BK246"/>
  <c r="J242"/>
  <c r="J217"/>
  <c r="J205"/>
  <c r="BK203"/>
  <c r="J193"/>
  <c r="J189"/>
  <c r="J182"/>
  <c r="J179"/>
  <c r="BK168"/>
  <c r="J164"/>
  <c r="J156"/>
  <c r="BK148"/>
  <c r="J130"/>
  <c r="BK118"/>
  <c i="6" r="J129"/>
  <c r="BK126"/>
  <c r="BK117"/>
  <c r="BK110"/>
  <c r="J101"/>
  <c i="5" r="J255"/>
  <c r="BK252"/>
  <c r="J224"/>
  <c r="J218"/>
  <c r="BK213"/>
  <c r="BK205"/>
  <c r="J198"/>
  <c r="J194"/>
  <c r="J190"/>
  <c r="BK185"/>
  <c r="BK169"/>
  <c r="J150"/>
  <c r="BK145"/>
  <c r="BK137"/>
  <c r="J118"/>
  <c r="J108"/>
  <c i="4" r="BK184"/>
  <c r="BK168"/>
  <c r="J164"/>
  <c r="J152"/>
  <c r="BK144"/>
  <c r="BK137"/>
  <c r="BK131"/>
  <c r="BK123"/>
  <c r="J117"/>
  <c r="BK109"/>
  <c i="3" r="J450"/>
  <c r="J447"/>
  <c r="J443"/>
  <c r="J436"/>
  <c r="BK432"/>
  <c r="BK429"/>
  <c r="BK426"/>
  <c r="BK423"/>
  <c r="J416"/>
  <c r="BK412"/>
  <c r="J409"/>
  <c r="J405"/>
  <c r="BK399"/>
  <c r="J388"/>
  <c r="BK379"/>
  <c r="J374"/>
  <c r="BK364"/>
  <c r="J340"/>
  <c r="BK330"/>
  <c r="BK323"/>
  <c r="J309"/>
  <c r="BK305"/>
  <c r="BK294"/>
  <c r="J278"/>
  <c r="J263"/>
  <c r="J241"/>
  <c r="J225"/>
  <c r="J219"/>
  <c r="BK207"/>
  <c i="2" r="J693"/>
  <c r="J689"/>
  <c r="J684"/>
  <c r="J637"/>
  <c r="J626"/>
  <c r="J618"/>
  <c r="BK600"/>
  <c r="J594"/>
  <c r="J576"/>
  <c r="BK570"/>
  <c r="J560"/>
  <c r="J499"/>
  <c r="BK480"/>
  <c r="J462"/>
  <c r="BK435"/>
  <c r="BK421"/>
  <c r="BK335"/>
  <c r="J151"/>
  <c r="BK134"/>
  <c r="BK128"/>
  <c r="J114"/>
  <c i="12" r="J290"/>
  <c r="BK283"/>
  <c r="J278"/>
  <c r="BK272"/>
  <c r="J250"/>
  <c r="BK232"/>
  <c r="BK223"/>
  <c r="J209"/>
  <c r="J200"/>
  <c r="J164"/>
  <c r="BK161"/>
  <c r="J133"/>
  <c r="BK125"/>
  <c r="J111"/>
  <c r="BK102"/>
  <c i="11" r="BK248"/>
  <c r="BK246"/>
  <c r="BK243"/>
  <c r="BK235"/>
  <c r="BK232"/>
  <c r="J227"/>
  <c r="J223"/>
  <c r="BK221"/>
  <c r="J218"/>
  <c r="J210"/>
  <c r="BK204"/>
  <c r="BK199"/>
  <c r="J195"/>
  <c r="BK190"/>
  <c r="J187"/>
  <c r="J179"/>
  <c r="J174"/>
  <c r="J169"/>
  <c r="BK166"/>
  <c r="J160"/>
  <c r="BK153"/>
  <c r="J145"/>
  <c r="J137"/>
  <c r="J133"/>
  <c r="J131"/>
  <c r="BK125"/>
  <c r="BK119"/>
  <c r="J114"/>
  <c r="J108"/>
  <c r="BK105"/>
  <c i="10" r="J223"/>
  <c r="BK208"/>
  <c r="J203"/>
  <c r="BK196"/>
  <c r="BK190"/>
  <c r="BK185"/>
  <c r="J180"/>
  <c r="J175"/>
  <c r="J169"/>
  <c r="J157"/>
  <c r="BK154"/>
  <c r="J149"/>
  <c r="J143"/>
  <c r="J134"/>
  <c r="J130"/>
  <c r="J119"/>
  <c i="9" r="BK232"/>
  <c r="J229"/>
  <c r="J225"/>
  <c r="J215"/>
  <c r="J211"/>
  <c r="J206"/>
  <c r="J195"/>
  <c r="BK190"/>
  <c r="J184"/>
  <c r="J177"/>
  <c r="J173"/>
  <c r="J165"/>
  <c r="BK158"/>
  <c r="BK156"/>
  <c r="J152"/>
  <c r="BK146"/>
  <c r="J143"/>
  <c r="J138"/>
  <c r="BK133"/>
  <c r="J128"/>
  <c r="BK123"/>
  <c r="J119"/>
  <c r="BK110"/>
  <c r="BK102"/>
  <c i="8" r="J252"/>
  <c r="J240"/>
  <c r="J236"/>
  <c r="BK228"/>
  <c r="J222"/>
  <c r="J213"/>
  <c r="J207"/>
  <c r="BK194"/>
  <c r="J178"/>
  <c r="BK164"/>
  <c r="J157"/>
  <c r="BK153"/>
  <c r="J133"/>
  <c r="BK126"/>
  <c r="BK119"/>
  <c i="7" r="BK406"/>
  <c r="J401"/>
  <c r="BK378"/>
  <c r="BK364"/>
  <c r="J356"/>
  <c r="BK346"/>
  <c r="J339"/>
  <c r="J321"/>
  <c r="J289"/>
  <c r="BK276"/>
  <c r="BK252"/>
  <c r="BK230"/>
  <c r="J202"/>
  <c r="BK182"/>
  <c r="J168"/>
  <c r="J149"/>
  <c r="BK117"/>
  <c i="6" r="BK120"/>
  <c r="J111"/>
  <c i="5" r="J249"/>
  <c r="BK238"/>
  <c r="J203"/>
  <c r="J178"/>
  <c r="BK157"/>
  <c r="BK144"/>
  <c r="J116"/>
  <c i="4" r="BK180"/>
  <c r="J171"/>
  <c r="J165"/>
  <c i="12" r="BK301"/>
  <c r="J283"/>
  <c r="BK268"/>
  <c r="BK263"/>
  <c r="J251"/>
  <c r="BK247"/>
  <c r="BK243"/>
  <c r="J232"/>
  <c r="J216"/>
  <c r="BK193"/>
  <c r="J180"/>
  <c r="J163"/>
  <c r="J144"/>
  <c r="J125"/>
  <c r="J108"/>
  <c i="11" r="J250"/>
  <c r="BK236"/>
  <c r="BK222"/>
  <c r="BK211"/>
  <c r="J203"/>
  <c r="BK195"/>
  <c r="J188"/>
  <c r="J165"/>
  <c r="BK161"/>
  <c r="BK155"/>
  <c i="7" r="BK394"/>
  <c r="BK391"/>
  <c r="BK390"/>
  <c r="J387"/>
  <c r="BK377"/>
  <c r="J362"/>
  <c r="J298"/>
  <c r="BK287"/>
  <c r="J262"/>
  <c r="J257"/>
  <c r="J245"/>
  <c r="J213"/>
  <c r="BK202"/>
  <c r="BK193"/>
  <c r="BK183"/>
  <c r="BK170"/>
  <c r="BK164"/>
  <c r="J148"/>
  <c r="BK140"/>
  <c r="J120"/>
  <c i="6" r="J126"/>
  <c r="BK111"/>
  <c r="J106"/>
  <c i="5" r="J253"/>
  <c r="BK247"/>
  <c r="J238"/>
  <c r="J230"/>
  <c r="BK218"/>
  <c r="J199"/>
  <c r="BK194"/>
  <c r="J187"/>
  <c r="BK178"/>
  <c r="J131"/>
  <c i="4" r="BK182"/>
  <c r="J155"/>
  <c r="J144"/>
  <c r="J137"/>
  <c r="J129"/>
  <c r="BK117"/>
  <c r="BK107"/>
  <c i="3" r="BK451"/>
  <c r="BK436"/>
  <c r="J431"/>
  <c r="J428"/>
  <c r="BK416"/>
  <c r="J411"/>
  <c r="BK405"/>
  <c r="BK397"/>
  <c r="BK383"/>
  <c r="BK340"/>
  <c r="BK328"/>
  <c r="BK307"/>
  <c r="J298"/>
  <c r="BK278"/>
  <c r="BK263"/>
  <c r="J235"/>
  <c r="BK219"/>
  <c r="BK195"/>
  <c r="BK177"/>
  <c r="J146"/>
  <c r="BK113"/>
  <c r="BK106"/>
  <c i="2" r="BK692"/>
  <c r="BK684"/>
  <c r="BK667"/>
  <c r="BK660"/>
  <c r="BK653"/>
  <c r="BK648"/>
  <c r="J642"/>
  <c r="J630"/>
  <c r="BK620"/>
  <c r="J612"/>
  <c r="J608"/>
  <c r="J604"/>
  <c r="J600"/>
  <c r="BK596"/>
  <c r="BK594"/>
  <c r="BK579"/>
  <c r="BK574"/>
  <c r="J572"/>
  <c r="J568"/>
  <c r="BK562"/>
  <c r="BK558"/>
  <c r="J552"/>
  <c r="J543"/>
  <c r="BK532"/>
  <c r="J523"/>
  <c r="BK506"/>
  <c r="BK492"/>
  <c r="BK154"/>
  <c r="J142"/>
  <c r="J130"/>
  <c r="BK114"/>
  <c i="12" r="BK296"/>
  <c r="J272"/>
  <c r="BK270"/>
  <c r="J257"/>
  <c r="BK252"/>
  <c i="11" r="J150"/>
  <c r="BK144"/>
  <c r="BK137"/>
  <c r="J126"/>
  <c r="BK109"/>
  <c i="10" r="BK202"/>
  <c r="J193"/>
  <c r="J185"/>
  <c r="J179"/>
  <c r="BK173"/>
  <c r="J167"/>
  <c r="BK158"/>
  <c r="BK151"/>
  <c r="BK143"/>
  <c r="BK137"/>
  <c r="BK130"/>
  <c r="BK127"/>
  <c r="J121"/>
  <c r="BK116"/>
  <c r="J113"/>
  <c i="9" r="J230"/>
  <c r="J222"/>
  <c r="J214"/>
  <c r="BK207"/>
  <c r="BK200"/>
  <c r="J196"/>
  <c r="BK192"/>
  <c r="BK186"/>
  <c r="J179"/>
  <c r="J172"/>
  <c r="BK168"/>
  <c r="BK162"/>
  <c r="J159"/>
  <c r="BK141"/>
  <c r="BK134"/>
  <c r="BK128"/>
  <c r="BK117"/>
  <c r="J110"/>
  <c r="BK105"/>
  <c i="8" r="BK267"/>
  <c r="BK256"/>
  <c r="J248"/>
  <c r="BK242"/>
  <c r="J233"/>
  <c r="J228"/>
  <c r="BK222"/>
  <c r="J214"/>
  <c r="BK208"/>
  <c r="J198"/>
  <c r="J182"/>
  <c r="BK168"/>
  <c r="BK159"/>
  <c r="BK155"/>
  <c r="J142"/>
  <c r="BK127"/>
  <c r="J121"/>
  <c r="BK106"/>
  <c i="7" r="J406"/>
  <c r="BK370"/>
  <c r="BK356"/>
  <c r="BK342"/>
  <c r="J332"/>
  <c r="BK325"/>
  <c r="BK314"/>
  <c r="BK307"/>
  <c r="J259"/>
  <c r="J247"/>
  <c r="J241"/>
  <c r="J238"/>
  <c i="12" r="J268"/>
  <c r="J263"/>
  <c r="BK259"/>
  <c r="J256"/>
  <c r="BK249"/>
  <c r="BK235"/>
  <c r="BK231"/>
  <c r="BK205"/>
  <c r="J201"/>
  <c r="J193"/>
  <c r="BK178"/>
  <c r="BK162"/>
  <c r="BK155"/>
  <c r="BK136"/>
  <c r="BK126"/>
  <c i="11" r="BK251"/>
  <c r="J248"/>
  <c r="BK245"/>
  <c r="BK240"/>
  <c r="J236"/>
  <c r="BK231"/>
  <c r="J226"/>
  <c r="BK223"/>
  <c r="BK218"/>
  <c r="BK209"/>
  <c r="J206"/>
  <c r="BK203"/>
  <c r="J198"/>
  <c r="BK194"/>
  <c r="J191"/>
  <c r="BK173"/>
  <c r="BK169"/>
  <c r="BK165"/>
  <c r="BK158"/>
  <c r="BK152"/>
  <c r="BK150"/>
  <c r="BK146"/>
  <c r="BK143"/>
  <c r="J140"/>
  <c r="BK136"/>
  <c r="BK133"/>
  <c r="BK129"/>
  <c r="J124"/>
  <c r="BK121"/>
  <c r="BK117"/>
  <c r="BK114"/>
  <c r="BK110"/>
  <c r="J107"/>
  <c r="J104"/>
  <c i="10" r="BK216"/>
  <c r="BK210"/>
  <c r="BK203"/>
  <c r="J196"/>
  <c r="J192"/>
  <c r="J186"/>
  <c r="J176"/>
  <c r="BK168"/>
  <c r="BK163"/>
  <c r="J151"/>
  <c r="BK140"/>
  <c r="J127"/>
  <c r="BK114"/>
  <c i="9" r="BK229"/>
  <c r="J219"/>
  <c r="BK212"/>
  <c r="BK205"/>
  <c r="J202"/>
  <c r="J194"/>
  <c r="BK189"/>
  <c r="J182"/>
  <c r="J178"/>
  <c r="BK173"/>
  <c r="J169"/>
  <c r="J168"/>
  <c r="BK164"/>
  <c r="BK155"/>
  <c r="J151"/>
  <c r="J146"/>
  <c r="J139"/>
  <c r="BK132"/>
  <c r="BK127"/>
  <c r="J123"/>
  <c r="J120"/>
  <c r="J116"/>
  <c r="BK111"/>
  <c r="J108"/>
  <c r="BK107"/>
  <c r="J102"/>
  <c r="J101"/>
  <c i="8" r="J262"/>
  <c r="J256"/>
  <c r="BK240"/>
  <c i="7" r="BK362"/>
  <c r="J348"/>
  <c r="J335"/>
  <c r="J328"/>
  <c r="J313"/>
  <c r="BK296"/>
  <c r="J284"/>
  <c r="BK274"/>
  <c r="BK247"/>
  <c r="BK244"/>
  <c r="BK234"/>
  <c r="J228"/>
  <c r="BK213"/>
  <c r="J199"/>
  <c r="J192"/>
  <c r="J184"/>
  <c r="BK181"/>
  <c r="J171"/>
  <c r="BK167"/>
  <c r="BK149"/>
  <c r="J134"/>
  <c r="BK120"/>
  <c i="6" r="J133"/>
  <c r="BK125"/>
  <c r="BK116"/>
  <c r="BK108"/>
  <c i="5" r="BK255"/>
  <c r="BK253"/>
  <c r="J239"/>
  <c r="J231"/>
  <c r="J222"/>
  <c r="J216"/>
  <c r="J207"/>
  <c r="J201"/>
  <c r="J197"/>
  <c r="J193"/>
  <c r="BK187"/>
  <c r="BK180"/>
  <c r="J157"/>
  <c r="J144"/>
  <c r="BK135"/>
  <c r="BK116"/>
  <c i="4" r="J180"/>
  <c r="J167"/>
  <c r="J159"/>
  <c r="BK149"/>
  <c r="J142"/>
  <c r="J135"/>
  <c r="BK129"/>
  <c r="J114"/>
  <c r="J107"/>
  <c i="3" r="BK447"/>
  <c r="BK443"/>
  <c r="J442"/>
  <c r="BK431"/>
  <c r="BK428"/>
  <c r="J425"/>
  <c r="J421"/>
  <c r="J414"/>
  <c r="BK411"/>
  <c r="J403"/>
  <c r="J397"/>
  <c r="J386"/>
  <c r="J379"/>
  <c r="BK367"/>
  <c r="BK361"/>
  <c r="BK331"/>
  <c r="BK326"/>
  <c r="J315"/>
  <c r="BK306"/>
  <c r="BK298"/>
  <c r="J271"/>
  <c r="BK252"/>
  <c r="BK228"/>
  <c r="J214"/>
  <c r="J185"/>
  <c r="J179"/>
  <c r="BK170"/>
  <c r="BK153"/>
  <c r="BK146"/>
  <c r="J128"/>
  <c r="BK117"/>
  <c r="J112"/>
  <c r="J106"/>
  <c i="2" r="J692"/>
  <c r="BK687"/>
  <c r="J676"/>
  <c r="BK670"/>
  <c r="J667"/>
  <c r="J663"/>
  <c r="J660"/>
  <c r="BK656"/>
  <c r="J644"/>
  <c r="BK630"/>
  <c r="J622"/>
  <c r="J616"/>
  <c r="BK610"/>
  <c r="BK604"/>
  <c r="BK598"/>
  <c r="J587"/>
  <c r="J574"/>
  <c r="J565"/>
  <c r="J558"/>
  <c r="J554"/>
  <c r="BK550"/>
  <c r="BK543"/>
  <c r="BK535"/>
  <c r="J528"/>
  <c r="BK519"/>
  <c r="J514"/>
  <c r="J506"/>
  <c r="BK494"/>
  <c r="BK437"/>
  <c r="J421"/>
  <c r="J250"/>
  <c r="BK146"/>
  <c r="BK132"/>
  <c r="BK122"/>
  <c r="J109"/>
  <c i="11" r="J209"/>
  <c r="BK201"/>
  <c r="BK196"/>
  <c r="BK191"/>
  <c r="BK187"/>
  <c r="J183"/>
  <c r="BK176"/>
  <c r="J173"/>
  <c r="BK168"/>
  <c r="BK162"/>
  <c r="J155"/>
  <c r="J146"/>
  <c r="BK138"/>
  <c r="J134"/>
  <c r="J129"/>
  <c r="BK124"/>
  <c r="BK118"/>
  <c r="BK112"/>
  <c r="BK107"/>
  <c i="10" r="BK225"/>
  <c r="BK211"/>
  <c r="BK207"/>
  <c r="J202"/>
  <c r="BK195"/>
  <c r="J189"/>
  <c r="J182"/>
  <c r="BK177"/>
  <c r="J173"/>
  <c r="BK160"/>
  <c r="J156"/>
  <c r="BK152"/>
  <c r="J146"/>
  <c r="J140"/>
  <c r="BK136"/>
  <c r="BK125"/>
  <c r="BK118"/>
  <c i="9" r="BK231"/>
  <c r="J226"/>
  <c r="J221"/>
  <c r="BK216"/>
  <c r="J212"/>
  <c r="J208"/>
  <c r="J198"/>
  <c r="BK193"/>
  <c r="J189"/>
  <c r="J185"/>
  <c r="BK181"/>
  <c r="BK176"/>
  <c r="BK171"/>
  <c r="J164"/>
  <c r="BK157"/>
  <c r="BK153"/>
  <c r="BK149"/>
  <c r="J145"/>
  <c r="J140"/>
  <c r="BK137"/>
  <c r="J131"/>
  <c r="J125"/>
  <c r="BK120"/>
  <c r="J111"/>
  <c r="J104"/>
  <c i="8" r="J263"/>
  <c r="J246"/>
  <c r="BK238"/>
  <c r="J230"/>
  <c r="J226"/>
  <c r="J220"/>
  <c r="J211"/>
  <c r="BK206"/>
  <c r="BK190"/>
  <c r="BK174"/>
  <c r="BK161"/>
  <c r="J156"/>
  <c r="J152"/>
  <c r="BK138"/>
  <c r="BK129"/>
  <c r="BK121"/>
  <c r="J106"/>
  <c i="7" r="J403"/>
  <c r="J380"/>
  <c r="BK363"/>
  <c r="J355"/>
  <c r="BK345"/>
  <c r="BK336"/>
  <c r="J314"/>
  <c r="BK280"/>
  <c r="BK262"/>
  <c r="BK241"/>
  <c r="J225"/>
  <c r="J194"/>
  <c r="J178"/>
  <c r="BK152"/>
  <c r="J118"/>
  <c i="6" r="BK121"/>
  <c r="BK106"/>
  <c i="5" r="J248"/>
  <c r="J237"/>
  <c r="BK201"/>
  <c r="J169"/>
  <c r="J147"/>
  <c r="BK126"/>
  <c r="BK108"/>
  <c i="4" r="BK173"/>
  <c r="J168"/>
  <c i="12" r="J304"/>
  <c r="BK290"/>
  <c r="BK274"/>
  <c r="J266"/>
  <c r="BK258"/>
  <c r="BK250"/>
  <c r="J247"/>
  <c r="J235"/>
  <c r="BK227"/>
  <c r="J221"/>
  <c r="J205"/>
  <c r="J189"/>
  <c r="BK176"/>
  <c r="J160"/>
  <c r="J140"/>
  <c r="J122"/>
  <c r="J115"/>
  <c r="J102"/>
  <c i="11" r="J240"/>
  <c r="J235"/>
  <c r="BK217"/>
  <c r="BK206"/>
  <c r="J201"/>
  <c r="BK192"/>
  <c r="BK183"/>
  <c r="J168"/>
  <c r="J162"/>
  <c r="J157"/>
  <c i="7" r="BK402"/>
  <c r="J394"/>
  <c r="J390"/>
  <c r="J381"/>
  <c r="BK365"/>
  <c r="J325"/>
  <c r="BK297"/>
  <c r="BK286"/>
  <c r="BK268"/>
  <c r="BK256"/>
  <c r="J222"/>
  <c r="J203"/>
  <c r="BK199"/>
  <c r="BK192"/>
  <c r="J180"/>
  <c r="J167"/>
  <c r="J150"/>
  <c r="BK134"/>
  <c r="J119"/>
  <c i="6" r="J121"/>
  <c r="J114"/>
  <c r="BK105"/>
  <c i="5" r="J254"/>
  <c r="BK248"/>
  <c r="BK239"/>
  <c r="BK231"/>
  <c r="BK219"/>
  <c r="J205"/>
  <c r="BK196"/>
  <c r="J188"/>
  <c r="J180"/>
  <c r="J135"/>
  <c r="J104"/>
  <c i="4" r="J173"/>
  <c r="J146"/>
  <c r="BK135"/>
  <c r="J123"/>
  <c r="BK111"/>
  <c i="3" r="BK453"/>
  <c r="BK450"/>
  <c r="J434"/>
  <c r="J429"/>
  <c r="BK425"/>
  <c r="BK421"/>
  <c r="J413"/>
  <c r="BK409"/>
  <c r="J400"/>
  <c r="BK386"/>
  <c r="J346"/>
  <c r="J330"/>
  <c r="J323"/>
  <c r="J306"/>
  <c r="J294"/>
  <c r="BK271"/>
  <c r="BK245"/>
  <c r="BK225"/>
  <c r="J209"/>
  <c r="J181"/>
  <c r="J168"/>
  <c r="BK128"/>
  <c r="BK112"/>
  <c i="2" r="BK695"/>
  <c r="J690"/>
  <c r="BK685"/>
  <c r="J670"/>
  <c r="BK658"/>
  <c r="J646"/>
  <c r="BK626"/>
  <c r="BK618"/>
  <c r="BK612"/>
  <c r="J606"/>
  <c r="BK602"/>
  <c r="J598"/>
  <c r="BK587"/>
  <c r="BK572"/>
  <c r="BK568"/>
  <c r="BK565"/>
  <c r="BK560"/>
  <c r="BK554"/>
  <c r="J546"/>
  <c r="J535"/>
  <c r="J519"/>
  <c r="BK511"/>
  <c r="J497"/>
  <c r="J480"/>
  <c r="J439"/>
  <c r="BK250"/>
  <c r="J146"/>
  <c r="J134"/>
  <c r="J127"/>
  <c i="1" r="AS70"/>
  <c i="12" r="BK287"/>
  <c r="BK277"/>
  <c r="J269"/>
  <c r="J260"/>
  <c r="BK253"/>
  <c i="11" r="J152"/>
  <c r="BK148"/>
  <c r="BK139"/>
  <c r="BK123"/>
  <c r="J117"/>
  <c i="10" r="BK223"/>
  <c r="J209"/>
  <c r="J204"/>
  <c r="BK200"/>
  <c r="BK192"/>
  <c r="J183"/>
  <c r="BK179"/>
  <c r="BK174"/>
  <c r="J168"/>
  <c r="J161"/>
  <c r="BK157"/>
  <c r="J152"/>
  <c r="BK148"/>
  <c r="J136"/>
  <c r="BK129"/>
  <c r="BK123"/>
  <c r="BK119"/>
  <c r="J114"/>
  <c i="9" r="J231"/>
  <c r="BK225"/>
  <c r="BK221"/>
  <c r="BK211"/>
  <c r="BK206"/>
  <c r="J199"/>
  <c r="BK194"/>
  <c r="BK188"/>
  <c r="BK184"/>
  <c r="BK178"/>
  <c r="J171"/>
  <c r="J167"/>
  <c r="BK163"/>
  <c r="J157"/>
  <c r="BK142"/>
  <c r="J135"/>
  <c r="J129"/>
  <c r="J118"/>
  <c r="J113"/>
  <c r="J107"/>
  <c r="BK103"/>
  <c i="8" r="BK258"/>
  <c r="J250"/>
  <c r="BK244"/>
  <c r="BK233"/>
  <c r="BK227"/>
  <c r="BK220"/>
  <c r="BK213"/>
  <c r="BK207"/>
  <c r="J194"/>
  <c r="BK178"/>
  <c r="J164"/>
  <c r="BK157"/>
  <c r="BK152"/>
  <c r="BK133"/>
  <c r="J124"/>
  <c r="J110"/>
  <c i="7" r="BK387"/>
  <c r="J377"/>
  <c r="BK357"/>
  <c r="J345"/>
  <c r="J333"/>
  <c r="J330"/>
  <c r="J320"/>
  <c r="BK308"/>
  <c r="BK289"/>
  <c r="J256"/>
  <c r="BK243"/>
  <c r="BK225"/>
  <c i="12" r="J267"/>
  <c r="J261"/>
  <c r="BK257"/>
  <c r="J254"/>
  <c r="J243"/>
  <c r="J233"/>
  <c r="BK216"/>
  <c r="J203"/>
  <c r="BK196"/>
  <c r="BK183"/>
  <c r="J174"/>
  <c r="BK160"/>
  <c r="BK140"/>
  <c r="BK127"/>
  <c i="11" r="BK252"/>
  <c r="J249"/>
  <c r="J246"/>
  <c r="J243"/>
  <c r="J237"/>
  <c r="J232"/>
  <c r="J229"/>
  <c r="J225"/>
  <c r="J221"/>
  <c r="J211"/>
  <c r="BK208"/>
  <c r="J204"/>
  <c r="J199"/>
  <c r="J196"/>
  <c r="BK189"/>
  <c r="BK172"/>
  <c r="J167"/>
  <c r="BK163"/>
  <c r="BK156"/>
  <c r="J151"/>
  <c r="BK147"/>
  <c r="J144"/>
  <c r="J141"/>
  <c r="J138"/>
  <c r="BK134"/>
  <c r="J130"/>
  <c r="BK126"/>
  <c r="J122"/>
  <c r="J118"/>
  <c r="BK115"/>
  <c r="BK111"/>
  <c r="BK108"/>
  <c r="J105"/>
  <c i="10" r="J225"/>
  <c r="BK212"/>
  <c r="J207"/>
  <c r="J200"/>
  <c r="J195"/>
  <c r="BK191"/>
  <c r="BK183"/>
  <c r="BK169"/>
  <c r="J164"/>
  <c r="J159"/>
  <c r="J144"/>
  <c r="BK134"/>
  <c r="BK120"/>
  <c i="9" r="BK230"/>
  <c r="BK215"/>
  <c r="J207"/>
  <c r="J200"/>
  <c r="J186"/>
  <c r="J175"/>
  <c r="BK172"/>
  <c r="BK167"/>
  <c r="J162"/>
  <c r="J156"/>
  <c r="J153"/>
  <c r="J150"/>
  <c r="BK145"/>
  <c r="BK143"/>
  <c r="BK138"/>
  <c r="J134"/>
  <c r="BK129"/>
  <c r="J126"/>
  <c r="J124"/>
  <c r="J121"/>
  <c r="J117"/>
  <c r="BK114"/>
  <c r="J109"/>
  <c r="BK106"/>
  <c i="8" r="BK263"/>
  <c r="J258"/>
  <c r="BK254"/>
  <c r="J245"/>
  <c r="J238"/>
  <c i="7" r="BK355"/>
  <c r="BK339"/>
  <c r="BK330"/>
  <c r="BK309"/>
  <c r="BK298"/>
  <c r="J286"/>
  <c r="J276"/>
  <c r="BK257"/>
  <c r="BK245"/>
  <c r="J240"/>
  <c r="J230"/>
  <c r="BK216"/>
  <c r="BK204"/>
  <c r="J198"/>
  <c r="BK191"/>
  <c r="J183"/>
  <c r="BK180"/>
  <c r="J170"/>
  <c r="J165"/>
  <c r="J160"/>
  <c r="BK150"/>
  <c r="BK144"/>
  <c r="J126"/>
  <c r="J117"/>
  <c i="6" r="BK128"/>
  <c r="J120"/>
  <c r="BK115"/>
  <c r="J105"/>
  <c r="BK99"/>
  <c i="5" r="BK254"/>
  <c r="J246"/>
  <c r="J236"/>
  <c r="BK230"/>
  <c r="J219"/>
  <c r="J211"/>
  <c r="BK203"/>
  <c r="BK199"/>
  <c r="J196"/>
  <c r="BK191"/>
  <c r="BK188"/>
  <c r="J182"/>
  <c r="BK166"/>
  <c r="BK147"/>
  <c r="J122"/>
  <c r="BK112"/>
  <c r="BK104"/>
  <c i="4" r="BK170"/>
  <c r="BK165"/>
  <c r="BK155"/>
  <c r="BK146"/>
  <c r="J139"/>
  <c r="J133"/>
  <c r="J127"/>
  <c r="J120"/>
  <c r="J111"/>
  <c r="J105"/>
  <c i="3" r="BK448"/>
  <c r="BK445"/>
  <c r="BK442"/>
  <c r="BK434"/>
  <c r="J430"/>
  <c r="J427"/>
  <c r="J424"/>
  <c r="BK418"/>
  <c r="BK413"/>
  <c r="BK410"/>
  <c r="BK406"/>
  <c r="BK400"/>
  <c r="BK392"/>
  <c r="J383"/>
  <c r="BK374"/>
  <c r="J367"/>
  <c r="BK346"/>
  <c r="J336"/>
  <c r="J328"/>
  <c r="J325"/>
  <c r="J307"/>
  <c r="BK304"/>
  <c r="J292"/>
  <c r="BK265"/>
  <c r="J245"/>
  <c r="BK235"/>
  <c r="J223"/>
  <c r="BK209"/>
  <c r="J195"/>
  <c r="BK181"/>
  <c r="J177"/>
  <c r="BK168"/>
  <c r="BK133"/>
  <c r="J122"/>
  <c r="J113"/>
  <c r="BK110"/>
  <c r="J108"/>
  <c i="2" r="BK690"/>
  <c r="J685"/>
  <c r="J674"/>
  <c r="J668"/>
  <c r="J664"/>
  <c r="J658"/>
  <c r="J653"/>
  <c r="BK651"/>
  <c r="J648"/>
  <c r="BK646"/>
  <c r="BK642"/>
  <c r="BK624"/>
  <c r="J620"/>
  <c r="J614"/>
  <c r="BK608"/>
  <c r="BK606"/>
  <c r="J602"/>
  <c r="J596"/>
  <c r="J579"/>
  <c r="J567"/>
  <c r="J556"/>
  <c r="BK552"/>
  <c r="BK546"/>
  <c r="J537"/>
  <c r="J532"/>
  <c r="BK523"/>
  <c r="J511"/>
  <c r="BK497"/>
  <c r="J492"/>
  <c r="BK439"/>
  <c r="J437"/>
  <c r="J435"/>
  <c r="J339"/>
  <c r="J154"/>
  <c r="BK138"/>
  <c r="BK127"/>
  <c r="J120"/>
  <c i="1" r="AS67"/>
  <c i="2" l="1" r="BK108"/>
  <c r="T108"/>
  <c r="BK545"/>
  <c r="J545"/>
  <c r="J71"/>
  <c r="R545"/>
  <c r="BK564"/>
  <c r="J564"/>
  <c r="J72"/>
  <c r="P578"/>
  <c r="R650"/>
  <c r="R662"/>
  <c r="P673"/>
  <c r="T683"/>
  <c r="R688"/>
  <c r="BK691"/>
  <c r="J691"/>
  <c r="J81"/>
  <c r="P691"/>
  <c r="R691"/>
  <c i="3" r="BK105"/>
  <c r="J105"/>
  <c r="J69"/>
  <c r="R105"/>
  <c r="BK244"/>
  <c r="J244"/>
  <c r="J70"/>
  <c r="R244"/>
  <c r="BK308"/>
  <c r="J308"/>
  <c r="J71"/>
  <c r="R308"/>
  <c r="BK373"/>
  <c r="J373"/>
  <c r="J72"/>
  <c r="T373"/>
  <c r="BK441"/>
  <c r="R441"/>
  <c r="BK446"/>
  <c r="J446"/>
  <c r="J77"/>
  <c r="P446"/>
  <c r="T446"/>
  <c r="P449"/>
  <c r="R449"/>
  <c i="4" r="P104"/>
  <c r="P126"/>
  <c r="BK143"/>
  <c r="J143"/>
  <c r="J72"/>
  <c r="T143"/>
  <c r="R163"/>
  <c r="R162"/>
  <c r="R172"/>
  <c r="R179"/>
  <c r="R178"/>
  <c i="5" r="BK103"/>
  <c r="J103"/>
  <c r="J69"/>
  <c r="P103"/>
  <c r="BK177"/>
  <c r="J177"/>
  <c r="J71"/>
  <c r="R177"/>
  <c r="T177"/>
  <c r="T184"/>
  <c r="P210"/>
  <c r="T210"/>
  <c r="P215"/>
  <c r="BK229"/>
  <c r="J229"/>
  <c r="J77"/>
  <c r="T229"/>
  <c r="T228"/>
  <c i="6" r="R98"/>
  <c r="T98"/>
  <c r="P109"/>
  <c r="BK124"/>
  <c r="J124"/>
  <c r="J71"/>
  <c r="P124"/>
  <c i="8" r="BK105"/>
  <c r="J105"/>
  <c r="J69"/>
  <c r="R105"/>
  <c r="P147"/>
  <c r="BK163"/>
  <c r="J163"/>
  <c r="J74"/>
  <c r="R163"/>
  <c r="T163"/>
  <c r="R173"/>
  <c r="R219"/>
  <c r="BK237"/>
  <c r="J237"/>
  <c r="J77"/>
  <c r="R237"/>
  <c r="BK255"/>
  <c r="J255"/>
  <c r="J78"/>
  <c r="T255"/>
  <c r="P264"/>
  <c i="9" r="R100"/>
  <c r="P201"/>
  <c r="BK224"/>
  <c r="J224"/>
  <c r="J73"/>
  <c r="P224"/>
  <c i="10" r="P109"/>
  <c r="T109"/>
  <c r="R117"/>
  <c r="R126"/>
  <c r="BK133"/>
  <c r="J133"/>
  <c r="J73"/>
  <c r="BK145"/>
  <c r="J145"/>
  <c r="J74"/>
  <c r="T145"/>
  <c r="P165"/>
  <c r="BK170"/>
  <c r="J170"/>
  <c r="J76"/>
  <c r="T170"/>
  <c r="P188"/>
  <c r="BK201"/>
  <c r="J201"/>
  <c r="J78"/>
  <c r="T201"/>
  <c r="P206"/>
  <c r="BK213"/>
  <c r="J213"/>
  <c r="J80"/>
  <c r="R213"/>
  <c i="11" r="P102"/>
  <c r="T178"/>
  <c r="T228"/>
  <c r="P242"/>
  <c r="P238"/>
  <c r="P234"/>
  <c i="7" r="P116"/>
  <c r="BK151"/>
  <c r="J151"/>
  <c r="J70"/>
  <c r="R151"/>
  <c r="P169"/>
  <c r="BK200"/>
  <c r="J200"/>
  <c r="J72"/>
  <c r="R200"/>
  <c r="R224"/>
  <c r="P239"/>
  <c r="BK260"/>
  <c r="J260"/>
  <c r="J77"/>
  <c r="T260"/>
  <c r="P275"/>
  <c r="BK285"/>
  <c r="J285"/>
  <c r="J79"/>
  <c r="R285"/>
  <c r="T285"/>
  <c r="P288"/>
  <c r="R288"/>
  <c r="T295"/>
  <c r="BK347"/>
  <c r="J347"/>
  <c r="J83"/>
  <c r="T347"/>
  <c r="T376"/>
  <c r="T388"/>
  <c r="P400"/>
  <c r="BK404"/>
  <c r="J404"/>
  <c r="J89"/>
  <c r="R404"/>
  <c i="8" r="P105"/>
  <c r="P104"/>
  <c r="BK147"/>
  <c r="J147"/>
  <c r="J71"/>
  <c r="R147"/>
  <c r="BK173"/>
  <c r="J173"/>
  <c r="J75"/>
  <c r="T173"/>
  <c r="P219"/>
  <c r="T219"/>
  <c r="T237"/>
  <c r="R255"/>
  <c r="R264"/>
  <c i="9" r="BK100"/>
  <c r="T100"/>
  <c r="T201"/>
  <c r="P218"/>
  <c r="R218"/>
  <c r="R224"/>
  <c i="10" r="BK109"/>
  <c r="P117"/>
  <c r="BK126"/>
  <c r="J126"/>
  <c r="J72"/>
  <c r="R133"/>
  <c r="R145"/>
  <c r="R165"/>
  <c r="R170"/>
  <c r="R188"/>
  <c r="R201"/>
  <c r="R206"/>
  <c r="T213"/>
  <c i="2" r="R108"/>
  <c r="P545"/>
  <c r="T545"/>
  <c r="P564"/>
  <c r="R564"/>
  <c r="T564"/>
  <c r="T578"/>
  <c r="P650"/>
  <c r="BK662"/>
  <c r="J662"/>
  <c r="J75"/>
  <c r="T662"/>
  <c r="T673"/>
  <c r="BK683"/>
  <c r="J683"/>
  <c r="J78"/>
  <c r="R683"/>
  <c r="R682"/>
  <c r="P688"/>
  <c r="T688"/>
  <c r="T691"/>
  <c i="3" r="P105"/>
  <c r="T105"/>
  <c r="P244"/>
  <c r="T244"/>
  <c r="P308"/>
  <c r="T308"/>
  <c r="P373"/>
  <c r="R373"/>
  <c r="P441"/>
  <c r="P440"/>
  <c r="T441"/>
  <c r="R446"/>
  <c r="BK449"/>
  <c r="J449"/>
  <c r="J78"/>
  <c r="T449"/>
  <c i="4" r="BK104"/>
  <c r="J104"/>
  <c r="J69"/>
  <c r="T104"/>
  <c r="T103"/>
  <c r="T126"/>
  <c r="P143"/>
  <c r="BK163"/>
  <c r="J163"/>
  <c r="J75"/>
  <c r="T163"/>
  <c r="T162"/>
  <c r="T172"/>
  <c r="BK179"/>
  <c r="J179"/>
  <c r="J78"/>
  <c r="T179"/>
  <c r="T178"/>
  <c i="5" r="T103"/>
  <c r="BK184"/>
  <c r="J184"/>
  <c r="J72"/>
  <c r="P184"/>
  <c r="BK210"/>
  <c r="J210"/>
  <c r="J73"/>
  <c r="BK215"/>
  <c r="J215"/>
  <c r="J74"/>
  <c r="T215"/>
  <c r="R229"/>
  <c r="R228"/>
  <c i="6" r="BK98"/>
  <c r="J98"/>
  <c r="J69"/>
  <c r="BK109"/>
  <c r="J109"/>
  <c r="J70"/>
  <c r="T109"/>
  <c r="R124"/>
  <c i="7" r="BK116"/>
  <c r="J116"/>
  <c r="J69"/>
  <c r="R116"/>
  <c r="P151"/>
  <c r="BK169"/>
  <c r="J169"/>
  <c r="J71"/>
  <c r="T169"/>
  <c r="T200"/>
  <c r="P224"/>
  <c r="T224"/>
  <c r="R239"/>
  <c r="P260"/>
  <c r="BK275"/>
  <c r="J275"/>
  <c r="J78"/>
  <c r="R275"/>
  <c r="BK295"/>
  <c r="J295"/>
  <c r="J81"/>
  <c r="P295"/>
  <c r="BK341"/>
  <c r="J341"/>
  <c r="J82"/>
  <c r="R341"/>
  <c r="P347"/>
  <c r="BK376"/>
  <c r="J376"/>
  <c r="J84"/>
  <c r="P376"/>
  <c r="BK388"/>
  <c r="J388"/>
  <c r="J85"/>
  <c r="R388"/>
  <c i="11" r="R102"/>
  <c r="BK178"/>
  <c r="J178"/>
  <c r="J72"/>
  <c r="P178"/>
  <c r="BK228"/>
  <c r="J228"/>
  <c r="J73"/>
  <c r="P228"/>
  <c r="R242"/>
  <c r="R238"/>
  <c r="R234"/>
  <c i="12" r="P101"/>
  <c r="R101"/>
  <c r="BK202"/>
  <c r="J202"/>
  <c r="J66"/>
  <c r="R202"/>
  <c r="BK215"/>
  <c r="J215"/>
  <c r="J68"/>
  <c r="R215"/>
  <c r="BK245"/>
  <c r="J245"/>
  <c r="J69"/>
  <c r="R245"/>
  <c r="BK262"/>
  <c r="J262"/>
  <c r="J70"/>
  <c r="R262"/>
  <c r="BK271"/>
  <c r="J271"/>
  <c r="J71"/>
  <c r="T271"/>
  <c r="P282"/>
  <c r="T282"/>
  <c r="BK295"/>
  <c r="J295"/>
  <c r="J75"/>
  <c r="R295"/>
  <c r="R294"/>
  <c i="2" r="P108"/>
  <c r="BK578"/>
  <c r="J578"/>
  <c r="J73"/>
  <c r="R578"/>
  <c r="BK650"/>
  <c r="J650"/>
  <c r="J74"/>
  <c r="T650"/>
  <c r="P662"/>
  <c r="BK673"/>
  <c r="J673"/>
  <c r="J76"/>
  <c r="R673"/>
  <c r="P683"/>
  <c r="P682"/>
  <c r="BK688"/>
  <c r="J688"/>
  <c r="J80"/>
  <c i="4" r="R104"/>
  <c r="BK126"/>
  <c r="J126"/>
  <c r="J70"/>
  <c r="R126"/>
  <c r="R143"/>
  <c r="P163"/>
  <c r="P162"/>
  <c r="BK172"/>
  <c r="J172"/>
  <c r="J76"/>
  <c r="P172"/>
  <c r="P179"/>
  <c r="P178"/>
  <c i="5" r="R103"/>
  <c r="P177"/>
  <c r="R184"/>
  <c r="R210"/>
  <c r="R215"/>
  <c r="P229"/>
  <c r="P228"/>
  <c i="6" r="P98"/>
  <c r="P97"/>
  <c r="P96"/>
  <c i="1" r="AU61"/>
  <c i="6" r="R109"/>
  <c r="T124"/>
  <c i="7" r="T116"/>
  <c r="T151"/>
  <c r="R169"/>
  <c r="P200"/>
  <c r="BK224"/>
  <c r="J224"/>
  <c r="J75"/>
  <c r="BK239"/>
  <c r="J239"/>
  <c r="J76"/>
  <c r="T239"/>
  <c r="R260"/>
  <c r="T275"/>
  <c r="P285"/>
  <c r="BK288"/>
  <c r="J288"/>
  <c r="J80"/>
  <c r="T288"/>
  <c r="R295"/>
  <c r="P341"/>
  <c r="T341"/>
  <c r="R347"/>
  <c r="R376"/>
  <c r="P388"/>
  <c r="BK400"/>
  <c r="J400"/>
  <c r="J88"/>
  <c r="R400"/>
  <c r="R399"/>
  <c r="T400"/>
  <c r="P404"/>
  <c r="T404"/>
  <c i="8" r="T105"/>
  <c r="T104"/>
  <c r="T147"/>
  <c r="P163"/>
  <c r="P173"/>
  <c r="BK219"/>
  <c r="J219"/>
  <c r="J76"/>
  <c r="P237"/>
  <c r="P255"/>
  <c r="BK264"/>
  <c r="J264"/>
  <c r="J79"/>
  <c r="T264"/>
  <c i="9" r="P100"/>
  <c r="P99"/>
  <c r="P97"/>
  <c i="1" r="AU66"/>
  <c i="9" r="BK201"/>
  <c r="J201"/>
  <c r="J71"/>
  <c r="R201"/>
  <c r="BK218"/>
  <c r="J218"/>
  <c r="J72"/>
  <c r="T218"/>
  <c r="T224"/>
  <c i="10" r="R109"/>
  <c r="R108"/>
  <c r="R107"/>
  <c r="BK117"/>
  <c r="J117"/>
  <c r="J70"/>
  <c r="T117"/>
  <c r="P126"/>
  <c r="T126"/>
  <c r="P133"/>
  <c r="T133"/>
  <c r="P145"/>
  <c r="BK165"/>
  <c r="J165"/>
  <c r="J75"/>
  <c r="T165"/>
  <c r="P170"/>
  <c r="BK188"/>
  <c r="J188"/>
  <c r="J77"/>
  <c r="T188"/>
  <c r="P201"/>
  <c r="BK206"/>
  <c r="J206"/>
  <c r="J79"/>
  <c r="T206"/>
  <c r="P213"/>
  <c i="11" r="BK102"/>
  <c r="J102"/>
  <c r="J69"/>
  <c r="T102"/>
  <c r="BK171"/>
  <c r="J171"/>
  <c r="J70"/>
  <c r="P171"/>
  <c r="R171"/>
  <c r="T171"/>
  <c r="R178"/>
  <c r="R228"/>
  <c r="BK242"/>
  <c r="J242"/>
  <c r="J76"/>
  <c r="T242"/>
  <c r="T238"/>
  <c r="T234"/>
  <c i="12" r="BK101"/>
  <c r="J101"/>
  <c r="J65"/>
  <c r="T101"/>
  <c r="P202"/>
  <c r="T202"/>
  <c r="P215"/>
  <c r="T215"/>
  <c r="P245"/>
  <c r="T245"/>
  <c r="P262"/>
  <c r="T262"/>
  <c r="P271"/>
  <c r="R271"/>
  <c r="BK282"/>
  <c r="J282"/>
  <c r="J72"/>
  <c r="R282"/>
  <c r="P295"/>
  <c r="P294"/>
  <c r="T295"/>
  <c r="T294"/>
  <c i="2" r="E52"/>
  <c r="J60"/>
  <c r="BE109"/>
  <c r="BE114"/>
  <c r="BE120"/>
  <c r="BE127"/>
  <c r="BE128"/>
  <c r="BE130"/>
  <c r="BE132"/>
  <c r="BE134"/>
  <c r="BE138"/>
  <c r="BE142"/>
  <c r="BE154"/>
  <c r="BE246"/>
  <c r="BE250"/>
  <c r="BE335"/>
  <c r="BE421"/>
  <c r="BE435"/>
  <c r="BE437"/>
  <c r="BE462"/>
  <c r="BE492"/>
  <c r="BE497"/>
  <c r="BE499"/>
  <c r="BE511"/>
  <c r="BE514"/>
  <c r="BE519"/>
  <c r="BE523"/>
  <c r="BE528"/>
  <c r="BE532"/>
  <c r="BE554"/>
  <c r="BE556"/>
  <c r="BE560"/>
  <c r="BE562"/>
  <c r="BE565"/>
  <c r="BE568"/>
  <c r="BE596"/>
  <c r="BE600"/>
  <c r="BE602"/>
  <c r="BE630"/>
  <c r="BE637"/>
  <c r="BE653"/>
  <c r="BE656"/>
  <c r="BE664"/>
  <c r="BE668"/>
  <c r="BE674"/>
  <c r="BK694"/>
  <c r="J694"/>
  <c r="J82"/>
  <c i="3" r="E52"/>
  <c r="J60"/>
  <c r="F63"/>
  <c r="BE108"/>
  <c r="BE110"/>
  <c r="BE112"/>
  <c r="BE133"/>
  <c r="BE153"/>
  <c r="BE168"/>
  <c r="BE170"/>
  <c r="BE179"/>
  <c r="BE181"/>
  <c r="BE195"/>
  <c r="BE209"/>
  <c r="BE214"/>
  <c r="BE223"/>
  <c r="BE225"/>
  <c r="BE235"/>
  <c r="BE241"/>
  <c r="BE245"/>
  <c r="BE252"/>
  <c r="BE265"/>
  <c r="BE278"/>
  <c r="BE298"/>
  <c r="BE304"/>
  <c r="BE305"/>
  <c r="BE306"/>
  <c r="BE307"/>
  <c r="BE315"/>
  <c r="BE323"/>
  <c r="BE326"/>
  <c r="BE328"/>
  <c r="BE336"/>
  <c r="BE340"/>
  <c r="BE346"/>
  <c r="BE364"/>
  <c r="BE367"/>
  <c r="BE374"/>
  <c r="BE379"/>
  <c r="BE383"/>
  <c r="BE388"/>
  <c r="BE399"/>
  <c r="BE400"/>
  <c r="BE405"/>
  <c r="BE406"/>
  <c r="BE410"/>
  <c r="BE411"/>
  <c r="BE413"/>
  <c r="BE418"/>
  <c r="BE423"/>
  <c r="BE427"/>
  <c r="BE430"/>
  <c r="BE431"/>
  <c r="BE434"/>
  <c r="BE445"/>
  <c r="BE447"/>
  <c r="BE448"/>
  <c r="BK444"/>
  <c r="J444"/>
  <c r="J76"/>
  <c r="BK452"/>
  <c r="J452"/>
  <c r="J79"/>
  <c i="4" r="J60"/>
  <c r="F63"/>
  <c r="BE120"/>
  <c r="BE123"/>
  <c r="BE127"/>
  <c r="BE129"/>
  <c r="BE131"/>
  <c r="BE139"/>
  <c r="BE152"/>
  <c r="BE159"/>
  <c r="BE167"/>
  <c r="BE168"/>
  <c i="5" r="F63"/>
  <c r="BE126"/>
  <c r="BE131"/>
  <c r="BE144"/>
  <c r="BE150"/>
  <c r="BE169"/>
  <c r="BE190"/>
  <c r="BE201"/>
  <c r="BE203"/>
  <c r="BE211"/>
  <c r="BE213"/>
  <c r="BE216"/>
  <c r="BE218"/>
  <c r="BE219"/>
  <c r="BE230"/>
  <c r="BE245"/>
  <c r="BE255"/>
  <c r="BK172"/>
  <c r="J172"/>
  <c r="J70"/>
  <c r="BK223"/>
  <c r="J223"/>
  <c r="J75"/>
  <c i="6" r="E52"/>
  <c r="J60"/>
  <c r="BE99"/>
  <c r="BE101"/>
  <c r="BE108"/>
  <c r="BE110"/>
  <c r="BE114"/>
  <c r="BE128"/>
  <c r="BE129"/>
  <c r="BE133"/>
  <c r="BK132"/>
  <c r="J132"/>
  <c r="J72"/>
  <c i="7" r="E52"/>
  <c r="J60"/>
  <c r="BE117"/>
  <c r="BE119"/>
  <c r="BE120"/>
  <c r="BE149"/>
  <c r="BE150"/>
  <c r="BE156"/>
  <c r="BE160"/>
  <c r="BE164"/>
  <c r="BE168"/>
  <c r="BE178"/>
  <c r="BE180"/>
  <c r="BE181"/>
  <c r="BE182"/>
  <c r="BE184"/>
  <c r="BE189"/>
  <c r="BE191"/>
  <c r="BE192"/>
  <c r="BE194"/>
  <c r="BE198"/>
  <c r="BE199"/>
  <c r="BE202"/>
  <c r="BE205"/>
  <c r="BE216"/>
  <c r="BE217"/>
  <c r="BE238"/>
  <c r="BE256"/>
  <c r="BE287"/>
  <c r="BE290"/>
  <c r="BE294"/>
  <c r="BE308"/>
  <c r="BE321"/>
  <c r="BE332"/>
  <c r="BE334"/>
  <c r="BE336"/>
  <c r="BE349"/>
  <c r="BE356"/>
  <c r="BE357"/>
  <c r="BE365"/>
  <c r="BE375"/>
  <c r="BE377"/>
  <c i="8" r="BE238"/>
  <c r="BE240"/>
  <c r="BE244"/>
  <c r="BE246"/>
  <c r="BE260"/>
  <c r="BE262"/>
  <c r="BE263"/>
  <c r="BK160"/>
  <c r="J160"/>
  <c r="J72"/>
  <c i="9" r="J60"/>
  <c r="BE101"/>
  <c r="BE103"/>
  <c r="BE111"/>
  <c r="BE113"/>
  <c r="BE115"/>
  <c r="BE117"/>
  <c r="BE119"/>
  <c r="BE121"/>
  <c r="BE122"/>
  <c r="BE124"/>
  <c r="BE125"/>
  <c r="BE126"/>
  <c r="BE135"/>
  <c r="BE140"/>
  <c r="BE142"/>
  <c r="BE146"/>
  <c r="BE147"/>
  <c r="BE148"/>
  <c r="BE151"/>
  <c r="BE153"/>
  <c r="BE158"/>
  <c r="BE159"/>
  <c r="BE174"/>
  <c r="BE179"/>
  <c r="BE181"/>
  <c r="BE183"/>
  <c r="BE185"/>
  <c r="BE188"/>
  <c r="BE192"/>
  <c r="BE199"/>
  <c r="BE206"/>
  <c r="BE210"/>
  <c r="BE211"/>
  <c r="BE226"/>
  <c i="10" r="F104"/>
  <c r="BE113"/>
  <c r="BE116"/>
  <c r="BE119"/>
  <c r="BE123"/>
  <c r="BE125"/>
  <c r="BE157"/>
  <c r="BE174"/>
  <c r="BE177"/>
  <c r="BE179"/>
  <c r="BE185"/>
  <c r="BE186"/>
  <c r="BE187"/>
  <c r="BE190"/>
  <c r="BE194"/>
  <c r="BE199"/>
  <c r="BE200"/>
  <c r="BE210"/>
  <c r="BE216"/>
  <c r="BE223"/>
  <c r="BK124"/>
  <c r="J124"/>
  <c r="J71"/>
  <c r="BK222"/>
  <c r="J222"/>
  <c r="J82"/>
  <c i="11" r="E52"/>
  <c r="J60"/>
  <c r="F63"/>
  <c r="BE104"/>
  <c r="BE105"/>
  <c r="BE107"/>
  <c r="BE108"/>
  <c r="BE111"/>
  <c r="BE117"/>
  <c r="BE118"/>
  <c r="BE120"/>
  <c r="BE121"/>
  <c r="BE122"/>
  <c r="BE123"/>
  <c r="BE125"/>
  <c r="BE127"/>
  <c r="BE134"/>
  <c r="BE135"/>
  <c r="BE140"/>
  <c r="BE143"/>
  <c r="BE148"/>
  <c r="BE150"/>
  <c r="BE151"/>
  <c r="BE152"/>
  <c r="BE153"/>
  <c r="BE155"/>
  <c r="BE157"/>
  <c r="BE160"/>
  <c r="BE164"/>
  <c r="BE165"/>
  <c r="BE168"/>
  <c r="BE169"/>
  <c r="BE172"/>
  <c r="BE175"/>
  <c r="BE189"/>
  <c r="BE190"/>
  <c r="BE192"/>
  <c r="BE194"/>
  <c r="BE195"/>
  <c r="BE198"/>
  <c r="BE200"/>
  <c r="BE202"/>
  <c r="BE204"/>
  <c r="BE206"/>
  <c r="BE209"/>
  <c r="BE211"/>
  <c r="BE217"/>
  <c r="BE218"/>
  <c r="BE219"/>
  <c r="BE220"/>
  <c r="BE221"/>
  <c r="BE224"/>
  <c r="BE225"/>
  <c r="BE229"/>
  <c r="BE231"/>
  <c r="BE233"/>
  <c r="BE235"/>
  <c r="BE240"/>
  <c r="BE241"/>
  <c r="BE247"/>
  <c r="BE252"/>
  <c r="BK238"/>
  <c r="J238"/>
  <c r="J75"/>
  <c i="12" r="J56"/>
  <c r="F59"/>
  <c r="E87"/>
  <c r="BE111"/>
  <c r="BE115"/>
  <c r="BE126"/>
  <c r="BE130"/>
  <c r="BE133"/>
  <c r="BE144"/>
  <c r="BE153"/>
  <c r="BE161"/>
  <c r="BE163"/>
  <c r="BE164"/>
  <c r="BE176"/>
  <c r="BE180"/>
  <c r="BE193"/>
  <c r="BE196"/>
  <c r="BE201"/>
  <c r="BE203"/>
  <c r="BE220"/>
  <c r="BE223"/>
  <c r="BE243"/>
  <c r="BE248"/>
  <c r="BE249"/>
  <c r="BE250"/>
  <c r="BE251"/>
  <c r="BE255"/>
  <c r="BE270"/>
  <c i="7" r="BE228"/>
  <c r="BE230"/>
  <c r="BE257"/>
  <c r="BE268"/>
  <c r="BE274"/>
  <c r="BE276"/>
  <c r="BE280"/>
  <c r="BE284"/>
  <c r="BE289"/>
  <c r="BE297"/>
  <c r="BE333"/>
  <c r="BE339"/>
  <c r="BE340"/>
  <c r="BE342"/>
  <c r="BE370"/>
  <c r="BE380"/>
  <c r="BE381"/>
  <c r="BE387"/>
  <c r="BE405"/>
  <c r="BE406"/>
  <c r="BE408"/>
  <c r="BK221"/>
  <c r="J221"/>
  <c r="J73"/>
  <c r="BK407"/>
  <c r="J407"/>
  <c r="J90"/>
  <c i="8" r="F63"/>
  <c r="J97"/>
  <c r="BE119"/>
  <c r="BE124"/>
  <c r="BE126"/>
  <c r="BE127"/>
  <c r="BE131"/>
  <c r="BE148"/>
  <c r="BE154"/>
  <c r="BE156"/>
  <c r="BE157"/>
  <c r="BE161"/>
  <c r="BE164"/>
  <c r="BE168"/>
  <c r="BE174"/>
  <c r="BE178"/>
  <c r="BE182"/>
  <c r="BE194"/>
  <c r="BE198"/>
  <c r="BE202"/>
  <c r="BE208"/>
  <c r="BE211"/>
  <c r="BE220"/>
  <c r="BE224"/>
  <c r="BE226"/>
  <c r="BE227"/>
  <c r="BE228"/>
  <c r="BE229"/>
  <c r="BE230"/>
  <c r="BE233"/>
  <c r="BE235"/>
  <c r="BE245"/>
  <c r="BE248"/>
  <c r="BE250"/>
  <c r="BE252"/>
  <c r="BE254"/>
  <c r="BE258"/>
  <c r="BE265"/>
  <c r="BE267"/>
  <c r="BK141"/>
  <c r="J141"/>
  <c r="J70"/>
  <c i="9" r="E52"/>
  <c r="F63"/>
  <c r="BE102"/>
  <c r="BE104"/>
  <c r="BE105"/>
  <c r="BE106"/>
  <c r="BE107"/>
  <c r="BE108"/>
  <c r="BE109"/>
  <c r="BE110"/>
  <c r="BE112"/>
  <c r="BE114"/>
  <c r="BE118"/>
  <c r="BE127"/>
  <c r="BE128"/>
  <c r="BE129"/>
  <c r="BE133"/>
  <c r="BE134"/>
  <c r="BE137"/>
  <c r="BE139"/>
  <c r="BE143"/>
  <c r="BE156"/>
  <c r="BE157"/>
  <c r="BE160"/>
  <c r="BE162"/>
  <c r="BE166"/>
  <c r="BE167"/>
  <c r="BE168"/>
  <c r="BE175"/>
  <c r="BE178"/>
  <c r="BE182"/>
  <c r="BE186"/>
  <c r="BE187"/>
  <c r="BE189"/>
  <c r="BE193"/>
  <c r="BE195"/>
  <c r="BE197"/>
  <c r="BE203"/>
  <c r="BE207"/>
  <c r="BE213"/>
  <c r="BE214"/>
  <c r="BE215"/>
  <c r="BE216"/>
  <c r="BE219"/>
  <c r="BE222"/>
  <c r="BE229"/>
  <c r="BE230"/>
  <c i="10" r="E52"/>
  <c r="J60"/>
  <c r="BE110"/>
  <c r="BE112"/>
  <c r="BE115"/>
  <c r="BE118"/>
  <c r="BE120"/>
  <c r="BE121"/>
  <c r="BE122"/>
  <c r="BE127"/>
  <c r="BE128"/>
  <c r="BE129"/>
  <c r="BE131"/>
  <c r="BE136"/>
  <c r="BE138"/>
  <c r="BE148"/>
  <c r="BE149"/>
  <c r="BE150"/>
  <c r="BE153"/>
  <c r="BE154"/>
  <c r="BE158"/>
  <c r="BE159"/>
  <c r="BE160"/>
  <c r="BE163"/>
  <c r="BE164"/>
  <c r="BE166"/>
  <c r="BE168"/>
  <c r="BE171"/>
  <c r="BE175"/>
  <c r="BE176"/>
  <c r="BE181"/>
  <c r="BE182"/>
  <c r="BE191"/>
  <c r="BE196"/>
  <c r="BE197"/>
  <c r="BE207"/>
  <c r="BE211"/>
  <c r="BK224"/>
  <c r="J224"/>
  <c r="J83"/>
  <c i="11" r="BE103"/>
  <c r="BE106"/>
  <c r="BE116"/>
  <c r="BE119"/>
  <c r="BE124"/>
  <c r="BE129"/>
  <c r="BE132"/>
  <c r="BE133"/>
  <c r="BE138"/>
  <c r="BE142"/>
  <c r="BE146"/>
  <c i="12" r="BE258"/>
  <c r="BE259"/>
  <c r="BE260"/>
  <c r="BE261"/>
  <c r="BE263"/>
  <c r="BE267"/>
  <c r="BE268"/>
  <c r="BE274"/>
  <c r="BE280"/>
  <c r="BE283"/>
  <c r="BE290"/>
  <c i="2" r="F63"/>
  <c r="BE122"/>
  <c r="BE146"/>
  <c r="BE151"/>
  <c r="BE339"/>
  <c r="BE439"/>
  <c r="BE480"/>
  <c r="BE494"/>
  <c r="BE506"/>
  <c r="BE535"/>
  <c r="BE537"/>
  <c r="BE543"/>
  <c r="BE546"/>
  <c r="BE550"/>
  <c r="BE552"/>
  <c r="BE558"/>
  <c r="BE567"/>
  <c r="BE570"/>
  <c r="BE572"/>
  <c r="BE574"/>
  <c r="BE576"/>
  <c r="BE579"/>
  <c r="BE587"/>
  <c r="BE594"/>
  <c r="BE598"/>
  <c r="BE604"/>
  <c r="BE606"/>
  <c r="BE608"/>
  <c r="BE610"/>
  <c r="BE612"/>
  <c r="BE614"/>
  <c r="BE616"/>
  <c r="BE618"/>
  <c r="BE620"/>
  <c r="BE622"/>
  <c r="BE624"/>
  <c r="BE626"/>
  <c r="BE642"/>
  <c r="BE644"/>
  <c r="BE646"/>
  <c r="BE648"/>
  <c r="BE651"/>
  <c r="BE658"/>
  <c r="BE660"/>
  <c r="BE663"/>
  <c r="BE667"/>
  <c r="BE670"/>
  <c r="BE676"/>
  <c r="BE684"/>
  <c r="BE685"/>
  <c r="BE687"/>
  <c r="BE689"/>
  <c r="BE690"/>
  <c r="BE692"/>
  <c r="BE693"/>
  <c r="BE695"/>
  <c r="BK542"/>
  <c r="J542"/>
  <c r="J70"/>
  <c r="BK686"/>
  <c r="J686"/>
  <c r="J79"/>
  <c i="3" r="BE106"/>
  <c r="BE113"/>
  <c r="BE117"/>
  <c r="BE122"/>
  <c r="BE128"/>
  <c r="BE146"/>
  <c r="BE177"/>
  <c r="BE185"/>
  <c r="BE207"/>
  <c r="BE219"/>
  <c r="BE228"/>
  <c r="BE263"/>
  <c r="BE271"/>
  <c r="BE292"/>
  <c r="BE294"/>
  <c r="BE309"/>
  <c r="BE325"/>
  <c r="BE330"/>
  <c r="BE331"/>
  <c r="BE361"/>
  <c r="BE386"/>
  <c r="BE392"/>
  <c r="BE397"/>
  <c r="BE403"/>
  <c r="BE409"/>
  <c r="BE412"/>
  <c r="BE414"/>
  <c r="BE416"/>
  <c r="BE421"/>
  <c r="BE424"/>
  <c r="BE425"/>
  <c r="BE426"/>
  <c r="BE428"/>
  <c r="BE429"/>
  <c r="BE432"/>
  <c r="BE436"/>
  <c r="BE442"/>
  <c r="BE443"/>
  <c r="BE450"/>
  <c r="BE451"/>
  <c r="BE453"/>
  <c r="BK435"/>
  <c r="J435"/>
  <c r="J73"/>
  <c i="4" r="E52"/>
  <c r="BE105"/>
  <c r="BE107"/>
  <c r="BE109"/>
  <c r="BE111"/>
  <c r="BE114"/>
  <c r="BE117"/>
  <c r="BE133"/>
  <c r="BE135"/>
  <c r="BE137"/>
  <c r="BE142"/>
  <c r="BE144"/>
  <c r="BE146"/>
  <c r="BE149"/>
  <c r="BE155"/>
  <c r="BE176"/>
  <c r="BE180"/>
  <c r="BE184"/>
  <c r="BK158"/>
  <c r="J158"/>
  <c r="J73"/>
  <c i="5" r="E52"/>
  <c r="BE122"/>
  <c r="BE137"/>
  <c r="BE147"/>
  <c r="BE173"/>
  <c r="BE178"/>
  <c r="BE180"/>
  <c r="BE185"/>
  <c r="BE188"/>
  <c r="BE196"/>
  <c r="BE197"/>
  <c r="BE199"/>
  <c r="BE205"/>
  <c r="BE222"/>
  <c r="BE231"/>
  <c r="BE237"/>
  <c r="BE238"/>
  <c r="BE239"/>
  <c r="BE246"/>
  <c r="BE247"/>
  <c r="BE248"/>
  <c r="BE249"/>
  <c r="BE253"/>
  <c r="BE254"/>
  <c i="6" r="F63"/>
  <c r="BE103"/>
  <c r="BE105"/>
  <c r="BE106"/>
  <c r="BE111"/>
  <c r="BE115"/>
  <c r="BE117"/>
  <c r="BE120"/>
  <c r="BE121"/>
  <c r="BE125"/>
  <c i="7" r="F63"/>
  <c r="BE118"/>
  <c r="BE126"/>
  <c r="BE130"/>
  <c r="BE144"/>
  <c r="BE152"/>
  <c r="BE166"/>
  <c r="BE167"/>
  <c r="BE170"/>
  <c r="BE179"/>
  <c r="BE193"/>
  <c r="BE201"/>
  <c r="BE225"/>
  <c r="BE234"/>
  <c r="BE240"/>
  <c r="BE241"/>
  <c r="BE247"/>
  <c r="BE258"/>
  <c r="BE262"/>
  <c r="BE309"/>
  <c r="BE313"/>
  <c r="BE314"/>
  <c r="BE320"/>
  <c r="BE328"/>
  <c r="BE331"/>
  <c r="BE355"/>
  <c r="BE363"/>
  <c r="BE364"/>
  <c r="BE378"/>
  <c r="BE379"/>
  <c r="BE389"/>
  <c r="BE390"/>
  <c r="BE391"/>
  <c r="BE392"/>
  <c r="BE394"/>
  <c r="BE401"/>
  <c r="BE402"/>
  <c r="BE403"/>
  <c i="11" r="BE156"/>
  <c r="BE166"/>
  <c r="BE167"/>
  <c r="BE170"/>
  <c r="BE174"/>
  <c r="BE179"/>
  <c r="BE181"/>
  <c r="BE183"/>
  <c r="BE187"/>
  <c r="BE188"/>
  <c r="BE196"/>
  <c r="BE207"/>
  <c r="BE208"/>
  <c r="BE210"/>
  <c r="BE223"/>
  <c r="BE239"/>
  <c r="BE243"/>
  <c r="BE244"/>
  <c r="BE248"/>
  <c r="BE249"/>
  <c r="BE251"/>
  <c i="12" r="BE102"/>
  <c r="BE105"/>
  <c r="BE108"/>
  <c r="BE119"/>
  <c r="BE125"/>
  <c r="BE127"/>
  <c r="BE155"/>
  <c r="BE162"/>
  <c r="BE174"/>
  <c r="BE185"/>
  <c r="BE190"/>
  <c r="BE209"/>
  <c r="BE212"/>
  <c r="BE216"/>
  <c r="BE221"/>
  <c r="BE232"/>
  <c r="BE233"/>
  <c r="BE234"/>
  <c r="BE239"/>
  <c r="BE246"/>
  <c r="BE247"/>
  <c r="BE252"/>
  <c r="BE253"/>
  <c r="BE254"/>
  <c r="BE256"/>
  <c r="BE269"/>
  <c r="BE272"/>
  <c r="BE277"/>
  <c r="BE287"/>
  <c r="BE296"/>
  <c r="BE301"/>
  <c r="BE304"/>
  <c r="BK211"/>
  <c r="J211"/>
  <c r="J67"/>
  <c r="BK300"/>
  <c r="J300"/>
  <c r="J76"/>
  <c i="1" r="AW57"/>
  <c i="4" r="BE164"/>
  <c r="BE165"/>
  <c r="BE170"/>
  <c r="BE171"/>
  <c r="BE173"/>
  <c r="BE182"/>
  <c r="BK141"/>
  <c r="J141"/>
  <c r="J71"/>
  <c i="5" r="J60"/>
  <c r="BE104"/>
  <c r="BE108"/>
  <c r="BE112"/>
  <c r="BE116"/>
  <c r="BE118"/>
  <c r="BE135"/>
  <c r="BE145"/>
  <c r="BE157"/>
  <c r="BE166"/>
  <c r="BE182"/>
  <c r="BE187"/>
  <c r="BE191"/>
  <c r="BE193"/>
  <c r="BE194"/>
  <c r="BE198"/>
  <c r="BE207"/>
  <c r="BE224"/>
  <c r="BE236"/>
  <c r="BE252"/>
  <c i="6" r="BE116"/>
  <c r="BE126"/>
  <c i="7" r="BE134"/>
  <c r="BE140"/>
  <c r="BE148"/>
  <c r="BE165"/>
  <c r="BE171"/>
  <c r="BE183"/>
  <c r="BE203"/>
  <c r="BE204"/>
  <c r="BE213"/>
  <c r="BE222"/>
  <c r="BE242"/>
  <c r="BE243"/>
  <c r="BE244"/>
  <c r="BE245"/>
  <c r="BE246"/>
  <c r="BE252"/>
  <c r="BE259"/>
  <c r="BE261"/>
  <c r="BE267"/>
  <c r="BE286"/>
  <c r="BE296"/>
  <c r="BE298"/>
  <c r="BE307"/>
  <c r="BE325"/>
  <c r="BE330"/>
  <c r="BE335"/>
  <c r="BE345"/>
  <c r="BE346"/>
  <c r="BE348"/>
  <c r="BE362"/>
  <c r="BK393"/>
  <c r="J393"/>
  <c r="J86"/>
  <c i="8" r="E52"/>
  <c r="BE106"/>
  <c r="BE110"/>
  <c r="BE115"/>
  <c r="BE121"/>
  <c r="BE129"/>
  <c r="BE133"/>
  <c r="BE138"/>
  <c r="BE142"/>
  <c r="BE152"/>
  <c r="BE153"/>
  <c r="BE155"/>
  <c r="BE158"/>
  <c r="BE159"/>
  <c r="BE172"/>
  <c r="BE186"/>
  <c r="BE190"/>
  <c r="BE206"/>
  <c r="BE207"/>
  <c r="BE209"/>
  <c r="BE213"/>
  <c r="BE214"/>
  <c r="BE218"/>
  <c r="BE222"/>
  <c r="BE231"/>
  <c r="BE236"/>
  <c r="BE242"/>
  <c r="BE256"/>
  <c i="9" r="BE116"/>
  <c r="BE120"/>
  <c r="BE123"/>
  <c r="BE130"/>
  <c r="BE131"/>
  <c r="BE132"/>
  <c r="BE136"/>
  <c r="BE138"/>
  <c r="BE141"/>
  <c r="BE144"/>
  <c r="BE145"/>
  <c r="BE149"/>
  <c r="BE150"/>
  <c r="BE152"/>
  <c r="BE154"/>
  <c r="BE155"/>
  <c r="BE161"/>
  <c r="BE163"/>
  <c r="BE164"/>
  <c r="BE165"/>
  <c r="BE169"/>
  <c r="BE170"/>
  <c r="BE171"/>
  <c r="BE172"/>
  <c r="BE173"/>
  <c r="BE176"/>
  <c r="BE177"/>
  <c r="BE180"/>
  <c r="BE184"/>
  <c r="BE190"/>
  <c r="BE191"/>
  <c r="BE194"/>
  <c r="BE196"/>
  <c r="BE198"/>
  <c r="BE200"/>
  <c r="BE202"/>
  <c r="BE205"/>
  <c r="BE208"/>
  <c r="BE209"/>
  <c r="BE212"/>
  <c r="BE220"/>
  <c r="BE221"/>
  <c r="BE223"/>
  <c r="BE225"/>
  <c r="BE227"/>
  <c r="BE228"/>
  <c r="BE231"/>
  <c r="BE232"/>
  <c i="10" r="BE114"/>
  <c r="BE130"/>
  <c r="BE132"/>
  <c r="BE134"/>
  <c r="BE137"/>
  <c r="BE139"/>
  <c r="BE140"/>
  <c r="BE141"/>
  <c r="BE143"/>
  <c r="BE144"/>
  <c r="BE146"/>
  <c r="BE151"/>
  <c r="BE152"/>
  <c r="BE155"/>
  <c r="BE156"/>
  <c r="BE161"/>
  <c r="BE167"/>
  <c r="BE169"/>
  <c r="BE173"/>
  <c r="BE178"/>
  <c r="BE180"/>
  <c r="BE183"/>
  <c r="BE184"/>
  <c r="BE189"/>
  <c r="BE192"/>
  <c r="BE193"/>
  <c r="BE195"/>
  <c r="BE202"/>
  <c r="BE203"/>
  <c r="BE204"/>
  <c r="BE205"/>
  <c r="BE208"/>
  <c r="BE209"/>
  <c r="BE212"/>
  <c r="BE214"/>
  <c r="BE225"/>
  <c i="11" r="BE109"/>
  <c r="BE110"/>
  <c r="BE112"/>
  <c r="BE113"/>
  <c r="BE114"/>
  <c r="BE115"/>
  <c r="BE126"/>
  <c r="BE128"/>
  <c r="BE130"/>
  <c r="BE131"/>
  <c r="BE136"/>
  <c r="BE137"/>
  <c r="BE139"/>
  <c r="BE141"/>
  <c r="BE144"/>
  <c r="BE145"/>
  <c r="BE147"/>
  <c r="BE149"/>
  <c r="BE154"/>
  <c r="BE158"/>
  <c r="BE159"/>
  <c r="BE161"/>
  <c r="BE162"/>
  <c r="BE163"/>
  <c r="BE173"/>
  <c r="BE176"/>
  <c r="BE185"/>
  <c r="BE191"/>
  <c r="BE193"/>
  <c r="BE197"/>
  <c r="BE199"/>
  <c r="BE201"/>
  <c r="BE203"/>
  <c r="BE205"/>
  <c r="BE214"/>
  <c r="BE222"/>
  <c r="BE226"/>
  <c r="BE227"/>
  <c r="BE230"/>
  <c r="BE232"/>
  <c r="BE236"/>
  <c r="BE237"/>
  <c r="BE245"/>
  <c r="BE246"/>
  <c r="BE250"/>
  <c r="BK234"/>
  <c r="J234"/>
  <c r="J74"/>
  <c i="12" r="BE122"/>
  <c r="BE136"/>
  <c r="BE140"/>
  <c r="BE160"/>
  <c r="BE178"/>
  <c r="BE183"/>
  <c r="BE189"/>
  <c r="BE200"/>
  <c r="BE205"/>
  <c r="BE227"/>
  <c r="BE231"/>
  <c r="BE235"/>
  <c r="BE257"/>
  <c r="BE266"/>
  <c r="BE278"/>
  <c r="BE298"/>
  <c r="BK289"/>
  <c r="J289"/>
  <c r="J73"/>
  <c r="BK303"/>
  <c r="J303"/>
  <c r="J77"/>
  <c i="3" r="F41"/>
  <c i="1" r="BD58"/>
  <c i="12" r="F39"/>
  <c i="1" r="BD71"/>
  <c r="BD70"/>
  <c i="11" r="F41"/>
  <c i="1" r="BD69"/>
  <c i="2" r="F39"/>
  <c i="1" r="BB57"/>
  <c i="3" r="F38"/>
  <c i="1" r="BA58"/>
  <c i="6" r="F39"/>
  <c i="1" r="BB61"/>
  <c i="11" r="J38"/>
  <c i="1" r="AW69"/>
  <c i="12" r="J36"/>
  <c i="1" r="AW71"/>
  <c i="3" r="F39"/>
  <c i="1" r="BB58"/>
  <c r="AS62"/>
  <c i="7" r="F38"/>
  <c i="1" r="BA64"/>
  <c i="7" r="F39"/>
  <c i="1" r="BB64"/>
  <c i="8" r="J38"/>
  <c i="1" r="AW65"/>
  <c i="8" r="F38"/>
  <c i="1" r="BA65"/>
  <c i="4" r="F38"/>
  <c i="1" r="BA59"/>
  <c i="8" r="F40"/>
  <c i="1" r="BC65"/>
  <c i="7" r="F41"/>
  <c i="1" r="BD64"/>
  <c i="4" r="F40"/>
  <c i="1" r="BC59"/>
  <c i="11" r="F39"/>
  <c i="1" r="BB69"/>
  <c i="9" r="J38"/>
  <c i="1" r="AW66"/>
  <c i="10" r="J38"/>
  <c i="1" r="AW68"/>
  <c i="10" r="F41"/>
  <c i="1" r="BD68"/>
  <c i="8" r="F41"/>
  <c i="1" r="BD65"/>
  <c i="12" r="F36"/>
  <c i="1" r="BA71"/>
  <c r="BA70"/>
  <c r="AW70"/>
  <c i="5" r="F39"/>
  <c i="1" r="BB60"/>
  <c i="12" r="F38"/>
  <c i="1" r="BC71"/>
  <c r="BC70"/>
  <c r="AY70"/>
  <c i="6" r="F40"/>
  <c i="1" r="BC61"/>
  <c i="9" r="F39"/>
  <c i="1" r="BB66"/>
  <c i="3" r="F40"/>
  <c i="1" r="BC58"/>
  <c i="4" r="F41"/>
  <c i="1" r="BD59"/>
  <c i="9" r="F40"/>
  <c i="1" r="BC66"/>
  <c i="6" r="F38"/>
  <c i="1" r="BA61"/>
  <c i="10" r="F39"/>
  <c i="1" r="BB68"/>
  <c i="9" r="F38"/>
  <c i="1" r="BA66"/>
  <c i="2" r="F40"/>
  <c i="1" r="BC57"/>
  <c i="3" r="J38"/>
  <c i="1" r="AW58"/>
  <c i="12" r="F37"/>
  <c i="1" r="BB71"/>
  <c r="BB70"/>
  <c r="AX70"/>
  <c i="5" r="F40"/>
  <c i="1" r="BC60"/>
  <c i="8" r="F39"/>
  <c i="1" r="BB65"/>
  <c i="5" r="F38"/>
  <c i="1" r="BA60"/>
  <c i="10" r="F38"/>
  <c i="1" r="BA68"/>
  <c i="5" r="J38"/>
  <c i="1" r="AW60"/>
  <c i="4" r="F39"/>
  <c i="1" r="BB59"/>
  <c i="9" r="F41"/>
  <c i="1" r="BD66"/>
  <c i="11" r="F40"/>
  <c i="1" r="BC69"/>
  <c i="5" r="F41"/>
  <c i="1" r="BD60"/>
  <c i="11" r="F38"/>
  <c i="1" r="BA69"/>
  <c i="10" r="F40"/>
  <c i="1" r="BC68"/>
  <c i="6" r="J38"/>
  <c i="1" r="AW61"/>
  <c i="7" r="J38"/>
  <c i="1" r="AW64"/>
  <c i="2" r="F41"/>
  <c i="1" r="BD57"/>
  <c i="2" r="F38"/>
  <c i="1" r="BA57"/>
  <c i="6" r="F41"/>
  <c i="1" r="BD61"/>
  <c i="4" r="J38"/>
  <c i="1" r="AW59"/>
  <c i="7" r="F40"/>
  <c i="1" r="BC64"/>
  <c i="4" l="1" r="R103"/>
  <c r="R102"/>
  <c i="2" r="P107"/>
  <c r="P106"/>
  <c i="1" r="AU57"/>
  <c i="11" r="R101"/>
  <c r="R100"/>
  <c i="7" r="P223"/>
  <c i="3" r="T440"/>
  <c i="10" r="BK108"/>
  <c r="J108"/>
  <c r="J68"/>
  <c i="9" r="T99"/>
  <c r="T97"/>
  <c r="BK99"/>
  <c r="J99"/>
  <c r="J69"/>
  <c i="7" r="R223"/>
  <c i="9" r="R99"/>
  <c r="R97"/>
  <c i="8" r="T162"/>
  <c r="R104"/>
  <c i="6" r="R97"/>
  <c r="R96"/>
  <c i="5" r="P102"/>
  <c r="P101"/>
  <c i="1" r="AU60"/>
  <c i="4" r="P103"/>
  <c r="P102"/>
  <c i="1" r="AU59"/>
  <c i="2" r="T682"/>
  <c i="11" r="T101"/>
  <c r="T100"/>
  <c i="8" r="T103"/>
  <c i="7" r="T399"/>
  <c r="T115"/>
  <c i="5" r="R102"/>
  <c r="R101"/>
  <c i="12" r="R100"/>
  <c r="R99"/>
  <c r="P100"/>
  <c r="P99"/>
  <c i="1" r="AU71"/>
  <c i="7" r="T223"/>
  <c r="R115"/>
  <c r="R114"/>
  <c i="5" r="T102"/>
  <c r="T101"/>
  <c i="3" r="T104"/>
  <c r="T103"/>
  <c r="P104"/>
  <c r="P103"/>
  <c i="1" r="AU58"/>
  <c i="7" r="P399"/>
  <c i="3" r="R440"/>
  <c r="R104"/>
  <c r="R103"/>
  <c i="7" r="P115"/>
  <c r="P114"/>
  <c i="1" r="AU64"/>
  <c i="6" r="T97"/>
  <c r="T96"/>
  <c i="3" r="BK440"/>
  <c r="J440"/>
  <c r="J74"/>
  <c i="2" r="T107"/>
  <c r="T106"/>
  <c i="12" r="T100"/>
  <c r="T99"/>
  <c i="8" r="P162"/>
  <c r="P103"/>
  <c i="1" r="AU65"/>
  <c i="4" r="T102"/>
  <c i="2" r="R107"/>
  <c r="R106"/>
  <c i="11" r="P101"/>
  <c r="P100"/>
  <c i="1" r="AU69"/>
  <c i="10" r="T108"/>
  <c r="T107"/>
  <c r="P108"/>
  <c r="P107"/>
  <c i="1" r="AU68"/>
  <c i="8" r="R162"/>
  <c i="2" r="BK107"/>
  <c r="J107"/>
  <c r="J68"/>
  <c r="J108"/>
  <c r="J69"/>
  <c i="3" r="BK104"/>
  <c r="J104"/>
  <c r="J68"/>
  <c r="J441"/>
  <c r="J75"/>
  <c i="4" r="BK103"/>
  <c i="6" r="BK97"/>
  <c r="J97"/>
  <c r="J68"/>
  <c i="8" r="BK162"/>
  <c r="J162"/>
  <c r="J73"/>
  <c i="9" r="J100"/>
  <c r="J70"/>
  <c i="7" r="BK115"/>
  <c r="J115"/>
  <c r="J68"/>
  <c r="BK223"/>
  <c r="J223"/>
  <c r="J74"/>
  <c r="BK399"/>
  <c r="J399"/>
  <c r="J87"/>
  <c i="8" r="BK104"/>
  <c r="J104"/>
  <c r="J68"/>
  <c i="10" r="J109"/>
  <c r="J69"/>
  <c i="4" r="BK162"/>
  <c r="J162"/>
  <c r="J74"/>
  <c i="5" r="BK102"/>
  <c r="J102"/>
  <c r="J68"/>
  <c r="BK228"/>
  <c r="J228"/>
  <c r="J76"/>
  <c i="11" r="BK101"/>
  <c r="J101"/>
  <c r="J68"/>
  <c i="12" r="BK100"/>
  <c r="BK294"/>
  <c r="J294"/>
  <c r="J74"/>
  <c i="2" r="BK682"/>
  <c r="J682"/>
  <c r="J77"/>
  <c i="4" r="BK178"/>
  <c r="J178"/>
  <c r="J77"/>
  <c i="10" r="BK221"/>
  <c r="J221"/>
  <c r="J81"/>
  <c i="1" r="BB63"/>
  <c r="BB62"/>
  <c r="AX62"/>
  <c i="3" r="F37"/>
  <c i="1" r="AZ58"/>
  <c i="6" r="J37"/>
  <c i="1" r="AV61"/>
  <c r="AT61"/>
  <c i="8" r="J37"/>
  <c i="1" r="AV65"/>
  <c r="AT65"/>
  <c i="2" r="F37"/>
  <c i="1" r="AZ57"/>
  <c i="7" r="F37"/>
  <c i="1" r="AZ64"/>
  <c r="AS55"/>
  <c r="AS54"/>
  <c r="BD63"/>
  <c r="BD62"/>
  <c r="BC67"/>
  <c r="AY67"/>
  <c r="BA56"/>
  <c r="AW56"/>
  <c r="BC56"/>
  <c r="AY56"/>
  <c r="BA63"/>
  <c r="AW63"/>
  <c r="BC63"/>
  <c r="AY63"/>
  <c r="BA67"/>
  <c r="AW67"/>
  <c r="BB67"/>
  <c r="AX67"/>
  <c i="4" r="J37"/>
  <c i="1" r="AV59"/>
  <c r="AT59"/>
  <c i="6" r="F37"/>
  <c i="1" r="AZ61"/>
  <c i="5" r="J37"/>
  <c i="1" r="AV60"/>
  <c r="AT60"/>
  <c i="3" r="J37"/>
  <c i="1" r="AV58"/>
  <c r="AT58"/>
  <c r="BD67"/>
  <c i="5" r="F37"/>
  <c i="1" r="AZ60"/>
  <c i="7" r="J37"/>
  <c i="1" r="AV64"/>
  <c r="AT64"/>
  <c r="BB56"/>
  <c i="9" r="J37"/>
  <c i="1" r="AV66"/>
  <c r="AT66"/>
  <c i="11" r="J37"/>
  <c i="1" r="AV69"/>
  <c r="AT69"/>
  <c i="10" r="F37"/>
  <c i="1" r="AZ68"/>
  <c i="10" r="J37"/>
  <c i="1" r="AV68"/>
  <c r="AT68"/>
  <c i="12" r="F35"/>
  <c i="1" r="AZ71"/>
  <c r="AZ70"/>
  <c r="AV70"/>
  <c r="AT70"/>
  <c r="AU70"/>
  <c r="BD56"/>
  <c i="2" r="J37"/>
  <c i="1" r="AV57"/>
  <c r="AT57"/>
  <c i="4" r="F37"/>
  <c i="1" r="AZ59"/>
  <c i="11" r="F37"/>
  <c i="1" r="AZ69"/>
  <c i="8" r="F37"/>
  <c i="1" r="AZ65"/>
  <c i="9" r="F37"/>
  <c i="1" r="AZ66"/>
  <c i="12" r="J35"/>
  <c i="1" r="AV71"/>
  <c r="AT71"/>
  <c i="12" l="1" r="BK99"/>
  <c r="J99"/>
  <c r="J63"/>
  <c i="4" r="BK102"/>
  <c r="J102"/>
  <c r="J67"/>
  <c i="7" r="T114"/>
  <c i="8" r="R103"/>
  <c i="3" r="BK103"/>
  <c r="J103"/>
  <c r="J67"/>
  <c i="9" r="BK97"/>
  <c r="J97"/>
  <c i="10" r="BK107"/>
  <c r="J107"/>
  <c r="J67"/>
  <c i="8" r="BK103"/>
  <c r="J103"/>
  <c r="J67"/>
  <c i="2" r="BK106"/>
  <c r="J106"/>
  <c r="J67"/>
  <c i="4" r="J103"/>
  <c r="J68"/>
  <c i="5" r="BK101"/>
  <c r="J101"/>
  <c i="6" r="BK96"/>
  <c r="J96"/>
  <c i="11" r="BK100"/>
  <c r="J100"/>
  <c r="J67"/>
  <c i="12" r="J100"/>
  <c r="J64"/>
  <c i="7" r="BK114"/>
  <c r="J114"/>
  <c r="J67"/>
  <c i="1" r="BD55"/>
  <c r="BD54"/>
  <c r="W33"/>
  <c r="AU56"/>
  <c r="AU63"/>
  <c r="AU62"/>
  <c i="9" r="J34"/>
  <c i="1" r="AG66"/>
  <c r="AN66"/>
  <c r="BA62"/>
  <c r="AW62"/>
  <c r="AZ63"/>
  <c r="AZ62"/>
  <c r="AV62"/>
  <c r="AZ67"/>
  <c r="AV67"/>
  <c r="AT67"/>
  <c r="BB55"/>
  <c r="BB54"/>
  <c r="W31"/>
  <c r="AU67"/>
  <c r="BC62"/>
  <c r="AY62"/>
  <c r="AX63"/>
  <c r="AX56"/>
  <c r="AZ56"/>
  <c r="AV56"/>
  <c r="AT56"/>
  <c i="6" r="J34"/>
  <c i="1" r="AG61"/>
  <c r="AN61"/>
  <c i="5" r="J34"/>
  <c i="1" r="AG60"/>
  <c r="AN60"/>
  <c i="6" l="1" r="J67"/>
  <c i="9" r="J43"/>
  <c r="J67"/>
  <c i="5" r="J67"/>
  <c i="6" r="J43"/>
  <c i="5" r="J43"/>
  <c i="1" r="BC55"/>
  <c r="AY55"/>
  <c r="AZ55"/>
  <c r="AV55"/>
  <c i="2" r="J34"/>
  <c i="1" r="AG57"/>
  <c r="AN57"/>
  <c i="10" r="J34"/>
  <c i="1" r="AG68"/>
  <c r="AN68"/>
  <c i="7" r="J34"/>
  <c i="1" r="AG64"/>
  <c r="AN64"/>
  <c r="AX54"/>
  <c r="AU55"/>
  <c r="AU54"/>
  <c r="AX55"/>
  <c i="12" r="J32"/>
  <c i="1" r="AG71"/>
  <c r="AG70"/>
  <c r="AN70"/>
  <c r="AV63"/>
  <c r="AT63"/>
  <c r="AT62"/>
  <c r="BA55"/>
  <c r="AW55"/>
  <c i="3" r="J34"/>
  <c i="1" r="AG58"/>
  <c r="AN58"/>
  <c i="11" r="J34"/>
  <c i="1" r="AG69"/>
  <c r="AN69"/>
  <c i="8" r="J34"/>
  <c i="1" r="AG65"/>
  <c r="AN65"/>
  <c i="4" r="J34"/>
  <c i="1" r="AG59"/>
  <c r="AN59"/>
  <c i="3" l="1" r="J43"/>
  <c i="4" r="J43"/>
  <c i="10" r="J43"/>
  <c i="12" r="J41"/>
  <c i="8" r="J43"/>
  <c i="1" r="AN71"/>
  <c i="2" r="J43"/>
  <c i="7" r="J43"/>
  <c i="11" r="J43"/>
  <c i="1" r="BC54"/>
  <c r="W32"/>
  <c r="AG67"/>
  <c r="AN67"/>
  <c r="AG63"/>
  <c r="AG62"/>
  <c r="AN62"/>
  <c r="AZ54"/>
  <c r="W29"/>
  <c r="BA54"/>
  <c r="W30"/>
  <c r="AG56"/>
  <c r="AT55"/>
  <c l="1" r="AN56"/>
  <c r="AN63"/>
  <c r="AG55"/>
  <c r="AG54"/>
  <c r="AK26"/>
  <c r="AY54"/>
  <c r="AW54"/>
  <c r="AK30"/>
  <c r="AV54"/>
  <c r="AK29"/>
  <c l="1" r="AK35"/>
  <c r="AN5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<sst xmlns="http://schemas.openxmlformats.org/spreadsheetml/2006/main">
  <si>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</si>
  <si>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</si>
  <si>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</si>
  <si>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</si>
  <si>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</si>
  <si>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{ec9ee0bf-af02-4cde-bfbc-c03e06d256f1}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</si>
  <si>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</si>
  <si>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</si>
  <si>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</si>
  <si>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</si>
  <si>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</si>
  <si>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</si>
  <si>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</si>
  <si>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</si>
  <si>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</si>
  <si>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</si>
  <si>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</si>
  <si>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</si>
  <si>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Žireč - Kanalizace a čistírna odpadních vod, přípojky splaškové kanalizace</t>
  </si>
  <si>
    <t>KSO:</t>
  </si>
  <si>
    <t>CC-CZ:</t>
  </si>
  <si>
    <t>Místo:</t>
  </si>
  <si>
    <t>DVŮR KRÁLOVÉ NAD LABEM, MÍSTNÍ ČÁST ŽIREČ</t>
  </si>
  <si>
    <t>Datum:</t>
  </si>
  <si>
    <t>3. 1. 2021</t>
  </si>
  <si>
    <t>Zadavatel:</t>
  </si>
  <si>
    <t>IČ:</t>
  </si>
  <si>
    <t>Město Dvůr Králové, nám. T.G.Masaryka 38, 544 17</t>
  </si>
  <si>
    <t>DIČ:</t>
  </si>
  <si>
    <t>Uchazeč:</t>
  </si>
  <si>
    <t>Vyplň údaj</t>
  </si>
  <si>
    <t>Projektant:</t>
  </si>
  <si>
    <t>P-AQUA s.r.o., Jižní 870, 500 03 Hradec Králové</t>
  </si>
  <si>
    <t>True</t>
  </si>
  <si>
    <t>Zpracovatel:</t>
  </si>
  <si>
    <t>Ing. Tomáš Růžička, Ing. Luboš Kasper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</si>
  <si>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</si>
  <si>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</si>
  <si>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</si>
  <si>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</si>
  <si>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</si>
  <si>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</si>
  <si>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</si>
  <si>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</si>
  <si>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</si>
  <si>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</si>
  <si>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</si>
  <si>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</si>
  <si>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</si>
  <si>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</si>
  <si>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</si>
  <si>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</si>
  <si>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</si>
  <si>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</si>
  <si>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</si>
  <si>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</si>
  <si>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</si>
  <si>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</si>
  <si>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</si>
  <si>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</si>
  <si>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</si>
  <si>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</si>
  <si>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</si>
  <si>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</si>
  <si>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</si>
  <si>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</si>
  <si>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</si>
  <si>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</si>
  <si>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</si>
  <si>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</si>
  <si>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</si>
  <si>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</si>
  <si>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</si>
  <si>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</si>
  <si>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</si>
  <si>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</si>
  <si>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</si>
  <si>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ŽIREČ - KANALIZACE A ČOV</t>
  </si>
  <si>
    <t>STA</t>
  </si>
  <si>
    <t>1</t>
  </si>
  <si>
    <t>{5dfc03e0-c624-41bd-b365-238a408c7a4a}</t>
  </si>
  <si>
    <t>2</t>
  </si>
  <si>
    <t>D.1.IO</t>
  </si>
  <si>
    <t>INŽENÝRSKÉ OBJEKTY</t>
  </si>
  <si>
    <t>Soupis</t>
  </si>
  <si>
    <t>{3764c0ac-25d1-48cb-95a2-1363ea753503}</t>
  </si>
  <si>
    <t>/</t>
  </si>
  <si>
    <t>D.1.IO.1a</t>
  </si>
  <si>
    <t>VENKOVNÍ KANALIZACE</t>
  </si>
  <si>
    <t>3</t>
  </si>
  <si>
    <t>{72ba43e8-f529-4eac-8d7e-3c5f301b4294}</t>
  </si>
  <si>
    <t>D.1.IO.1b</t>
  </si>
  <si>
    <t>ČOV A ZATRUBNĚNÍ</t>
  </si>
  <si>
    <t>{5e30a603-0947-47f2-b77d-97e71200aba9}</t>
  </si>
  <si>
    <t>D.1.IO.2.</t>
  </si>
  <si>
    <t>PŘÍPOJKA NN</t>
  </si>
  <si>
    <t>{e73f64c2-c312-4ab4-bfd7-8d679e8a826f}</t>
  </si>
  <si>
    <t>D.1.IO.3.</t>
  </si>
  <si>
    <t>VODOVODNÍ PŘÍPOJKA</t>
  </si>
  <si>
    <t>{5dc5f70d-8e3d-4c1c-9174-8521071aac1f}</t>
  </si>
  <si>
    <t>D.1.IO.4.</t>
  </si>
  <si>
    <t>ZPEVNĚNÉ PLOCHY A PŘÍJEZD K ČOV</t>
  </si>
  <si>
    <t>{61f671e2-19e2-4cc4-8015-4dc0cf0006b3}</t>
  </si>
  <si>
    <t>D.1.SO</t>
  </si>
  <si>
    <t>STAVEBNÍ OBJEKTY</t>
  </si>
  <si>
    <t>{8c250d1c-f104-45b7-8f5c-065cfd6edeb6}</t>
  </si>
  <si>
    <t>D.1.SO.1</t>
  </si>
  <si>
    <t>PROVOZNÍ OBKJEKT ČOV</t>
  </si>
  <si>
    <t>{20e5f288-e43a-4b46-8e40-f8ffd29ba9d9}</t>
  </si>
  <si>
    <t>D.1.SO.1.1 STAVEBNÍ</t>
  </si>
  <si>
    <t>STAVEBNÍ ŘEŠENÍ</t>
  </si>
  <si>
    <t>4</t>
  </si>
  <si>
    <t>{3545425c-b7f6-4c10-8c67-240bdd28424a}</t>
  </si>
  <si>
    <t>D.1.SO.1.4</t>
  </si>
  <si>
    <t>ZDRAVOTNĚ TECHNICKÉ INSTALACE</t>
  </si>
  <si>
    <t>{e546f36f-7b04-4a02-a247-d0d7d4875492}</t>
  </si>
  <si>
    <t>D.1.SO.1.5.</t>
  </si>
  <si>
    <t>ELEKTROINSTALACE</t>
  </si>
  <si>
    <t>{11882804-28a7-4726-a832-5ad9b40c63c2}</t>
  </si>
  <si>
    <t>D.2</t>
  </si>
  <si>
    <t>TECHNOLOGICKÁ ZAŘÍZENÍ</t>
  </si>
  <si>
    <t>{f86d07dd-0ace-4baf-9eca-86d20d067a9b}</t>
  </si>
  <si>
    <t>D.2.1.</t>
  </si>
  <si>
    <t>TECHNOLOGICKÁ ČÁST ČOV</t>
  </si>
  <si>
    <t>{0af1cd80-380d-44f7-ada3-8b0e0e7eb08b}</t>
  </si>
  <si>
    <t>D.2.2.</t>
  </si>
  <si>
    <t>ELEKTROTECHNICKÁ ČÁST ČOV</t>
  </si>
  <si>
    <t>{59a7e156-892c-4427-a36b-3488ce5d05e3}</t>
  </si>
  <si>
    <t>02</t>
  </si>
  <si>
    <t>PŘÍPOJKY SPLAŠKOVÉ KANALIZACE</t>
  </si>
  <si>
    <t>{27756371-ee6e-4daa-9f1b-029616784eaa}</t>
  </si>
  <si>
    <t>021</t>
  </si>
  <si>
    <t>{63d6d69f-4efe-4d2a-8de6-84052a40ac8e}</t>
  </si>
  <si>
    <t>KRYCÍ LIST SOUPISU PRACÍ</t>
  </si>
  <si>
    <t>Objekt:</t>
  </si>
  <si>
    <t>01 - ŽIREČ - KANALIZACE A ČOV</t>
  </si>
  <si>
    <t>Soupis:</t>
  </si>
  <si>
    <t>D.1.IO - INŽENÝRSKÉ OBJEKTY</t>
  </si>
  <si>
    <t>Úroveň 3:</t>
  </si>
  <si>
    <t>D.1.IO.1a - VENKOVNÍ KANALIZACE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</si>
  <si>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</si>
  <si>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</si>
  <si>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</si>
  <si>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</si>
  <si>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</si>
  <si>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</si>
  <si>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</si>
  <si>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</si>
  <si>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</si>
  <si>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</si>
  <si>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</si>
  <si>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</si>
  <si>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</si>
  <si>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</si>
  <si>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</si>
  <si>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</si>
  <si>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</si>
  <si>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</si>
  <si>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</si>
  <si>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</si>
  <si>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</si>
  <si>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</si>
  <si>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</si>
  <si>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</si>
  <si>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</si>
  <si>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</si>
  <si>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</si>
  <si>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</si>
  <si>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</si>
  <si>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</si>
  <si>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</si>
  <si>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</si>
  <si>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</si>
  <si>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</si>
  <si>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</si>
  <si>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</si>
  <si>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</si>
  <si>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113106571</t>
  </si>
  <si>
    <t>Rozebrání dlažeb a dílců vozovek a ploch s přemístěním hmot na skládku na vzdálenost do 3 m nebo s naložením na dopravní prostředek, s jakoukoliv výplní spár strojně plochy jednotlivě přes 200 m2 ze zámkové dlažby s ložem z kameniva</t>
  </si>
  <si>
    <t>m2</t>
  </si>
  <si>
    <t>CS ÚRS 2020 02</t>
  </si>
  <si>
    <t>1183259339</t>
  </si>
  <si>
    <t>P</t>
  </si>
  <si>
    <t>Poznámka k položce:_x000d_
Poznámka k položce: viz příloha D.1.IO.1a.1, D.1.IO.1a.2, D.1.IO.1a.3, D.1.IO.1a.4</t>
  </si>
  <si>
    <t>VV</t>
  </si>
  <si>
    <t>(12,50+53,00+53,00+35,00+33,5)*1,50 "pruh dlažby š. 1,5 m"</t>
  </si>
  <si>
    <t>5*1,00*2,50 "Š2-6"</t>
  </si>
  <si>
    <t>Součet</t>
  </si>
  <si>
    <t>113107212</t>
  </si>
  <si>
    <t>Odstranění podkladů nebo krytů strojně plochy jednotlivě přes 200 m2 s přemístěním hmot na skládku na vzdálenost do 20 m nebo s naložením na dopravní prostředek z kameniva těženého, o tl. vrstvy přes 100 do 200 mm</t>
  </si>
  <si>
    <t>-1158155603</t>
  </si>
  <si>
    <t>(2733,50-199,50)*1,50 "1,5 m pruh komunikace"</t>
  </si>
  <si>
    <t>187,00*1,50 "dlažba"</t>
  </si>
  <si>
    <t>0,74*2,24*74 "šachty bez šachet Š1-Š6"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</si>
  <si>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</si>
  <si>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</si>
  <si>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-312881358</t>
  </si>
  <si>
    <t>Poznámka k položce:_x000d_
Poznámka k položce: viz položka č.2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</si>
  <si>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</si>
  <si>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</si>
  <si>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-989643782</t>
  </si>
  <si>
    <t>(2733,50-199,50)*3 "odstranění 3m pruhu komunikace"</t>
  </si>
  <si>
    <t>4204,16 "odstranění druhé vrstvy asf. krytu v 1,5 m pruhu"</t>
  </si>
  <si>
    <t>5</t>
  </si>
  <si>
    <t>113107331</t>
  </si>
  <si>
    <t>Odstranění podkladů nebo krytů strojně plochy jednotlivě do 50 m2 s přemístěním hmot na skládku na vzdálenost do 3 m nebo s naložením na dopravní prostředek z betonu prostého, o tl. vrstvy přes 100 do 150 mm</t>
  </si>
  <si>
    <t>-1208093525</t>
  </si>
  <si>
    <t>6</t>
  </si>
  <si>
    <t>113201111</t>
  </si>
  <si>
    <t>Vytrhání obrub s vybouráním lože, s přemístěním hmot na skládku na vzdálenost do 3 m nebo s naložením na dopravní prostředek chodníkových ležatých</t>
  </si>
  <si>
    <t>m</t>
  </si>
  <si>
    <t>323586631</t>
  </si>
  <si>
    <t>7</t>
  </si>
  <si>
    <t>115101201</t>
  </si>
  <si>
    <t>Čerpání vody na dopravní výšku do 10 m s uvažovaným průměrným přítokem do 500 l/min</t>
  </si>
  <si>
    <t>hod</t>
  </si>
  <si>
    <t>-1217247036</t>
  </si>
  <si>
    <t>Poznámka k položce:_x000d_
Poznámka k položce: viz příloha D.1.IO.1a.1</t>
  </si>
  <si>
    <t>8</t>
  </si>
  <si>
    <t>115101301</t>
  </si>
  <si>
    <t>Pohotovost záložní čerpací soupravy pro dopravní výšku do 10 m s uvažovaným průměrným přítokem do 500 l/min</t>
  </si>
  <si>
    <t>den</t>
  </si>
  <si>
    <t>-93411077</t>
  </si>
  <si>
    <t>9</t>
  </si>
  <si>
    <t>119001405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</si>
  <si>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</si>
  <si>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-219367124</t>
  </si>
  <si>
    <t>Poznámka k položce:_x000d_
Poznámka k položce: viz příloha D.1.IO.1a.1, D.1.IO.1a.2, D.1.IO.1a.3, D.1.IO.1a.4, D.1.IO.1a.5, D.1.IO.1a.6, D.1.IO.1a.7</t>
  </si>
  <si>
    <t>(24+42)*1,1 " zajištění vodovodů a plynovodů"</t>
  </si>
  <si>
    <t>10</t>
  </si>
  <si>
    <t>119001406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</si>
  <si>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plastového, jmenovité světlosti DN přes 200 do 500 mm</t>
  </si>
  <si>
    <t>1107665837</t>
  </si>
  <si>
    <t>1*1,1 "zajištění dešť. kan"</t>
  </si>
  <si>
    <t>11</t>
  </si>
  <si>
    <t>119001421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</si>
  <si>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</si>
  <si>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1618500490</t>
  </si>
  <si>
    <t>(32+21)*1,1 "zajištění sděl. a el. kabelů"</t>
  </si>
  <si>
    <t>12</t>
  </si>
  <si>
    <t>120001101</t>
  </si>
  <si>
    <t>Příplatek k cenám vykopávek za ztížení vykopávky v blízkosti podzemního vedení nebo výbušnin v horninách jakékoliv třídy</t>
  </si>
  <si>
    <t>m3</t>
  </si>
  <si>
    <t>27162530</t>
  </si>
  <si>
    <t>Poznámka k položce:_x000d_
Poznámka k položce: viz položka č.8, č.9, č.10</t>
  </si>
  <si>
    <t>1,10*1,60*(53+66) "kabely, plynovody a vodovody"</t>
  </si>
  <si>
    <t>1,30*1,80*1 "dešť. kan."</t>
  </si>
  <si>
    <t>13</t>
  </si>
  <si>
    <t>121151103</t>
  </si>
  <si>
    <t>Sejmutí ornice strojně při souvislé ploše do 100 m2, tl. vrstvy do 200 mm</t>
  </si>
  <si>
    <t>662256964</t>
  </si>
  <si>
    <t>15,0*5,00 "manipulační pruh od Š1 k zámk. dlažbě"</t>
  </si>
  <si>
    <t>14</t>
  </si>
  <si>
    <t>132254207</t>
  </si>
  <si>
    <t>Hloubení zapažených rýh šířky přes 800 do 2 000 mm strojně s urovnáním dna do předepsaného profilu a spádu v hornině třídy těžitelnosti I skupiny 3 přes 5 000 m3</t>
  </si>
  <si>
    <t>540393697</t>
  </si>
  <si>
    <t>STOKA "A"</t>
  </si>
  <si>
    <t>(((1,60-0,50)+(2,91-0,50))/2)*1,10*25,00 "Š1-Š2(do 2,5 m)"</t>
  </si>
  <si>
    <t>(((2,91-0,50)+(2,65-0,50))/2)*1,10*53,00 "Š2-Š3(do 4,0 m)"</t>
  </si>
  <si>
    <t>(((2,65-0,50)+(2,54-0,50))/2)*1,10*53,00 "Š3-Š4(do 4,0 m)"</t>
  </si>
  <si>
    <t>(((2,54-0,50)+(2,70-0,50))/2)*1,10*35,00 "Š4-Š5(do 4,0 m)"</t>
  </si>
  <si>
    <t>(((2,70-0,50)+(2,60-0,50))/2)*1,10*33,50 "Š5-Š6(do 4,0 m)"</t>
  </si>
  <si>
    <t>(((2,60-0,50)+(2,53-0,50))/2)*1,10*21,00 "Š6-Š7(do 4,0 m)"</t>
  </si>
  <si>
    <t>(((2,53-0,50)+(3,28-0,50))/2)*1,10*12,50 "Š7-Š8(do 4,0 m)"</t>
  </si>
  <si>
    <t>(((3,28-0,50)+(3,24-0,50))/2)*1,10*30,00 "Š8-Š9(do 4,0 m)"</t>
  </si>
  <si>
    <t>(((3,24-0,50)+(3,31-0,50))/2)*1,10*37,50 "Š9-Š10(do 4,0 m)"</t>
  </si>
  <si>
    <t>(((3,31-0,50)+(3,38-0,50))/2)*1,10*30,00 "Š10-Š11(do 4,0 m)"</t>
  </si>
  <si>
    <t>(((3,38-0,50)+(3,33-0,50))/2)*1,10*42,00 "Š11-Š12(do 4,0 m)"</t>
  </si>
  <si>
    <t>(((3,33-0,50)+(3,06-0,50))/2)*1,10*50,00 "Š12-Š13(do 4,0 m)"</t>
  </si>
  <si>
    <t>(((3,06-0,50)+(2,98-0,50))/2)*1,10*15,50 "Š13-Š13a(do 4,0 m)"</t>
  </si>
  <si>
    <t>(((2,98-0,50)+(3,46-0,50))/2)*1,10*34,50 "Š13a-Š14(do 4,0 m)"</t>
  </si>
  <si>
    <t>(((3,46-0,50)+(3,91-0,50))/2)*1,10*50,00 "Š14-Š15(do 4,0 m)"</t>
  </si>
  <si>
    <t>(((3,91-0,50)+(4,18-0,50))/2)*1,10*30,00 "Š15-Š16(do 6,0 m)"</t>
  </si>
  <si>
    <t>(((4,18-0,50)+(4,53-0,50))/2)*1,10*31,00 "Š16-Š17(do 6,0 m)"</t>
  </si>
  <si>
    <t>(((4,53-0,50)+(4,92-0,50))/2)*1,10*50,00 "Š17-Š18(do 6,0 m)"</t>
  </si>
  <si>
    <t>(((4,92-0,50)+(4,93-0,50))/2)*1,10*44,00 "Š18-Š19(do 6,0 m)"</t>
  </si>
  <si>
    <t>(((4,93-0,50)+(4,93-0,50))/2)*1,10*35,00 "Š19-Š20(do 6,0 m)"</t>
  </si>
  <si>
    <t>(((4,93-0,50)+(4,42-0,50))/2)*1,10*50,00 "Š20-Š21(do 6,0 m)"</t>
  </si>
  <si>
    <t>(((4,42-0,50)+(3,95-0,50))/2)*1,10*29,00 "Š21-Š22(do 6,0 m)"</t>
  </si>
  <si>
    <t>(((3,95-0,50)+(3,67-0,50))/2)*1,10*20,00 "Š22-Š23(do 4,0 m)"</t>
  </si>
  <si>
    <t>(((3,67-0,50)+(2,70-0,50))/2)*1,10*39,50 "Š23-Š24(do 4,0 m)"</t>
  </si>
  <si>
    <t>(((2,70-0,50)+(1,95-0,50))/2)*1,10*50,00 "Š24-Š25(do 2,5 m)"</t>
  </si>
  <si>
    <t>(((1,95-0,50)+(1,91-0,50))/2)*1,10*47,50 "Š25-Š26(do 2,5 m)"</t>
  </si>
  <si>
    <t>(((1,91-0,50)+(2,00-0,50))/2)*1,10*48,00 "Š26-Š27(do 2,5 m)"</t>
  </si>
  <si>
    <t>(((2,00-0,50)+(2,24-0,50))/2)*1,10*37,50 "Š27-Š28(do 2,5 m)"</t>
  </si>
  <si>
    <t>(((2,24-0,50)+(2,01-0,50))/2)*1,10*27,50 "Š28-Š29(do 2,5 m)"</t>
  </si>
  <si>
    <t>(((2,01-0,50)+(2,00-0,50))/2)*1,10*42,00 "Š29-Š30(do 2,5 m)"</t>
  </si>
  <si>
    <t>(((2,00-0,50)+(1,88-0,50))/2)*1,10*21,50 "Š30-Š31(do 2,5 m)"</t>
  </si>
  <si>
    <t>(((1,88-0,50)+(1,92-0,50))/2)*1,10*33,00 "Š31-Š32(do 2,5 m)"</t>
  </si>
  <si>
    <t>(((1,92-0,50)+(1,72-0,50))/2)*1,10*16,50 "Š32-Š33(do 2,5 m)"</t>
  </si>
  <si>
    <t>(((1,72-0,50)+(1,86-0,50))/2)*1,10*27,50 "Š33-Š34(do 2,5 m)"</t>
  </si>
  <si>
    <t>STOKA "A1"</t>
  </si>
  <si>
    <t>(((2,71-0,50)+(2,50-0,50))/2)*1,10*11,00 "Š10-Š35(do 4,0 m)"</t>
  </si>
  <si>
    <t>(((2,50-0,50)+(2,15-0,50))/2)*1,10*40,00 "Š35-Š36(do 2,5 m)"</t>
  </si>
  <si>
    <t>(((2,15-0,50)+(2,37-0,50))/2)*1,10*49,00 "Š36-Š37(do 2,5 m)"</t>
  </si>
  <si>
    <t>(((2,37-0,50)+(2,50-0,50))/2)*1,10*27,00 "Š37-Š38(do 2,5 m)"</t>
  </si>
  <si>
    <t>(((2,50-0,50)+(2,08-0,50))/2)*1,10*46,00 "Š38-Š39(do 2,5 m)"</t>
  </si>
  <si>
    <t>STOKA "A1-1"</t>
  </si>
  <si>
    <t>(((4,38-0,50)+(4,37-0,50))/2)*1,10*40,00 "Š17-Š40(do 6,0 m)"</t>
  </si>
  <si>
    <t>(((4,37-0,50)+(4,27-0,50))/2)*1,10*28,00 "Š40-Š41(do 6,0 m)"</t>
  </si>
  <si>
    <t>(((4,27-0,50)+(2,69-0,50))/2)*1,10*32,50 "Š41-Š42(do 4,0 m)"</t>
  </si>
  <si>
    <t>(((2,69-0,50)+(1,91-0,50))/2)*1,10*25,50 "Š42-Š43(do 2,5 m)"</t>
  </si>
  <si>
    <t>STOKA "A2"</t>
  </si>
  <si>
    <t>(((2,48-0,50)+(2,67-0,50))/2)*1,10*25,00 "Š21-Š44(do 4,0 m)"</t>
  </si>
  <si>
    <t>STOKA "A3"</t>
  </si>
  <si>
    <t>(((2,52-0,50)+(2,35-0,50))/2)*1,10*7,00 "Š13a-Š76(do 2,5 m)"</t>
  </si>
  <si>
    <t>(((2,35-0,50)+(1,43-0,50))/2)*1,10*48,50 "Š76-Š77(do 2,5 m)"</t>
  </si>
  <si>
    <t>STOKA "A4"</t>
  </si>
  <si>
    <t>(((3,00-0,50)+(2,40-0,50))/2)*1,10*23,50 "Š41-Š78(do 4,0 m)"</t>
  </si>
  <si>
    <t>(((2,40-0,50)+(1,99-0,50))/2)*1,10*39,50 "Š78-Š79(do 2,5 m)"</t>
  </si>
  <si>
    <t>STOKA "B"</t>
  </si>
  <si>
    <t>(((2,50-0,50)+(2,40-0,50))/2)*1,10*38,00 "Š12-Š45(do 2,5 m)"</t>
  </si>
  <si>
    <t>(((2,40-0,50)+(2,44-0,50))/2)*1,10*39,00 "Š45-Š46(do 2,5 m)"</t>
  </si>
  <si>
    <t>(((2,44-0,50)+(2,48-0,50))/2)*1,10*30,00 "Š46-Š47(do 2,5 m)"</t>
  </si>
  <si>
    <t>(((2,48-0,50)+(2,52-0,50))/2)*1,10*29,00 "Š47-Š48(do 2,5 m)"</t>
  </si>
  <si>
    <t>(((2,52-0,50)+(2,32-0,50))/2)*1,10*50,00 "Š48-Š49(do 2,5 m)"</t>
  </si>
  <si>
    <t>(((2,32-0,50)+(2,03-0,50))/2)*1,10*32,00 "Š49-Š50(do 2,5 m)"</t>
  </si>
  <si>
    <t>(((2,03-0,50)+(2,60-0,50))/2)*1,10*44,50 "Š50-Š51(do 2,5 m)"</t>
  </si>
  <si>
    <t>(((2,60-0,50)+(2,64-0,50))/2)*1,10*40,00 "Š51-Š52(do 4,0 m)"</t>
  </si>
  <si>
    <t>(((2,64-0,50)+(2,35-0,50))/2)*1,10*46,00 "Š52-Š53(do 2,5 m)"</t>
  </si>
  <si>
    <t>STOKA "C"</t>
  </si>
  <si>
    <t>(((2,25-0,50)+(2,25-0,50))/2)*1,10*25,00 "Š45-Š54(do 2,5 m)"</t>
  </si>
  <si>
    <t>(((2,25-0,50)+(2,27-0,50))/2)*1,10*23,00 "Š54-Š55(do 2,5 m)"</t>
  </si>
  <si>
    <t>(((2,27-0,50)+(3,03-0,50))/2)*1,10*30,00 "Š55-Š56(do 4,0 m)"</t>
  </si>
  <si>
    <t>(((3,03-0,50)+(2,29-0,50))/2)*1,10*32,50 "Š56-Š57(do 4,0 m)"</t>
  </si>
  <si>
    <t>(((2,29-0,50)+(2,51-0,50))/2)*1,10*35,00 "Š57-Š58(do 2,5 m)"</t>
  </si>
  <si>
    <t>(((2,51-0,50)+(3,20-0,50))/2)*1,10*42,00 "Š58-Š59(do 4,0 m)"</t>
  </si>
  <si>
    <t>(((3,20-0,50)+(3,50-0,50))/2)*1,10*32,00 "Š59-Š60(do 4,0 m)"</t>
  </si>
  <si>
    <t>(((3,50-0,50)+(2,84-0,50))/2)*1,10*45,00 "Š60-Š61(do 4,0 m)"</t>
  </si>
  <si>
    <t>(((2,84-0,50)+(2,30-0,50))/2)*1,10*46,00 "Š61-Š62(do 4,0 m)"</t>
  </si>
  <si>
    <t>(((2,30-0,50)+(2,31-0,50))/2)*1,10*45,50 "Š62-Š63(do 2,5 m)"</t>
  </si>
  <si>
    <t>(((2,31-0,50)+(2,25-0,50))/2)*1,10*34,50 "Š63-Š64(do 2,5 m)"</t>
  </si>
  <si>
    <t>(((2,25-0,50)+(2,29-0,50))/2)*1,10*28,00 "Š64-Š65(do 2,5 m)"</t>
  </si>
  <si>
    <t>(((2,29-0,50)+(2,31-0,50))/2)*1,10*40,00 "Š65-Š66(do 2,5 m)"</t>
  </si>
  <si>
    <t>STOKA "C1"</t>
  </si>
  <si>
    <t>(((3,45-0,50)+(3,44-0,50))/2)*1,10*10,00 "Š60-Š67(do 4,0 m)"</t>
  </si>
  <si>
    <t>(((3,44-0,50)+(3,38-0,50))/2)*1,10*18,50 "Š67-Š68(do 4,0 m)"</t>
  </si>
  <si>
    <t>(((3,38-0,50)+(3,32-0,50))/2)*1,10*25,50 "Š68-Š69(do 4,0 m)"</t>
  </si>
  <si>
    <t>(((3,32-0,50)+(3,04-0,50))/2)*1,10*25,50 "Š69-Š70(do 4,0 m)"</t>
  </si>
  <si>
    <t>(((3,04-0,50)+(2,24-0,50))/2)*1,10*55,00 "Š70-Š71(do 4,0 m)"</t>
  </si>
  <si>
    <t>(((2,24-0,50)+(1,96-0,50))/2)*1,10*29,50 "Š71-Š72(do 2,5 m)"</t>
  </si>
  <si>
    <t>(((1,96-0,50)+(1,86-0,50))/2)*1,10*31,00 "Š72-Š73(do 2,5 m)"</t>
  </si>
  <si>
    <t>(((1,86-0,50)+(1,96-0,50))/2)*1,10*50,00 "Š73-Š74(do 2,5 m)"</t>
  </si>
  <si>
    <t>(((1,96-0,50)+(1,83-0,50))/2)*1,10*34,00 "Š74-Š75(do 2,5 m)"</t>
  </si>
  <si>
    <t>Mezisoučet</t>
  </si>
  <si>
    <t>6901,43*0,90 "90% ve třídě 3"</t>
  </si>
  <si>
    <t>132354205</t>
  </si>
  <si>
    <t>Hloubení zapažených rýh šířky přes 800 do 2 000 mm strojně s urovnáním dna do předepsaného profilu a spádu v hornině třídy těžitelnosti II skupiny 4 přes 500 do 1 000 m3</t>
  </si>
  <si>
    <t>2121505825</t>
  </si>
  <si>
    <t>Poznámka k položce:_x000d_
Poznámka k položce: - viz položka výše</t>
  </si>
  <si>
    <t>6901,43*0,10 "10% ve třídě 4"</t>
  </si>
  <si>
    <t>16</t>
  </si>
  <si>
    <t>133254104</t>
  </si>
  <si>
    <t>Hloubení zapažených šachet strojně v hornině třídy těžitelnosti I skupiny 3 přes 100 m3</t>
  </si>
  <si>
    <t>-1145897461</t>
  </si>
  <si>
    <t>1,60*2,24*1,14 "Š1"</t>
  </si>
  <si>
    <t>(2,91-0,50)*2,24*1,14 "Š2"</t>
  </si>
  <si>
    <t>(2,65-0,50)*2,24*1,14 "Š3"</t>
  </si>
  <si>
    <t>(2,54-0,50)*2,24*1,14 "Š4"</t>
  </si>
  <si>
    <t>(2,70-0,50)*2,24*1,14 "Š5"</t>
  </si>
  <si>
    <t>(2,60-0,50)*2,24*1,14 "Š6"</t>
  </si>
  <si>
    <t>(2,53-0,50)*2,24*1,14 "Š7"</t>
  </si>
  <si>
    <t>(3,28-0,50)*2,24*1,14 "Š8"</t>
  </si>
  <si>
    <t>(3,24-0,50)*2,24*1,14 "Š9"</t>
  </si>
  <si>
    <t>(3,31-0,50)*2,24*1,14 "Š10"</t>
  </si>
  <si>
    <t>(3,38-0,50)*2,24*1,14 "Š11"</t>
  </si>
  <si>
    <t>(3,33-0,50)*2,24*1,14 "Š12"</t>
  </si>
  <si>
    <t>(3,06-0,50)*2,24*1,14 "Š13"</t>
  </si>
  <si>
    <t>(2,98-0,50)*2,24*1,14 "Š13a"</t>
  </si>
  <si>
    <t>(3,46-0,50)*2,24*1,14 "Š14"</t>
  </si>
  <si>
    <t>(3,91-0,50)*2,24*1,14 "Š15"</t>
  </si>
  <si>
    <t>(4,18-0,50)*2,24*1,14 "Š16"</t>
  </si>
  <si>
    <t>(4,53-0,50)*2,24*1,14 "Š17"</t>
  </si>
  <si>
    <t>(4,92-0,50)*2,24*1,14 "Š18"</t>
  </si>
  <si>
    <t>(4,93-0,50)*2,24*1,14 "Š19"</t>
  </si>
  <si>
    <t>(4,93-0,50)*2,24*1,14 "Š20"</t>
  </si>
  <si>
    <t>(4,42-0,50)*2,24*1,14 "Š21"</t>
  </si>
  <si>
    <t>(3,95-0,50)*2,24*1,14 "Š22"</t>
  </si>
  <si>
    <t>(3,67-0,50)*2,24*1,14 "Š23"</t>
  </si>
  <si>
    <t>(2,70-0,50)*2,24*1,14 "Š24"</t>
  </si>
  <si>
    <t>(1,95-0,50)*2,24*1,14 "Š25"</t>
  </si>
  <si>
    <t>(1,91-0,50)*2,24*1,14 "Š26"</t>
  </si>
  <si>
    <t>(2,00-0,50)*2,24*1,14 "Š27"</t>
  </si>
  <si>
    <t>(2,24-0,50)*2,24*1,14 "Š28"</t>
  </si>
  <si>
    <t>(2,01-0,50)*2,24*1,14 "Š29"</t>
  </si>
  <si>
    <t>(2,00-0,50)*2,24*1,14 "Š30"</t>
  </si>
  <si>
    <t>(1,88-0,50)*2,24*1,14 "Š31"</t>
  </si>
  <si>
    <t>(1,92-0,50)*2,24*1,14 "Š32"</t>
  </si>
  <si>
    <t>(1,72-0,50)*2,24*1,14 "Š33"</t>
  </si>
  <si>
    <t>(1,86-0,50)*2,24*1,14 "Š34"</t>
  </si>
  <si>
    <t>(2,50-0,50)*2,24*1,14 "Š35"</t>
  </si>
  <si>
    <t>(2,15-0,50)*2,24*1,14 "Š36"</t>
  </si>
  <si>
    <t>(2,37-0,50)*2,24*1,14 "Š37"</t>
  </si>
  <si>
    <t>(2,50-0,50)*2,24*1,14 "Š38"</t>
  </si>
  <si>
    <t>(2,08-0,50)*2,24*1,14 "Š39"</t>
  </si>
  <si>
    <t>(4,37-0,50)*2,24*1,14 "Š40"</t>
  </si>
  <si>
    <t>(4,27-0,50)*2,24*1,14 "Š41"</t>
  </si>
  <si>
    <t>(2,69-0,50)*2,24*1,14 "Š42"</t>
  </si>
  <si>
    <t>(1,91-0,50)*2,24*1,14 "Š43"</t>
  </si>
  <si>
    <t>(2,67-0,50)*2,24*1,14 "Š44"</t>
  </si>
  <si>
    <t>(2,40-0,50)*2,24*1,14 "Š45"</t>
  </si>
  <si>
    <t>(2,44-0,50)*2,24*1,14 "Š46"</t>
  </si>
  <si>
    <t>(2,48-0,50)*2,24*1,14 "Š47"</t>
  </si>
  <si>
    <t>(2,52-0,50)*2,24*1,14 "Š48"</t>
  </si>
  <si>
    <t>(2,32-0,50)*2,24*1,14 "Š49"</t>
  </si>
  <si>
    <t>(2,03-0,50)*2,24*1,14 "Š50"</t>
  </si>
  <si>
    <t>(2,60-0,50)*2,24*1,14 "Š51"</t>
  </si>
  <si>
    <t>(2,64-0,50)*2,24*1,14 "Š52"</t>
  </si>
  <si>
    <t>(2,35-0,50)*2,24*1,14 "Š53"</t>
  </si>
  <si>
    <t>(2,25-0,50)*2,24*1,14 "Š54"</t>
  </si>
  <si>
    <t>(2,27-0,50)*2,24*1,14 "Š55"</t>
  </si>
  <si>
    <t>(3,03-0,50)*2,24*1,14 "Š56"</t>
  </si>
  <si>
    <t>(2,29-0,50)*2,24*1,14 "Š57"</t>
  </si>
  <si>
    <t>(2,51-0,50)*2,24*1,14 "Š58"</t>
  </si>
  <si>
    <t>(3,20-0,50)*2,24*1,14 "Š59"</t>
  </si>
  <si>
    <t>(3,50-0,50)*2,24*1,14 "Š60"</t>
  </si>
  <si>
    <t>(2,84-0,50)*2,24*1,14 "Š61"</t>
  </si>
  <si>
    <t>(2,30-0,50)*2,24*1,14 "Š62"</t>
  </si>
  <si>
    <t>(2,31-0,50)*2,24*1,14 "Š63"</t>
  </si>
  <si>
    <t>(2,25-0,50)*2,24*1,14 "Š64"</t>
  </si>
  <si>
    <t>(2,29-0,50)*2,24*1,14 "Š65"</t>
  </si>
  <si>
    <t>(2,31-0,50)*2,24*1,14 "Š66"</t>
  </si>
  <si>
    <t>(3,44-0,50)*2,24*1,14 "Š67"</t>
  </si>
  <si>
    <t>(3,38-0,50)*2,24*1,14 "Š68"</t>
  </si>
  <si>
    <t>(3,32-0,50)*2,24*1,14 "Š69"</t>
  </si>
  <si>
    <t>(3,04-0,50)*2,24*1,14 "Š70"</t>
  </si>
  <si>
    <t>(2,24-0,50)*2,24*1,14 "Š71"</t>
  </si>
  <si>
    <t>(1,96-0,50)*2,24*1,14 "Š72"</t>
  </si>
  <si>
    <t>(1,86-0,50)*2,24*1,14 "Š73"</t>
  </si>
  <si>
    <t>(1,96-0,50)*2,24*1,14 "Š74"</t>
  </si>
  <si>
    <t>(1,83-0,50)*2,24*1,14 "Š75"</t>
  </si>
  <si>
    <t>(2,35-0,50)*2,24*1,14 "Š76"</t>
  </si>
  <si>
    <t>(1,43-0,50)*2,24*1,14 "Š77"</t>
  </si>
  <si>
    <t>(2,40-0,50)*2,24*1,14 "Š78"</t>
  </si>
  <si>
    <t>(1,99-0,50)*2,24*1,14 "Š79"</t>
  </si>
  <si>
    <t>458,45*0,90 "90% ve třídě 3"</t>
  </si>
  <si>
    <t>17</t>
  </si>
  <si>
    <t>133354102</t>
  </si>
  <si>
    <t>Hloubení zapažených šachet strojně v hornině třídy těžitelnosti II skupiny 4 přes 20 do 50 m3</t>
  </si>
  <si>
    <t>-1328648318</t>
  </si>
  <si>
    <t>458,45*0,10 "10% ve třídě 4"</t>
  </si>
  <si>
    <t>18</t>
  </si>
  <si>
    <t>151811131</t>
  </si>
  <si>
    <t>Zřízení pažicích boxů pro pažení a rozepření stěn rýh podzemního vedení hloubka výkopu do 4 m, šířka do 1,2 m</t>
  </si>
  <si>
    <t>-1883524167</t>
  </si>
  <si>
    <t>((1,60+2,91)/2)*2*25,00 "Š1-Š2"</t>
  </si>
  <si>
    <t>((2,91+2,65)/2)*2*53,00 "Š2-Š3"</t>
  </si>
  <si>
    <t>((2,65+2,54)/2)*2*53,00 "Š3-Š4"</t>
  </si>
  <si>
    <t>((2,54+2,70)/2)*2*35,00 "Š4-Š5"</t>
  </si>
  <si>
    <t>((2,70+2,60)/2)*2*33,50 "Š5-Š6"</t>
  </si>
  <si>
    <t>((2,60+2,53)/2)*2*21,00 "Š6-Š7"</t>
  </si>
  <si>
    <t>((2,53+3,28)/2)*2*12,50 "Š7-Š8"</t>
  </si>
  <si>
    <t>((3,28+3,24)/2)*2*30,00 "Š8-Š9"</t>
  </si>
  <si>
    <t>((3,24+3,31)/2)*2*37,50 "Š9-Š10"</t>
  </si>
  <si>
    <t>((3,31+3,38)/2)*2*30,00 "Š10-Š11"</t>
  </si>
  <si>
    <t>((3,38+3,33)/2)*2*42,00 "Š11-Š12"</t>
  </si>
  <si>
    <t>((3,33+3,06)/2)*2*50,00 "Š12-Š13"</t>
  </si>
  <si>
    <t>((3,06+2,98)/2)*2*15,50 "Š13-Š13a"</t>
  </si>
  <si>
    <t>((2,98+3,46)/2)*2*34,50 "Š13a-Š14"</t>
  </si>
  <si>
    <t>((3,46+3,91)/2)*2*50,00 "Š14-Š15"</t>
  </si>
  <si>
    <t>((3,95+3,67)/2)*2*20,00 "Š22-Š23"</t>
  </si>
  <si>
    <t>((3,67+2,70)/2)*2*39,50 "Š23-Š24"</t>
  </si>
  <si>
    <t>((2,70+1,95)/2)*2*50,00 "Š24-Š25"</t>
  </si>
  <si>
    <t>((1,95+1,91)/2)*2*47,50 "Š25-Š26"</t>
  </si>
  <si>
    <t>((1,91+2,00)/2)*2*48,00 "Š26-Š27"</t>
  </si>
  <si>
    <t>((2,00+2,24)/2)*2*37,50 "Š27-Š28"</t>
  </si>
  <si>
    <t>((2,24+2,01)/2)*2*27,50 "Š28-Š29"</t>
  </si>
  <si>
    <t>((2,01+2,00)/2)*2*42,00 "Š29-Š30"</t>
  </si>
  <si>
    <t>((2,00+1,88)/2)*2*21,50 "Š30-Š31"</t>
  </si>
  <si>
    <t>((1,88+1,92)/2)*2*33,00 "Š31-Š32"</t>
  </si>
  <si>
    <t>((1,92+1,72)/2)*2*16,50 "Š32-Š33"</t>
  </si>
  <si>
    <t>((1,72+1,86)/2)*2*27,50 "Š33-Š34"</t>
  </si>
  <si>
    <t>((2,71+2,50)/2)*2*11,00 "Š10-Š35"</t>
  </si>
  <si>
    <t>((2,50+2,15)/2)*2*40,00 "Š35-Š36"</t>
  </si>
  <si>
    <t>((2,15+2,37)/2)*2*49,00 "Š36-Š37"</t>
  </si>
  <si>
    <t>((2,37+2,50)/2)*2*27,00 "Š37-Š38"</t>
  </si>
  <si>
    <t>((2,50+2,08)/2)*2*46,00 "Š38-Š39"</t>
  </si>
  <si>
    <t>((4,27+2,69)/2)*2*32,50 "Š41-Š42"</t>
  </si>
  <si>
    <t>((2,69+1,91)/2)*2*25,50 "Š42-Š43"</t>
  </si>
  <si>
    <t>((2,48+2,67)/2)*2*25,00 "Š21-Š44"</t>
  </si>
  <si>
    <t>((2,52+2,35)/2)*2*7,00 "Š13a-Š76"</t>
  </si>
  <si>
    <t>((2,35+1,43)/2)*2*48,50 "Š76-Š77"</t>
  </si>
  <si>
    <t>((3,00+2,40)/2)*2*23,50 "Š41-Š78"</t>
  </si>
  <si>
    <t>((2,40+1,99)/2)*2*39,50 "Š78-Š79"</t>
  </si>
  <si>
    <t>((2,50+2,40)/2)*2*38,00 "Š12-Š45"</t>
  </si>
  <si>
    <t>((2,40+2,44)/2)*2*39,00 "Š45-Š46"</t>
  </si>
  <si>
    <t>((2,44+2,48)/2)*2*30,00 "Š46-Š47"</t>
  </si>
  <si>
    <t>((2,48+2,52)/2)*2*29,00 "Š47-Š48"</t>
  </si>
  <si>
    <t>((2,52+2,32)/2)*2*50,00 "Š48-Š49"</t>
  </si>
  <si>
    <t>((2,32+2,03)/2)*2*32,00 "Š49-Š50"</t>
  </si>
  <si>
    <t>((2,03+2,60)/2)*2*44,50 "Š50-Š51"</t>
  </si>
  <si>
    <t>((2,60+2,64)/2)*2*40,00 "Š51-Š52"</t>
  </si>
  <si>
    <t>((2,64+2,35)/2)*2*46,00 "Š52-Š53"</t>
  </si>
  <si>
    <t>((2,45+2,25)/2)*2*25,00 "Š45-Š54"</t>
  </si>
  <si>
    <t>((2,25+2,27)/2)*2*23,00 "Š54-Š55"</t>
  </si>
  <si>
    <t>((2,27+3,03)/2)*2*30,00 "Š55-Š56"</t>
  </si>
  <si>
    <t>((3,03+2,29)/2)*2*32,50 "Š56-Š57"</t>
  </si>
  <si>
    <t>((2,29+2,51)/2)*2*35,00 "Š57-Š58"</t>
  </si>
  <si>
    <t>((2,51+3,20)/2)*2*42,00 "Š58-Š59"</t>
  </si>
  <si>
    <t>((3,20+3,50)/2)*2*32,00 "Š59-Š60"</t>
  </si>
  <si>
    <t>((3,50+2,84)/2)*2*45,00 "Š60-Š61"</t>
  </si>
  <si>
    <t>((2,84+2,30)/2)*2*46,00 "Š61-Š62"</t>
  </si>
  <si>
    <t>((2,30+2,31)/2)*2*45,50 "Š62-Š63"</t>
  </si>
  <si>
    <t>((2,31+2,25)/2)*2*34,50 "Š63-Š64"</t>
  </si>
  <si>
    <t>((2,25+2,29)/2)*2*28,00 "Š64-Š65"</t>
  </si>
  <si>
    <t>((2,29+2,31)/2)*2*40,00 "Š65-Š66"</t>
  </si>
  <si>
    <t>((3,45+3,44)/2)*2*10,00 "Š60-Š67"</t>
  </si>
  <si>
    <t>((3,44+3,38)/2)*2*18,50 "Š67-Š68"</t>
  </si>
  <si>
    <t>((3,38+3,32)/2)*2*25,50 "Š68-Š69"</t>
  </si>
  <si>
    <t>((3,32+3,04)/2)*2*25,50 "Š69-Š70"</t>
  </si>
  <si>
    <t>((3,04+2,24)/2)*2*55,00 "Š70-Š71"</t>
  </si>
  <si>
    <t>((2,24+1,96)/2)*2*29,50 "Š71-Š72"</t>
  </si>
  <si>
    <t>((1,96+1,86)/2)*2*31,00 "Š72-Š73"</t>
  </si>
  <si>
    <t>((1,86+1,96)/2)*2*50,00 "Š73-Š74"</t>
  </si>
  <si>
    <t>((1,96+1,83)/2)*2*34,00 "Š74-Š75"</t>
  </si>
  <si>
    <t>19</t>
  </si>
  <si>
    <t>151811141</t>
  </si>
  <si>
    <t>Zřízení pažicích boxů pro pažení a rozepření stěn rýh podzemního vedení hloubka výkopu přes 4 do 6 m, šířka do 1,2 m</t>
  </si>
  <si>
    <t>2117076241</t>
  </si>
  <si>
    <t>((3,91+4,18)/2)*2*30,00 "Š15-Š16"</t>
  </si>
  <si>
    <t>((4,18+4,53)/2)*2*31,00 "Š16-Š17"</t>
  </si>
  <si>
    <t>((4,53+4,92)/2)*2*50,00 "Š17-Š18"</t>
  </si>
  <si>
    <t>((4,92+4,93)/2)*2*44,00 "Š18-Š19"</t>
  </si>
  <si>
    <t>((4,93+4,93)/2)*2*35,00 "Š19-Š20"</t>
  </si>
  <si>
    <t>((4,93+4,42)/2)*2*50,00 "Š20-Š21"</t>
  </si>
  <si>
    <t>((4,42+3,95)/2)*2*29,00 "Š21-Š22"</t>
  </si>
  <si>
    <t>((4,38+4,37)/2)*2*40,00 "Š17-Š40"</t>
  </si>
  <si>
    <t>((4,37+4,27)/2)*2*28,00 "Š40-Š41"</t>
  </si>
  <si>
    <t>20</t>
  </si>
  <si>
    <t>151811231</t>
  </si>
  <si>
    <t>Odstranění pažicích boxů pro pažení a rozepření stěn rýh podzemního vedení hloubka výkopu do 4 m, šířka do 1,2 m</t>
  </si>
  <si>
    <t>-2106040964</t>
  </si>
  <si>
    <t>Poznámka k položce:_x000d_
Poznámka k položce: viz položka č.15</t>
  </si>
  <si>
    <t>151811241</t>
  </si>
  <si>
    <t>Odstranění pažicích boxů pro pažení a rozepření stěn rýh podzemního vedení hloubka výkopu přes 4 do 6 m, šířka do 1,2 m</t>
  </si>
  <si>
    <t>-1607838549</t>
  </si>
  <si>
    <t>Poznámka k položce:_x000d_
Poznámka k položce: viz položka č.16</t>
  </si>
  <si>
    <t>22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</si>
  <si>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</si>
  <si>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</si>
  <si>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-847469080</t>
  </si>
  <si>
    <t>23</t>
  </si>
  <si>
    <t>162451106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</si>
  <si>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</si>
  <si>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-1904209484</t>
  </si>
  <si>
    <t>6901,43 "hloubení rýh"</t>
  </si>
  <si>
    <t>458,45 "hloubení šachet"</t>
  </si>
  <si>
    <t>-3211,14 "odvoz pruhu komunikace /dlažby včetně rozšíření pruhu o šachty"</t>
  </si>
  <si>
    <t>4148,74</t>
  </si>
  <si>
    <t>-2733,5*0,11 "lože"</t>
  </si>
  <si>
    <t>-2064,5*0,59 "obsyp DN 300"</t>
  </si>
  <si>
    <t>-669,0*0,56 "obsyp DN 250"</t>
  </si>
  <si>
    <t>-2064,5*0,15*0,15*3,14 "potrubí DN 300"</t>
  </si>
  <si>
    <t>-669*0,125*0,125*3,14 "potrubí DN 250"</t>
  </si>
  <si>
    <t>(-(218,91-(80*1,00)))*0,62*0,62*3,14 "objem šachet-1,00 m pruh"</t>
  </si>
  <si>
    <t>6901,43+458,45+1909,00 "odvezení výkopu na mezideponii a přivezení zásypu z mezideponie zpět"</t>
  </si>
  <si>
    <t>"VYUŽITELNÝ MATERIÁL V MÍSTĚ STAVBY "2000</t>
  </si>
  <si>
    <t>11268,88</t>
  </si>
  <si>
    <t>24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</si>
  <si>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</si>
  <si>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</si>
  <si>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-698390384</t>
  </si>
  <si>
    <t>(2733,5*1,10*1,00)+(80*1,14*2,24*1,00) "pruh výměny trasy komunikace/dlažby + rozšíření pruhu o výkop šachet (hloubka 1,0 m)"</t>
  </si>
  <si>
    <t>2733,5*0,11 "lože"</t>
  </si>
  <si>
    <t>2064,5*0,59 "obsyp DN 300"</t>
  </si>
  <si>
    <t>669,0*0,56 "obsyp DN 250"</t>
  </si>
  <si>
    <t>2064,5*0,15*0,15*3,14 "potrubí DN 300"</t>
  </si>
  <si>
    <t>669*0,125*0,125*3,14 "potrubí DN 250"</t>
  </si>
  <si>
    <t>(218,91-(80*1,00))*0,62*0,62*3,14 "objem šachet-1,00 m pruh"</t>
  </si>
  <si>
    <t>"ODPOČET MATERIÁLU VYUŽITELNÉHO NA STAVBĚ"-2000</t>
  </si>
  <si>
    <t>-619,14-45,85 "třída "</t>
  </si>
  <si>
    <t>25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</si>
  <si>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</si>
  <si>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</si>
  <si>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1072275334</t>
  </si>
  <si>
    <t>2785,875*(15-10)</t>
  </si>
  <si>
    <t>26</t>
  </si>
  <si>
    <t>162751137</t>
  </si>
  <si>
    <t>Vodorovné přemístění výkopku nebo sypaniny po suchu na obvyklém dopravním prostředku, bez naložení výkopku, avšak se složením bez rozhrnutí z horniny třídy těžitelnosti II na vzdálenost skupiny 4 a 5 na vzdálenost přes 9 000 do 10 000 m</t>
  </si>
  <si>
    <t>-84115574</t>
  </si>
  <si>
    <t>619,14+45,85 "třída 4 na skládku"</t>
  </si>
  <si>
    <t>27</t>
  </si>
  <si>
    <t>162751139</t>
  </si>
  <si>
    <t>Vodorovné přemístění výkopku nebo sypaniny po suchu na obvyklém dopravním prostředku, bez naložení výkopku, avšak se složením bez rozhrnutí z horniny třídy těžitelnosti II na vzdálenost skupiny 4 a 5 na vzdálenost Příplatek k ceně za každých dalších i zap</t>
  </si>
  <si>
    <t>-136246372</t>
  </si>
  <si>
    <t>664,99*(15-10)</t>
  </si>
  <si>
    <t>28</t>
  </si>
  <si>
    <t>167151111</t>
  </si>
  <si>
    <t>Nakládání, skládání a překládání neulehlého výkopku nebo sypaniny strojně nakládání, množství přes 100 m3, z hornin třídy těžitelnosti I, skupiny 1 až 3</t>
  </si>
  <si>
    <t>1653971640</t>
  </si>
  <si>
    <t>Poznámka k položce:_x000d_
Poznámka k položce: viz položka č.22, č.23</t>
  </si>
  <si>
    <t>11268,88"vodorovné přemístění do 2 km"</t>
  </si>
  <si>
    <t>5450,88 "vodorovné přemístění do 10 km"</t>
  </si>
  <si>
    <t>-619,14-45,85 "třída 4"</t>
  </si>
  <si>
    <t>29</t>
  </si>
  <si>
    <t>171201201</t>
  </si>
  <si>
    <t>Uložení sypaniny na skládky nebo meziskládky bez hutnění s upravením uložené sypaniny do předepsaného tvaru</t>
  </si>
  <si>
    <t>364640933</t>
  </si>
  <si>
    <t>Poznámka k položce:_x000d_
Poznámka k položce: viz položka č.23</t>
  </si>
  <si>
    <t>5450,88</t>
  </si>
  <si>
    <t>-2000 "využitelné v místěc stavby</t>
  </si>
  <si>
    <t>30</t>
  </si>
  <si>
    <t>171201221</t>
  </si>
  <si>
    <t>Poplatek za uložení stavebního odpadu na skládce (skládkovné) zeminy a kamení zatříděného do Katalogu odpadů pod kódem 17 05 04</t>
  </si>
  <si>
    <t>t</t>
  </si>
  <si>
    <t>1920837217</t>
  </si>
  <si>
    <t xml:space="preserve">3450,88*1,80 "přepočet na t    1M3=1,8T"</t>
  </si>
  <si>
    <t>31</t>
  </si>
  <si>
    <t>174101101</t>
  </si>
  <si>
    <t>Zásyp sypaninou z jakékoliv horniny strojně s uložením výkopku ve vrstvách se zhutněním jam, šachet, rýh nebo kolem objektů v těchto vykopávkách</t>
  </si>
  <si>
    <t>-1760150777</t>
  </si>
  <si>
    <t>Poznámka k položce:_x000d_
Poznámka k položce: viz položka č.22, č.28</t>
  </si>
  <si>
    <t>1909,00 "zpětný zásyp zeminou"</t>
  </si>
  <si>
    <t>3211,14 "zásyp štěrkem"</t>
  </si>
  <si>
    <t>32</t>
  </si>
  <si>
    <t>M</t>
  </si>
  <si>
    <t>58344197</t>
  </si>
  <si>
    <t>štěrkodrť frakce 0/63</t>
  </si>
  <si>
    <t>541988917</t>
  </si>
  <si>
    <t>Poznámka k položce:_x000d_
Poznámka k položce: viz položka č.27</t>
  </si>
  <si>
    <t>((2733,5*1,10*1,00)+(80*1,14*2,24*1,00))*1,90 "(pruh výměny trasy komunikace/dlažby + rozšíření pruhu o výkop šachet (hloubka 1,0 m))*převod na tuny</t>
  </si>
  <si>
    <t>33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</si>
  <si>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</si>
  <si>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</si>
  <si>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-571332281</t>
  </si>
  <si>
    <t>2064,50*0,59 "obsyp DN 300"</t>
  </si>
  <si>
    <t>669,00*0,56 "obsyp DN 250"</t>
  </si>
  <si>
    <t>34</t>
  </si>
  <si>
    <t>58331351</t>
  </si>
  <si>
    <t>kamenivo těžené drobné frakce 0/4</t>
  </si>
  <si>
    <t>-1223495592</t>
  </si>
  <si>
    <t>Poznámka k položce:_x000d_
Poznámka k položce: viz položka č.29</t>
  </si>
  <si>
    <t>1592,70*1,90 "převod na tuny"</t>
  </si>
  <si>
    <t>35</t>
  </si>
  <si>
    <t>181351003</t>
  </si>
  <si>
    <t>Rozprostření a urovnání ornice v rovině nebo ve svahu sklonu do 1:5 strojně při souvislé ploše do 100 m2, tl. vrstvy do 200 mm</t>
  </si>
  <si>
    <t>-1563535309</t>
  </si>
  <si>
    <t>15,00*5,00 "manipulační pruh od Š1 k zámk. dlažbě"</t>
  </si>
  <si>
    <t>36</t>
  </si>
  <si>
    <t>181451121</t>
  </si>
  <si>
    <t>Založení trávníku na půdě předem připravené plochy přes 1000 m2 výsevem včetně utažení lučního v rovině nebo na svahu do 1:5</t>
  </si>
  <si>
    <t>865298291</t>
  </si>
  <si>
    <t>Poznámka k položce:_x000d_
Poznámka k položce: viz položka č.31</t>
  </si>
  <si>
    <t>37</t>
  </si>
  <si>
    <t>00572100</t>
  </si>
  <si>
    <t>osivo jetelotráva intenzivní víceletá</t>
  </si>
  <si>
    <t>kg</t>
  </si>
  <si>
    <t>277313618</t>
  </si>
  <si>
    <t>Poznámka k položce:_x000d_
Poznámka k položce: viz položka č.32</t>
  </si>
  <si>
    <t>75</t>
  </si>
  <si>
    <t>75*0,05 "Přepočtené koeficientem množství</t>
  </si>
  <si>
    <t>Svislé a kompletní konstrukce</t>
  </si>
  <si>
    <t>38</t>
  </si>
  <si>
    <t>359901211</t>
  </si>
  <si>
    <t>Monitoring stok (kamerový systém) jakékoli výšky nová kanalizace</t>
  </si>
  <si>
    <t>1646156997</t>
  </si>
  <si>
    <t>2733,5</t>
  </si>
  <si>
    <t>Vodorovné konstrukce</t>
  </si>
  <si>
    <t>39</t>
  </si>
  <si>
    <t>451573111</t>
  </si>
  <si>
    <t>Lože pod potrubí, stoky a drobné objekty v otevřeném výkopu z písku a štěrkopísku do 63 mm</t>
  </si>
  <si>
    <t>-1905869126</t>
  </si>
  <si>
    <t>(2064,50+669,00)*0,11 "lože pod potrubí"</t>
  </si>
  <si>
    <t>40</t>
  </si>
  <si>
    <t>452112111</t>
  </si>
  <si>
    <t>Osazení betonových dílců prstenců nebo rámů pod poklopy a mříže, výšky do 100 mm</t>
  </si>
  <si>
    <t>kus</t>
  </si>
  <si>
    <t>672680353</t>
  </si>
  <si>
    <t>Poznámka k položce:_x000d_
Poznámka k položce: viz příloha D.1.IO.1a.1, D.1.IO.1a.5, D.1.IO.1a.6, D.1.IO.1a.7, D.1.IO.1a.10</t>
  </si>
  <si>
    <t>41</t>
  </si>
  <si>
    <t>59224184</t>
  </si>
  <si>
    <t>prstenec šachtový vyrovnávací betonový 625x120x40mm</t>
  </si>
  <si>
    <t>1410328222</t>
  </si>
  <si>
    <t>Poznámka k položce:_x000d_
Poznámka k položce: viz položka č.35</t>
  </si>
  <si>
    <t>42</t>
  </si>
  <si>
    <t>59224185</t>
  </si>
  <si>
    <t>prstenec šachtový vyrovnávací betonový 625x120x60mm</t>
  </si>
  <si>
    <t>120121694</t>
  </si>
  <si>
    <t>43</t>
  </si>
  <si>
    <t>59224176</t>
  </si>
  <si>
    <t>prstenec šachtový vyrovnávací betonový 625x120x80mm</t>
  </si>
  <si>
    <t>2121655632</t>
  </si>
  <si>
    <t>44</t>
  </si>
  <si>
    <t>59224187</t>
  </si>
  <si>
    <t>prstenec šachtový vyrovnávací betonový 625x120x100mm</t>
  </si>
  <si>
    <t>-1824994630</t>
  </si>
  <si>
    <t>45</t>
  </si>
  <si>
    <t>452112121</t>
  </si>
  <si>
    <t>Osazení betonových dílců prstenců nebo rámů pod poklopy a mříže, výšky přes 100 do 200 mm</t>
  </si>
  <si>
    <t>86257154</t>
  </si>
  <si>
    <t>46</t>
  </si>
  <si>
    <t>59224188</t>
  </si>
  <si>
    <t>prstenec šachtový vyrovnávací betonový 625x120x120mm</t>
  </si>
  <si>
    <t>-25523295</t>
  </si>
  <si>
    <t>Poznámka k položce:_x000d_
Poznámka k položce: viz položka č.40</t>
  </si>
  <si>
    <t>Komunikace pozemní</t>
  </si>
  <si>
    <t>47</t>
  </si>
  <si>
    <t>564271111</t>
  </si>
  <si>
    <t>Podklad nebo podsyp ze štěrkopísku ŠP s rozprostřením, vlhčením a zhutněním, po zhutnění tl. 250 mm</t>
  </si>
  <si>
    <t>606914690</t>
  </si>
  <si>
    <t>4204,16</t>
  </si>
  <si>
    <t>48</t>
  </si>
  <si>
    <t>564751111</t>
  </si>
  <si>
    <t>Podklad nebo kryt z kameniva hrubého drceného vel. 32-63 mm s rozprostřením a zhutněním, po zhutnění tl. 150 mm</t>
  </si>
  <si>
    <t>-1387115829</t>
  </si>
  <si>
    <t>49</t>
  </si>
  <si>
    <t>565166101</t>
  </si>
  <si>
    <t>Asfaltový beton vrstva podkladní ACP 22 (obalované kamenivo hrubozrnné - OKH) s rozprostřením a zhutněním v pruhu šířky do 1,5 m, po zhutnění tl. 80 mm</t>
  </si>
  <si>
    <t>-1706805133</t>
  </si>
  <si>
    <t>50</t>
  </si>
  <si>
    <t>567121114</t>
  </si>
  <si>
    <t>Podklad ze směsi stmelené cementem SC bez dilatačních spár, s rozprostřením a zhutněním SC C 3/4 (SC I), po zhutnění tl. 150 mm</t>
  </si>
  <si>
    <t>246263712</t>
  </si>
  <si>
    <t>51</t>
  </si>
  <si>
    <t>573111111</t>
  </si>
  <si>
    <t>Postřik infiltrační PI z asfaltu silničního s posypem kamenivem, v množství 0,60 kg/m2</t>
  </si>
  <si>
    <t>-517004123</t>
  </si>
  <si>
    <t>Poznámka k položce:_x000d_
Poznámka k položce: viz položka č.4</t>
  </si>
  <si>
    <t>52</t>
  </si>
  <si>
    <t>577144131</t>
  </si>
  <si>
    <t>Asfaltový beton vrstva obrusná ACO 11 (ABS) s rozprostřením a se zhutněním z modifikovaného asfaltu v pruhu šířky přes do 1,5 do 3 m, po zhutnění tl. 50 mm</t>
  </si>
  <si>
    <t>-1656687972</t>
  </si>
  <si>
    <t>53</t>
  </si>
  <si>
    <t>577166111</t>
  </si>
  <si>
    <t>Asfaltový beton vrstva ložní ACL 22 (ABVH) s rozprostřením a zhutněním z nemodifikovaného asfaltu v pruhu šířky do 3 m, po zhutnění tl. 70 mm</t>
  </si>
  <si>
    <t>212234246</t>
  </si>
  <si>
    <t>Trubní vedení</t>
  </si>
  <si>
    <t>54</t>
  </si>
  <si>
    <t>871365241</t>
  </si>
  <si>
    <t>Kanalizační potrubí z tvrdého PVC v otevřeném výkopu ve sklonu do 20 %, hladkého plnostěnného vícevrstvého, tuhost třídy SN 12 DN 250</t>
  </si>
  <si>
    <t>1055960869</t>
  </si>
  <si>
    <t>173,00 "Stoka A1"</t>
  </si>
  <si>
    <t>126,00 "Stoka A1-1"</t>
  </si>
  <si>
    <t>25,00 "Stoka A2"</t>
  </si>
  <si>
    <t>63,00 "Stoka A4"</t>
  </si>
  <si>
    <t>282,00 "Stoka C1"</t>
  </si>
  <si>
    <t>55</t>
  </si>
  <si>
    <t>871375241</t>
  </si>
  <si>
    <t>Kanalizační potrubí z tvrdého PVC v otevřeném výkopu ve sklonu do 20 %, hladkého plnostěnného vícevrstvého, tuhost třídy SN 12 DN 300</t>
  </si>
  <si>
    <t>-165488188</t>
  </si>
  <si>
    <t>1202,00 "Stoka A"</t>
  </si>
  <si>
    <t>55,50 "Stoka A3"</t>
  </si>
  <si>
    <t>348,50 "Stoka B"</t>
  </si>
  <si>
    <t>458,50 "Stoka C"</t>
  </si>
  <si>
    <t>56</t>
  </si>
  <si>
    <t>877365221</t>
  </si>
  <si>
    <t>Montáž tvarovek na kanalizačním potrubí z trub z plastu z tvrdého PVC nebo z polypropylenu v otevřeném výkopu dvouosých DN 250</t>
  </si>
  <si>
    <t>-702647961</t>
  </si>
  <si>
    <t>57</t>
  </si>
  <si>
    <t>28611436</t>
  </si>
  <si>
    <t>odbočka kanalizační plastová s hrdlem KG 250/160/87°</t>
  </si>
  <si>
    <t>-2049750029</t>
  </si>
  <si>
    <t>Poznámka k položce:_x000d_
Poznámka k položce: viz položka č.50</t>
  </si>
  <si>
    <t>58</t>
  </si>
  <si>
    <t>28611399</t>
  </si>
  <si>
    <t>odbočka kanalizační plastová s hrdlem KG 250/150/45°</t>
  </si>
  <si>
    <t>428245325</t>
  </si>
  <si>
    <t>59</t>
  </si>
  <si>
    <t>877375221</t>
  </si>
  <si>
    <t>Montáž tvarovek na kanalizačním potrubí z trub z plastu z tvrdého PVC nebo z polypropylenu v otevřeném výkopu dvouosých DN 315</t>
  </si>
  <si>
    <t>-547117679</t>
  </si>
  <si>
    <t>60</t>
  </si>
  <si>
    <t>28611441</t>
  </si>
  <si>
    <t>odbočka kanalizační plastová s hrdlem KG 315/160/87°</t>
  </si>
  <si>
    <t>-768340192</t>
  </si>
  <si>
    <t>Poznámka k položce:_x000d_
Poznámka k položce: viz položka č.53</t>
  </si>
  <si>
    <t>61</t>
  </si>
  <si>
    <t>28611404</t>
  </si>
  <si>
    <t>odbočka kanalizační plastová s hrdlem KG 315/150/45°</t>
  </si>
  <si>
    <t>-500287922</t>
  </si>
  <si>
    <t>62</t>
  </si>
  <si>
    <t>892372121</t>
  </si>
  <si>
    <t>Tlakové zkoušky vzduchem těsnícími vaky ucpávkovými DN 300</t>
  </si>
  <si>
    <t>úsek</t>
  </si>
  <si>
    <t>1448593839</t>
  </si>
  <si>
    <t>78</t>
  </si>
  <si>
    <t>63</t>
  </si>
  <si>
    <t>894411121</t>
  </si>
  <si>
    <t>Zřízení šachet kanalizačních z betonových dílců výšky vstupu do 1,50 m s obložením dna betonem tř. C 25/30, na potrubí DN přes 200 do 300</t>
  </si>
  <si>
    <t>265441332</t>
  </si>
  <si>
    <t>Poznámka k položce:_x000d_
Poznámka k položce: viz příloha D.1.IO.1a.1, D.1.IO.1a.2, D.1.IO.1a.3, D.1.IO.1a.4, D.1.IO.1a.5, D.1.IO.1a.6, D.1.IO.1a.7, D.1.IO.1a.8, D.1.IO.1a.9, D.1.IO.1a.10, D.1.IO.1a.11</t>
  </si>
  <si>
    <t>64</t>
  </si>
  <si>
    <t>59224312</t>
  </si>
  <si>
    <t>kónus šachetní betonový kapsové plastové stupadlo 100x62,5x58cm</t>
  </si>
  <si>
    <t>285459859</t>
  </si>
  <si>
    <t>Poznámka k položce:_x000d_
Poznámka k položce: viz položka č.56</t>
  </si>
  <si>
    <t>65</t>
  </si>
  <si>
    <t>59224315</t>
  </si>
  <si>
    <t>deska betonová zákrytová pro kruhové šachty 100/62,5x16,5cm</t>
  </si>
  <si>
    <t>-1601231943</t>
  </si>
  <si>
    <t>66</t>
  </si>
  <si>
    <t>59224070</t>
  </si>
  <si>
    <t>skruž betonová DN 1000x1000 PS, 100x100x12cm</t>
  </si>
  <si>
    <t>-282138056</t>
  </si>
  <si>
    <t>67</t>
  </si>
  <si>
    <t>59224066</t>
  </si>
  <si>
    <t>skruž betonová DN 1000x250 PS, 100x25x12cm</t>
  </si>
  <si>
    <t>443752721</t>
  </si>
  <si>
    <t>68</t>
  </si>
  <si>
    <t>59224068</t>
  </si>
  <si>
    <t>skruž betonová DN 1000x500 PS, 100x50x12cm</t>
  </si>
  <si>
    <t>-720975701</t>
  </si>
  <si>
    <t>69</t>
  </si>
  <si>
    <t>592 R POLOŽKA1</t>
  </si>
  <si>
    <t>Skruž výšky 1000 mm DN 1000 opatřená nárazovmi čedičovými segmenty - TBS-Q.1 100/100/12 PS</t>
  </si>
  <si>
    <t>-311736838</t>
  </si>
  <si>
    <t>70</t>
  </si>
  <si>
    <t>59224339</t>
  </si>
  <si>
    <t>dno betonové šachty kanalizační přímé 100x100x60cm</t>
  </si>
  <si>
    <t>-1598322494</t>
  </si>
  <si>
    <t>71</t>
  </si>
  <si>
    <t>PFB.0006002OZ</t>
  </si>
  <si>
    <t xml:space="preserve">Těsnění elastomerové pro spojení šachtových dílů  EMT DN 1000</t>
  </si>
  <si>
    <t>703713271</t>
  </si>
  <si>
    <t>142</t>
  </si>
  <si>
    <t>72</t>
  </si>
  <si>
    <t>59224062</t>
  </si>
  <si>
    <t>dno betonové šachtové kulaté DN 1000x800, 100x95x15cm</t>
  </si>
  <si>
    <t>-1933528513</t>
  </si>
  <si>
    <t>"DNO BETONOVÉ ŠACHTOVÉ KULATÉ DN 1000 KOM V30" 60</t>
  </si>
  <si>
    <t>"DNO BETONOVÉ ŠACHTOVÉ KULATÉ DN 1000 KOM V25" 19</t>
  </si>
  <si>
    <t>73</t>
  </si>
  <si>
    <t>896211112</t>
  </si>
  <si>
    <t>Spadiště kanalizační z prostého betonu kruhové výšky vstupu do 0,90 m a základní výšky spadiště 0,60 m jednoduché se dnem z betonu tř. C 25/30 s horním potrubím DN 250 nebo 300</t>
  </si>
  <si>
    <t>825278766</t>
  </si>
  <si>
    <t>1 "Š41"</t>
  </si>
  <si>
    <t>1 "Š10"</t>
  </si>
  <si>
    <t>1 "Š21"</t>
  </si>
  <si>
    <t>1 "Š12"</t>
  </si>
  <si>
    <t>74</t>
  </si>
  <si>
    <t>896290113</t>
  </si>
  <si>
    <t>Spadiště kanalizační z prostého betonu kruhové výšky vstupu do 0,90 m a základní výšky spadiště 0,60 m Příplatek k cenám za každých dalších i započatých 0,30 m výšky spadiště jednoduchého nebo bočního</t>
  </si>
  <si>
    <t>1546906814</t>
  </si>
  <si>
    <t>2 " Š41"</t>
  </si>
  <si>
    <t>4 "Š21"</t>
  </si>
  <si>
    <t>899 R POLOŽKA 2</t>
  </si>
  <si>
    <t>Vyvrtání napojovacích otvorů do kanalizačních šachet včetně osazení, utesnění a případného dobetonování</t>
  </si>
  <si>
    <t>-1418035553</t>
  </si>
  <si>
    <t>76</t>
  </si>
  <si>
    <t>899104112</t>
  </si>
  <si>
    <t>Osazení poklopů litinových a ocelových včetně rámů pro třídu zatížení D400, E600</t>
  </si>
  <si>
    <t>-1039228204</t>
  </si>
  <si>
    <t>77</t>
  </si>
  <si>
    <t>28661935</t>
  </si>
  <si>
    <t xml:space="preserve">poklop šachtový litinový  DN 600 pro třídu zatížení D400</t>
  </si>
  <si>
    <t>-793257055</t>
  </si>
  <si>
    <t>Poznámka k položce:_x000d_
Poznámka k položce: viz položka č.69</t>
  </si>
  <si>
    <t>pc7</t>
  </si>
  <si>
    <t>1020668255</t>
  </si>
  <si>
    <t>Ostatní konstrukce a práce, bourání</t>
  </si>
  <si>
    <t>79</t>
  </si>
  <si>
    <t>916231113</t>
  </si>
  <si>
    <t>Osazení chodníkového obrubníku betonového se zřízením lože, s vyplněním a zatřením spár cementovou maltou ležatého s boční opěrou z betonu prostého, do lože z betonu prostého</t>
  </si>
  <si>
    <t>1582942923</t>
  </si>
  <si>
    <t>Poznámka k položce:_x000d_
Poznámka k položce: viz položka č.5</t>
  </si>
  <si>
    <t>80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</si>
  <si>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</si>
  <si>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</si>
  <si>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1027584377</t>
  </si>
  <si>
    <t>(2733,50-199,50)*2 "délka komunikace-dlažba)*2 pruhy"</t>
  </si>
  <si>
    <t>81</t>
  </si>
  <si>
    <t>919735112</t>
  </si>
  <si>
    <t>Řezání stávajícího živičného krytu nebo podkladu hloubky přes 50 do 100 mm</t>
  </si>
  <si>
    <t>1872668799</t>
  </si>
  <si>
    <t>Poznámka k položce:_x000d_
Poznámka k položce: viz položka č.47</t>
  </si>
  <si>
    <t>82</t>
  </si>
  <si>
    <t>979024442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</si>
  <si>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chodníkových</t>
  </si>
  <si>
    <t>1091120601</t>
  </si>
  <si>
    <t>83</t>
  </si>
  <si>
    <t>979054441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</si>
  <si>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</si>
  <si>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-1177640303</t>
  </si>
  <si>
    <t>Poznámka k položce:_x000d_
Poznámka k položce: viz položka č.1</t>
  </si>
  <si>
    <t>997</t>
  </si>
  <si>
    <t>Přesun sutě</t>
  </si>
  <si>
    <t>84</t>
  </si>
  <si>
    <t>997221551</t>
  </si>
  <si>
    <t>Vodorovná doprava suti bez naložení, ale se složením a s hrubým urovnáním ze sypkých materiálů, na vzdálenost do 1 km</t>
  </si>
  <si>
    <t>-31426657</t>
  </si>
  <si>
    <t>85</t>
  </si>
  <si>
    <t>997221559</t>
  </si>
  <si>
    <t>Vodorovná doprava suti bez naložení, ale se složením a s hrubým urovnáním Příplatek k ceně za každý další i započatý 1 km přes 1 km</t>
  </si>
  <si>
    <t>-1780928018</t>
  </si>
  <si>
    <t>(6531,06-2000 "vužitelné na stavbě")*(15-1)</t>
  </si>
  <si>
    <t>86</t>
  </si>
  <si>
    <t>997221611</t>
  </si>
  <si>
    <t>Nakládání na dopravní prostředky pro vodorovnou dopravu suti</t>
  </si>
  <si>
    <t>-2024471690</t>
  </si>
  <si>
    <t>87</t>
  </si>
  <si>
    <t>997221645</t>
  </si>
  <si>
    <t>Poplatek za uložení stavebního odpadu na skládce (skládkovné) asfaltového bez obsahu dehtu zatříděného do Katalogu odpadů pod kódem 17 03 02</t>
  </si>
  <si>
    <t>1089015649</t>
  </si>
  <si>
    <t>2597,35-1000"využitelné na stavbě</t>
  </si>
  <si>
    <t>88</t>
  </si>
  <si>
    <t>997221655</t>
  </si>
  <si>
    <t>-2016514075</t>
  </si>
  <si>
    <t>6531,06-2597,35-1000 "využitelné na stavbě</t>
  </si>
  <si>
    <t>998</t>
  </si>
  <si>
    <t>Přesun hmot</t>
  </si>
  <si>
    <t>89</t>
  </si>
  <si>
    <t>998225111</t>
  </si>
  <si>
    <t>Přesun hmot pro komunikace s krytem z kameniva, monolitickým betonovým nebo živičným dopravní vzdálenost do 200 m jakékoliv délky objektu</t>
  </si>
  <si>
    <t>1386675053</t>
  </si>
  <si>
    <t>2979,973+1225,933"KOMUNIKACE</t>
  </si>
  <si>
    <t>90</t>
  </si>
  <si>
    <t>998276101</t>
  </si>
  <si>
    <t>Přesun hmot pro trubní vedení hloubené z trub z plastických hmot nebo sklolaminátových pro vodovody nebo kanalizace v otevřeném výkopu dopravní vzdálenost do 15 m</t>
  </si>
  <si>
    <t>-1011736290</t>
  </si>
  <si>
    <t>13231,217+1225,933 "CELKEM</t>
  </si>
  <si>
    <t>-9141.181 "KAMENIVO V ZEMNÍCH PRACECH</t>
  </si>
  <si>
    <t>-568,536"LOŽE</t>
  </si>
  <si>
    <t>-2979,973 -1225,933"KOMUNIKACE</t>
  </si>
  <si>
    <t>VRN</t>
  </si>
  <si>
    <t>Vedlejší rozpočtové náklady</t>
  </si>
  <si>
    <t>VRN1</t>
  </si>
  <si>
    <t>Průzkumné, geodetické a projektové práce</t>
  </si>
  <si>
    <t>91</t>
  </si>
  <si>
    <t>010001000</t>
  </si>
  <si>
    <t>Geodetické práce před a v průběhu stavby</t>
  </si>
  <si>
    <t>kpl</t>
  </si>
  <si>
    <t>1559498702</t>
  </si>
  <si>
    <t>92</t>
  </si>
  <si>
    <t>010001001</t>
  </si>
  <si>
    <t>Dokumentace skutečného provedení</t>
  </si>
  <si>
    <t>601101896</t>
  </si>
  <si>
    <t>VRN2</t>
  </si>
  <si>
    <t>Příprava staveniště</t>
  </si>
  <si>
    <t>93</t>
  </si>
  <si>
    <t>020001000</t>
  </si>
  <si>
    <t>Zabezpečení staveniště dle NV 591/2006</t>
  </si>
  <si>
    <t>-989072427</t>
  </si>
  <si>
    <t>VRN3</t>
  </si>
  <si>
    <t>Zařízení staveniště</t>
  </si>
  <si>
    <t>94</t>
  </si>
  <si>
    <t>030001000</t>
  </si>
  <si>
    <t>-1552238592</t>
  </si>
  <si>
    <t>95</t>
  </si>
  <si>
    <t>030001001</t>
  </si>
  <si>
    <t>Informační cedule</t>
  </si>
  <si>
    <t>914002282</t>
  </si>
  <si>
    <t>VRN4</t>
  </si>
  <si>
    <t>Inženýrská činnost</t>
  </si>
  <si>
    <t>96</t>
  </si>
  <si>
    <t>040001000</t>
  </si>
  <si>
    <t>Vytyčení stávajících podzemních sítí a jejich zpětné převzetí</t>
  </si>
  <si>
    <t>1188433901</t>
  </si>
  <si>
    <t>97</t>
  </si>
  <si>
    <t>040001001</t>
  </si>
  <si>
    <t>Zkoušky potřebné k předání stavby</t>
  </si>
  <si>
    <t>-659504484</t>
  </si>
  <si>
    <t>VRN7</t>
  </si>
  <si>
    <t>Provozní vlivy</t>
  </si>
  <si>
    <t>98</t>
  </si>
  <si>
    <t>070001000</t>
  </si>
  <si>
    <t>Zajištění dopravního zabezpečení stavby po dobu výstavby</t>
  </si>
  <si>
    <t>-1308889133</t>
  </si>
  <si>
    <t>D.1.IO.1b - ČOV A ZATRUBNĚNÍ</t>
  </si>
  <si>
    <t>115001105</t>
  </si>
  <si>
    <t>Převedení vody potrubím průměru DN přes 300 do 600</t>
  </si>
  <si>
    <t>-318722674</t>
  </si>
  <si>
    <t>Poznámka k položce:_x000d_
Poznámka k položce: viz příloha D.1.IO.1b.1, D.1.IO.1b.2</t>
  </si>
  <si>
    <t>-1946693926</t>
  </si>
  <si>
    <t>Poznámka k položce:_x000d_
Poznámka k položce: viz příloha D.1.IO.1b.1</t>
  </si>
  <si>
    <t>1972986633</t>
  </si>
  <si>
    <t>121151113</t>
  </si>
  <si>
    <t>Sejmutí ornice strojně při souvislé ploše přes 100 do 500 m2, tl. vrstvy do 200 mm</t>
  </si>
  <si>
    <t>-1421184344</t>
  </si>
  <si>
    <t>122251103</t>
  </si>
  <si>
    <t>Odkopávky a prokopávky nezapažené strojně v hornině třídy těžitelnosti I skupiny 3 přes 50 do 100 m3</t>
  </si>
  <si>
    <t>1392080931</t>
  </si>
  <si>
    <t>1,5*3*0,5 "koryto pod VÝT O"</t>
  </si>
  <si>
    <t xml:space="preserve">1,5*3*0,5 "koryto pod VTOK  O"</t>
  </si>
  <si>
    <t>131251205</t>
  </si>
  <si>
    <t>Hloubení zapažených jam a zářezů strojně s urovnáním dna do předepsaného profilu a spádu v hornině třídy těžitelnosti I skupiny 3 přes 500 do 1 000 m3</t>
  </si>
  <si>
    <t>1534549981</t>
  </si>
  <si>
    <t>Poznámka k položce:_x000d_
Poznámka k položce: viz příloha D.1.IO.1b.1, D.1.IO.1b.2, D.1.IO.1b.3, D.1.IO.1b.4</t>
  </si>
  <si>
    <t>4,36*3,76*3,5 "ČS"</t>
  </si>
  <si>
    <t>13,8*8,8*3,85 "ČOV"</t>
  </si>
  <si>
    <t>132251253</t>
  </si>
  <si>
    <t>Hloubení nezapažených rýh šířky přes 800 do 2 000 mm strojně s urovnáním dna do předepsaného profilu a spádu v hornině třídy těžitelnosti I skupiny 3 přes 50 do 100 m3</t>
  </si>
  <si>
    <t>CS ÚRS 2021 01</t>
  </si>
  <si>
    <t>415830238</t>
  </si>
  <si>
    <t xml:space="preserve">"ZATRUBNĚNÍ" </t>
  </si>
  <si>
    <t>"0-111,5"(0+1,05)*0,5*11,5*2</t>
  </si>
  <si>
    <t>"11,5-26"(26-11,5)*(1,05+0,91)*0,5*2</t>
  </si>
  <si>
    <t>"26-38,5"(38,5-26)*(0,91+0,56)*0,5*2</t>
  </si>
  <si>
    <t>132251401</t>
  </si>
  <si>
    <t>Hloubení rýh pod vodou strojně v hloubce do 5 m pod projektem stanovenou pracovní hladinou vody, pro nábřežní zdi, patky, záhozy, prahy, podélné a příčné zpevnění atd. pod obrysem výkopu množství do 1 000 m3 v hornině třídy těžitelnosti I skupiny 3</t>
  </si>
  <si>
    <t>-2020675582</t>
  </si>
  <si>
    <t>Poznámka k položce:_x000d_
Poznámka k položce: viz příloha D.1.IO.1b.1, D.1.IO.1b.2, D.1.IO.1b.6</t>
  </si>
  <si>
    <t xml:space="preserve">3,0*0,8*0,8 "patka pod VÝTOK  O"</t>
  </si>
  <si>
    <t xml:space="preserve">1,3*1,0*0,6 "patka pod VTOK  O"</t>
  </si>
  <si>
    <t>132254103</t>
  </si>
  <si>
    <t>Hloubení zapažených rýh šířky do 800 mm strojně s urovnáním dna do předepsaného profilu a spádu v hornině třídy těžitelnosti I skupiny 3 přes 50 do 100 m3</t>
  </si>
  <si>
    <t>-1398069675</t>
  </si>
  <si>
    <t>Poznámka k položce:_x000d_
Poznámka k položce: viz příloha D.1.IO.1b.1, D.1.IO.1b.2, D.1.IO.1b.5</t>
  </si>
  <si>
    <t>((0,76+1,01)/2)*10,5*2,0 "ŠIII-ŠII"</t>
  </si>
  <si>
    <t>((1,01+1,15)/2)*14,5*2,0 "ŠII-ŠI"</t>
  </si>
  <si>
    <t>((1,15+1,05)/2)*6,5*2,0 "ŠI-výústní objekt"</t>
  </si>
  <si>
    <t>1,6*7,5*((1,0+2,39)/2) "betonové čelo nátoku"</t>
  </si>
  <si>
    <t>4,0*1,6*0,6 "patka VO"</t>
  </si>
  <si>
    <t>7,5*1,1*0,8"přepad ČS"</t>
  </si>
  <si>
    <t>3,0*1,1*0,8 "odtok ČOV"</t>
  </si>
  <si>
    <t>"VÝTLAK Z ČS"10*1,5*0,8</t>
  </si>
  <si>
    <t>133254101</t>
  </si>
  <si>
    <t>Hloubení zapažených šachet strojně v hornině třídy těžitelnosti I skupiny 3 do 20 m3</t>
  </si>
  <si>
    <t>1539669928</t>
  </si>
  <si>
    <t>Poznámka k položce:_x000d_
Poznámka k položce: viz příloha D.1.IO.1b.1, D.1.IO.1b.2, D.1.IO.1b.5, D.1.IO.1b.7</t>
  </si>
  <si>
    <t>0,85*0,44*2,24 "ŠI"</t>
  </si>
  <si>
    <t>0,71*0,44*2,24 "ŠII"</t>
  </si>
  <si>
    <t>0,36*0,44*2,24 "ŠIII"</t>
  </si>
  <si>
    <t>1,60*1,55*1,55*2 "UV1, UV2"</t>
  </si>
  <si>
    <t>151101101</t>
  </si>
  <si>
    <t>Zřízení pažení a rozepření stěn rýh pro podzemní vedení příložné pro jakoukoliv mezerovitost, hloubky do 2 m</t>
  </si>
  <si>
    <t>520512251</t>
  </si>
  <si>
    <t>Poznámka k položce:_x000d_
Poznámka k položce: viz položka č.8</t>
  </si>
  <si>
    <t>7,5*1,0*2 "přepad ČS"</t>
  </si>
  <si>
    <t>3,0*1,0*2 "odtok ČOV"</t>
  </si>
  <si>
    <t>((0,76+1,01)/2)*10,5*2 "ŠIII-ŠII"</t>
  </si>
  <si>
    <t>((1,01+1,15)/2)*14,5*2 "ŠII-ŠI"</t>
  </si>
  <si>
    <t>((1,15+1,05)/2)*6,5*2 "ŠI-výústní objekt"</t>
  </si>
  <si>
    <t>"VÝTLAK Z ČS" 10*1,5*2</t>
  </si>
  <si>
    <t>"ZATRUBNĚNÍ"</t>
  </si>
  <si>
    <t>"0-11,5"(0+1,05)*0,5*11,5*2</t>
  </si>
  <si>
    <t>151101111</t>
  </si>
  <si>
    <t>Odstranění pažení a rozepření stěn rýh pro podzemní vedení s uložením materiálu na vzdálenost do 3 m od kraje výkopu příložné, hloubky do 2 m</t>
  </si>
  <si>
    <t>-525880562</t>
  </si>
  <si>
    <t>Poznámka k položce:_x000d_
Poznámka k položce: viz položka č.10</t>
  </si>
  <si>
    <t>153112111</t>
  </si>
  <si>
    <t>Zřízení beraněných stěn z ocelových štětovnic z terénu nastražení štětovnic ve standardních podmínkách, délky do 10 m</t>
  </si>
  <si>
    <t>-1965145534</t>
  </si>
  <si>
    <t>Poznámka k položce:_x000d_
Poznámka k položce: viz příloha D.1.IO.1b.1, D.1.IO.1b.3, D.1.IO.1b.4</t>
  </si>
  <si>
    <t>4,4*8,0*2 "ČS"</t>
  </si>
  <si>
    <t>3,8*8,0*2 "ČS"</t>
  </si>
  <si>
    <t>13,8*8,0*2 "ČOV"</t>
  </si>
  <si>
    <t>8,8*8*2 "ČOV"</t>
  </si>
  <si>
    <t>153112122</t>
  </si>
  <si>
    <t>Zřízení beraněných stěn z ocelových štětovnic z terénu zaberanění štětovnic ve standardních podmínkách, délky do 8 m</t>
  </si>
  <si>
    <t>-1845495715</t>
  </si>
  <si>
    <t>Poznámka k položce:_x000d_
Poznámka k položce: viz položka č.12</t>
  </si>
  <si>
    <t>153113112</t>
  </si>
  <si>
    <t>Vytažení stěn z ocelových štětovnic zaberaněných z terénu délky do 12 m ve standardních podmínkách, zaberaněných na hloubku do 8 m</t>
  </si>
  <si>
    <t>1683199870</t>
  </si>
  <si>
    <t>159202200R01</t>
  </si>
  <si>
    <t>štětovnice IIIn dle EN 10248-1, S240GP</t>
  </si>
  <si>
    <t>1935976492</t>
  </si>
  <si>
    <t>Poznámka k položce:_x000d_
Poznámka k položce: viz položka výše</t>
  </si>
  <si>
    <t>492,80*155/1000 * 0,3 "30% množství po započítání obratovosti"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</si>
  <si>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</si>
  <si>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</si>
  <si>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-500352195</t>
  </si>
  <si>
    <t>152,5 "odvoz na mezidepionii-násyp"</t>
  </si>
  <si>
    <t>297,09 "odvoz na mezideponii-zásyp"</t>
  </si>
  <si>
    <t>"VÝTLAK" 12</t>
  </si>
  <si>
    <t>"ZATRUBNĚNÍ" 58,87"</t>
  </si>
  <si>
    <t>2144775886</t>
  </si>
  <si>
    <t>3,85*1,4*1,4*3,14 "ČS"</t>
  </si>
  <si>
    <t>3,5*12,00*7,20 "ČOV"</t>
  </si>
  <si>
    <t>38,5*0,55*0,55*3,14 "bet. potrubí"</t>
  </si>
  <si>
    <t>65,76 "obsyp"</t>
  </si>
  <si>
    <t>(30,64+21,95) "lože"</t>
  </si>
  <si>
    <t>(0,56+0,91+1,05)*0,735*0,735*3,14 "šachty"</t>
  </si>
  <si>
    <t>2,26 "bet. desky"</t>
  </si>
  <si>
    <t>-152,5 "odvoz na mezidepionii-násyp"</t>
  </si>
  <si>
    <t>-100"využitelné na stavbě</t>
  </si>
  <si>
    <t>-2041965755</t>
  </si>
  <si>
    <t>235,048*(15-10)</t>
  </si>
  <si>
    <t>-1482438001</t>
  </si>
  <si>
    <t>97,63+9,58 +12+58,87"výkop do 2,5m"</t>
  </si>
  <si>
    <t>524,92 "výkop do 4m"</t>
  </si>
  <si>
    <t>297,09 "naložení mezideponie a odvezení na zásyp a násyp"</t>
  </si>
  <si>
    <t>171103101</t>
  </si>
  <si>
    <t>Zemní hrázky přívodních a odpadních melioračních kanálů zhutňované po vrstvách tloušťky 200 mm s přemístěním sypaniny do 20 m nebo s jejím přehozením do 3 m z hornin třídy těžitelnosti I a II, skupiny 1 až 4</t>
  </si>
  <si>
    <t>-1707612670</t>
  </si>
  <si>
    <t>15,0*1,0*((0,5+1,0)/2) "hrázka ZATRUBNĚNÍ "</t>
  </si>
  <si>
    <t>(5+5)*1,0*((0,5+1,0)/2) "hrázka VTOK + VÝTOK OBJKET"</t>
  </si>
  <si>
    <t>171151103</t>
  </si>
  <si>
    <t>Uložení sypanin do násypů strojně s rozprostřením sypaniny ve vrstvách a s hrubým urovnáním zhutněných z hornin soudržných jakékoliv třídy těžitelnosti</t>
  </si>
  <si>
    <t>908737537</t>
  </si>
  <si>
    <t>305*0,5 "plocha výkopu*0,5m násypu"</t>
  </si>
  <si>
    <t>-1940721918</t>
  </si>
  <si>
    <t>Poznámka k položce:_x000d_
Poznámka k položce: viz položka č.19</t>
  </si>
  <si>
    <t>-173606539</t>
  </si>
  <si>
    <t xml:space="preserve">235,04*1,8 "přepočet na t   1M3=1,8T"</t>
  </si>
  <si>
    <t>-17216469</t>
  </si>
  <si>
    <t>Poznámka k položce:_x000d_
Poznámka k položce: viz položka č.7, č.8, č.9, č.19</t>
  </si>
  <si>
    <t>524,92 "jámy"</t>
  </si>
  <si>
    <t>97,63 "rýhy"</t>
  </si>
  <si>
    <t>9,58 "šachty"</t>
  </si>
  <si>
    <t>-335,04 "vytlačená zemina"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</si>
  <si>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</si>
  <si>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</si>
  <si>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766457974</t>
  </si>
  <si>
    <t>38,5*1,48 "obsyp zatrubení"</t>
  </si>
  <si>
    <t>11*0,34 "obsyp výtlaku"</t>
  </si>
  <si>
    <t>10,5*0,48 "obsyp přepadů"</t>
  </si>
  <si>
    <t>-335748207</t>
  </si>
  <si>
    <t>65,76*2,0 "přepočet na t"</t>
  </si>
  <si>
    <t>321311115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</si>
  <si>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</t>
  </si>
  <si>
    <t>547345843</t>
  </si>
  <si>
    <t>0,6*6,5*3,2 "čelo vtok. objektu"</t>
  </si>
  <si>
    <t>0,6*0,3*1,3 "patka vtok. objektu"</t>
  </si>
  <si>
    <t>0,8*1,0*1,5 "patka pod VTOK O"</t>
  </si>
  <si>
    <t>0,8*0,8*3,0 "patka VÝTOK O"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</si>
  <si>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</si>
  <si>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</t>
  </si>
  <si>
    <t>-770565302</t>
  </si>
  <si>
    <t>0,6*3,2*2 "čelo vtok. objektu-krátké"</t>
  </si>
  <si>
    <t>3,2*6,5*2 "čelo vtok. objektu-dlouhé"</t>
  </si>
  <si>
    <t>0,6*0,3*2 "patka vtok. objektu -krátké"</t>
  </si>
  <si>
    <t>1,3*0,6*2 "patka vtok. objektu-dlouhé"</t>
  </si>
  <si>
    <t>0,8*1,0*2 "patka pod VTOK O-krátké"</t>
  </si>
  <si>
    <t>0,8*1,3*2 "patka pod VTOK O-dlouhé"</t>
  </si>
  <si>
    <t>0,8*0,8*2 "patka VÝTOK O-krátké"</t>
  </si>
  <si>
    <t>0,8*3,0*2 "patka VÝTOK O-dlouhé"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</si>
  <si>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</si>
  <si>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</si>
  <si>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1087503296</t>
  </si>
  <si>
    <t>Poznámka k položce:_x000d_
Poznámka k položce: viz položka č.30</t>
  </si>
  <si>
    <t>380321662</t>
  </si>
  <si>
    <t>Kompletní konstrukce čistíren odpadních vod, nádrží, vodojemů, kanálů z betonu železového bez výztuže a bednění bez zvýšených nároků na prostředí tř. C 30/37, tl. přes 150 do 300 mm</t>
  </si>
  <si>
    <t>-1199857919</t>
  </si>
  <si>
    <t>Poznámka k položce:_x000d_
Poznámka k položce: viz příloha D.1.IO.1b.1, D.1.IO.1b.2, D.1.IO.1b.3</t>
  </si>
  <si>
    <t>5,5*7,2*0,2"stropní deska"</t>
  </si>
  <si>
    <t>6,5*4,2*0,3 "příčka dlouhá"</t>
  </si>
  <si>
    <t>3,93*5,0*0,3 "příčka krátká"</t>
  </si>
  <si>
    <t>380321663</t>
  </si>
  <si>
    <t>Kompletní konstrukce čistíren odpadních vod, nádrží, vodojemů, kanálů z betonu železového bez výztuže a bednění bez zvýšených nároků na prostředí tř. C 30/37, tl. přes 300 mm</t>
  </si>
  <si>
    <t>-90516083</t>
  </si>
  <si>
    <t>11,3*4,2*0,35*2 "boční stěny dlouhé"</t>
  </si>
  <si>
    <t>3,93*7,2*0,35 "boční stěna krátká"</t>
  </si>
  <si>
    <t>4,2*7,2*0,35 "boční stěna krátká"</t>
  </si>
  <si>
    <t>12,2*7,4*0,35 "podkladní deska"</t>
  </si>
  <si>
    <t>380356231</t>
  </si>
  <si>
    <t>Bednění kompletních konstrukcí čistíren odpadních vod, nádrží, vodojemů, kanálů konstrukcí neomítaných z betonu prostého nebo železového ploch rovinných zřízení</t>
  </si>
  <si>
    <t>-472585160</t>
  </si>
  <si>
    <t>3,93*7,2*2 "boční stěna krátká"</t>
  </si>
  <si>
    <t>7,2*4,2*2 "boční stěna krátká"</t>
  </si>
  <si>
    <t>11,3*4,2*4 "boční stěny dlouhé"</t>
  </si>
  <si>
    <t>6,5*4,2*2 "příčka dlouhá"</t>
  </si>
  <si>
    <t>5,0*3,93*2 "příčka krátká"</t>
  </si>
  <si>
    <t>(1,1+1,44)*2 "stropní deska"</t>
  </si>
  <si>
    <t>(2,59+4,27)*2 "podkladní deska"</t>
  </si>
  <si>
    <t xml:space="preserve">"PODKLADNÍ DESKA POD ČS" </t>
  </si>
  <si>
    <t>3,14*3*0,2</t>
  </si>
  <si>
    <t>380356232</t>
  </si>
  <si>
    <t>Bednění kompletních konstrukcí čistíren odpadních vod, nádrží, vodojemů, kanálů konstrukcí neomítaných z betonu prostého nebo železového ploch rovinných odstranění</t>
  </si>
  <si>
    <t>-170128043</t>
  </si>
  <si>
    <t>Poznámka k položce:_x000d_
Poznámka k položce: viz položka č.34</t>
  </si>
  <si>
    <t>380361001</t>
  </si>
  <si>
    <t>Výztuž kompletních konstrukcí čistíren odpadních vod, nádrží, vodojemů, kanálů z oceli 10 216 (E)</t>
  </si>
  <si>
    <t>-1718354454</t>
  </si>
  <si>
    <t>(22,005+85,308)*0,13 "130kg na 1t"</t>
  </si>
  <si>
    <t>388129330</t>
  </si>
  <si>
    <t>Montáž dílců prefabrikovaných kanálů ze železobetonu pro rozvody se zalitím spár šířky do 30 mm tvaru uzavřeného profilu (skříně), hmotnosti přes 4 do 6,5 t</t>
  </si>
  <si>
    <t>-1506554588</t>
  </si>
  <si>
    <t>"MONTÁŽ PREFA ČS</t>
  </si>
  <si>
    <t>1"DNO</t>
  </si>
  <si>
    <t>3"STĚNY</t>
  </si>
  <si>
    <t>1"ZÁKRYTOVÁ DESKA</t>
  </si>
  <si>
    <t>PFB.3111255</t>
  </si>
  <si>
    <t>Zákrytová deska PNK-Q.1 250/25 ZDP 2K 100 typ Q.1</t>
  </si>
  <si>
    <t>-1540004283</t>
  </si>
  <si>
    <t>PFB.3111653</t>
  </si>
  <si>
    <t>Dno PNK-Q.1 250/250 BZP - už. objem 12,272 m3</t>
  </si>
  <si>
    <t>-2078933449</t>
  </si>
  <si>
    <t>PFB.3111454</t>
  </si>
  <si>
    <t>Skruž PNK-Q.1 250/200 SKP - už. objem 9,837 m3</t>
  </si>
  <si>
    <t>843041705</t>
  </si>
  <si>
    <t>PFB.3111451</t>
  </si>
  <si>
    <t>Skruž PNK-Q.1 250/50 SKP - už. objem 2,454 m3</t>
  </si>
  <si>
    <t>1328771064</t>
  </si>
  <si>
    <t>451561112</t>
  </si>
  <si>
    <t>Lože pod dlažby z kameniva drceného drobného, tl. vrstvy přes 100 do 150 mm</t>
  </si>
  <si>
    <t>2053572773</t>
  </si>
  <si>
    <t>3,65*1,5 "vtok. objekt"</t>
  </si>
  <si>
    <t>3,00*1,5 "žlab pod VTOK O"</t>
  </si>
  <si>
    <t>3,0*3,5 "opevnění VÝTOK O"</t>
  </si>
  <si>
    <t>1369422969</t>
  </si>
  <si>
    <t>Poznámka k položce:_x000d_
Poznámka k položce: viz příloha D.1.IO.1b.1, D.1.IO.1b.2, D.1.IO.1b.3, D.1.IO.1b.4, D.1.IO.1b.5</t>
  </si>
  <si>
    <t>38,5*0,2 "lože zatrubení"</t>
  </si>
  <si>
    <t>11*0,1 "lože výtlak"</t>
  </si>
  <si>
    <t>10,5*0,11 "lože přepad a odtok ČOV a ČS"</t>
  </si>
  <si>
    <t>13,8*8,8*0,15 "lože ČOV"</t>
  </si>
  <si>
    <t>4,36*3,76*0,15 "lože ČS"</t>
  </si>
  <si>
    <t>452111111</t>
  </si>
  <si>
    <t>Osazení betonových dílců pražců pod potrubí v otevřeném výkopu, průřezové plochy do 25000 mm2</t>
  </si>
  <si>
    <t>-949285805</t>
  </si>
  <si>
    <t>Poznámka k položce:_x000d_
Poznámka k položce: viz příloha D.1.IO.1b.1, D.1.IO.1b.2, D.1.IO.1b.5, D.1.IO.1b.6</t>
  </si>
  <si>
    <t>59223734</t>
  </si>
  <si>
    <t>podkladek pod trouby betonové/ŽB DN 600-800</t>
  </si>
  <si>
    <t>684130298</t>
  </si>
  <si>
    <t>-893295465</t>
  </si>
  <si>
    <t>pc12</t>
  </si>
  <si>
    <t>Prstenec šachtový vyrovnávací - TBW-Q.1 63/4</t>
  </si>
  <si>
    <t>-331548592</t>
  </si>
  <si>
    <t>Poznámka k položce:_x000d_
Poznámka k položce: viz položka č.41</t>
  </si>
  <si>
    <t>59224010</t>
  </si>
  <si>
    <t>prstenec šachtový vyrovnávací betonový 625x100x40mm</t>
  </si>
  <si>
    <t>164777347</t>
  </si>
  <si>
    <t>452311151</t>
  </si>
  <si>
    <t>Podkladní a zajišťovací konstrukce z betonu prostého v otevřeném výkopu desky pod potrubí, stoky a drobné objekty z betonu tř. C 20/25</t>
  </si>
  <si>
    <t>596342356</t>
  </si>
  <si>
    <t>Poznámka k položce:_x000d_
Poznámka k položce: viz příloha D.1.IO.1b.1, D.1.IO.1b.2, D.1.IO.1b.4, D.1.IO.1b.8</t>
  </si>
  <si>
    <t>0,1*0,65*0,65*2 "UV1, UV2"</t>
  </si>
  <si>
    <t>3,3*3,3*0,2 "deska ČS"</t>
  </si>
  <si>
    <t>452312131</t>
  </si>
  <si>
    <t>Podkladní a zajišťovací konstrukce z betonu prostého v otevřeném výkopu sedlové lože pod potrubí z betonu tř. C 12/15</t>
  </si>
  <si>
    <t>-1857813117</t>
  </si>
  <si>
    <t>0,57*38,5 "betonové lože zatrubení"</t>
  </si>
  <si>
    <t>452351101</t>
  </si>
  <si>
    <t>Bednění podkladních a zajišťovacích konstrukcí v otevřeném výkopu desek nebo sedlových loží pod potrubí, stoky a drobné objekty</t>
  </si>
  <si>
    <t>616819388</t>
  </si>
  <si>
    <t>Poznámka k položce:_x000d_
Poznámka k položce: viz položka č.45</t>
  </si>
  <si>
    <t>0,38*38,5*2 "bednění sedl. lože"</t>
  </si>
  <si>
    <t>(0,65*4*0,1)*2 "desky UV1, UV2"</t>
  </si>
  <si>
    <t>3,3*0,2*4 "deska ČS"</t>
  </si>
  <si>
    <t>452368211</t>
  </si>
  <si>
    <t>Výztuž podkladních desek, bloků nebo pražců v otevřeném výkopu ze svařovaných sítí typu Kari</t>
  </si>
  <si>
    <t>-604306099</t>
  </si>
  <si>
    <t>2,5*6,5*2*0,008 "čelo vtok. objektu - dlouhé"</t>
  </si>
  <si>
    <t>0,6*6,5*2*0,008 "čelo vtok. objektu - krátké"</t>
  </si>
  <si>
    <t>1,35*1,0*0,008 "deska vtok. objektu"</t>
  </si>
  <si>
    <t>3,65*1,5*0,008 "pod dlažbu vtok. objektu"</t>
  </si>
  <si>
    <t>1,5*3,0*0,008 "žlab VO"</t>
  </si>
  <si>
    <t>3,0*3,5*0,008 "pod dlažbu opevnění VO"</t>
  </si>
  <si>
    <t>0,6*1,3*2*0,008 "patka vtok. objektu-dlouhé"</t>
  </si>
  <si>
    <t>0,3*1,3*2*0,008 "patka vtok. objektu-krátké"</t>
  </si>
  <si>
    <t>0,8*3,0*2*0,008 "patka VTOK O - krátké"</t>
  </si>
  <si>
    <t>1,0*3,0*2*0,008 "patka VTOK O- dlouhé"</t>
  </si>
  <si>
    <t>0,8*1,5*2*0,008 "patka pod VVÝTOK O - krátké"</t>
  </si>
  <si>
    <t>1,0*3,0*2*0,008 "patka pod VÝTOK O - dlouhé"</t>
  </si>
  <si>
    <t>463212111</t>
  </si>
  <si>
    <t>Rovnanina z lomového kamene upraveného, tříděného jakékoliv tloušťky rovnaniny s vyklínováním spár a dutin úlomky kamene</t>
  </si>
  <si>
    <t>1490777337</t>
  </si>
  <si>
    <t>"ROVNANINA V KORUNĚ VÝTOKOVÉHO OBJEKTU"</t>
  </si>
  <si>
    <t>(1+1)*3*0,5</t>
  </si>
  <si>
    <t>463212191</t>
  </si>
  <si>
    <t>Rovnanina z lomového kamene upraveného, tříděného Příplatek k cenám za vypracování líce</t>
  </si>
  <si>
    <t>366441726</t>
  </si>
  <si>
    <t>(1+1)*3</t>
  </si>
  <si>
    <t>465513127</t>
  </si>
  <si>
    <t>Dlažba z lomového kamene lomařsky upraveného na cementovou maltu, s vyspárováním cementovou maltou, tl. kamene 200 mm</t>
  </si>
  <si>
    <t>853244806</t>
  </si>
  <si>
    <t>(1,5+6,1)*0,5*2,2 "vtok. objekt"</t>
  </si>
  <si>
    <t>3,0*6,5 "opevnění VÝTOK O"</t>
  </si>
  <si>
    <t>812472121</t>
  </si>
  <si>
    <t>Montáž potrubí z trub betonových hrdlových v otevřeném výkopu ve sklonu do 20 % z trub těsněných pryžovými kroužky DN 800</t>
  </si>
  <si>
    <t>-369356699</t>
  </si>
  <si>
    <t>"ZATRUBNĚNÍ" 38,5</t>
  </si>
  <si>
    <t>"VTOK" 4+2</t>
  </si>
  <si>
    <t>59223014</t>
  </si>
  <si>
    <t>trouba betonová hrdlová DN 800</t>
  </si>
  <si>
    <t>-2013026246</t>
  </si>
  <si>
    <t>"ZATRUBENÍ"38,5*1,08</t>
  </si>
  <si>
    <t>"VTOK"( 4+2)*1,08</t>
  </si>
  <si>
    <t>871211211</t>
  </si>
  <si>
    <t>Montáž vodovodního potrubí z plastů v otevřeném výkopu z polyetylenu PE 100 svařovaných elektrotvarovkou SDR 11/PN16 D 63 x 5,8 mm</t>
  </si>
  <si>
    <t>1507790339</t>
  </si>
  <si>
    <t>"VÝTLAK" 11</t>
  </si>
  <si>
    <t>28613670</t>
  </si>
  <si>
    <t>potrubí vodovodní třívrstvé PE100 SDR11 s dodatečným opláštěním a integrovaným detekčním vodičem, 63 x 5,8mm</t>
  </si>
  <si>
    <t>1498346066</t>
  </si>
  <si>
    <t>"VÝTLAK" 11*1,09</t>
  </si>
  <si>
    <t>871355221</t>
  </si>
  <si>
    <t>Kanalizační potrubí z tvrdého PVC v otevřeném výkopu ve sklonu do 20 %, hladkého plnostěnného jednovrstvého, tuhost třídy SN 8 DN 200</t>
  </si>
  <si>
    <t>-793683201</t>
  </si>
  <si>
    <t>1+1 "UV1-2"</t>
  </si>
  <si>
    <t>871375221</t>
  </si>
  <si>
    <t>Kanalizační potrubí z tvrdého PVC v otevřeném výkopu ve sklonu do 20 %, hladkého plnostěnného jednovrstvého, tuhost třídy SN 8 DN 315</t>
  </si>
  <si>
    <t>2132478103</t>
  </si>
  <si>
    <t>3,0 "přepad ČOV"</t>
  </si>
  <si>
    <t>7,5 "přepad ČS"</t>
  </si>
  <si>
    <t>877211112</t>
  </si>
  <si>
    <t>Montáž tvarovek na vodovodním plastovém potrubí z polyetylenu PE 100 elektrotvarovek SDR 11/PN16 kolen 90° d 63</t>
  </si>
  <si>
    <t>222523323</t>
  </si>
  <si>
    <t>Poznámka k položce:_x000d_
Poznámka k položce: viz položka č.52</t>
  </si>
  <si>
    <t>28653055</t>
  </si>
  <si>
    <t>elektrokoleno 90° PE 100 D 63mm</t>
  </si>
  <si>
    <t>-1528984200</t>
  </si>
  <si>
    <t>892241111</t>
  </si>
  <si>
    <t>Tlakové zkoušky vodou na potrubí DN do 80</t>
  </si>
  <si>
    <t>858822415</t>
  </si>
  <si>
    <t>"VÝTLKA Z ČS" 11</t>
  </si>
  <si>
    <t>892372111</t>
  </si>
  <si>
    <t>Tlakové zkoušky vodou zabezpečení konců potrubí při tlakových zkouškách DN do 300</t>
  </si>
  <si>
    <t>360493031</t>
  </si>
  <si>
    <t>892482111</t>
  </si>
  <si>
    <t>Tlakové zkoušky vodou zabezpečení konců potrubí při tlakových zkouškách DN přes 600 do 900</t>
  </si>
  <si>
    <t>906810080</t>
  </si>
  <si>
    <t>894411151</t>
  </si>
  <si>
    <t>Zřízení šachet kanalizačních z betonových dílců výšky vstupu do 1,50 m s obložením dna betonem tř. C 25/30, na potrubí DN 600</t>
  </si>
  <si>
    <t>-1040318859</t>
  </si>
  <si>
    <t>"ŠI - ŠIII" 3</t>
  </si>
  <si>
    <t>59224056</t>
  </si>
  <si>
    <t>kónus pro kanalizační šachty s kapsovým stupadlem 100/62,5x67x12cm</t>
  </si>
  <si>
    <t>-1939382916</t>
  </si>
  <si>
    <t>BET.KSUM15017511BB2</t>
  </si>
  <si>
    <t>BEST-ŠACH.DNO/SU-M 1500x1750DN1100/2 PS BB</t>
  </si>
  <si>
    <t>-264991822</t>
  </si>
  <si>
    <t>59224061</t>
  </si>
  <si>
    <t>dno betonové šachtové kulaté DN 1000x600, 100x75x15cm</t>
  </si>
  <si>
    <t>-1997325161</t>
  </si>
  <si>
    <t>BET.KAPM106227ZE</t>
  </si>
  <si>
    <t>BEST-PŘECH.DESKA/AP-M 1200/625x270 ZE</t>
  </si>
  <si>
    <t>1530300036</t>
  </si>
  <si>
    <t>-217683022</t>
  </si>
  <si>
    <t>pc133</t>
  </si>
  <si>
    <t>Skruž výšky 500 mm DN 1200 - TBS-Q.1 120/50</t>
  </si>
  <si>
    <t>486787573</t>
  </si>
  <si>
    <t>Poznámka k položce:_x000d_
Poznámka k položce: viz položka č.60</t>
  </si>
  <si>
    <t>-611520050</t>
  </si>
  <si>
    <t>895941311</t>
  </si>
  <si>
    <t>Zřízení vpusti kanalizační uliční z betonových dílců typ UVB-50</t>
  </si>
  <si>
    <t>1541985757</t>
  </si>
  <si>
    <t>Poznámka k položce:_x000d_
Poznámka k položce: vviz příloha D.1.IO.1b.1, D.1.IO.1b.2, D.1.IO.1b.8</t>
  </si>
  <si>
    <t>"UV1+UV2" 2</t>
  </si>
  <si>
    <t>59223850</t>
  </si>
  <si>
    <t>dno pro uliční vpusť s výtokovým otvorem betonové 450x330x50mm</t>
  </si>
  <si>
    <t>1750124203</t>
  </si>
  <si>
    <t>59223864</t>
  </si>
  <si>
    <t>prstenec pro uliční vpusť vyrovnávací betonový 390x60x130mm</t>
  </si>
  <si>
    <t>1987817539</t>
  </si>
  <si>
    <t>59223857</t>
  </si>
  <si>
    <t>skruž pro uliční vpusť horní betonová 450x295x50mm</t>
  </si>
  <si>
    <t>1015076758</t>
  </si>
  <si>
    <t>59223860</t>
  </si>
  <si>
    <t>skruž pro uliční vpusť středová betonová 450x195x50mm</t>
  </si>
  <si>
    <t>-1972284669</t>
  </si>
  <si>
    <t>59223874</t>
  </si>
  <si>
    <t>koš vysoký pro uliční vpusti žárově Pz plech pro rám 500/300mm</t>
  </si>
  <si>
    <t>-827534275</t>
  </si>
  <si>
    <t>556782310</t>
  </si>
  <si>
    <t>55241402</t>
  </si>
  <si>
    <t>poklop šachtový s rámem DN 600 třída D400 bez odvětrání</t>
  </si>
  <si>
    <t>381345404</t>
  </si>
  <si>
    <t>899204112</t>
  </si>
  <si>
    <t>Osazení mříží litinových včetně rámů a košů na bahno pro třídu zatížení D400, E600</t>
  </si>
  <si>
    <t>896154637</t>
  </si>
  <si>
    <t>28661938</t>
  </si>
  <si>
    <t>mříž litinová 600/40T, 420X620 D400</t>
  </si>
  <si>
    <t>-2099204763</t>
  </si>
  <si>
    <t>899721111</t>
  </si>
  <si>
    <t>Signalizační vodič na potrubí DN do 150 mm</t>
  </si>
  <si>
    <t>-861815414</t>
  </si>
  <si>
    <t>899722112</t>
  </si>
  <si>
    <t>Krytí potrubí z plastů výstražnou fólií z PVC šířky 25 cm</t>
  </si>
  <si>
    <t>-1090592229</t>
  </si>
  <si>
    <t>899722113</t>
  </si>
  <si>
    <t>Krytí potrubí z plastů výstražnou fólií z PVC šířky 34 cm</t>
  </si>
  <si>
    <t>439464097</t>
  </si>
  <si>
    <t>998144471</t>
  </si>
  <si>
    <t>Přesun hmot pro nádrže, jímky, zásobníky a jámy pozemní mimo zemědělství se svislou nosnou konstrukcí montovanou z dílců betonových tyčových nebo plošných vodorovná dopravní vzdálenost do 50 m, pro nádrže výšky do 25 m</t>
  </si>
  <si>
    <t>-1154873030</t>
  </si>
  <si>
    <t>723,348"CELKEM</t>
  </si>
  <si>
    <t>-131,52"KAMENIVO</t>
  </si>
  <si>
    <t>-1307672681</t>
  </si>
  <si>
    <t>-759240417</t>
  </si>
  <si>
    <t>1884897296</t>
  </si>
  <si>
    <t>-1948599522</t>
  </si>
  <si>
    <t>2035356652</t>
  </si>
  <si>
    <t>1295970184</t>
  </si>
  <si>
    <t>-2131554085</t>
  </si>
  <si>
    <t>-10760477</t>
  </si>
  <si>
    <t>D.1.IO.2. - PŘÍPOJKA NN</t>
  </si>
  <si>
    <t>PSV - Práce a dodávky PSV</t>
  </si>
  <si>
    <t xml:space="preserve">    741 - Elektroinstalace - silnoproud</t>
  </si>
  <si>
    <t>HZS - Hodinové zúčtovací sazby</t>
  </si>
  <si>
    <t>113106161</t>
  </si>
  <si>
    <t>Rozebrání dlažeb a dílců vozovek a ploch s přemístěním hmot na skládku na vzdálenost do 3 m nebo s naložením na dopravní prostředek, s jakoukoliv výplní spár ručně z drobných kostek nebo odseků s ložem z kameniva</t>
  </si>
  <si>
    <t>-1947071332</t>
  </si>
  <si>
    <t>8*1</t>
  </si>
  <si>
    <t>113106162</t>
  </si>
  <si>
    <t>Rozebrání dlažeb a dílců vozovek a ploch s přemístěním hmot na skládku na vzdálenost do 3 m nebo s naložením na dopravní prostředek, s jakoukoliv výplní spár ručně z drobných kostek nebo odseků s ložem ze živice</t>
  </si>
  <si>
    <t>1519306576</t>
  </si>
  <si>
    <t>6*1</t>
  </si>
  <si>
    <t>113106171</t>
  </si>
  <si>
    <t>Rozebrání dlažeb a dílců vozovek a ploch s přemístěním hmot na skládku na vzdálenost do 3 m nebo s naložením na dopravní prostředek, s jakoukoliv výplní spár ručně ze zámkové dlažby s ložem z kameniva</t>
  </si>
  <si>
    <t>1395436112</t>
  </si>
  <si>
    <t>2*1</t>
  </si>
  <si>
    <t>132251102</t>
  </si>
  <si>
    <t>Hloubení nezapažených rýh šířky do 800 mm strojně s urovnáním dna do předepsaného profilu a spádu v hornině třídy těžitelnosti I skupiny 3 přes 20 do 50 m3</t>
  </si>
  <si>
    <t>-1889785660</t>
  </si>
  <si>
    <t>0,6*0,7*62</t>
  </si>
  <si>
    <t>115943194</t>
  </si>
  <si>
    <t>0,6*0,4*62</t>
  </si>
  <si>
    <t>-1605861685</t>
  </si>
  <si>
    <t>"zemina bude využita v místě stavby</t>
  </si>
  <si>
    <t>14,880*(15-10)</t>
  </si>
  <si>
    <t>174151101</t>
  </si>
  <si>
    <t>1089405448</t>
  </si>
  <si>
    <t>58331200</t>
  </si>
  <si>
    <t>štěrkopísek netříděný zásypový</t>
  </si>
  <si>
    <t>1105052433</t>
  </si>
  <si>
    <t>0,6*0,4*62*2,0</t>
  </si>
  <si>
    <t>566901124</t>
  </si>
  <si>
    <t>Vyspravení podkladu po překopech inženýrských sítí plochy do 15 m2 s rozprostřením a zhutněním štěrkopískem tl. 250 mm</t>
  </si>
  <si>
    <t>1797053861</t>
  </si>
  <si>
    <t>566901134</t>
  </si>
  <si>
    <t>Vyspravení podkladu po překopech inženýrských sítí plochy do 15 m2 s rozprostřením a zhutněním štěrkodrtí tl. 250 mm</t>
  </si>
  <si>
    <t>1334754973</t>
  </si>
  <si>
    <t>566901162</t>
  </si>
  <si>
    <t>Vyspravení podkladu po překopech inženýrských sítí plochy do 15 m2 s rozprostřením a zhutněním obalovaným kamenivem ACP (OK) tl. 150 mm</t>
  </si>
  <si>
    <t>1802366363</t>
  </si>
  <si>
    <t>566901172</t>
  </si>
  <si>
    <t>Vyspravení podkladu po překopech inženýrských sítí plochy do 15 m2 s rozprostřením a zhutněním směsí zpevněnou cementem SC C 20/25 (PB I) tl. 150 mm</t>
  </si>
  <si>
    <t>-762597954</t>
  </si>
  <si>
    <t>572340112</t>
  </si>
  <si>
    <t>Vyspravení krytu komunikací po překopech inženýrských sítí plochy do 15 m2 asfaltovým betonem ACO (AB), po zhutnění tl. přes 50 do 70 mm</t>
  </si>
  <si>
    <t>-1900805815</t>
  </si>
  <si>
    <t>572370112</t>
  </si>
  <si>
    <t>Vyspravení krytu komunikací po překopech inženýrských sítí plochy do 15 m2 dlažbou z kamenných kostek s ložem z kameniva těženého drobných</t>
  </si>
  <si>
    <t>1006540823</t>
  </si>
  <si>
    <t>776880583</t>
  </si>
  <si>
    <t>2038100863</t>
  </si>
  <si>
    <t>-1782449877</t>
  </si>
  <si>
    <t>726456453</t>
  </si>
  <si>
    <t>6*2 "délka komunikace-dlažba)*2 pruhy"</t>
  </si>
  <si>
    <t>-1259680308</t>
  </si>
  <si>
    <t>6*2</t>
  </si>
  <si>
    <t>188186546</t>
  </si>
  <si>
    <t>3*1</t>
  </si>
  <si>
    <t>-353531908</t>
  </si>
  <si>
    <t>2058947628</t>
  </si>
  <si>
    <t>"materiál bude využit na provizorní překopy</t>
  </si>
  <si>
    <t>45,997</t>
  </si>
  <si>
    <t>PSV</t>
  </si>
  <si>
    <t>Práce a dodávky PSV</t>
  </si>
  <si>
    <t>741</t>
  </si>
  <si>
    <t>Elektroinstalace - silnoproud</t>
  </si>
  <si>
    <t>741123227</t>
  </si>
  <si>
    <t>Montáž kabelů hliníkových bez ukončení uložených volně plných nebo laněných kulatých (např. AYKY) počtu a průřezu žil 4x70 až 95 mm2</t>
  </si>
  <si>
    <t>512985760</t>
  </si>
  <si>
    <t>8591462016385</t>
  </si>
  <si>
    <t>1-AYKY-J 4x70 RE</t>
  </si>
  <si>
    <t>-1686467456</t>
  </si>
  <si>
    <t>70,000*1,1</t>
  </si>
  <si>
    <t>10.699.323</t>
  </si>
  <si>
    <t>Skříň ER212/NKP7P-C v pilíři</t>
  </si>
  <si>
    <t>-1690707344</t>
  </si>
  <si>
    <t>741130012</t>
  </si>
  <si>
    <t>Ukončení vodičů izolovaných s označením a zapojením v rozváděči nebo na přístroji, průřezu žíly do 70 mm2</t>
  </si>
  <si>
    <t>1440245356</t>
  </si>
  <si>
    <t>4*2*2</t>
  </si>
  <si>
    <t>741331032</t>
  </si>
  <si>
    <t>Montáž měřicích přístrojů bez zapojení vodičů elektroměru třífázového</t>
  </si>
  <si>
    <t>-135677002</t>
  </si>
  <si>
    <t>998741201</t>
  </si>
  <si>
    <t>Přesun hmot pro silnoproud stanovený procentní sazbou (%) z ceny vodorovná dopravní vzdálenost do 50 m v objektech výšky do 6 m</t>
  </si>
  <si>
    <t>%</t>
  </si>
  <si>
    <t>-717815658</t>
  </si>
  <si>
    <t>HZS</t>
  </si>
  <si>
    <t>Hodinové zúčtovací sazby</t>
  </si>
  <si>
    <t>HZS1302</t>
  </si>
  <si>
    <t>Hodinové zúčtovací sazby profesí HSV provádění konstrukcí zedník specialista</t>
  </si>
  <si>
    <t>512</t>
  </si>
  <si>
    <t>-200238008</t>
  </si>
  <si>
    <t>"MONTÁŽ ELEKTROMĚROVÉHO PILÍŘE"5</t>
  </si>
  <si>
    <t>HZS4211</t>
  </si>
  <si>
    <t>Hodinové zúčtovací sazby ostatních profesí revizní a kontrolní činnost revizní technik</t>
  </si>
  <si>
    <t>205861478</t>
  </si>
  <si>
    <t>"VYPRACOVÁNÍ REVIZNÍ ZPRÁVY" 8</t>
  </si>
  <si>
    <t>012103000</t>
  </si>
  <si>
    <t>Geodetické práce před výstavbou</t>
  </si>
  <si>
    <t>KM</t>
  </si>
  <si>
    <t>1024</t>
  </si>
  <si>
    <t>1979693565</t>
  </si>
  <si>
    <t>"VYTYČENÍ TRASY"0,062</t>
  </si>
  <si>
    <t>012303000</t>
  </si>
  <si>
    <t>Geodetické práce po výstavbě</t>
  </si>
  <si>
    <t>-676673552</t>
  </si>
  <si>
    <t>"ZAMĚŘENÍ SKUTEČNÉHO PROVEDENÍ" 0,062</t>
  </si>
  <si>
    <t>013254000</t>
  </si>
  <si>
    <t>Dokumentace skutečného provedení stavby</t>
  </si>
  <si>
    <t>KČ</t>
  </si>
  <si>
    <t>819284488</t>
  </si>
  <si>
    <t>D.1.IO.3. - VODOVODNÍ PŘÍPOJKA</t>
  </si>
  <si>
    <t xml:space="preserve">    722 - Zdravotechnika - vnitřní vodovod</t>
  </si>
  <si>
    <t>1597402625</t>
  </si>
  <si>
    <t>Poznámka k položce:_x000d_
Poznámka k položce: viz příloha D.1.IO.3.1, D.1.IO.3.2</t>
  </si>
  <si>
    <t>30*1,5 "pruh dlažby š. 1,5m"</t>
  </si>
  <si>
    <t>113107112</t>
  </si>
  <si>
    <t>Odstranění podkladů nebo krytů ručně s přemístěním hmot na skládku na vzdálenost do 3 m nebo s naložením na dopravní prostředek z kameniva těženého, o tl. vrstvy přes 100 do 200 mm</t>
  </si>
  <si>
    <t>807731974</t>
  </si>
  <si>
    <t>30*1,5 "pod dlažbou"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</si>
  <si>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</si>
  <si>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</si>
  <si>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-1423851167</t>
  </si>
  <si>
    <t>-145315826</t>
  </si>
  <si>
    <t>-1765961123</t>
  </si>
  <si>
    <t>1*1 "1x kabel"</t>
  </si>
  <si>
    <t>-1847760876</t>
  </si>
  <si>
    <t>1,1*1,3*2,0*1 "1x kabel"</t>
  </si>
  <si>
    <t>132254203</t>
  </si>
  <si>
    <t>Hloubení zapažených rýh šířky přes 800 do 2 000 mm strojně s urovnáním dna do předepsaného profilu a spádu v hornině třídy těžitelnosti I skupiny 3 přes 50 do 100 m3</t>
  </si>
  <si>
    <t>679071118</t>
  </si>
  <si>
    <t>34,00*1,50*1,00 "zeleň"</t>
  </si>
  <si>
    <t>30,00*1,00*1,00 "pod dlažbou"</t>
  </si>
  <si>
    <t>151201101</t>
  </si>
  <si>
    <t>Zřízení pažení a rozepření stěn rýh pro podzemní vedení zátažné, hloubky do 2 m</t>
  </si>
  <si>
    <t>1317003634</t>
  </si>
  <si>
    <t>Poznámka k položce:_x000d_
Poznámka k položce: viz položka č.7</t>
  </si>
  <si>
    <t>64,0*1,5*2</t>
  </si>
  <si>
    <t>151201111</t>
  </si>
  <si>
    <t>Odstranění pažení a rozepření stěn rýh pro podzemní vedení s uložením materiálu na vzdálenost do 3 m od kraje výkopu zátažné, hloubky do 2 m</t>
  </si>
  <si>
    <t>-1328751422</t>
  </si>
  <si>
    <t>2093674268</t>
  </si>
  <si>
    <t>23,00*3,14*0,015*0,015 "potrubí"</t>
  </si>
  <si>
    <t>23,00*0,10 "lože"</t>
  </si>
  <si>
    <t>23,00*0,33 "obsyp"</t>
  </si>
  <si>
    <t>30,00*1,00*1,00 "rýha pod stáv. dlažbou"</t>
  </si>
  <si>
    <t>(8,00+3,00)*1,50*1,00 "rýha pod novou dlažbou"</t>
  </si>
  <si>
    <t>167151101</t>
  </si>
  <si>
    <t>Nakládání, skládání a překládání neulehlého výkopku nebo sypaniny strojně nakládání, množství do 100 m3, z horniny třídy těžitelnosti I, skupiny 1 až 3</t>
  </si>
  <si>
    <t>1555668150</t>
  </si>
  <si>
    <t>-1561593914</t>
  </si>
  <si>
    <t xml:space="preserve">Poznámka k položce:_x000d_
Poznámka k položce: viz  položka č.11</t>
  </si>
  <si>
    <t>-1418770317</t>
  </si>
  <si>
    <t>56,406*1,8 "přepočet na t 1M3=1,8T"</t>
  </si>
  <si>
    <t>2108874444</t>
  </si>
  <si>
    <t>81,00 "celk. výkop"</t>
  </si>
  <si>
    <t>-6,40 "lože"</t>
  </si>
  <si>
    <t>-21,12 "obsyp"</t>
  </si>
  <si>
    <t>-64,00*3,14*0,015*0,015 "potrubí"</t>
  </si>
  <si>
    <t>-1584850270</t>
  </si>
  <si>
    <t>30,00*1,00*1,00 "pod stáv. dlažbou"</t>
  </si>
  <si>
    <t>(8,00+3,00)*1,50*1,00 "pod novou dlažbou"</t>
  </si>
  <si>
    <t>-41*0,33 "obsyp"</t>
  </si>
  <si>
    <t>-41*0,10 "lože"</t>
  </si>
  <si>
    <t>-41*0,015</t>
  </si>
  <si>
    <t>28,25*2,0 "přepočet na t"</t>
  </si>
  <si>
    <t>2066006986</t>
  </si>
  <si>
    <t>21,12*2,0 "přepočet na t"</t>
  </si>
  <si>
    <t>1513766714</t>
  </si>
  <si>
    <t>64,00*0,33 "obsyp"</t>
  </si>
  <si>
    <t>1158228908</t>
  </si>
  <si>
    <t>64,00*0,1 "lože"</t>
  </si>
  <si>
    <t>564261111</t>
  </si>
  <si>
    <t>Podklad nebo podsyp ze štěrkopísku ŠP s rozprostřením, vlhčením a zhutněním, po zhutnění tl. 200 mm</t>
  </si>
  <si>
    <t>-480757979</t>
  </si>
  <si>
    <t>564761111</t>
  </si>
  <si>
    <t>Podklad nebo kryt z kameniva hrubého drceného vel. 32-63 mm s rozprostřením a zhutněním, po zhutnění tl. 200 mm</t>
  </si>
  <si>
    <t>323603605</t>
  </si>
  <si>
    <t>596212312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</si>
  <si>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100 mm skupiny A, pro plochy do 300 m2</t>
  </si>
  <si>
    <t>-178184320</t>
  </si>
  <si>
    <t>857233141</t>
  </si>
  <si>
    <t>Montáž litinových tvarovek na potrubí litinovém tlakovém odbočných na potrubí z trub hrdlových v otevřeném výkopu, kanálu nebo v šachtě s těsnícím nebo zámkovým spojem vnějšího průměru DN/OD 75</t>
  </si>
  <si>
    <t>1570469106</t>
  </si>
  <si>
    <t>Poznámka k položce:_x000d_
Poznámka k položce: viz příloha D.1.IO.3.1, D.1.IO.3.2, D.1.IO.3.3</t>
  </si>
  <si>
    <t>55253503</t>
  </si>
  <si>
    <t>tvarovka přírubová litinová s přírubovou odbočkou,práškový epoxid tl 250µm T-kus DN 65/40</t>
  </si>
  <si>
    <t>1812915971</t>
  </si>
  <si>
    <t>871161211</t>
  </si>
  <si>
    <t>Montáž vodovodního potrubí z plastů v otevřeném výkopu z polyetylenu PE 100 svařovaných elektrotvarovkou SDR 11/PN16 D 32 x 3,0 mm</t>
  </si>
  <si>
    <t>390040868</t>
  </si>
  <si>
    <t>28613752</t>
  </si>
  <si>
    <t>potrubí vodovodní LDPE (rPE) D 32x4,4mm</t>
  </si>
  <si>
    <t>760674901</t>
  </si>
  <si>
    <t>877161110</t>
  </si>
  <si>
    <t>Montáž tvarovek na vodovodním plastovém potrubí z polyetylenu PE 100 elektrotvarovek SDR 11/PN16 kolen 45° d 32</t>
  </si>
  <si>
    <t>925140536</t>
  </si>
  <si>
    <t>28615010</t>
  </si>
  <si>
    <t>elektrokoleno 45° PE 100 PN16 D 32mm</t>
  </si>
  <si>
    <t>702721998</t>
  </si>
  <si>
    <t>877161112</t>
  </si>
  <si>
    <t>Montáž tvarovek na vodovodním plastovém potrubí z polyetylenu PE 100 elektrotvarovek SDR 11/PN16 kolen 90° d 32</t>
  </si>
  <si>
    <t>-176525116</t>
  </si>
  <si>
    <t>28653052</t>
  </si>
  <si>
    <t>elektrokoleno 90° PE 100 D 32mm</t>
  </si>
  <si>
    <t>-1751106230</t>
  </si>
  <si>
    <t>891152211</t>
  </si>
  <si>
    <t>Montáž vodovodních armatur na potrubí vodoměrů v šachtě závitových G 3/4</t>
  </si>
  <si>
    <t>980589710</t>
  </si>
  <si>
    <t>38821512</t>
  </si>
  <si>
    <t>vodoměr domovní přírubový na studenou vodu tlak PN16 DN 25x260mm Qn 3,5</t>
  </si>
  <si>
    <t>-1538539702</t>
  </si>
  <si>
    <t>892233122</t>
  </si>
  <si>
    <t>Proplach a dezinfekce vodovodního potrubí DN od 40 do 70</t>
  </si>
  <si>
    <t>-54988319</t>
  </si>
  <si>
    <t>572356621</t>
  </si>
  <si>
    <t>1393972282</t>
  </si>
  <si>
    <t>-1626094237</t>
  </si>
  <si>
    <t>64*1,1</t>
  </si>
  <si>
    <t>899722111</t>
  </si>
  <si>
    <t>Krytí potrubí z plastů výstražnou fólií z PVC šířky 20 cm</t>
  </si>
  <si>
    <t>808050960</t>
  </si>
  <si>
    <t>-578348685</t>
  </si>
  <si>
    <t>-1934648630</t>
  </si>
  <si>
    <t>997013655</t>
  </si>
  <si>
    <t>-292428832</t>
  </si>
  <si>
    <t>40,75-30 "30tzn bude využito v rámci stavby</t>
  </si>
  <si>
    <t>-487613091</t>
  </si>
  <si>
    <t>-1199855927</t>
  </si>
  <si>
    <t>(40,75-30)*(15-1) "Přepočtené koeficientem množství</t>
  </si>
  <si>
    <t>-410931667</t>
  </si>
  <si>
    <t>-2129221827</t>
  </si>
  <si>
    <t>198,992 "CELKEM</t>
  </si>
  <si>
    <t>-127,414 "kamenivo v zemních pracech</t>
  </si>
  <si>
    <t>722</t>
  </si>
  <si>
    <t>Zdravotechnika - vnitřní vodovod</t>
  </si>
  <si>
    <t>722232063</t>
  </si>
  <si>
    <t>Armatury se dvěma závity kulové kohouty PN 42 do 185 °C přímé vnitřní závit s vypouštěním G 1"</t>
  </si>
  <si>
    <t>-1161824669</t>
  </si>
  <si>
    <t>722239103</t>
  </si>
  <si>
    <t>Armatury se dvěma závity montáž vodovodních armatur se dvěma závity ostatních typů G 1"</t>
  </si>
  <si>
    <t>-930926613</t>
  </si>
  <si>
    <t>"PRODLOUŽENÍ" 1</t>
  </si>
  <si>
    <t>"REDUKCE 1 X 3/4"1</t>
  </si>
  <si>
    <t>"PROSLOUŽENÍ MOSAZ 1 COUL X 60"1</t>
  </si>
  <si>
    <t>31942705</t>
  </si>
  <si>
    <t>redukce mosaz 1"x3/4"</t>
  </si>
  <si>
    <t>901993389</t>
  </si>
  <si>
    <t>31942755</t>
  </si>
  <si>
    <t>prodloužení mosaz 3/4"x60mm</t>
  </si>
  <si>
    <t>-812605795</t>
  </si>
  <si>
    <t>31942757</t>
  </si>
  <si>
    <t>prodloužení mosaz 1"x60mm</t>
  </si>
  <si>
    <t>93938090</t>
  </si>
  <si>
    <t>722239104</t>
  </si>
  <si>
    <t>Armatury se dvěma závity montáž vodovodních armatur se dvěma závity ostatních typů G 5/4"</t>
  </si>
  <si>
    <t>1612515</t>
  </si>
  <si>
    <t>1"NÁTRUBEK 5/4"</t>
  </si>
  <si>
    <t>1"ISO VNĚJ ZÁVIT 32-1"</t>
  </si>
  <si>
    <t>1"VNI ZÁVIT 32-1"</t>
  </si>
  <si>
    <t>1"MOSAZ REDUKCE 5/4-1"</t>
  </si>
  <si>
    <t>31942707</t>
  </si>
  <si>
    <t>redukce mosaz 5/4"x1"</t>
  </si>
  <si>
    <t>1278357711</t>
  </si>
  <si>
    <t>31942625</t>
  </si>
  <si>
    <t>nátrubek mosaz 5/4"x5/4"</t>
  </si>
  <si>
    <t>-1600777500</t>
  </si>
  <si>
    <t>HWL.610003200116</t>
  </si>
  <si>
    <t>TVAROVKA ISO VNĚJŠÍ ZÁVIT 32-1''</t>
  </si>
  <si>
    <t>1135447482</t>
  </si>
  <si>
    <t>HWL.622003200116</t>
  </si>
  <si>
    <t>TVAROVKA ISO VNITŘNÍ ZÁVIT 32-1''</t>
  </si>
  <si>
    <t>-684594016</t>
  </si>
  <si>
    <t>722239106</t>
  </si>
  <si>
    <t>Armatury se dvěma závity montáž vodovodních armatur se dvěma závity ostatních typů G 2"</t>
  </si>
  <si>
    <t>-1232199132</t>
  </si>
  <si>
    <t>1" MOSAZNÁ REDUKCE 2-5/4"</t>
  </si>
  <si>
    <t>31942711</t>
  </si>
  <si>
    <t>redukce mosaz 2"x5/4"</t>
  </si>
  <si>
    <t>-1662284950</t>
  </si>
  <si>
    <t>722239108</t>
  </si>
  <si>
    <t>Armatury se dvěma závity montáž vodovodních armatur se dvěma závity ostatních typů G 3"</t>
  </si>
  <si>
    <t>695251033</t>
  </si>
  <si>
    <t>31942819</t>
  </si>
  <si>
    <t>koleno potrubí-vnější závit mosaz 63x2"</t>
  </si>
  <si>
    <t>-67487921</t>
  </si>
  <si>
    <t>998722201</t>
  </si>
  <si>
    <t>Přesun hmot pro vnitřní vodovod stanovený procentní sazbou (%) z ceny vodorovná dopravní vzdálenost do 50 m v objektech výšky do 6 m</t>
  </si>
  <si>
    <t>-1744148503</t>
  </si>
  <si>
    <t>D.1.IO.4. - ZPEVNĚNÉ PLOCHY A PŘÍJEZD K ČOV</t>
  </si>
  <si>
    <t>-1011882044</t>
  </si>
  <si>
    <t>209</t>
  </si>
  <si>
    <t>-1365291381</t>
  </si>
  <si>
    <t>209-100"bude využito v rámci stavby</t>
  </si>
  <si>
    <t>1520307614</t>
  </si>
  <si>
    <t>109,000*(15-10)</t>
  </si>
  <si>
    <t>1680460354</t>
  </si>
  <si>
    <t>-1034371307</t>
  </si>
  <si>
    <t>109*1,8</t>
  </si>
  <si>
    <t>181102302</t>
  </si>
  <si>
    <t>Úprava pláně na stavbách silnic a dálnic strojně v zářezech mimo skalních se zhutněním</t>
  </si>
  <si>
    <t>-532748045</t>
  </si>
  <si>
    <t>561041111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</si>
  <si>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přes 250 do 300 mm</t>
  </si>
  <si>
    <t>1771311393</t>
  </si>
  <si>
    <t>58530170</t>
  </si>
  <si>
    <t>vápno nehašené CL 90-Q pro úpravu zemin standardní</t>
  </si>
  <si>
    <t>2144750462</t>
  </si>
  <si>
    <t>7,98</t>
  </si>
  <si>
    <t>564871111</t>
  </si>
  <si>
    <t>Podklad ze štěrkodrti ŠD s rozprostřením a zhutněním, po zhutnění tl. 250 mm</t>
  </si>
  <si>
    <t>-1640934978</t>
  </si>
  <si>
    <t>567132111</t>
  </si>
  <si>
    <t>Podklad ze směsi stmelené cementem SC bez dilatačních spár, s rozprostřením a zhutněním SC C 8/10 (KSC I), po zhutnění tl. 160 mm</t>
  </si>
  <si>
    <t>1197389737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</si>
  <si>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</si>
  <si>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</si>
  <si>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1883092297</t>
  </si>
  <si>
    <t>59245032</t>
  </si>
  <si>
    <t>dlažba zámková profilová 230x140x60mm přírodní</t>
  </si>
  <si>
    <t>192070017</t>
  </si>
  <si>
    <t>13,905*1,1</t>
  </si>
  <si>
    <t>596212212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</si>
  <si>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100 do 300 m2</t>
  </si>
  <si>
    <t>161772400</t>
  </si>
  <si>
    <t>59245213</t>
  </si>
  <si>
    <t>dlažba zámková tvaru I 196x161x80mm přírodní</t>
  </si>
  <si>
    <t>-1184004304</t>
  </si>
  <si>
    <t>326*1,05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</si>
  <si>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</si>
  <si>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</si>
  <si>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498301616</t>
  </si>
  <si>
    <t>59217031</t>
  </si>
  <si>
    <t>obrubník betonový silniční 1000x150x250mm</t>
  </si>
  <si>
    <t>1294137751</t>
  </si>
  <si>
    <t>100*1,01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</si>
  <si>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</si>
  <si>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</si>
  <si>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674232885</t>
  </si>
  <si>
    <t>59217002</t>
  </si>
  <si>
    <t>obrubník betonový zahradní šedý 1000x50x200mm</t>
  </si>
  <si>
    <t>-1610501692</t>
  </si>
  <si>
    <t>24*1,01</t>
  </si>
  <si>
    <t>998223011</t>
  </si>
  <si>
    <t>Přesun hmot pro pozemní komunikace s krytem dlážděným dopravní vzdálenost do 200 m jakékoliv délky objektu</t>
  </si>
  <si>
    <t>426928057</t>
  </si>
  <si>
    <t>D.1.SO - STAVEBNÍ OBJEKTY</t>
  </si>
  <si>
    <t>Úroveň 4:</t>
  </si>
  <si>
    <t>D.1.SO.1.1 STAVEBNÍ - STAVEBNÍ ŘEŠENÍ</t>
  </si>
  <si>
    <t xml:space="preserve">    6 - Úpravy povrchů, podlahy a osazování výplní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</si>
  <si>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</si>
  <si>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</si>
  <si>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</si>
  <si>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</si>
  <si>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</si>
  <si>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</si>
  <si>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</si>
  <si>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</si>
  <si>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</si>
  <si>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</si>
  <si>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</si>
  <si>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311235131</t>
  </si>
  <si>
    <t>Zdivo jednovrstvé z cihel děrovaných broušených na celoplošnou tenkovrstvou maltu, pevnost cihel do P10, tl. zdiva 240 mm</t>
  </si>
  <si>
    <t>1082713647</t>
  </si>
  <si>
    <t>311235151</t>
  </si>
  <si>
    <t>Zdivo jednovrstvé z cihel děrovaných broušených na celoplošnou tenkovrstvou maltu, pevnost cihel do P10, tl. zdiva 300 mm</t>
  </si>
  <si>
    <t>-1751394875</t>
  </si>
  <si>
    <t>311235181</t>
  </si>
  <si>
    <t>Zdivo jednovrstvé z cihel děrovaných broušených na celoplošnou tenkovrstvou maltu, pevnost cihel do P10, tl. zdiva 380 mm</t>
  </si>
  <si>
    <t>715565311</t>
  </si>
  <si>
    <t>311238912</t>
  </si>
  <si>
    <t>Výplň kapes zdiva z děrovaných cihel polystyrénem extrudovaným tl. 30 mm lepeným do drážky</t>
  </si>
  <si>
    <t>1532348698</t>
  </si>
  <si>
    <t>"D.1.SO.1-02 Půdorys, řez 1-1"</t>
  </si>
  <si>
    <t>0,6*2*4</t>
  </si>
  <si>
    <t>0,6*2*2</t>
  </si>
  <si>
    <t>2,25*2*2</t>
  </si>
  <si>
    <t>317168012</t>
  </si>
  <si>
    <t>Překlady keramické ploché osazené do maltového lože, výšky překladu 71 mm šířky 115 mm, délky 1250 mm</t>
  </si>
  <si>
    <t>-1675019133</t>
  </si>
  <si>
    <t>1*1</t>
  </si>
  <si>
    <t>317168051</t>
  </si>
  <si>
    <t>Překlady keramické vysoké osazené do maltového lože, šířky překladu 70 mm výšky 238 mm, délky 1000 mm</t>
  </si>
  <si>
    <t>2135702580</t>
  </si>
  <si>
    <t>317168053</t>
  </si>
  <si>
    <t>Překlady keramické vysoké osazené do maltového lože, šířky překladu 70 mm výšky 238 mm, délky 1500 mm</t>
  </si>
  <si>
    <t>712991297</t>
  </si>
  <si>
    <t>5*4</t>
  </si>
  <si>
    <t>5*2</t>
  </si>
  <si>
    <t>317168061</t>
  </si>
  <si>
    <t>Překlady keramické vysoké osazené do maltového lože, šířky překladu 70 mm výšky 238 mm, délky 3500 mm</t>
  </si>
  <si>
    <t>1635610312</t>
  </si>
  <si>
    <t>317998131</t>
  </si>
  <si>
    <t>Izolace tepelná mezi překlady z extrudovaného polystyrenu výšky 24 cm, tloušťky přes 30 do 50 mm</t>
  </si>
  <si>
    <t>-168575446</t>
  </si>
  <si>
    <t>1,5*6+3,0*2</t>
  </si>
  <si>
    <t>342244201</t>
  </si>
  <si>
    <t>Příčky jednoduché z cihel děrovaných broušených, na tenkovrstvou maltu, pevnost cihel do P15, tl. příčky 80 mm</t>
  </si>
  <si>
    <t>138938001</t>
  </si>
  <si>
    <t>342244211</t>
  </si>
  <si>
    <t>Příčky jednoduché z cihel děrovaných broušených, na tenkovrstvou maltu, pevnost cihel do P15, tl. příčky 115 mm</t>
  </si>
  <si>
    <t>1297056431</t>
  </si>
  <si>
    <t>342291121</t>
  </si>
  <si>
    <t>Ukotvení příček plochými kotvami, do konstrukce cihelné</t>
  </si>
  <si>
    <t>1091832525</t>
  </si>
  <si>
    <t>411121125</t>
  </si>
  <si>
    <t>Montáž prefabrikovaných železobetonových stropů se zalitím spár, včetně podpěrné konstrukce, na cementovou maltu ze stropních panelů šířky do 1200 mm a délky přes 3800 do 7000 mm</t>
  </si>
  <si>
    <t>-248960943</t>
  </si>
  <si>
    <t>"D.1.SO.1-04 Střecha, strop"</t>
  </si>
  <si>
    <t>59346863</t>
  </si>
  <si>
    <t>panel stropní předpjatý 1000x1190x250mm, počet lan 10 + 2</t>
  </si>
  <si>
    <t>1942666138</t>
  </si>
  <si>
    <t>"srovnatelná položka"</t>
  </si>
  <si>
    <t>6,75*8</t>
  </si>
  <si>
    <t>59346863R01</t>
  </si>
  <si>
    <t>panel stropní předpjatý 1000x600x250mm, 10 + 2 - atyp.rozměr</t>
  </si>
  <si>
    <t>295752581</t>
  </si>
  <si>
    <t>6,75*1</t>
  </si>
  <si>
    <t>417238213</t>
  </si>
  <si>
    <t>Obezdívka ztužujícího věnce keramickými věncovkami včetně tepelné izolace z pěnového polystyrenu tl. 100 mm jednostranná, výška věnce přes 210 do 250 mm</t>
  </si>
  <si>
    <t>-1256745514</t>
  </si>
  <si>
    <t>417321515</t>
  </si>
  <si>
    <t>Ztužující pásy a věnce z betonu železového (bez výztuže) tř. C 25/30</t>
  </si>
  <si>
    <t>-880240666</t>
  </si>
  <si>
    <t>417351115</t>
  </si>
  <si>
    <t>Bednění bočnic ztužujících pásů a věnců včetně vzpěr zřízení</t>
  </si>
  <si>
    <t>-1838470816</t>
  </si>
  <si>
    <t>417351116</t>
  </si>
  <si>
    <t>Bednění bočnic ztužujících pásů a věnců včetně vzpěr odstranění</t>
  </si>
  <si>
    <t>-104573520</t>
  </si>
  <si>
    <t>417361821</t>
  </si>
  <si>
    <t>Výztuž ztužujících pásů a věnců z betonářské oceli 10 505 (R) nebo BSt 500</t>
  </si>
  <si>
    <t>-1451322095</t>
  </si>
  <si>
    <t>Úpravy povrchů, podlahy a osazování výplní</t>
  </si>
  <si>
    <t>611131101</t>
  </si>
  <si>
    <t>Podkladní a spojovací vrstva vnitřních omítaných ploch cementový postřik nanášený ručně celoplošně stropů</t>
  </si>
  <si>
    <t>1866494835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</si>
  <si>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</si>
  <si>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</si>
  <si>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-1456977144</t>
  </si>
  <si>
    <t xml:space="preserve">"1.01"   46,33</t>
  </si>
  <si>
    <t xml:space="preserve">"1.02"   8,94</t>
  </si>
  <si>
    <t xml:space="preserve">"1.03"   6,45</t>
  </si>
  <si>
    <t xml:space="preserve">"1.04"   1,68</t>
  </si>
  <si>
    <t>612131101</t>
  </si>
  <si>
    <t>Podkladní a spojovací vrstva vnitřních omítaných ploch cementový postřik nanášený ručně celoplošně stěn</t>
  </si>
  <si>
    <t>-1562268716</t>
  </si>
  <si>
    <t>612321121</t>
  </si>
  <si>
    <t>Omítka vápenocementová vnitřních ploch nanášená ručně jednovrstvá, tloušťky do 10 mm hladká svislých konstrukcí stěn</t>
  </si>
  <si>
    <t>-1019950599</t>
  </si>
  <si>
    <t>612321141</t>
  </si>
  <si>
    <t>Omítka vápenocementová vnitřních ploch nanášená ručně dvouvrstvá, tloušťky jádrové omítky do 10 mm a tloušťky štuku do 3 mm štuková svislých konstrukcí stěn</t>
  </si>
  <si>
    <t>1402959630</t>
  </si>
  <si>
    <t>622131101</t>
  </si>
  <si>
    <t>Podkladní a spojovací vrstva vnějších omítaných ploch cementový postřik nanášený ručně celoplošně stěn</t>
  </si>
  <si>
    <t>-555105273</t>
  </si>
  <si>
    <t>622143003</t>
  </si>
  <si>
    <t>Montáž omítkových profilů plastových, pozinkovaných nebo dřevěných upevněných vtlačením do podkladní vrstvy nebo přibitím rohových s tkaninou</t>
  </si>
  <si>
    <t>-1912484880</t>
  </si>
  <si>
    <t>55343020</t>
  </si>
  <si>
    <t>profil rohový Pz s ostrou hlavou pro vnitřní omítky tl 12mm</t>
  </si>
  <si>
    <t>-686181523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</si>
  <si>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</si>
  <si>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</si>
  <si>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611936334</t>
  </si>
  <si>
    <t>(1,0+0,6*2)*4</t>
  </si>
  <si>
    <t>(3,0+0,6*2)*2</t>
  </si>
  <si>
    <t>59051476</t>
  </si>
  <si>
    <t>profil začišťovací PVC 9mm s výztužnou tkaninou pro ostění ETICS</t>
  </si>
  <si>
    <t>1814631356</t>
  </si>
  <si>
    <t>17,2*1,1</t>
  </si>
  <si>
    <t>622321121</t>
  </si>
  <si>
    <t>Omítka vápenocementová vnějších ploch nanášená ručně jednovrstvá, tloušťky do 15 mm hladká stěn</t>
  </si>
  <si>
    <t>681089760</t>
  </si>
  <si>
    <t>622381011</t>
  </si>
  <si>
    <t>Omítka tenkovrstvá minerální vnějších ploch probarvená, včetně penetrace podkladu zrnitá, tloušťky 1,5 mm stěn</t>
  </si>
  <si>
    <t>-1744133290</t>
  </si>
  <si>
    <t>629135101</t>
  </si>
  <si>
    <t>Vyrovnávací vrstva z cementové malty pod klempířskými prvky šířky do 150 mm</t>
  </si>
  <si>
    <t>-313451449</t>
  </si>
  <si>
    <t>642942611</t>
  </si>
  <si>
    <t>Osazování zárubní nebo rámů kovových dveřních lisovaných nebo z úhelníků bez dveřních křídel na montážní pěnu, plochy otvoru do 2,5 m2</t>
  </si>
  <si>
    <t>-1558761941</t>
  </si>
  <si>
    <t xml:space="preserve">"700/1970"   1</t>
  </si>
  <si>
    <t xml:space="preserve">"800/1970"   2</t>
  </si>
  <si>
    <t>55331400</t>
  </si>
  <si>
    <t>zárubeň jednokřídlá ocelová pro zdění tl stěny 75-100mm rozměru 700/1970, 2100mm</t>
  </si>
  <si>
    <t>1045016279</t>
  </si>
  <si>
    <t>55331410</t>
  </si>
  <si>
    <t>zárubeň jednokřídlá ocelová pro zdění tl stěny 110-150mm rozměru 800/1970, 2100mm</t>
  </si>
  <si>
    <t>2111583205</t>
  </si>
  <si>
    <t>941111121</t>
  </si>
  <si>
    <t>Montáž lešení řadového trubkového lehkého pracovního s podlahami s provozním zatížením tř. 3 do 200 kg/m2 šířky tř. W09 přes 0,9 do 1,2 m, výšky do 10 m</t>
  </si>
  <si>
    <t>2130963154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</si>
  <si>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</si>
  <si>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</si>
  <si>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690294365</t>
  </si>
  <si>
    <t>941111821</t>
  </si>
  <si>
    <t>Demontáž lešení řadového trubkového lehkého pracovního s podlahami s provozním zatížením tř. 3 do 200 kg/m2 šířky tř. W09 přes 0,9 do 1,2 m, výšky do 10 m</t>
  </si>
  <si>
    <t>-1622904847</t>
  </si>
  <si>
    <t>949101111</t>
  </si>
  <si>
    <t>Lešení pomocné pracovní pro objekty pozemních staveb pro zatížení do 150 kg/m2, o výšce lešeňové podlahy do 1,9 m</t>
  </si>
  <si>
    <t>518737129</t>
  </si>
  <si>
    <t>952901221</t>
  </si>
  <si>
    <t>Vyčištění budov nebo objektů před předáním do užívání průmyslových budov a objektů výrobních, skladovacích, garáží, dílen nebo hal apod. s nespalnou podlahou jakékoliv výšky podlaží</t>
  </si>
  <si>
    <t>965974138</t>
  </si>
  <si>
    <t>953943211</t>
  </si>
  <si>
    <t>Osazování drobných kovových předmětů kotvených do stěny hasicího přístroje</t>
  </si>
  <si>
    <t>1655511443</t>
  </si>
  <si>
    <t>44932114</t>
  </si>
  <si>
    <t>přístroj hasicí ruční práškový PG 6 LE</t>
  </si>
  <si>
    <t>1963907536</t>
  </si>
  <si>
    <t>977151118</t>
  </si>
  <si>
    <t>Jádrové vrty diamantovými korunkami do stavebních materiálů (železobetonu, betonu, cihel, obkladů, dlažeb, kamene) průměru přes 90 do 100 mm</t>
  </si>
  <si>
    <t>-1556105124</t>
  </si>
  <si>
    <t>"předpoklad"</t>
  </si>
  <si>
    <t>0,365*5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</si>
  <si>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</si>
  <si>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</si>
  <si>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-576194621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</si>
  <si>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</si>
  <si>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</si>
  <si>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</si>
  <si>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</si>
  <si>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1884557612</t>
  </si>
  <si>
    <t xml:space="preserve">(7,20*0,5*3 +  2,72 * 0,5 + 10,85*0,5*2)</t>
  </si>
  <si>
    <t>11163150</t>
  </si>
  <si>
    <t>lak penetrační asfaltový</t>
  </si>
  <si>
    <t>-239069595</t>
  </si>
  <si>
    <t>23,01*0,0003 'Přepočtené koeficientem množství</t>
  </si>
  <si>
    <t>711141559</t>
  </si>
  <si>
    <t>Provedení izolace proti zemní vlhkosti pásy přitavením NAIP na ploše vodorovné V</t>
  </si>
  <si>
    <t>-689310666</t>
  </si>
  <si>
    <t>"2 PÁSY</t>
  </si>
  <si>
    <t xml:space="preserve">(7,20*0,5*3 +  2,72 * 0,5 + 10,85*0,5*2)*2</t>
  </si>
  <si>
    <t>62836109</t>
  </si>
  <si>
    <t>pás asfaltový natavitelný oxidovaný tl 3,5mm s vložkou z hliníkové fólie / hliníkové fólie s textilií, se spalitelnou PE folií nebo jemnozrnným minerálním posypem</t>
  </si>
  <si>
    <t>-569439224</t>
  </si>
  <si>
    <t>46,02*1,15</t>
  </si>
  <si>
    <t>52,923*0,0003 'Přepočtené koeficientem množství</t>
  </si>
  <si>
    <t>998711201</t>
  </si>
  <si>
    <t>Přesun hmot pro izolace proti vodě, vlhkosti a plynům stanovený procentní sazbou (%) z ceny vodorovná dopravní vzdálenost do 50 m v objektech výšky do 6 m</t>
  </si>
  <si>
    <t>-196419486</t>
  </si>
  <si>
    <t>712</t>
  </si>
  <si>
    <t>Povlakové krytiny</t>
  </si>
  <si>
    <t>712311101</t>
  </si>
  <si>
    <t>Provedení povlakové krytiny střech plochých do 10° natěradly a tmely za studena nátěrem lakem penetračním nebo asfaltovým</t>
  </si>
  <si>
    <t>-1648782733</t>
  </si>
  <si>
    <t>1414650753</t>
  </si>
  <si>
    <t>712341659</t>
  </si>
  <si>
    <t>Provedení povlakové krytiny střech plochých do 10° pásy přitavením NAIP bodově</t>
  </si>
  <si>
    <t>-1027022773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</si>
  <si>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</si>
  <si>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</si>
  <si>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-1180002925</t>
  </si>
  <si>
    <t>712363001</t>
  </si>
  <si>
    <t>Provedení povlakové krytiny střech plochých do 10° fólií termoplastickou mPVC (měkčené PVC) rozvinutí a natažení fólie v ploše</t>
  </si>
  <si>
    <t>-284128867</t>
  </si>
  <si>
    <t>28322012</t>
  </si>
  <si>
    <t>fólie hydroizolační střešní mPVC mechanicky kotvená tl 1,5mm šedá</t>
  </si>
  <si>
    <t>-1049169215</t>
  </si>
  <si>
    <t>712363101</t>
  </si>
  <si>
    <t>Provedení povlakové krytiny střech plochých do 10° fólií ostatní činnosti při pokládání hydroizolačních fólií (materiál ve specifikaci) mechanické ukotvení talířovou hmoždinkou do polystyrenu nebo desek z minerální vlny</t>
  </si>
  <si>
    <t>-1592630836</t>
  </si>
  <si>
    <t>59055290.1</t>
  </si>
  <si>
    <t>kotva s talířovou podložkou do izolace</t>
  </si>
  <si>
    <t>644566876</t>
  </si>
  <si>
    <t>krytina*4</t>
  </si>
  <si>
    <t>339,44*1,05 "Přepočtené koeficientem množství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</si>
  <si>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</si>
  <si>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</si>
  <si>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1389181375</t>
  </si>
  <si>
    <t>"vpusť"</t>
  </si>
  <si>
    <t>28342013</t>
  </si>
  <si>
    <t>manžeta těsnící pro prostupy hydroizolací z PVC uzavřená kruhová vnitřní průměr 90-114</t>
  </si>
  <si>
    <t>-1436319831</t>
  </si>
  <si>
    <t>712363352</t>
  </si>
  <si>
    <t>Povlakové krytiny střech plochých do 10° z tvarovaných poplastovaných lišt pro mPVC vnitřní koutová lišta rš 100 mm</t>
  </si>
  <si>
    <t>539919138</t>
  </si>
  <si>
    <t>712363373</t>
  </si>
  <si>
    <t>Povlakové krytiny střech plochých do 10° z tvarovaných poplastovaných lišt pro mPVC přítlačná lišta rš 70 mm</t>
  </si>
  <si>
    <t>-1023999904</t>
  </si>
  <si>
    <t>998712201</t>
  </si>
  <si>
    <t>Přesun hmot pro povlakové krytiny stanovený procentní sazbou (%) z ceny vodorovná dopravní vzdálenost do 50 m v objektech výšky do 6 m</t>
  </si>
  <si>
    <t>-1831916296</t>
  </si>
  <si>
    <t>713</t>
  </si>
  <si>
    <t>Izolace tepelné</t>
  </si>
  <si>
    <t>713141136</t>
  </si>
  <si>
    <t>Montáž tepelné izolace střech plochých rohožemi, pásy, deskami, dílci, bloky (izolační materiál ve specifikaci) přilepenými za studena nízkoexpanzní (PUR) pěnou</t>
  </si>
  <si>
    <t>502924684</t>
  </si>
  <si>
    <t>28375914</t>
  </si>
  <si>
    <t>deska EPS 150 do plochých střech a podlah λ=0,035 tl 100mm</t>
  </si>
  <si>
    <t>539432648</t>
  </si>
  <si>
    <t>strecha</t>
  </si>
  <si>
    <t>67,65*1,02 "Přepočtené koeficientem množství</t>
  </si>
  <si>
    <t>713141336</t>
  </si>
  <si>
    <t>Montáž tepelné izolace střech plochých spádovými klíny v ploše přilepenými za studena nízkoexpanzní (PUR) pěnou</t>
  </si>
  <si>
    <t>-1614962666</t>
  </si>
  <si>
    <t>28376142</t>
  </si>
  <si>
    <t>klín izolační z pěnového polystyrenu EPS 150 spádový</t>
  </si>
  <si>
    <t>1185333579</t>
  </si>
  <si>
    <t>"tl.20-100 mm"</t>
  </si>
  <si>
    <t>(0,02+0,08*0,75)*strecha</t>
  </si>
  <si>
    <t>5,412*1,02 "Přepočtené koeficientem množství</t>
  </si>
  <si>
    <t>998713201</t>
  </si>
  <si>
    <t>Přesun hmot pro izolace tepelné stanovený procentní sazbou (%) z ceny vodorovná dopravní vzdálenost do 50 m v objektech výšky do 6 m</t>
  </si>
  <si>
    <t>1413246533</t>
  </si>
  <si>
    <t>721</t>
  </si>
  <si>
    <t>Zdravotechnika - vnitřní kanalizace</t>
  </si>
  <si>
    <t>721233112</t>
  </si>
  <si>
    <t>Střešní vtoky (vpusti) polypropylenové (PP) pro ploché střechy s odtokem svislým DN 110</t>
  </si>
  <si>
    <t>1984878015</t>
  </si>
  <si>
    <t>721233121</t>
  </si>
  <si>
    <t>Střešní vtoky (vpusti) polypropylenové (PP) pro ploché střechy s odtokem vodorovným DN 75/110</t>
  </si>
  <si>
    <t>1088728228</t>
  </si>
  <si>
    <t>"bezpeč.přepad"</t>
  </si>
  <si>
    <t>998721201</t>
  </si>
  <si>
    <t>Přesun hmot pro vnitřní kanalizace stanovený procentní sazbou (%) z ceny vodorovná dopravní vzdálenost do 50 m v objektech výšky do 6 m</t>
  </si>
  <si>
    <t>1678590612</t>
  </si>
  <si>
    <t>762</t>
  </si>
  <si>
    <t>Konstrukce tesařské</t>
  </si>
  <si>
    <t>762361312</t>
  </si>
  <si>
    <t>Konstrukční vrstva pod klempířské prvky pro oplechování horních ploch zdí a nadezdívek (atik) z desek dřevoštěpkových šroubovaných do podkladu, tloušťky desky 22 mm</t>
  </si>
  <si>
    <t>607049870</t>
  </si>
  <si>
    <t>998762201</t>
  </si>
  <si>
    <t>Přesun hmot pro konstrukce tesařské stanovený procentní sazbou (%) z ceny vodorovná dopravní vzdálenost do 50 m v objektech výšky do 6 m</t>
  </si>
  <si>
    <t>-2079588951</t>
  </si>
  <si>
    <t>764</t>
  </si>
  <si>
    <t>Konstrukce klempířské</t>
  </si>
  <si>
    <t>764214607</t>
  </si>
  <si>
    <t>Oplechování horních ploch zdí a nadezdívek (atik) z pozinkovaného plechu s povrchovou úpravou mechanicky kotvené rš 670 mm</t>
  </si>
  <si>
    <t>420382791</t>
  </si>
  <si>
    <t>764216604</t>
  </si>
  <si>
    <t>Oplechování parapetů z pozinkovaného plechu s povrchovou úpravou rovných mechanicky kotvené, bez rohů rš 330 mm</t>
  </si>
  <si>
    <t>-233181559</t>
  </si>
  <si>
    <t>(1,0+0,05)*4</t>
  </si>
  <si>
    <t>(3,0+0,05)*2</t>
  </si>
  <si>
    <t>998764201</t>
  </si>
  <si>
    <t>Přesun hmot pro konstrukce klempířské stanovený procentní sazbou (%) z ceny vodorovná dopravní vzdálenost do 50 m v objektech výšky do 6 m</t>
  </si>
  <si>
    <t>980475437</t>
  </si>
  <si>
    <t>766</t>
  </si>
  <si>
    <t>Konstrukce truhlářské</t>
  </si>
  <si>
    <t>766412221</t>
  </si>
  <si>
    <t>Montáž obložení stěn plochy přes 1 m2 palubkami na pero a drážku modřínovými, šířky přes 40 do 60 mm</t>
  </si>
  <si>
    <t>1664988714</t>
  </si>
  <si>
    <t>61198143</t>
  </si>
  <si>
    <t>terasový hranol 45x65mm modřín</t>
  </si>
  <si>
    <t>-1840009973</t>
  </si>
  <si>
    <t>31140310</t>
  </si>
  <si>
    <t>vrut pro dřevěné terasy a fasády drážka hvězdicová speciální zápustná hlava pro zatažení vláken pod hlavu kalený nerez 5x100mm</t>
  </si>
  <si>
    <t>100 kus</t>
  </si>
  <si>
    <t>-1777647550</t>
  </si>
  <si>
    <t>"po 500 mm"</t>
  </si>
  <si>
    <t>"dřevěný obklad"</t>
  </si>
  <si>
    <t>(do1*12,5)/0,5</t>
  </si>
  <si>
    <t>"podkladní rošt obkladu"</t>
  </si>
  <si>
    <t>(do1*0,9)/0,5</t>
  </si>
  <si>
    <t>2995,972*0,01 "Přepočtené koeficientem množství</t>
  </si>
  <si>
    <t>766417211</t>
  </si>
  <si>
    <t>Montáž obložení stěn rošt podkladový</t>
  </si>
  <si>
    <t>180368882</t>
  </si>
  <si>
    <t>60514106</t>
  </si>
  <si>
    <t>řezivo jehličnaté lať pevnostní třída S10-13 průřez 40x60mm</t>
  </si>
  <si>
    <t>-2078170592</t>
  </si>
  <si>
    <t>766622131</t>
  </si>
  <si>
    <t>Montáž oken plastových včetně montáže rámu plochy přes 1 m2 otevíravých do zdiva, výšky do 1,5 m</t>
  </si>
  <si>
    <t>1225821366</t>
  </si>
  <si>
    <t>3,0*0,6*2</t>
  </si>
  <si>
    <t>61140051</t>
  </si>
  <si>
    <t>okno plastové otevíravé/sklopné dvojsklo přes plochu 1m2 do v 1,5m</t>
  </si>
  <si>
    <t>-721928556</t>
  </si>
  <si>
    <t>766622216</t>
  </si>
  <si>
    <t>Montáž oken plastových plochy do 1 m2 včetně montáže rámu otevíravých do zdiva</t>
  </si>
  <si>
    <t>-1728897296</t>
  </si>
  <si>
    <t>1,0*0,6*4</t>
  </si>
  <si>
    <t>61140049</t>
  </si>
  <si>
    <t>okno plastové otevíravé/sklopné dvojsklo do plochy 1m2</t>
  </si>
  <si>
    <t>-1642479485</t>
  </si>
  <si>
    <t>766629214</t>
  </si>
  <si>
    <t>Montáž oken dřevěných Příplatek k cenám za tepelnou izolaci mezi ostěním a rámem okna při rovném ostění, připojovací spára tl. do 15 mm, páska</t>
  </si>
  <si>
    <t>37631116</t>
  </si>
  <si>
    <t>(1,0+0,6)*2*4</t>
  </si>
  <si>
    <t>(3,0+0,6)*2*2</t>
  </si>
  <si>
    <t>766660001</t>
  </si>
  <si>
    <t>Montáž dveřních křídel dřevěných nebo plastových otevíravých do ocelové zárubně povrchově upravených jednokřídlových, šířky do 800 mm</t>
  </si>
  <si>
    <t>-1637504313</t>
  </si>
  <si>
    <t>MSN.0027535.URS</t>
  </si>
  <si>
    <t>dveře interiérové jednokřídlé plné, DTD, HPL laminát, bílé plné, 70x197</t>
  </si>
  <si>
    <t>1203830342</t>
  </si>
  <si>
    <t>MSN.0027536.URS</t>
  </si>
  <si>
    <t>dveře interiérové jednokřídlé plné, DTD, HPL laminát, bílé plné, 80x197</t>
  </si>
  <si>
    <t>1386359433</t>
  </si>
  <si>
    <t>766660731</t>
  </si>
  <si>
    <t>Montáž dveřních doplňků dveřního kování bezpečnostního zámku</t>
  </si>
  <si>
    <t>-295604734</t>
  </si>
  <si>
    <t>2150200426</t>
  </si>
  <si>
    <t>Zadlabací zámek FAB 190/140/20 P CYLINDER</t>
  </si>
  <si>
    <t>676413584</t>
  </si>
  <si>
    <t>766660733</t>
  </si>
  <si>
    <t>Montáž dveřních doplňků dveřního kování bezpečnostního štítku s klikou</t>
  </si>
  <si>
    <t>-1850859121</t>
  </si>
  <si>
    <t>1457359</t>
  </si>
  <si>
    <t>BK KLIKA/KLIK,L,CHROM,LESK,LED KLCRD</t>
  </si>
  <si>
    <t>-2107142699</t>
  </si>
  <si>
    <t>766694111</t>
  </si>
  <si>
    <t>Montáž ostatních truhlářských konstrukcí parapetních desek dřevěných nebo plastových šířky do 300 mm, délky do 1000 mm</t>
  </si>
  <si>
    <t>-1313166215</t>
  </si>
  <si>
    <t>60794102</t>
  </si>
  <si>
    <t>deska parapetní dřevotřísková vnitřní 260x1000mm</t>
  </si>
  <si>
    <t>-1013613021</t>
  </si>
  <si>
    <t>1,0*2</t>
  </si>
  <si>
    <t>60794121</t>
  </si>
  <si>
    <t>koncovka PVC k parapetním dřevotřískovým deskám 600mm</t>
  </si>
  <si>
    <t>1900183187</t>
  </si>
  <si>
    <t>998766201</t>
  </si>
  <si>
    <t>Přesun hmot pro konstrukce truhlářské stanovený procentní sazbou (%) z ceny vodorovná dopravní vzdálenost do 50 m v objektech výšky do 6 m</t>
  </si>
  <si>
    <t>-542681507</t>
  </si>
  <si>
    <t>767</t>
  </si>
  <si>
    <t>Konstrukce zámečnické</t>
  </si>
  <si>
    <t>767640111</t>
  </si>
  <si>
    <t>Montáž dveří ocelových vchodových jednokřídlových bez nadsvětlíku</t>
  </si>
  <si>
    <t>292801154</t>
  </si>
  <si>
    <t>99</t>
  </si>
  <si>
    <t>55341156</t>
  </si>
  <si>
    <t>dveře ocelové exteriérové zateplené 1křídlé 900x1970mm</t>
  </si>
  <si>
    <t>-562417020</t>
  </si>
  <si>
    <t>100</t>
  </si>
  <si>
    <t>998767201</t>
  </si>
  <si>
    <t>Přesun hmot pro zámečnické konstrukce stanovený procentní sazbou (%) z ceny vodorovná dopravní vzdálenost do 50 m v objektech výšky do 6 m</t>
  </si>
  <si>
    <t>1456103221</t>
  </si>
  <si>
    <t>781</t>
  </si>
  <si>
    <t>Dokončovací práce - obklady</t>
  </si>
  <si>
    <t>101</t>
  </si>
  <si>
    <t>781121011</t>
  </si>
  <si>
    <t>Příprava podkladu před provedením obkladu nátěr penetrační na stěnu</t>
  </si>
  <si>
    <t>-162378960</t>
  </si>
  <si>
    <t>102</t>
  </si>
  <si>
    <t>781414111</t>
  </si>
  <si>
    <t>Montáž obkladů vnitřních stěn z dlaždic keramických lepených flexibilním lepidlem maloformátových hladkých přes 19 do 22 ks/m2</t>
  </si>
  <si>
    <t>688552138</t>
  </si>
  <si>
    <t>"1.04"</t>
  </si>
  <si>
    <t>(1,8)*((0,92+1,6)*2-0,7*1)</t>
  </si>
  <si>
    <t>103</t>
  </si>
  <si>
    <t>59761040</t>
  </si>
  <si>
    <t>obklad keramický hladký přes 19 do 22ks/m2</t>
  </si>
  <si>
    <t>-370818159</t>
  </si>
  <si>
    <t>104</t>
  </si>
  <si>
    <t>781477111</t>
  </si>
  <si>
    <t>Montáž obkladů vnitřních stěn z dlaždic keramických Příplatek k cenám za plochu do 10 m2 jednotlivě</t>
  </si>
  <si>
    <t>1456124280</t>
  </si>
  <si>
    <t>105</t>
  </si>
  <si>
    <t>781494511</t>
  </si>
  <si>
    <t>Obklad - dokončující práce profily ukončovací lepené flexibilním lepidlem ukončovací</t>
  </si>
  <si>
    <t>921876710</t>
  </si>
  <si>
    <t>((0,92+1,6)*2+1,8*2)</t>
  </si>
  <si>
    <t>106</t>
  </si>
  <si>
    <t>781495142</t>
  </si>
  <si>
    <t>Obklad - dokončující práce průnik obkladem kruhový, bez izolace přes DN 30 do DN 90</t>
  </si>
  <si>
    <t>230823567</t>
  </si>
  <si>
    <t>107</t>
  </si>
  <si>
    <t>781495143</t>
  </si>
  <si>
    <t>Obklad - dokončující práce průnik obkladem kruhový, bez izolace přes DN 90</t>
  </si>
  <si>
    <t>164541951</t>
  </si>
  <si>
    <t>108</t>
  </si>
  <si>
    <t>781495211</t>
  </si>
  <si>
    <t>Čištění vnitřních ploch po provedení obkladu stěn chemickými prostředky</t>
  </si>
  <si>
    <t>-188309189</t>
  </si>
  <si>
    <t>109</t>
  </si>
  <si>
    <t>781674113</t>
  </si>
  <si>
    <t>Montáž obkladů parapetů z dlaždic keramických lepených flexibilním lepidlem, šířky parapetu přes 150 do 200 mm</t>
  </si>
  <si>
    <t>380510355</t>
  </si>
  <si>
    <t>"1.01"</t>
  </si>
  <si>
    <t>3,0*2</t>
  </si>
  <si>
    <t>110</t>
  </si>
  <si>
    <t>1907057397</t>
  </si>
  <si>
    <t>1,0*2*0,2*1,1</t>
  </si>
  <si>
    <t>3,0*2*0,2*1,1</t>
  </si>
  <si>
    <t>111</t>
  </si>
  <si>
    <t>998781201</t>
  </si>
  <si>
    <t>Přesun hmot pro obklady keramické stanovený procentní sazbou (%) z ceny vodorovná dopravní vzdálenost do 50 m v objektech výšky do 6 m</t>
  </si>
  <si>
    <t>802494211</t>
  </si>
  <si>
    <t>783</t>
  </si>
  <si>
    <t>Dokončovací práce - nátěry</t>
  </si>
  <si>
    <t>112</t>
  </si>
  <si>
    <t>596992122</t>
  </si>
  <si>
    <t>Impregnační nátěr konstrukcí z betonové nebo kamenné dlažby beze spár nebo zámkové dlažby hydrofobní na bázi silanu dvojnásobný</t>
  </si>
  <si>
    <t>1903113115</t>
  </si>
  <si>
    <t>113</t>
  </si>
  <si>
    <t>783213021</t>
  </si>
  <si>
    <t>Napouštěcí nátěr tesařských prvků proti dřevokazným houbám, hmyzu a plísním nezabudovaných do konstrukce dvojnásobný syntetický</t>
  </si>
  <si>
    <t>1152013419</t>
  </si>
  <si>
    <t>114</t>
  </si>
  <si>
    <t>783301313</t>
  </si>
  <si>
    <t>Příprava podkladu zámečnických konstrukcí před provedením nátěru odmaštění odmašťovačem ředidlovým</t>
  </si>
  <si>
    <t>802009774</t>
  </si>
  <si>
    <t>115</t>
  </si>
  <si>
    <t>783315101</t>
  </si>
  <si>
    <t>Mezinátěr zámečnických konstrukcí jednonásobný syntetický standardní</t>
  </si>
  <si>
    <t>-318355360</t>
  </si>
  <si>
    <t>116</t>
  </si>
  <si>
    <t>783317101</t>
  </si>
  <si>
    <t>Krycí nátěr (email) zámečnických konstrukcí jednonásobný syntetický standardní</t>
  </si>
  <si>
    <t>-1503774994</t>
  </si>
  <si>
    <t>"zárubně"</t>
  </si>
  <si>
    <t>((0,7+0,05*2)+(1,97+0,05*2)*2)*(0,1+0,05*2)*1</t>
  </si>
  <si>
    <t>((0,8+0,05*2)+(1,97+0,05*2)*2)*(0,1+0,05*2)*2</t>
  </si>
  <si>
    <t>117</t>
  </si>
  <si>
    <t>783901453</t>
  </si>
  <si>
    <t>Příprava podkladu betonových podlah před provedením nátěru vysátím</t>
  </si>
  <si>
    <t>1795985529</t>
  </si>
  <si>
    <t>784</t>
  </si>
  <si>
    <t>Dokončovací práce - malby a tapety</t>
  </si>
  <si>
    <t>118</t>
  </si>
  <si>
    <t>784171101</t>
  </si>
  <si>
    <t>Zakrytí nemalovaných ploch (materiál ve specifikaci) včetně pozdějšího odkrytí podlah</t>
  </si>
  <si>
    <t>-1234127682</t>
  </si>
  <si>
    <t>119</t>
  </si>
  <si>
    <t>58124844</t>
  </si>
  <si>
    <t>fólie pro malířské potřeby zakrývací tl 25µ 4x5m</t>
  </si>
  <si>
    <t>1191820842</t>
  </si>
  <si>
    <t>120</t>
  </si>
  <si>
    <t>784181101</t>
  </si>
  <si>
    <t>Penetrace podkladu jednonásobná základní akrylátová v místnostech výšky do 3,80 m</t>
  </si>
  <si>
    <t>49585418</t>
  </si>
  <si>
    <t>121</t>
  </si>
  <si>
    <t>784221101</t>
  </si>
  <si>
    <t>Malby z malířských směsí otěruvzdorných za sucha dvojnásobné, bílé za sucha otěruvzdorné dobře v místnostech výšky do 3,80 m</t>
  </si>
  <si>
    <t>166226027</t>
  </si>
  <si>
    <t>122</t>
  </si>
  <si>
    <t>HZS1301</t>
  </si>
  <si>
    <t>Hodinové zúčtovací sazby profesí HSV provádění konstrukcí zedník</t>
  </si>
  <si>
    <t>262144</t>
  </si>
  <si>
    <t>-894380100</t>
  </si>
  <si>
    <t>"stavební přípomoce, dozdívky, bourání prostupů a ostatní stavební práce a konstrukce nutné k řádnému dokončení díla"</t>
  </si>
  <si>
    <t>"odborný odhad"</t>
  </si>
  <si>
    <t>123</t>
  </si>
  <si>
    <t>soubor</t>
  </si>
  <si>
    <t>-847402527</t>
  </si>
  <si>
    <t>124</t>
  </si>
  <si>
    <t>soubor…</t>
  </si>
  <si>
    <t>1993535351</t>
  </si>
  <si>
    <t>125</t>
  </si>
  <si>
    <t>1332034561</t>
  </si>
  <si>
    <t>126</t>
  </si>
  <si>
    <t>Zařízení staveniště (příprava ZS, zřízení ZS, provoz ZS, náklady na energie po dobu realizace, zajištění staveniště, průběžné úklidy, likvidace obalů, likvidace ZS a ostatní náklady ZS)</t>
  </si>
  <si>
    <t>1917998865</t>
  </si>
  <si>
    <t>127</t>
  </si>
  <si>
    <t>460010025R01</t>
  </si>
  <si>
    <t>Vytyčení trasy inženýrských sítí</t>
  </si>
  <si>
    <t>-418085127</t>
  </si>
  <si>
    <t>128</t>
  </si>
  <si>
    <t>Inženýrská činnost (náklady případného dodavatele daných stavebních prací na kordinační a kompletační činnost, a náklady s realizací a předáním díla)</t>
  </si>
  <si>
    <t>-2025574136</t>
  </si>
  <si>
    <t>D.1.SO.1.4 - ZDRAVOTNĚ TECHNICKÉ INSTALACE</t>
  </si>
  <si>
    <t xml:space="preserve">    725 - Zdravotechnika - zařizovací předměty</t>
  </si>
  <si>
    <t xml:space="preserve">    726 - Zdravotechnika - předstěnové instalace</t>
  </si>
  <si>
    <t>130001101</t>
  </si>
  <si>
    <t>Příplatek k cenám hloubených vykopávek za ztížení vykopávky v blízkosti podzemního vedení nebo výbušnin pro jakoukoliv třídu horniny</t>
  </si>
  <si>
    <t>-2040047191</t>
  </si>
  <si>
    <t>Poznámka k položce:_x000d_
Poznámka k položce: - viz SO.1.4.2, 6</t>
  </si>
  <si>
    <t>0,50 + 0,50 "křížení výtlaku + výkop u bet. DN 800"</t>
  </si>
  <si>
    <t>132254201</t>
  </si>
  <si>
    <t>Hloubení zapažených rýh šířky přes 800 do 2 000 mm strojně s urovnáním dna do předepsaného profilu a spádu v hornině třídy těžitelnosti I skupiny 3 do 20 m3</t>
  </si>
  <si>
    <t>-2054254420</t>
  </si>
  <si>
    <t>Poznámka k položce:_x000d_
Poznámka k položce: - viz SO.1.4.2, 3</t>
  </si>
  <si>
    <t>2,7*(1,75+1,72)/2*1,00 "dešťová kanalizace"</t>
  </si>
  <si>
    <t>10,0*(1,05+0,95)/2*0,90 "splašková kanalizace"</t>
  </si>
  <si>
    <t>-2014746209</t>
  </si>
  <si>
    <t>2*(1,75+1,72)/2*2,70 "dešťová kanalizace"</t>
  </si>
  <si>
    <t>443348870</t>
  </si>
  <si>
    <t>Poznámka k položce:_x000d_
Poznámka k položce: - viz položka č. 3</t>
  </si>
  <si>
    <t>630838897</t>
  </si>
  <si>
    <t>4,969+1,17+3,14*0,25*0,25*(1,02+0,95) "vytlačená zemina: obsyp + lože + 2 x šachta DN 500"</t>
  </si>
  <si>
    <t>685322213</t>
  </si>
  <si>
    <t xml:space="preserve">6,526*(15-10)"CELKEM 15 KM" </t>
  </si>
  <si>
    <t>-1866942470</t>
  </si>
  <si>
    <t>604763238</t>
  </si>
  <si>
    <t>Poznámka k položce:_x000d_
Poznámka k položce: - viz položka č. 6</t>
  </si>
  <si>
    <t>223333868</t>
  </si>
  <si>
    <t>6,526*1,8 "1m3 = 1,8 t</t>
  </si>
  <si>
    <t>1382722243</t>
  </si>
  <si>
    <t>-612765533</t>
  </si>
  <si>
    <t>Poznámka k položce:_x000d_
Poznámka k položce: - viz SO.1.4.2, 3, 6</t>
  </si>
  <si>
    <t>2,7*0,47 "dešťová"</t>
  </si>
  <si>
    <t>10,0*0,37 "splašková"</t>
  </si>
  <si>
    <t>1500128727</t>
  </si>
  <si>
    <t>4,969*2,0 "přepočet na t"</t>
  </si>
  <si>
    <t>1347669300</t>
  </si>
  <si>
    <t>2,7*1,0*0,10 "dešťová"</t>
  </si>
  <si>
    <t>10,0*0,9*0,10 "splašková"</t>
  </si>
  <si>
    <t>871313121</t>
  </si>
  <si>
    <t>Montáž kanalizačního potrubí z plastů z tvrdého PVC těsněných gumovým kroužkem v otevřeném výkopu ve sklonu do 20 % DN 160</t>
  </si>
  <si>
    <t>622469406</t>
  </si>
  <si>
    <t>10+3+2 "splašková + dešťová vodorovně + svisle"</t>
  </si>
  <si>
    <t>28611131</t>
  </si>
  <si>
    <t>trubka kanalizační PVC DN 160x1000mm SN4</t>
  </si>
  <si>
    <t>-2120428355</t>
  </si>
  <si>
    <t>877310440</t>
  </si>
  <si>
    <t>Montáž tvarovek na kanalizačním plastovém potrubí z polypropylenu PP korugovaného nebo žebrovaného šachtových vložek DN 150</t>
  </si>
  <si>
    <t>-1670062361</t>
  </si>
  <si>
    <t>28612250</t>
  </si>
  <si>
    <t>vložka šachtová kanalizační DN 160</t>
  </si>
  <si>
    <t>683075747</t>
  </si>
  <si>
    <t>892312121</t>
  </si>
  <si>
    <t>Tlakové zkoušky vzduchem těsnícími vaky ucpávkovými DN 150</t>
  </si>
  <si>
    <t>845185816</t>
  </si>
  <si>
    <t>892351111</t>
  </si>
  <si>
    <t>Tlakové zkoušky vodou na potrubí DN 150 nebo 200</t>
  </si>
  <si>
    <t>-56212947</t>
  </si>
  <si>
    <t>894812379</t>
  </si>
  <si>
    <t>Revizní a čistící šachta z polypropylenu PP pro hladké trouby DN 600 poklop (mříž) litinový pro třídu zatížení D400 s plastovým konusem</t>
  </si>
  <si>
    <t>2000730111</t>
  </si>
  <si>
    <t>899311112</t>
  </si>
  <si>
    <t>Osazení ocelových nebo litinových poklopů s rámem na šachtách tunelové stoky hmotnosti jednotlivě přes 50 do 100 kg</t>
  </si>
  <si>
    <t>-1315122347</t>
  </si>
  <si>
    <t>55241011</t>
  </si>
  <si>
    <t>poklop třída B125, kruhový rám, vstup 600mm bez ventilace</t>
  </si>
  <si>
    <t>504359801</t>
  </si>
  <si>
    <t>-279509837</t>
  </si>
  <si>
    <t>713463112</t>
  </si>
  <si>
    <t>Montáž izolace tepelné potrubí a ohybů tvarovkami nebo deskami potrubními pouzdry bez povrchové úpravy (izolační materiál ve specifikaci) staženými pozinkovaným drátem potrubí jednovrstvá D přes 100 mm</t>
  </si>
  <si>
    <t>-253488485</t>
  </si>
  <si>
    <t>1+4+6+1</t>
  </si>
  <si>
    <t>1+1</t>
  </si>
  <si>
    <t>63143060</t>
  </si>
  <si>
    <t>pouzdro izolační potrubní z minerální vlny s Al fólií max. 600/100°C 109/25mm</t>
  </si>
  <si>
    <t>306678729</t>
  </si>
  <si>
    <t>63154010</t>
  </si>
  <si>
    <t>pouzdro izolační potrubní z minerální vlny s Al fólií max. 250/100°C 60/20mm</t>
  </si>
  <si>
    <t>146858021</t>
  </si>
  <si>
    <t>721174006</t>
  </si>
  <si>
    <t>Potrubí z trub polypropylenových svodné (ležaté) DN 125</t>
  </si>
  <si>
    <t>-2026717208</t>
  </si>
  <si>
    <t>Poznámka k položce:_x000d_
Poznámka k položce: - viz SO.1.4.4, 6</t>
  </si>
  <si>
    <t>1 "do šachty"</t>
  </si>
  <si>
    <t>721174025</t>
  </si>
  <si>
    <t>Potrubí z trub polypropylenových odpadní (svislé) DN 110</t>
  </si>
  <si>
    <t>-703440635</t>
  </si>
  <si>
    <t>4 "stoupačka č. 1"</t>
  </si>
  <si>
    <t>721174043</t>
  </si>
  <si>
    <t>Potrubí z trub polypropylenových připojovací DN 50</t>
  </si>
  <si>
    <t>-1504817645</t>
  </si>
  <si>
    <t>1 "UM"</t>
  </si>
  <si>
    <t>721174045</t>
  </si>
  <si>
    <t>Potrubí z trub polypropylenových připojovací DN 110</t>
  </si>
  <si>
    <t>1420255030</t>
  </si>
  <si>
    <t>1 "K"</t>
  </si>
  <si>
    <t>721174055</t>
  </si>
  <si>
    <t>Potrubí z trub polypropylenových dešťové DN 110</t>
  </si>
  <si>
    <t>960290351</t>
  </si>
  <si>
    <t>3+3 "zavěšeno + svislé"</t>
  </si>
  <si>
    <t>721174056</t>
  </si>
  <si>
    <t>Potrubí z trub polypropylenových dešťové DN 125</t>
  </si>
  <si>
    <t>-1699645728</t>
  </si>
  <si>
    <t>721194105</t>
  </si>
  <si>
    <t>Vyměření přípojek na potrubí vyvedení a upevnění odpadních výpustek DN 50</t>
  </si>
  <si>
    <t>1091486610</t>
  </si>
  <si>
    <t>721194109</t>
  </si>
  <si>
    <t>Vyměření přípojek na potrubí vyvedení a upevnění odpadních výpustek DN 110</t>
  </si>
  <si>
    <t>993383612</t>
  </si>
  <si>
    <t>721239114</t>
  </si>
  <si>
    <t>Střešní vtoky (vpusti) montáž střešních vtoků ostatních typů se svislým odtokem do DN 160</t>
  </si>
  <si>
    <t>482513673</t>
  </si>
  <si>
    <t>56231111</t>
  </si>
  <si>
    <t>vtok střešní svislý s manžetou pro PVC-P hydroizolaci plochých střech DN 75</t>
  </si>
  <si>
    <t>-413627493</t>
  </si>
  <si>
    <t>721242115</t>
  </si>
  <si>
    <t>Lapače střešních splavenin polypropylenové (PP) s kulovým kloubem na odtoku DN 110</t>
  </si>
  <si>
    <t>-1801538936</t>
  </si>
  <si>
    <t>721273153</t>
  </si>
  <si>
    <t>Ventilační hlavice z polypropylenu (PP) DN 110</t>
  </si>
  <si>
    <t>-143455320</t>
  </si>
  <si>
    <t>721290111</t>
  </si>
  <si>
    <t>Zkouška těsnosti kanalizace v objektech vodou do DN 125</t>
  </si>
  <si>
    <t>1907777171</t>
  </si>
  <si>
    <t>28615651</t>
  </si>
  <si>
    <t>čistící kus kanalizační PP DN 110</t>
  </si>
  <si>
    <t>319353045</t>
  </si>
  <si>
    <t>72141R1</t>
  </si>
  <si>
    <t>Zavěšení a upevnění kanalizačního potrubí</t>
  </si>
  <si>
    <t>1978022198</t>
  </si>
  <si>
    <t>3 "zavěšené dešťové potrubí"</t>
  </si>
  <si>
    <t>2 "zavěšené splašk. potrubí nad nádrží"</t>
  </si>
  <si>
    <t>-1073229242</t>
  </si>
  <si>
    <t>722174023</t>
  </si>
  <si>
    <t>Potrubí z plastových trubek z polypropylenu PPR svařovaných polyfuzně PN 20 (SDR 6) D 25 x 4,2</t>
  </si>
  <si>
    <t>622210209</t>
  </si>
  <si>
    <t>Poznámka k položce:_x000d_
Poznámka k položce: - viz SO.1.4.4, 5, 6</t>
  </si>
  <si>
    <t>722174024</t>
  </si>
  <si>
    <t>Potrubí z plastových trubek z polypropylenu PPR svařovaných polyfuzně PN 20 (SDR 6) D 32 x 5,4</t>
  </si>
  <si>
    <t>-1784419755</t>
  </si>
  <si>
    <t>722220111</t>
  </si>
  <si>
    <t>Armatury s jedním závitem nástěnky pro výtokový ventil G 1/2"</t>
  </si>
  <si>
    <t>-745523803</t>
  </si>
  <si>
    <t>722224152</t>
  </si>
  <si>
    <t>Armatury s jedním závitem ventily kulové zahradní uzávěry PN 15 do 120° C G 1/2" - 3/4"</t>
  </si>
  <si>
    <t>-214385888</t>
  </si>
  <si>
    <t>722229101</t>
  </si>
  <si>
    <t>Armatury s jedním závitem montáž vodovodních armatur s jedním závitem ostatních typů G 1/2"</t>
  </si>
  <si>
    <t>-1035618509</t>
  </si>
  <si>
    <t>6000017060</t>
  </si>
  <si>
    <t>Nezámrzný ventil ORAS 1/2x450 431716</t>
  </si>
  <si>
    <t>2118793432</t>
  </si>
  <si>
    <t>-1993044541</t>
  </si>
  <si>
    <t>AVK.21110321</t>
  </si>
  <si>
    <t>Isiflo přechodka s vnějším závitem, typ 110, rozměr 32x1”</t>
  </si>
  <si>
    <t>-831076738</t>
  </si>
  <si>
    <t>722290226</t>
  </si>
  <si>
    <t>Zkoušky, proplach a desinfekce vodovodního potrubí zkoušky těsnosti vodovodního potrubí závitového do DN 50</t>
  </si>
  <si>
    <t>-804428463</t>
  </si>
  <si>
    <t>722290234</t>
  </si>
  <si>
    <t>Zkoušky, proplach a desinfekce vodovodního potrubí proplach a desinfekce vodovodního potrubí do DN 80</t>
  </si>
  <si>
    <t>-1010200721</t>
  </si>
  <si>
    <t>998722101</t>
  </si>
  <si>
    <t>Přesun hmot pro vnitřní vodovod stanovený z hmotnosti přesunovaného materiálu vodorovná dopravní vzdálenost do 50 m v objektech výšky do 6 m</t>
  </si>
  <si>
    <t>-937603423</t>
  </si>
  <si>
    <t>287356789</t>
  </si>
  <si>
    <t>725</t>
  </si>
  <si>
    <t>Zdravotechnika - zařizovací předměty</t>
  </si>
  <si>
    <t>725112022</t>
  </si>
  <si>
    <t>Zařízení záchodů klozety keramické závěsné na nosné stěny s hlubokým splachováním odpad vodorovný</t>
  </si>
  <si>
    <t>422124216</t>
  </si>
  <si>
    <t>725119125</t>
  </si>
  <si>
    <t>Zařízení záchodů montáž klozetových mís závěsných na nosné stěny</t>
  </si>
  <si>
    <t>1039197195</t>
  </si>
  <si>
    <t>725211603</t>
  </si>
  <si>
    <t>Umyvadla keramická bílá bez výtokových armatur připevněná na stěnu šrouby bez sloupu nebo krytu na sifon, šířka umyvadla 600 mm</t>
  </si>
  <si>
    <t>1059682380</t>
  </si>
  <si>
    <t>725539201</t>
  </si>
  <si>
    <t>Elektrické ohřívače zásobníkové montáž tlakových ohřívačů závěsných (svislých nebo vodorovných) do 15 l</t>
  </si>
  <si>
    <t>152109343</t>
  </si>
  <si>
    <t>54132224</t>
  </si>
  <si>
    <t>ohřívač vody elektrický beztlakový pod umyvadlo 10L 2kW</t>
  </si>
  <si>
    <t>-1595049797</t>
  </si>
  <si>
    <t>725813111</t>
  </si>
  <si>
    <t>Ventily rohové bez připojovací trubičky nebo flexi hadičky G 1/2"</t>
  </si>
  <si>
    <t>-651949404</t>
  </si>
  <si>
    <t>725822612</t>
  </si>
  <si>
    <t>Baterie umyvadlové stojánkové pákové s výpustí</t>
  </si>
  <si>
    <t>-1054058974</t>
  </si>
  <si>
    <t>725861102</t>
  </si>
  <si>
    <t>Zápachové uzávěrky zařizovacích předmětů pro umyvadla DN 40</t>
  </si>
  <si>
    <t>1089506858</t>
  </si>
  <si>
    <t>725869101</t>
  </si>
  <si>
    <t>Zápachové uzávěrky zařizovacích předmětů montáž zápachových uzávěrek umyvadlových do DN 40</t>
  </si>
  <si>
    <t>-623350010</t>
  </si>
  <si>
    <t>998725201</t>
  </si>
  <si>
    <t>Přesun hmot pro zařizovací předměty stanovený procentní sazbou (%) z ceny vodorovná dopravní vzdálenost do 50 m v objektech výšky do 6 m</t>
  </si>
  <si>
    <t>1776586864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</si>
  <si>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</si>
  <si>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</si>
  <si>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</si>
  <si>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</si>
  <si>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1037166959</t>
  </si>
  <si>
    <t>726191001</t>
  </si>
  <si>
    <t>Ostatní příslušenství instalačních systémů zvukoizolační souprava pro WC a bidet</t>
  </si>
  <si>
    <t>482053175</t>
  </si>
  <si>
    <t>726191002</t>
  </si>
  <si>
    <t>Ostatní příslušenství instalačních systémů souprava pro předstěnovou montáž</t>
  </si>
  <si>
    <t>-1115989400</t>
  </si>
  <si>
    <t>998726111</t>
  </si>
  <si>
    <t>Přesun hmot pro instalační prefabrikáty stanovený z hmotnosti přesunovaného materiálu vodorovná dopravní vzdálenost do 50 m v objektech výšky do 6 m</t>
  </si>
  <si>
    <t>1832157626</t>
  </si>
  <si>
    <t>998726211</t>
  </si>
  <si>
    <t>Přesun hmot pro instalační prefabrikáty stanovený procentní sazbou (%) z ceny vodorovná dopravní vzdálenost do 50 m v objektech výšky do 6 m</t>
  </si>
  <si>
    <t>-893071822</t>
  </si>
  <si>
    <t>HZS1292</t>
  </si>
  <si>
    <t>Hodinové zúčtovací sazby profesí HSV zemní a pomocné práce stavební dělník</t>
  </si>
  <si>
    <t>1222977443</t>
  </si>
  <si>
    <t>"BOURACÍ A POMOCNÉ PRÁCE" 5+5</t>
  </si>
  <si>
    <t>HZS2212</t>
  </si>
  <si>
    <t>Hodinové zúčtovací sazby profesí PSV provádění stavebních instalací instalatér odborný</t>
  </si>
  <si>
    <t>368841455</t>
  </si>
  <si>
    <t>"NAPOJENÍ KANALIZACE DO STOKY DN 800 1 PRACOVNÍK 1 DEN</t>
  </si>
  <si>
    <t>8,5</t>
  </si>
  <si>
    <t>D.1.SO.1.5. - ELEKTROINSTALACE</t>
  </si>
  <si>
    <t xml:space="preserve">D1 - </t>
  </si>
  <si>
    <t>M - Práce a dodávky M</t>
  </si>
  <si>
    <t xml:space="preserve">    21-M - Elektromontáže</t>
  </si>
  <si>
    <t xml:space="preserve">    21M-1 - ROZVADĚČ RO</t>
  </si>
  <si>
    <t xml:space="preserve">    46M - ZEMNÍ PRÁCE - ZEMNÍ PRÁCE PŘI ELEKTROMONTÁŽÍCH</t>
  </si>
  <si>
    <t xml:space="preserve">    M47 - REVIZE A DALŠÍ NEZAŘAZENÉ PRÁCE</t>
  </si>
  <si>
    <t>D1</t>
  </si>
  <si>
    <t>Práce a dodávky M</t>
  </si>
  <si>
    <t>21-M</t>
  </si>
  <si>
    <t>Elektromontáže</t>
  </si>
  <si>
    <t>Pol100</t>
  </si>
  <si>
    <t>E - venkovní LED reflektor 50W, IP54</t>
  </si>
  <si>
    <t>-607772448</t>
  </si>
  <si>
    <t>Pol102</t>
  </si>
  <si>
    <t>přímotopný konvektor 500W, IP24</t>
  </si>
  <si>
    <t>-1047333700</t>
  </si>
  <si>
    <t>Pol103</t>
  </si>
  <si>
    <t>přímotopný konvektor 1000W, IP24</t>
  </si>
  <si>
    <t>-1964051093</t>
  </si>
  <si>
    <t>Pol104</t>
  </si>
  <si>
    <t>fólie z polyetylenu šíře 220mm</t>
  </si>
  <si>
    <t>170371300</t>
  </si>
  <si>
    <t>Pol105</t>
  </si>
  <si>
    <t>chránička kabelová PE40</t>
  </si>
  <si>
    <t>1423145493</t>
  </si>
  <si>
    <t>Pol106</t>
  </si>
  <si>
    <t>Podružný materiál</t>
  </si>
  <si>
    <t>290633682</t>
  </si>
  <si>
    <t>Pol107</t>
  </si>
  <si>
    <t>Prořez (m, kg)</t>
  </si>
  <si>
    <t>1447309663</t>
  </si>
  <si>
    <t>Pol53</t>
  </si>
  <si>
    <t>trubka tuhá instal. z PVC D=25mm</t>
  </si>
  <si>
    <t>-2030945863</t>
  </si>
  <si>
    <t>Pol54</t>
  </si>
  <si>
    <t>krabice pod omítku - KU 68-1901</t>
  </si>
  <si>
    <t>1478795910</t>
  </si>
  <si>
    <t>Pol55</t>
  </si>
  <si>
    <t>krabice pod omítku - KU 68-1903</t>
  </si>
  <si>
    <t>-485455222</t>
  </si>
  <si>
    <t>Pol56</t>
  </si>
  <si>
    <t>plastová krabice se svorkovnicí, IP54 (5x2,5)</t>
  </si>
  <si>
    <t>429551457</t>
  </si>
  <si>
    <t>Pol57</t>
  </si>
  <si>
    <t>ekvipotencionální přípojnice EPS2</t>
  </si>
  <si>
    <t>-379654722</t>
  </si>
  <si>
    <t>Pol58</t>
  </si>
  <si>
    <t>kabelový žlab drátěný (54/50), včetně příslušenství a nosníků</t>
  </si>
  <si>
    <t>482706872</t>
  </si>
  <si>
    <t>Pol59</t>
  </si>
  <si>
    <t>kabelový žlab drátěný (54/100), včetně příslušenství a nosníků</t>
  </si>
  <si>
    <t>-1614711026</t>
  </si>
  <si>
    <t>Pol60</t>
  </si>
  <si>
    <t>spínač ř.1</t>
  </si>
  <si>
    <t>-467170530</t>
  </si>
  <si>
    <t>Pol61</t>
  </si>
  <si>
    <t>spínač ř.6</t>
  </si>
  <si>
    <t>494545743</t>
  </si>
  <si>
    <t>Pol62</t>
  </si>
  <si>
    <t>spínač PH ř.1 do vlhka</t>
  </si>
  <si>
    <t>1192462519</t>
  </si>
  <si>
    <t>Pol63</t>
  </si>
  <si>
    <t>spínač PH ř.6 do vlhka</t>
  </si>
  <si>
    <t>-72176677</t>
  </si>
  <si>
    <t>Pol64</t>
  </si>
  <si>
    <t>zásuvka 230V/16A</t>
  </si>
  <si>
    <t>1440948739</t>
  </si>
  <si>
    <t>Pol65</t>
  </si>
  <si>
    <t>dvojzásuvka 230V/16A, pootočená</t>
  </si>
  <si>
    <t>1468274594</t>
  </si>
  <si>
    <t>Pol66</t>
  </si>
  <si>
    <t>zásuvka 230V/16A do vlhka</t>
  </si>
  <si>
    <t>773891099</t>
  </si>
  <si>
    <t>Pol67</t>
  </si>
  <si>
    <t>zásuvka 400V/16A, 3P+N+PE, do vlhka</t>
  </si>
  <si>
    <t>1130398569</t>
  </si>
  <si>
    <t>Pol68</t>
  </si>
  <si>
    <t>FeZn 30x4</t>
  </si>
  <si>
    <t>1790992875</t>
  </si>
  <si>
    <t>Pol69</t>
  </si>
  <si>
    <t>FeZn R=10mm</t>
  </si>
  <si>
    <t>-576921177</t>
  </si>
  <si>
    <t>Pol70</t>
  </si>
  <si>
    <t>drát AlMgSi Rd=8</t>
  </si>
  <si>
    <t>158904399</t>
  </si>
  <si>
    <t>Pol71</t>
  </si>
  <si>
    <t>jímací tyč JT 1m, včetně držáku</t>
  </si>
  <si>
    <t>-1017425801</t>
  </si>
  <si>
    <t>Pol72</t>
  </si>
  <si>
    <t>podpěra vedení PV01 - Nerez</t>
  </si>
  <si>
    <t>-2068805052</t>
  </si>
  <si>
    <t>Pol73</t>
  </si>
  <si>
    <t>podpěra vedení na hřeben střechy - Nerez</t>
  </si>
  <si>
    <t>1168192971</t>
  </si>
  <si>
    <t>Pol74</t>
  </si>
  <si>
    <t>podpěra vedení na sklon střechy - Nerez</t>
  </si>
  <si>
    <t>1738379377</t>
  </si>
  <si>
    <t>Pol75</t>
  </si>
  <si>
    <t>svorka SS - Nerez</t>
  </si>
  <si>
    <t>-1496776281</t>
  </si>
  <si>
    <t>Pol76</t>
  </si>
  <si>
    <t>svorka SK - Nerez</t>
  </si>
  <si>
    <t>341514576</t>
  </si>
  <si>
    <t>Pol77</t>
  </si>
  <si>
    <t>svorka SP k připojení kovových částí - Nerez</t>
  </si>
  <si>
    <t>-1634020254</t>
  </si>
  <si>
    <t>Pol78</t>
  </si>
  <si>
    <t>svorka SO k připojení okapových žlabů - Nerez</t>
  </si>
  <si>
    <t>-299144565</t>
  </si>
  <si>
    <t>Pol79</t>
  </si>
  <si>
    <t>svorka zkušební SZ - Nerez</t>
  </si>
  <si>
    <t>1855430277</t>
  </si>
  <si>
    <t>Pol80</t>
  </si>
  <si>
    <t>svorka k jímací tyči SJ - Nerez</t>
  </si>
  <si>
    <t>272207449</t>
  </si>
  <si>
    <t>Pol81</t>
  </si>
  <si>
    <t>svorka SR 02 - FeZn</t>
  </si>
  <si>
    <t>1270189910</t>
  </si>
  <si>
    <t>Pol82</t>
  </si>
  <si>
    <t>svorka SR 03 s páskem - FeZn</t>
  </si>
  <si>
    <t>1222170800</t>
  </si>
  <si>
    <t>Pol83</t>
  </si>
  <si>
    <t>ochranná trubka OT 1,6m - Nerez</t>
  </si>
  <si>
    <t>466189476</t>
  </si>
  <si>
    <t>Pol84</t>
  </si>
  <si>
    <t>držák OT do zdiva</t>
  </si>
  <si>
    <t>1071553209</t>
  </si>
  <si>
    <t>Pol85</t>
  </si>
  <si>
    <t>svorka na potrubí "Bernard" + pásek</t>
  </si>
  <si>
    <t>585999626</t>
  </si>
  <si>
    <t>Pol86</t>
  </si>
  <si>
    <t>označovací štítek</t>
  </si>
  <si>
    <t>-1096834907</t>
  </si>
  <si>
    <t>Pol87</t>
  </si>
  <si>
    <t>Materiál pro pospojování</t>
  </si>
  <si>
    <t>1251888793</t>
  </si>
  <si>
    <t>Pol88</t>
  </si>
  <si>
    <t>CMSM-G 3x1,5mm2</t>
  </si>
  <si>
    <t>-989192292</t>
  </si>
  <si>
    <t>Pol89</t>
  </si>
  <si>
    <t>CMSM-G 3x2,5mm2</t>
  </si>
  <si>
    <t>1750744126</t>
  </si>
  <si>
    <t>Pol90</t>
  </si>
  <si>
    <t>CYKY-J 3x1.5mm2</t>
  </si>
  <si>
    <t>-1917960896</t>
  </si>
  <si>
    <t>Pol91</t>
  </si>
  <si>
    <t>CYKY-O 3x1.5mm2</t>
  </si>
  <si>
    <t>1827432986</t>
  </si>
  <si>
    <t>Pol92</t>
  </si>
  <si>
    <t>CYKY-J 3x2.5mm2</t>
  </si>
  <si>
    <t>983746961</t>
  </si>
  <si>
    <t>Pol93</t>
  </si>
  <si>
    <t>CYKY-J 4x10mm2</t>
  </si>
  <si>
    <t>-170711160</t>
  </si>
  <si>
    <t>Pol94</t>
  </si>
  <si>
    <t>CYKY-J 5x2.5mm2</t>
  </si>
  <si>
    <t>1357887065</t>
  </si>
  <si>
    <t>Pol95</t>
  </si>
  <si>
    <t>A - svítidlo zářivkové 2x28W s krytem, IP20, EP, vč.zdrojů</t>
  </si>
  <si>
    <t>351977588</t>
  </si>
  <si>
    <t>Pol96</t>
  </si>
  <si>
    <t>B1 - svítidlo zářivkové 1x28W s krytem, IP66, EP, vč.zdroje</t>
  </si>
  <si>
    <t>1294883830</t>
  </si>
  <si>
    <t>Pol97</t>
  </si>
  <si>
    <t>B2 - svítidlo zářivkové 2x28W s krytem, IP66, EP, vč.zdrojů</t>
  </si>
  <si>
    <t>1415639698</t>
  </si>
  <si>
    <t>Pol98</t>
  </si>
  <si>
    <t>C - svítidlo zářivkové 2x26W kruhové přisazené, IP20, EP, vč.zdrojů</t>
  </si>
  <si>
    <t>-2060387873</t>
  </si>
  <si>
    <t>Pol99</t>
  </si>
  <si>
    <t>D - svítidlo zářivkové 26W nástěnné venkovní, IP44, EP, vč.zdroje</t>
  </si>
  <si>
    <t>186653122</t>
  </si>
  <si>
    <t>Pol1</t>
  </si>
  <si>
    <t>trubka tuhá el.inst.z PVC D=25mm (PU)</t>
  </si>
  <si>
    <t>-1900174788</t>
  </si>
  <si>
    <t>Pol10</t>
  </si>
  <si>
    <t>spín.nást.prost.vlhké - řazení 1</t>
  </si>
  <si>
    <t>-335833570</t>
  </si>
  <si>
    <t>Pol11</t>
  </si>
  <si>
    <t>střídavý přepínač - řazení 6 nást.prost.obyč.</t>
  </si>
  <si>
    <t>-1592607200</t>
  </si>
  <si>
    <t>Pol12</t>
  </si>
  <si>
    <t>střídavý přepínač - řazení 6 nást.prost.vlhké</t>
  </si>
  <si>
    <t>1114610820</t>
  </si>
  <si>
    <t>Pol13</t>
  </si>
  <si>
    <t>zás.polozap./zapuštěné 10/16A 250V 2P+Z</t>
  </si>
  <si>
    <t>-1727368472</t>
  </si>
  <si>
    <t>Pol14</t>
  </si>
  <si>
    <t>zás.v krabici pr.vlhké 10/16A 250V 2P+Z</t>
  </si>
  <si>
    <t>795866928</t>
  </si>
  <si>
    <t>Pol15</t>
  </si>
  <si>
    <t>zás.nástěnná vč.zap.16A 380V 3P+N+Z</t>
  </si>
  <si>
    <t>-1956983654</t>
  </si>
  <si>
    <t>Pol16</t>
  </si>
  <si>
    <t>montáž rozvaděče RO</t>
  </si>
  <si>
    <t>1509440180</t>
  </si>
  <si>
    <t>Pol17</t>
  </si>
  <si>
    <t>LED reflektorové svítidlo</t>
  </si>
  <si>
    <t>726956002</t>
  </si>
  <si>
    <t>Pol18</t>
  </si>
  <si>
    <t>svít.zářiv. přisazené 2 zdroje, kruhové</t>
  </si>
  <si>
    <t>755311807</t>
  </si>
  <si>
    <t>Pol19</t>
  </si>
  <si>
    <t>svít.zářiv. stropní přisaz. 2 zdroje</t>
  </si>
  <si>
    <t>1653455277</t>
  </si>
  <si>
    <t>Pol2</t>
  </si>
  <si>
    <t>krab.přístrojová (1901, 1902, KP 68) bez zapojení</t>
  </si>
  <si>
    <t>-1286394547</t>
  </si>
  <si>
    <t>Pol20</t>
  </si>
  <si>
    <t>svít.zářiv. venkovní s 1 zdrojem</t>
  </si>
  <si>
    <t>402395891</t>
  </si>
  <si>
    <t>Pol21</t>
  </si>
  <si>
    <t>svít.zářiv.prům.stropní přisaz. 1 zdroj+kryt</t>
  </si>
  <si>
    <t>1134355441</t>
  </si>
  <si>
    <t>Pol22</t>
  </si>
  <si>
    <t>svít.zářiv.prům.stropní přisaz. 2 zdroje+kryt</t>
  </si>
  <si>
    <t>1597128355</t>
  </si>
  <si>
    <t>Pol23</t>
  </si>
  <si>
    <t>ochrana proti korozi</t>
  </si>
  <si>
    <t>-970217825</t>
  </si>
  <si>
    <t>Pol24</t>
  </si>
  <si>
    <t>uzem. v zemi FeZn do 120 mm2 - základový zemnič</t>
  </si>
  <si>
    <t>1325619813</t>
  </si>
  <si>
    <t>Pol25</t>
  </si>
  <si>
    <t>uzem. v zemi FeZn do 120 mm2</t>
  </si>
  <si>
    <t>983833318</t>
  </si>
  <si>
    <t>Pol26</t>
  </si>
  <si>
    <t>uzem. v zemi FeZn R=8-10 mm vč.svorek;propoj.aj.</t>
  </si>
  <si>
    <t>401620578</t>
  </si>
  <si>
    <t>Pol27</t>
  </si>
  <si>
    <t>svodové vodiče FeZn do R=8mm;Al o8mm;Cu R=7mm</t>
  </si>
  <si>
    <t>-806827017</t>
  </si>
  <si>
    <t>Pol28</t>
  </si>
  <si>
    <t>jímací tyč do 3m délky vč.upevnění</t>
  </si>
  <si>
    <t>1687743169</t>
  </si>
  <si>
    <t>Pol29</t>
  </si>
  <si>
    <t>svorky hromosvodové do 2 šroubu (SS;SR 03)</t>
  </si>
  <si>
    <t>723600329</t>
  </si>
  <si>
    <t>Pol3</t>
  </si>
  <si>
    <t>krab.odboč.s víčkem.svor.(1903;KR 68) kruh.vč.zap.</t>
  </si>
  <si>
    <t>-1391344766</t>
  </si>
  <si>
    <t>Pol30</t>
  </si>
  <si>
    <t>svorky hromosv.nad 2 šrouby(ST;SJ;SK;SZ;SR01;02)</t>
  </si>
  <si>
    <t>1092017708</t>
  </si>
  <si>
    <t>Pol31</t>
  </si>
  <si>
    <t>svorky hromosvodové na okapové žlaby (SO)</t>
  </si>
  <si>
    <t>-65533448</t>
  </si>
  <si>
    <t>Pol32</t>
  </si>
  <si>
    <t>svorka na potrubí "Bernard" vč.pásku (bez vodič.)</t>
  </si>
  <si>
    <t>354511578</t>
  </si>
  <si>
    <t>Pol33</t>
  </si>
  <si>
    <t>ochranný úhelník nebo trubka s držáky do zdiva</t>
  </si>
  <si>
    <t>2094934779</t>
  </si>
  <si>
    <t>Pol34</t>
  </si>
  <si>
    <t>označení svodu štítky smalt.;umělá hmota</t>
  </si>
  <si>
    <t>1552461943</t>
  </si>
  <si>
    <t>Pol35</t>
  </si>
  <si>
    <t>pospojování - Hlavní i doplňující - komplet</t>
  </si>
  <si>
    <t>-372176147</t>
  </si>
  <si>
    <t>Pol36</t>
  </si>
  <si>
    <t>montáž ekvipotencionální přípojnice</t>
  </si>
  <si>
    <t>482235201</t>
  </si>
  <si>
    <t>Pol37</t>
  </si>
  <si>
    <t>CMSM-G 3x1,5mm2 (VU)</t>
  </si>
  <si>
    <t>1968001905</t>
  </si>
  <si>
    <t>Pol38</t>
  </si>
  <si>
    <t>CMSM-G 3x2,5mm2 (VU)</t>
  </si>
  <si>
    <t>-1215798141</t>
  </si>
  <si>
    <t>Pol39</t>
  </si>
  <si>
    <t>CYKY 4x10 mm2 (VU)</t>
  </si>
  <si>
    <t>105571108</t>
  </si>
  <si>
    <t>Pol4</t>
  </si>
  <si>
    <t>rozvodka krabicova IP54</t>
  </si>
  <si>
    <t>1828932406</t>
  </si>
  <si>
    <t>Pol40</t>
  </si>
  <si>
    <t>CYKY 3x1.5 mm2 (PU)</t>
  </si>
  <si>
    <t>-788255620</t>
  </si>
  <si>
    <t>Pol41</t>
  </si>
  <si>
    <t>CYKY 3x2.5 mm2 (PU)</t>
  </si>
  <si>
    <t>1095860329</t>
  </si>
  <si>
    <t>Pol42</t>
  </si>
  <si>
    <t>CYKY 5x2.5 mm2 (PU)</t>
  </si>
  <si>
    <t>-1106403853</t>
  </si>
  <si>
    <t>Pol43</t>
  </si>
  <si>
    <t>přípl. za zatahování kab. do chráničky do 0,75kg/m</t>
  </si>
  <si>
    <t>-856623719</t>
  </si>
  <si>
    <t>Pol44</t>
  </si>
  <si>
    <t>montáž - zapojení přímotopného konvektoru</t>
  </si>
  <si>
    <t>863842320</t>
  </si>
  <si>
    <t>Pol45</t>
  </si>
  <si>
    <t>montáž - zapojení akumulačního ohřívače - dodávka ZTI</t>
  </si>
  <si>
    <t>846658795</t>
  </si>
  <si>
    <t>Pol46</t>
  </si>
  <si>
    <t>protipožární prostupy a těsnění dle platné požární zprávy - komplet</t>
  </si>
  <si>
    <t>-1740589613</t>
  </si>
  <si>
    <t>Pol5</t>
  </si>
  <si>
    <t>kab.žlab drátěný 54x50mm, komplet</t>
  </si>
  <si>
    <t>-872739486</t>
  </si>
  <si>
    <t>Pol6</t>
  </si>
  <si>
    <t>kab.žlab drátěný 54x100mm, komplet</t>
  </si>
  <si>
    <t>-1930119679</t>
  </si>
  <si>
    <t>Pol7</t>
  </si>
  <si>
    <t>ukonč.vod.v rozv.vč.zap.a konc.do 2.5mm2</t>
  </si>
  <si>
    <t>-186852930</t>
  </si>
  <si>
    <t>Pol8</t>
  </si>
  <si>
    <t>ukonč.vod.v rozv.vč.zap.a konc.do 10mm2</t>
  </si>
  <si>
    <t>-2078053057</t>
  </si>
  <si>
    <t>Pol9</t>
  </si>
  <si>
    <t>spín.nást.prost.obyč. - řazení 1</t>
  </si>
  <si>
    <t>-2056752562</t>
  </si>
  <si>
    <t>21M-1</t>
  </si>
  <si>
    <t>ROZVADĚČ RO</t>
  </si>
  <si>
    <t>Pol1000</t>
  </si>
  <si>
    <t>Instalační stykač modulový 20A, 2Z, 230VAC</t>
  </si>
  <si>
    <t>-788829614</t>
  </si>
  <si>
    <t>Pol1002</t>
  </si>
  <si>
    <t>Vypínač 40A, 3.pól., červený, 40A, panel</t>
  </si>
  <si>
    <t>-38569235</t>
  </si>
  <si>
    <t>Poznámka k položce:_x000d_
Na bok rozvaděče</t>
  </si>
  <si>
    <t>Pol2003</t>
  </si>
  <si>
    <t>Svodič přepětí typ 1+2, TNC 275/25</t>
  </si>
  <si>
    <t>-2022487242</t>
  </si>
  <si>
    <t>Pol3004</t>
  </si>
  <si>
    <t>Jistič B2/1,barevná páčka</t>
  </si>
  <si>
    <t>-1091525505</t>
  </si>
  <si>
    <t>Pol40058</t>
  </si>
  <si>
    <t>Jistič B10/1,barevná páčka</t>
  </si>
  <si>
    <t>-970802406</t>
  </si>
  <si>
    <t>Pol500006</t>
  </si>
  <si>
    <t>Jistič B16/1,barevná páčka</t>
  </si>
  <si>
    <t>-1609254495</t>
  </si>
  <si>
    <t>Pol6007</t>
  </si>
  <si>
    <t>Jistič B16/3,barevná páčka</t>
  </si>
  <si>
    <t>-1788938390</t>
  </si>
  <si>
    <t>Pol7008</t>
  </si>
  <si>
    <t>Jistič C25/3</t>
  </si>
  <si>
    <t>-1499895950</t>
  </si>
  <si>
    <t>Pol8009</t>
  </si>
  <si>
    <t>Proudový chránič 40-4-003/A</t>
  </si>
  <si>
    <t>161113072</t>
  </si>
  <si>
    <t>Pol90010</t>
  </si>
  <si>
    <t>Kontakt signální pro proudový chránič</t>
  </si>
  <si>
    <t>288971994</t>
  </si>
  <si>
    <t>Pol110011</t>
  </si>
  <si>
    <t>Plastový rozvaděč 54LE, plné dveře</t>
  </si>
  <si>
    <t>1908856910</t>
  </si>
  <si>
    <t>Pol120012</t>
  </si>
  <si>
    <t>Svorkovnice, vývodky, podružný materiál</t>
  </si>
  <si>
    <t>994715211</t>
  </si>
  <si>
    <t>Pol130013</t>
  </si>
  <si>
    <t>Kompletace</t>
  </si>
  <si>
    <t>-204481714</t>
  </si>
  <si>
    <t>Pol140014</t>
  </si>
  <si>
    <t>Dokumentace, ověření, protokoly</t>
  </si>
  <si>
    <t>88686930</t>
  </si>
  <si>
    <t>Poznámka k položce:_x000d_
viz výkres D.1.SO.1.5.03 - Rozvaděč RO</t>
  </si>
  <si>
    <t>46M - ZEMNÍ PRÁCE</t>
  </si>
  <si>
    <t>ZEMNÍ PRÁCE PŘI ELEKTROMONTÁŽÍCH</t>
  </si>
  <si>
    <t>Pol48</t>
  </si>
  <si>
    <t>vytyč.trati kab.vedení v zastavěném prostoru</t>
  </si>
  <si>
    <t>102979508</t>
  </si>
  <si>
    <t>Pol49</t>
  </si>
  <si>
    <t>kabel.rýha 35cm šíř. 100cm hl. zem.tř.3</t>
  </si>
  <si>
    <t>-737440094</t>
  </si>
  <si>
    <t>Pol50</t>
  </si>
  <si>
    <t>fólie výstražná z PVC šířky 22cm</t>
  </si>
  <si>
    <t>-1958926127</t>
  </si>
  <si>
    <t>Pol51</t>
  </si>
  <si>
    <t>kabel.prostup z PVC roury světl.do 10.5cm</t>
  </si>
  <si>
    <t>-1537862379</t>
  </si>
  <si>
    <t>Pol52</t>
  </si>
  <si>
    <t>ruč.zához.kab.rýhy 35cm šíř.100cm hl.zem.tř.3</t>
  </si>
  <si>
    <t>1802674692</t>
  </si>
  <si>
    <t>M47</t>
  </si>
  <si>
    <t>REVIZE A DALŠÍ NEZAŘAZENÉ PRÁCE</t>
  </si>
  <si>
    <t>Pol108</t>
  </si>
  <si>
    <t>Výchozí revize elektro</t>
  </si>
  <si>
    <t>-609073044</t>
  </si>
  <si>
    <t>Pol109</t>
  </si>
  <si>
    <t>Výchozí revize bleskosvodu</t>
  </si>
  <si>
    <t>-1563647883</t>
  </si>
  <si>
    <t>Pol110</t>
  </si>
  <si>
    <t>Koordinace prací s investorem a generálním dodavatelem stavby</t>
  </si>
  <si>
    <t>1333607640</t>
  </si>
  <si>
    <t>Pol111</t>
  </si>
  <si>
    <t>Zhotovení prostupů pro kabely, zednické práce pro elektro</t>
  </si>
  <si>
    <t>346121797</t>
  </si>
  <si>
    <t>Pol113</t>
  </si>
  <si>
    <t>Projektová dokumentace pro realizaci stavby</t>
  </si>
  <si>
    <t>290113104</t>
  </si>
  <si>
    <t>Pol114</t>
  </si>
  <si>
    <t>361156347</t>
  </si>
  <si>
    <t>Pol115</t>
  </si>
  <si>
    <t>Režijní náklady</t>
  </si>
  <si>
    <t>-1103273413</t>
  </si>
  <si>
    <t>Pol116</t>
  </si>
  <si>
    <t>Náklady na dopravu</t>
  </si>
  <si>
    <t>-1585200611</t>
  </si>
  <si>
    <t>D.2 - TECHNOLOGICKÁ ZAŘÍZENÍ</t>
  </si>
  <si>
    <t>D.2.1. - TECHNOLOGICKÁ ČÁST ČOV</t>
  </si>
  <si>
    <t xml:space="preserve">    D1 - 3.2.1 Čerpací jímka</t>
  </si>
  <si>
    <t xml:space="preserve">    D10 - Dokumentace</t>
  </si>
  <si>
    <t xml:space="preserve">    D11 - Ostatní</t>
  </si>
  <si>
    <t xml:space="preserve">    D3 - 3.2.2 Mechanické předčištění</t>
  </si>
  <si>
    <t xml:space="preserve">    D5 - Denitrifikační nádrž</t>
  </si>
  <si>
    <t xml:space="preserve">    D6 - Aktivační nádrž a separace (dosazovací nádrž)</t>
  </si>
  <si>
    <t xml:space="preserve">    D7 - Měření průtoku</t>
  </si>
  <si>
    <t xml:space="preserve">    D8 - 3.2.4 Dmychárna</t>
  </si>
  <si>
    <t xml:space="preserve">    D9 - 3.2.5 Kalové hospodářství</t>
  </si>
  <si>
    <t xml:space="preserve">    R-66 - Rozvod vzduchu na nádrži AN - potrubí Ø90 včetně kolen, spojek, přechodových kusů. Mat.: ocel tř. 17</t>
  </si>
  <si>
    <t xml:space="preserve">    R-7 - Pochůzná lávka, včetně zábradlí, okopových plechů, držáků lávky a pororoštů (kompozit). Mat.: ocel t</t>
  </si>
  <si>
    <t>3.2.1 Čerpací jímka</t>
  </si>
  <si>
    <t>R-1</t>
  </si>
  <si>
    <t>Ponorné kalové čerpadlo pro čerpání odpadních vod z ČS (Pi=1,3 kW, 400 V, I=3,6 A, H=6,6m, Q=3,5l/s, kabel 10m, 1 ks provozní + 1 ks mokrá rezerva). Mat.: litina, ocel</t>
  </si>
  <si>
    <t>ks</t>
  </si>
  <si>
    <t>-947136194</t>
  </si>
  <si>
    <t>Poznámka k položce:_x000d_
Poznámka k položce: zabudovaná tepelná ochrana, elektromotor v tzv. záplavném provedení, nerezové oběžné kolo, vlhkostní elektrosonda pro kontrolu těsnosti mechanické úcpávky.</t>
  </si>
  <si>
    <t>R-2</t>
  </si>
  <si>
    <t>Stacionární instalační sada, patní koleno DN65, horní držák vodicích tyčí. Mat.: litina, ocel tř. 17.</t>
  </si>
  <si>
    <t>-67329549</t>
  </si>
  <si>
    <t>R-3</t>
  </si>
  <si>
    <t>Nerez řetěz - nosnost 150 kg. Mat.: ocel tř. 17.</t>
  </si>
  <si>
    <t>126133943</t>
  </si>
  <si>
    <t>R-4</t>
  </si>
  <si>
    <t>Nerezové vodící tyče (Ø 34)pro čerpadlo. Mat.: ocel tř. 1.4301</t>
  </si>
  <si>
    <t>1950247724</t>
  </si>
  <si>
    <t>R-5</t>
  </si>
  <si>
    <t>Výtlaky odpadních vod v ČS - potrubí DN65 včetně kolen, spojek, přechodových kusů. Mat.: ocel tř. 1.4301</t>
  </si>
  <si>
    <t>-347683777</t>
  </si>
  <si>
    <t>R-6</t>
  </si>
  <si>
    <t>Sestupový žebřík s protiskluzovou úpravou. Mat.: ocel tř. 1.4301</t>
  </si>
  <si>
    <t>-1232739160</t>
  </si>
  <si>
    <t>D10</t>
  </si>
  <si>
    <t>Dokumentace</t>
  </si>
  <si>
    <t>R-82</t>
  </si>
  <si>
    <t>Dokumentace skutečného provedení strojně-technologické části (včetně dílenské výrobní dokumentace - výrobní výkres), elektro části a MaR</t>
  </si>
  <si>
    <t>-1957825361</t>
  </si>
  <si>
    <t>R-83</t>
  </si>
  <si>
    <t>Předávací dokumentace - manipulační předpisy, prohlášení o shodě, tlakové zkoušky, revize elektro, zkoušky vodotěstnosti potrubí a nádrží, provozní zkoušky zařízení za účasti dodavatele zařízení, kontrolně zkušební plán - KZP, technologický postup montáže</t>
  </si>
  <si>
    <t>651754021</t>
  </si>
  <si>
    <t>R-84</t>
  </si>
  <si>
    <t>Komplexní zkoušky</t>
  </si>
  <si>
    <t>146396782</t>
  </si>
  <si>
    <t>R-85</t>
  </si>
  <si>
    <t>Zaškolení obsluhy</t>
  </si>
  <si>
    <t>-678582082</t>
  </si>
  <si>
    <t>R-86</t>
  </si>
  <si>
    <t>Provozní řád pro zkušební provoz</t>
  </si>
  <si>
    <t>-1816596942</t>
  </si>
  <si>
    <t>R-87</t>
  </si>
  <si>
    <t>Vyhodnocení zkušebního provozu</t>
  </si>
  <si>
    <t>-884137067</t>
  </si>
  <si>
    <t>D11</t>
  </si>
  <si>
    <t>Ostatní</t>
  </si>
  <si>
    <t>R-88</t>
  </si>
  <si>
    <t>Integrovaný systém řízení procesu ČOV - řídící systém IPC (viz. TZ)</t>
  </si>
  <si>
    <t>-549649523</t>
  </si>
  <si>
    <t>D3</t>
  </si>
  <si>
    <t>3.2.2 Mechanické předčištění</t>
  </si>
  <si>
    <t>R-14</t>
  </si>
  <si>
    <t>Provzdušňovaný perforovaný koš, víko koše, provzdušnění koše. Mat.: ocel tř. 1.4301</t>
  </si>
  <si>
    <t>-1444855930</t>
  </si>
  <si>
    <t>R-15</t>
  </si>
  <si>
    <t>Nerezový zákryt pro potrubí DN65 - pro nátok odp. vod do ČOV. Mat.: ocel tř. 1.4301</t>
  </si>
  <si>
    <t>-2099221693</t>
  </si>
  <si>
    <t>R-16</t>
  </si>
  <si>
    <t>Plastová nádoba na shrabky 120 l. Mat.: PP</t>
  </si>
  <si>
    <t>-2073834297</t>
  </si>
  <si>
    <t>R-17</t>
  </si>
  <si>
    <t>Nátok odp. vod do ČOV - potrubí DN65 včetně kolen, spojek, odboček. Mat.: PE</t>
  </si>
  <si>
    <t>-1109465619</t>
  </si>
  <si>
    <t>R-18</t>
  </si>
  <si>
    <t>Pomocné a doplňkové konstrukce - držáky, objímky, vzpěry, příruby, těsnění. Mat.: ocel tř. 1.4301, KG-PVC, PE, ocel žár. ZN</t>
  </si>
  <si>
    <t>-1380893108</t>
  </si>
  <si>
    <t>R-19</t>
  </si>
  <si>
    <t>Montážní a spojovací materiál. Mat.: ocel tř. 1.4301, KG-PVC, PE, ocel žár. ZN</t>
  </si>
  <si>
    <t>-648446992</t>
  </si>
  <si>
    <t>D5</t>
  </si>
  <si>
    <t>Denitrifikační nádrž</t>
  </si>
  <si>
    <t>R-20</t>
  </si>
  <si>
    <t>Ponorné míchadlo (Pi=1,25 kW, 400 V, I=3,1 A,kabel 10m, vlhkostní sonda průsaku ucpávkou, OP 68, termistory, 1 ks provozní). Mat.: litina, ocel</t>
  </si>
  <si>
    <t>162984072</t>
  </si>
  <si>
    <t xml:space="preserve">Poznámka k položce:_x000d_
Poznámka k položce: ponorné míchadlo ( PTC ve vinutí motoru, těsnění FMP80, těsnění hřídele 2 mechanické ucpávky v tandemovém uspořádání s olejovou nádobkou) - Materiál: těleso motoru - nerez 1.4581, vrtule  a hřídel - nerez 1.4571</t>
  </si>
  <si>
    <t>R-21</t>
  </si>
  <si>
    <t>Adaptér pro uchycení míchadla + 3 ks karabina pro fixaci kabelu. Mat.: ocel tř. 17 - 1.4301</t>
  </si>
  <si>
    <t>-2001793140</t>
  </si>
  <si>
    <t>R-22</t>
  </si>
  <si>
    <t>Vodící tyč (spouštěcí zařízení) pro míchadlo. Mat.: ocel tř. 17 - 1.4301</t>
  </si>
  <si>
    <t>-616392443</t>
  </si>
  <si>
    <t>R-23</t>
  </si>
  <si>
    <t>Nerez řetěz - nosnost 120 kg. Mat.: ocel tř. 17 - 1.4301</t>
  </si>
  <si>
    <t>454058871</t>
  </si>
  <si>
    <t>R-24</t>
  </si>
  <si>
    <t>Zvedací zařízení - jeřábek s ručním navijákem a nerez lankem - nosnost 120 kg. Mat.: ocel tř. 17 - 1.4301</t>
  </si>
  <si>
    <t>140414694</t>
  </si>
  <si>
    <t>R-25</t>
  </si>
  <si>
    <t>Zaroštování DN (úhleníky, rošty). Mat.: ocel tř. 17 - 1.4301</t>
  </si>
  <si>
    <t>-1230250507</t>
  </si>
  <si>
    <t>R-26</t>
  </si>
  <si>
    <t>Ocelový poklop 600x600 s rámem. Mat.: ocel žár. ZN</t>
  </si>
  <si>
    <t>1793960543</t>
  </si>
  <si>
    <t>Poznámka k položce:_x000d_
Poznámka k položce: pachotěstné a protizápachové opatření, třída únosnosti A15</t>
  </si>
  <si>
    <t>R27</t>
  </si>
  <si>
    <t>Pomocné a doplňkové konstrukce - držáky, objímky, vzpěry, příruby, těsnění. Mat.: ocel tř. 17 - 1.4301, KG-PVC, PE, ocel žár. ZN</t>
  </si>
  <si>
    <t>25819974</t>
  </si>
  <si>
    <t>R-28</t>
  </si>
  <si>
    <t>Montážní a spojovací materiál. Mat.: ocel tř. 17 - 1.4301, ocel žár. ZN, PE</t>
  </si>
  <si>
    <t>-514868144</t>
  </si>
  <si>
    <t>D6</t>
  </si>
  <si>
    <t>Aktivační nádrž a separace (dosazovací nádrž)</t>
  </si>
  <si>
    <t>R-29</t>
  </si>
  <si>
    <t>Dosazovací nádrž včetně vystrojení (uklidň. válec, odtokové žlaby,norné stěny žlabů,nálevka na odtah nečistot z hladiny,nálevka pro odtah nečistot z uklidň. válce).Mat.: ocel tř. 17 - 1.4301</t>
  </si>
  <si>
    <t>-1197631621</t>
  </si>
  <si>
    <t>Poznámka k položce:_x000d_
Poznámka k položce: Dosazovací nádrž Ø3,7 m, hl. 3,5 m, válcová část 0,8 m, sklon 60°</t>
  </si>
  <si>
    <t>R-30</t>
  </si>
  <si>
    <t>Hydropneumatické čerpadlo DN150 pro recirkulaci vratného kalu z S do DN. Mat.: ocel tř. 17 - 1.4301, PPR</t>
  </si>
  <si>
    <t>-1868432417</t>
  </si>
  <si>
    <t>R-31</t>
  </si>
  <si>
    <t>Hydropneumatické čerpadlo DN100 pro mamutku odkalování z S do KN. Mat.: ocel tř. 17 - 1.4301, PPR</t>
  </si>
  <si>
    <t>1295561077</t>
  </si>
  <si>
    <t>R-32</t>
  </si>
  <si>
    <t>Hydropneumatické čerpadlo DN100 pro stahování nečistot z hladiny S do AN.Mat.: ocel tř. 17 - 1.4301, PPR</t>
  </si>
  <si>
    <t>1198519948</t>
  </si>
  <si>
    <t>R-33</t>
  </si>
  <si>
    <t>Hydropneumatické čerpadlo DN100 pro stahování nečistot z uklidňovacího válce S do KN. Mat.: ocel tř. 17 - 1.4301, PPR</t>
  </si>
  <si>
    <t>-451026553</t>
  </si>
  <si>
    <t>R-34</t>
  </si>
  <si>
    <t>Nerezový zákryt pro potrubí DN200 - odtok z S z ČOV. Mat.: ocel tř. 17 - 1.4301</t>
  </si>
  <si>
    <t>1605044362</t>
  </si>
  <si>
    <t>R-35</t>
  </si>
  <si>
    <t>Odtok vyčištěné vody z S (ČOV) - potrubí DN200 včetně kolen, spojek, odboček. Mat.: KG-PVC</t>
  </si>
  <si>
    <t>-690373357</t>
  </si>
  <si>
    <t>R-36</t>
  </si>
  <si>
    <t>Recirkulace vratného kalu z S do DN - potrubí DN150 včetně kolen, spojek. Mat.: KG-PVC</t>
  </si>
  <si>
    <t>-422787162</t>
  </si>
  <si>
    <t>R-37</t>
  </si>
  <si>
    <t>Odkalování z S do KN - potrubí DN100 včetně kolen, spojek. Mat.: KG-PVC</t>
  </si>
  <si>
    <t>-945376088</t>
  </si>
  <si>
    <t>R-38</t>
  </si>
  <si>
    <t>Stahování nečistot z hladiny S do AN - potrubí DN100 včetně kolen, spojek. Mat.: KG-PVC</t>
  </si>
  <si>
    <t>63072704</t>
  </si>
  <si>
    <t>R-39</t>
  </si>
  <si>
    <t>Stahování nečistot z uklidňovacího válce S do KN - potrubí DN100 včetně kolen, spojek. Mat.: KG-PVC</t>
  </si>
  <si>
    <t>-1415546958</t>
  </si>
  <si>
    <t>R-40</t>
  </si>
  <si>
    <t>Nátok z AN do S - potrubí DN250 včetně kolen, spojek, odboček. Mat.: KG-PVC</t>
  </si>
  <si>
    <t>1991289358</t>
  </si>
  <si>
    <t>R-41</t>
  </si>
  <si>
    <t>Pochůzná lávka š.0,72 m, včetně schodů, zábradlí v. 1,1 m, sloupků, okopových plechů, držáků lávky a pororoštů. Mat.: ocel žár. ZN</t>
  </si>
  <si>
    <t>-871491282</t>
  </si>
  <si>
    <t>R-42</t>
  </si>
  <si>
    <t>Zábradlí v. 1,1 m na zhlaví nádrže včetně sloupků a okopových plechů. Mat.: ocel žár. ZN</t>
  </si>
  <si>
    <t>90747895</t>
  </si>
  <si>
    <t>R-43</t>
  </si>
  <si>
    <t>Ofuk hladiny včetně držáků a trysek v S. Mat.: ocel tř. 17 - 1.4301</t>
  </si>
  <si>
    <t>-168124792</t>
  </si>
  <si>
    <t>Poznámka k položce:_x000d_
Poznámka k položce: automatický systém stahování plovoucích nečistoto z hladiny - systém WAC</t>
  </si>
  <si>
    <t>R-44</t>
  </si>
  <si>
    <t>1671822253</t>
  </si>
  <si>
    <t>R-45</t>
  </si>
  <si>
    <t>81353614</t>
  </si>
  <si>
    <t>D7</t>
  </si>
  <si>
    <t>Měření průtoku</t>
  </si>
  <si>
    <t>R-46</t>
  </si>
  <si>
    <t>Parshallův žlab P2 - včetně opláštění a napojovacího potrubí. Mat.: PP</t>
  </si>
  <si>
    <t>302988234</t>
  </si>
  <si>
    <t>R-47</t>
  </si>
  <si>
    <t>Protokol o kalibraci, úředně ověřené měřidlo</t>
  </si>
  <si>
    <t>-1401980601</t>
  </si>
  <si>
    <t>R-48</t>
  </si>
  <si>
    <t>-1541893255</t>
  </si>
  <si>
    <t>R-49</t>
  </si>
  <si>
    <t>-950921828</t>
  </si>
  <si>
    <t>D8</t>
  </si>
  <si>
    <t>3.2.4 Dmychárna</t>
  </si>
  <si>
    <t>R-50</t>
  </si>
  <si>
    <t>Dmychadlový agregát v protihlukovém krytu (jednootáčkový, Pi=4,0 kW, 400 V, 45 kPa, Q=2,37 m3/min, 1 ks provozní + 1 ks rezerva s automatickým záskokem), Mat.: litina, ocel</t>
  </si>
  <si>
    <t>-1619093336</t>
  </si>
  <si>
    <t>Poznámka k položce:_x000d_
Poznámka k položce: antikorozní protihlukový kryt, PUR nástřík soustrojí dmychadel, tlakové čidlo na sání a výtlaku vzduchu, teplotní čidlo na sání a výtlaku vzduchu, čidlo teploty oleje)</t>
  </si>
  <si>
    <t>R-51</t>
  </si>
  <si>
    <t>Ocelová konstrukce pro úmístění dmychadel nad sebou v dmychárně. Mat.: ocel tř. 17, povrchová úprava</t>
  </si>
  <si>
    <t>-720052991</t>
  </si>
  <si>
    <t>R-52</t>
  </si>
  <si>
    <t>Dmychadlový agregát (Pi=1,1 kW, 400 V, 35 kPa, Q=0,3 m3/min, 1 ks provozní, Mat.: litina, ocel</t>
  </si>
  <si>
    <t>-2061404395</t>
  </si>
  <si>
    <t>R-53</t>
  </si>
  <si>
    <t>Protihlukový kryt pro sání a odvod vzduchu z dmychárny. Mat.: ocel tř. 17 - 1.4301, povrchová úprava</t>
  </si>
  <si>
    <t>1833240745</t>
  </si>
  <si>
    <t>R-54</t>
  </si>
  <si>
    <t>Ventilátor řízený termostatem (230 V, Pi=0,07Kw, I=0,48 A, Q=950 m3/hod, IP 42). Mat.: litina, ocel</t>
  </si>
  <si>
    <t>1893326046</t>
  </si>
  <si>
    <t>R-55</t>
  </si>
  <si>
    <t>Jemnobublinný aerační systém (8 ks á 6,3 m) pevně kotvený pro aktivační nádrž AN. Mat.: PP, elastický polymer EPDM + silicone,nosný systém - ocel tř. 17 - 1.4301</t>
  </si>
  <si>
    <t>1053193534</t>
  </si>
  <si>
    <t>R-56</t>
  </si>
  <si>
    <t>Svody Ø25 k mamutce stah. nečistot z hladiny, mamutce odkal., mamutce stah. nečistot z uklidň. válce.Včetně kolen, spojek, odboček, držáků a objímek. Mat.: PE - UV stabilní</t>
  </si>
  <si>
    <t>-964293167</t>
  </si>
  <si>
    <t>R-57</t>
  </si>
  <si>
    <t>Svody Ø32 k aeračním elemen. v AN, k mamutce recirkulace kalu AN a ofuku hladiny.Včetně kolen, spojek, odboček, držáků a objímek. Mat.: PE - UV stabilní</t>
  </si>
  <si>
    <t>151628231</t>
  </si>
  <si>
    <t>R-58</t>
  </si>
  <si>
    <t>Uzavírací armatura (kohout) - DN25 v AN. Mat.: ocel tř. 17, PTFE, PN 16</t>
  </si>
  <si>
    <t>-1106017326</t>
  </si>
  <si>
    <t>R-59</t>
  </si>
  <si>
    <t>Uzavírací armatura (kohout) - DN32 v AN. Mat.: ocel tř. 17, PTFE, PN 16</t>
  </si>
  <si>
    <t>860316035</t>
  </si>
  <si>
    <t>R-60</t>
  </si>
  <si>
    <t>Rozvaděč vzduchu v AN. Mat.: ocel tř. 17 - 1.4301</t>
  </si>
  <si>
    <t>935872461</t>
  </si>
  <si>
    <t>R-61</t>
  </si>
  <si>
    <t>Jemnobublinný aerační systém (3 ks á 4,8 m) pevně kotvený pro kalovou nádrž KN. Mat.: PP, elastický polymer EPDM + silicone,nosný systém - ocel tř. 17 - 1.4301</t>
  </si>
  <si>
    <t>-1545138816</t>
  </si>
  <si>
    <t>R-62</t>
  </si>
  <si>
    <t>Svody Ø25 k aeračním elementům v KN včetně kolen, spojek, odboček, odboček, držáků a objímek. Mat.: PE - UV stabilní</t>
  </si>
  <si>
    <t>-2048933781</t>
  </si>
  <si>
    <t>R-63</t>
  </si>
  <si>
    <t>Uzavírací armatura (kohout) - DN25 v KN. Mat.: ocel tř. 17, PTFE, PN 16</t>
  </si>
  <si>
    <t>-658332065</t>
  </si>
  <si>
    <t>R-64</t>
  </si>
  <si>
    <t>Rozvaděč vzduchu v KN. Mat.: ocel tř. 17 - 1.4301</t>
  </si>
  <si>
    <t>4808973</t>
  </si>
  <si>
    <t>R-65</t>
  </si>
  <si>
    <t>Rozvod vzduchu v dmychárně - potrubí Ø90 včetně kolen, spojek, přechodových kusů. Mat.: ocel tř. 17 - 1.4301</t>
  </si>
  <si>
    <t>-1733624645</t>
  </si>
  <si>
    <t>D9</t>
  </si>
  <si>
    <t>3.2.5 Kalové hospodářství</t>
  </si>
  <si>
    <t>R-71</t>
  </si>
  <si>
    <t>Ponorné kalové čerpadlo pro čerpání kalové vody z KN do kanálu (Pi=0,40 kW, 400 V, I=1,3 A, H=4, Q=2,5 l/s, plovák, kabel 10m, volný průchod 35, vířivé kolo, IP 68). Mat.: Aisi 304</t>
  </si>
  <si>
    <t>1097099699</t>
  </si>
  <si>
    <t>R-72</t>
  </si>
  <si>
    <t>Adaptér pro uchycení čerpadla. Mat.: ocel tř. 17 - 1.4301</t>
  </si>
  <si>
    <t>-1098017300</t>
  </si>
  <si>
    <t>R-73</t>
  </si>
  <si>
    <t>Vodící tyč (spouštěcí zařízení) pro čerpadla. Mat.: ocel tř. 17 - 1.4301</t>
  </si>
  <si>
    <t>-356299488</t>
  </si>
  <si>
    <t>R-74</t>
  </si>
  <si>
    <t>Nerez řetěz - nosnost 50 kg. Mat.: ocel tř. 17 - 1.4301</t>
  </si>
  <si>
    <t>1240255692</t>
  </si>
  <si>
    <t>R-75</t>
  </si>
  <si>
    <t>Koncovka pro fekální vůz - páková. Mat.: ocel žár. ZN</t>
  </si>
  <si>
    <t>253470546</t>
  </si>
  <si>
    <t>R-76</t>
  </si>
  <si>
    <t>Odtah kalu z KN - DN100 včetně kolen, spojek. Mat.: ocel žár. ZN</t>
  </si>
  <si>
    <t>1093494764</t>
  </si>
  <si>
    <t>R-77</t>
  </si>
  <si>
    <t>Výtlak kalové vody z KN do kanálu - HDPE DN50 včetně kolen, spojek, přechodových kusů. Mat.: PE, PP</t>
  </si>
  <si>
    <t>562140145</t>
  </si>
  <si>
    <t>R-78</t>
  </si>
  <si>
    <t>Sestupový žebřík s protiskluzovou úpravou. Mat.: ocel tř. 17 - 1.4301</t>
  </si>
  <si>
    <t>1025173216</t>
  </si>
  <si>
    <t>R-79</t>
  </si>
  <si>
    <t>97478599</t>
  </si>
  <si>
    <t>R-80</t>
  </si>
  <si>
    <t>351363650</t>
  </si>
  <si>
    <t>R-81</t>
  </si>
  <si>
    <t>938258655</t>
  </si>
  <si>
    <t>R-66</t>
  </si>
  <si>
    <t>Rozvod vzduchu na nádrži AN - potrubí Ø90 včetně kolen, spojek, přechodových kusů. Mat.: ocel tř. 17</t>
  </si>
  <si>
    <t>R-67</t>
  </si>
  <si>
    <t>Rozvod vzduchu na nádrži AN - potrubí Ø70 včetně kolen, spojek, přechodových kusů. Mat.: ocel tř. 17 - 1.4301</t>
  </si>
  <si>
    <t>-388192280</t>
  </si>
  <si>
    <t>R-68</t>
  </si>
  <si>
    <t>Uzavírací armatura pro potrubí Ø90 pro rozvod vzduchu v dmychárně. Mat.:cel tř. 17, PTFE, PN 16</t>
  </si>
  <si>
    <t>-125882875</t>
  </si>
  <si>
    <t>R-69</t>
  </si>
  <si>
    <t>-575052437</t>
  </si>
  <si>
    <t>R-70</t>
  </si>
  <si>
    <t>557849969</t>
  </si>
  <si>
    <t>R-7</t>
  </si>
  <si>
    <t>Pochůzná lávka, včetně zábradlí, okopových plechů, držáků lávky a pororoštů (kompozit). Mat.: ocel t</t>
  </si>
  <si>
    <t>R-10</t>
  </si>
  <si>
    <t>Držák výtlaků a spojného registru včetně objímek. Mat.: ocel tř. 1.4301</t>
  </si>
  <si>
    <t>-1016191284</t>
  </si>
  <si>
    <t>R-11</t>
  </si>
  <si>
    <t>Nátokový česlicový koš včetně nerezových vodicích tyčí. Mat.: ocel tř. 1.4301</t>
  </si>
  <si>
    <t>-2054515324</t>
  </si>
  <si>
    <t>R-12</t>
  </si>
  <si>
    <t>-131040195</t>
  </si>
  <si>
    <t>R-13</t>
  </si>
  <si>
    <t>1391056189</t>
  </si>
  <si>
    <t>R-8</t>
  </si>
  <si>
    <t>Zvedací zařízení - jeřábek s ručním navijákem a nerez lankem - nosnost 200 kg. Mat.: ocel žár. ZN</t>
  </si>
  <si>
    <t>-571490243</t>
  </si>
  <si>
    <t>R-9</t>
  </si>
  <si>
    <t>Patka pro zvedací zařízení. Mat.: ocel žár. ZN</t>
  </si>
  <si>
    <t>1930189332</t>
  </si>
  <si>
    <t>HZS4231</t>
  </si>
  <si>
    <t>Hodinové zúčtovací sazby ostatních profesí revizní a kontrolní činnost technik</t>
  </si>
  <si>
    <t>-1875326153</t>
  </si>
  <si>
    <t>"ZAŠKOLENÍ OBSLUHY"8</t>
  </si>
  <si>
    <t>HZS4232</t>
  </si>
  <si>
    <t>Hodinové zúčtovací sazby ostatních profesí revizní a kontrolní činnost technik odborný</t>
  </si>
  <si>
    <t>-1629563402</t>
  </si>
  <si>
    <t>"KOMPLEXNÍ ZKOUŠKY" 72</t>
  </si>
  <si>
    <t>"VYPRACOVÁNÍ PROVOZNÍHO ŘÁDU" 10</t>
  </si>
  <si>
    <t>"VYHODNOCENÍ ZKUŠEBNÍHO PROVOZU" 10</t>
  </si>
  <si>
    <t>-757776302</t>
  </si>
  <si>
    <t>1896686866</t>
  </si>
  <si>
    <t>D.2.2. - ELEKTROTECHNICKÁ ČÁST ČOV</t>
  </si>
  <si>
    <t xml:space="preserve">    46-M - Zemní práce při extr.mont.pracích</t>
  </si>
  <si>
    <t xml:space="preserve">      D1 - KAPITOLA</t>
  </si>
  <si>
    <t xml:space="preserve">    TOS č.1 - Rozvaděč RM</t>
  </si>
  <si>
    <t xml:space="preserve">    TOS Č2 - PŘECHODOVÁ A OVLÁDACÍ SKŘÍŇ MXS1+2</t>
  </si>
  <si>
    <t xml:space="preserve">    TOSČ.3 - OVLÁDACÍ SKŘÍŇ MS3,6,7, A9</t>
  </si>
  <si>
    <t xml:space="preserve">      TOSČ.4 - OVLÁDACÍ SKŘÍŇ MS4+5</t>
  </si>
  <si>
    <t xml:space="preserve">        REVIZE - REVIZE A DALŠÍ NEZAŘAZENÉ PRÁCE</t>
  </si>
  <si>
    <t>2081</t>
  </si>
  <si>
    <t>-1478704780</t>
  </si>
  <si>
    <t>210010022</t>
  </si>
  <si>
    <t>-2006224229</t>
  </si>
  <si>
    <t>210010351</t>
  </si>
  <si>
    <t>1373722119</t>
  </si>
  <si>
    <t>210020301</t>
  </si>
  <si>
    <t>-1891522815</t>
  </si>
  <si>
    <t>210020302</t>
  </si>
  <si>
    <t>437883763</t>
  </si>
  <si>
    <t>210020310</t>
  </si>
  <si>
    <t>kab.žlab drátěný 54x200mm, komplet</t>
  </si>
  <si>
    <t>955722266</t>
  </si>
  <si>
    <t>210020312</t>
  </si>
  <si>
    <t>kab.žlab drátěný 54x300mm, komplet</t>
  </si>
  <si>
    <t>995789396</t>
  </si>
  <si>
    <t>210020651</t>
  </si>
  <si>
    <t>nosné konstr. pro zařízení o váze do 5 kg</t>
  </si>
  <si>
    <t>1698852895</t>
  </si>
  <si>
    <t>210100001</t>
  </si>
  <si>
    <t>-344993180</t>
  </si>
  <si>
    <t>210100013</t>
  </si>
  <si>
    <t>ukonč.vod.v rozv.vč.zap.a konc.do 4mm2</t>
  </si>
  <si>
    <t>1413935187</t>
  </si>
  <si>
    <t>210111062</t>
  </si>
  <si>
    <t>1797388672</t>
  </si>
  <si>
    <t>210190121</t>
  </si>
  <si>
    <t>montáž rozvaděče RM</t>
  </si>
  <si>
    <t>1732085801</t>
  </si>
  <si>
    <t>210192121</t>
  </si>
  <si>
    <t>montáž ovládací skříně MS</t>
  </si>
  <si>
    <t>-352018415</t>
  </si>
  <si>
    <t>210802109</t>
  </si>
  <si>
    <t>-1706993409</t>
  </si>
  <si>
    <t>210810032</t>
  </si>
  <si>
    <t>Kabel v dodávce motoru, ponorného spínače (VU)</t>
  </si>
  <si>
    <t>-2145286077</t>
  </si>
  <si>
    <t>210810045</t>
  </si>
  <si>
    <t>1990630666</t>
  </si>
  <si>
    <t>210810055</t>
  </si>
  <si>
    <t>CYKY 4x1.5 mm2 (PU)</t>
  </si>
  <si>
    <t>936424327</t>
  </si>
  <si>
    <t>210810056</t>
  </si>
  <si>
    <t>-622598284</t>
  </si>
  <si>
    <t>210810057</t>
  </si>
  <si>
    <t>CYKY 5x4 mm2 (PU)</t>
  </si>
  <si>
    <t>-1717456323</t>
  </si>
  <si>
    <t>210810058</t>
  </si>
  <si>
    <t>CYKY 7x1.5 mm2 (PU)</t>
  </si>
  <si>
    <t>-1229509889</t>
  </si>
  <si>
    <t>210810061</t>
  </si>
  <si>
    <t>CYKY 12x1.5 mm2 (PU)</t>
  </si>
  <si>
    <t>1690547272</t>
  </si>
  <si>
    <t>210860222</t>
  </si>
  <si>
    <t>JYTY 4x1mm s Al laminovanou folií (PU)</t>
  </si>
  <si>
    <t>-537205814</t>
  </si>
  <si>
    <t>210950201</t>
  </si>
  <si>
    <t>-1578599754</t>
  </si>
  <si>
    <t>210999001</t>
  </si>
  <si>
    <t>montáž - zapojení motoru, vč.měření proudu a nastavení v rozvaděči</t>
  </si>
  <si>
    <t>-2103392220</t>
  </si>
  <si>
    <t>210999002</t>
  </si>
  <si>
    <t>montáž - zapojení solenoidu</t>
  </si>
  <si>
    <t>-871427115</t>
  </si>
  <si>
    <t>210999003</t>
  </si>
  <si>
    <t>montáž - zapojení termostatu</t>
  </si>
  <si>
    <t>809309914</t>
  </si>
  <si>
    <t>210999004</t>
  </si>
  <si>
    <t>montáž - zapojení ventilátoru</t>
  </si>
  <si>
    <t>-2024771941</t>
  </si>
  <si>
    <t>210999010</t>
  </si>
  <si>
    <t>montáž - zapojení ponorného spínače</t>
  </si>
  <si>
    <t>1257560547</t>
  </si>
  <si>
    <t>210999020</t>
  </si>
  <si>
    <t>montáž - zapojení ultrazvukové sondy</t>
  </si>
  <si>
    <t>-1395045198</t>
  </si>
  <si>
    <t>210999021</t>
  </si>
  <si>
    <t>kalibrace úředního měřidla včetně protokolu</t>
  </si>
  <si>
    <t>2070600729</t>
  </si>
  <si>
    <t>210999030</t>
  </si>
  <si>
    <t>montáž - zapojení optické kyslíkové sondy</t>
  </si>
  <si>
    <t>1907310953</t>
  </si>
  <si>
    <t>210999040</t>
  </si>
  <si>
    <t>montáž - zapojení telemetrické stanice</t>
  </si>
  <si>
    <t>-1613550998</t>
  </si>
  <si>
    <t>210999041</t>
  </si>
  <si>
    <t>montáž - programování telemetrické stanice</t>
  </si>
  <si>
    <t>331843412</t>
  </si>
  <si>
    <t>210999050</t>
  </si>
  <si>
    <t>montáž - zapojení a zprovoznění MaR a přenosu dat</t>
  </si>
  <si>
    <t>-1539722471</t>
  </si>
  <si>
    <t>210999060</t>
  </si>
  <si>
    <t>montáž - zakomponování nového klienta do dispečinku provozovatele (cca 20 hodin)</t>
  </si>
  <si>
    <t>1850958333</t>
  </si>
  <si>
    <t>210999100</t>
  </si>
  <si>
    <t>-1685202915</t>
  </si>
  <si>
    <t>218</t>
  </si>
  <si>
    <t>657730957</t>
  </si>
  <si>
    <t>2784</t>
  </si>
  <si>
    <t>JYTY 4x1mm2</t>
  </si>
  <si>
    <t>1107242378</t>
  </si>
  <si>
    <t>2914</t>
  </si>
  <si>
    <t>-356497701</t>
  </si>
  <si>
    <t>2914.1</t>
  </si>
  <si>
    <t>24408649</t>
  </si>
  <si>
    <t>2940</t>
  </si>
  <si>
    <t>CYKY-J 4x1.5mm2</t>
  </si>
  <si>
    <t>-325796624</t>
  </si>
  <si>
    <t>2961</t>
  </si>
  <si>
    <t>-507929282</t>
  </si>
  <si>
    <t>2962</t>
  </si>
  <si>
    <t>CYKY-J 5x4m2</t>
  </si>
  <si>
    <t>-2037286965</t>
  </si>
  <si>
    <t>2970</t>
  </si>
  <si>
    <t>CYKY-J 7x1.5mm2</t>
  </si>
  <si>
    <t>1548436772</t>
  </si>
  <si>
    <t>2970.1</t>
  </si>
  <si>
    <t>CYKY-O 7x1.5mm2</t>
  </si>
  <si>
    <t>92879109</t>
  </si>
  <si>
    <t>2980</t>
  </si>
  <si>
    <t>CYKY-O 12x1.5mm2</t>
  </si>
  <si>
    <t>-1587891813</t>
  </si>
  <si>
    <t>351</t>
  </si>
  <si>
    <t>-1246520944</t>
  </si>
  <si>
    <t>352</t>
  </si>
  <si>
    <t>plastová krabice se svorkovnicí, IP54 (7x2,5)</t>
  </si>
  <si>
    <t>2079350248</t>
  </si>
  <si>
    <t>35705</t>
  </si>
  <si>
    <t>Nosná konstrukce ovládací skříně na zábradlí</t>
  </si>
  <si>
    <t>1343823605</t>
  </si>
  <si>
    <t>390</t>
  </si>
  <si>
    <t>-2063779995</t>
  </si>
  <si>
    <t>391</t>
  </si>
  <si>
    <t>-519324006</t>
  </si>
  <si>
    <t>392</t>
  </si>
  <si>
    <t>kabelový žlab drátěný (54/200), včetně příslušenství a nosníků</t>
  </si>
  <si>
    <t>40800011</t>
  </si>
  <si>
    <t>393</t>
  </si>
  <si>
    <t>kabelový žlab drátěný (54/300), včetně příslušenství a nosníků</t>
  </si>
  <si>
    <t>-1548133260</t>
  </si>
  <si>
    <t>780</t>
  </si>
  <si>
    <t>508913742</t>
  </si>
  <si>
    <t>90003</t>
  </si>
  <si>
    <t>regulátor teploty 5-40 st.C, IP54</t>
  </si>
  <si>
    <t>-1260637511</t>
  </si>
  <si>
    <t>90010</t>
  </si>
  <si>
    <t>ponorný spínač 230V</t>
  </si>
  <si>
    <t>1990874342</t>
  </si>
  <si>
    <t>90020</t>
  </si>
  <si>
    <t>ultrazvuková sonda - 0,1-1,2m, DLC (0-20mA), IP67</t>
  </si>
  <si>
    <t>1230692204</t>
  </si>
  <si>
    <t>90021</t>
  </si>
  <si>
    <t>držák ultrazvukové sondy do parshallova žlabu P2</t>
  </si>
  <si>
    <t>1978958216</t>
  </si>
  <si>
    <t>90030</t>
  </si>
  <si>
    <t>optická kyslíková sonda</t>
  </si>
  <si>
    <t>251087806</t>
  </si>
  <si>
    <t>90031</t>
  </si>
  <si>
    <t>držák kyslíkové sondy</t>
  </si>
  <si>
    <t>-696878134</t>
  </si>
  <si>
    <t>90040</t>
  </si>
  <si>
    <t>telemetrická stanice (Minimální požadavky : 6-DAV, 8-PV, 2 relé, sběrnice RS485, akumulátor 12V/7Ah)</t>
  </si>
  <si>
    <t>631721379</t>
  </si>
  <si>
    <t>90041</t>
  </si>
  <si>
    <t>napájecí zdroj 12VDC/DIN - montáž do rozvaděče RM</t>
  </si>
  <si>
    <t>-1428063171</t>
  </si>
  <si>
    <t>90042</t>
  </si>
  <si>
    <t>jednotka vstupů a výstupů DV2 - montáž do rozvaděče RM</t>
  </si>
  <si>
    <t>-385582671</t>
  </si>
  <si>
    <t>90044</t>
  </si>
  <si>
    <t>software pro MaR</t>
  </si>
  <si>
    <t>-2052817398</t>
  </si>
  <si>
    <t>91005</t>
  </si>
  <si>
    <t>1336654621</t>
  </si>
  <si>
    <t>91027</t>
  </si>
  <si>
    <t>520810555</t>
  </si>
  <si>
    <t>428396490</t>
  </si>
  <si>
    <t>-37913299</t>
  </si>
  <si>
    <t>46-M</t>
  </si>
  <si>
    <t>Zemní práce při extr.mont.pracích</t>
  </si>
  <si>
    <t>460010024</t>
  </si>
  <si>
    <t>km</t>
  </si>
  <si>
    <t>-468166360</t>
  </si>
  <si>
    <t>460150183</t>
  </si>
  <si>
    <t>-1191762049</t>
  </si>
  <si>
    <t>460490012</t>
  </si>
  <si>
    <t>360123919</t>
  </si>
  <si>
    <t>460510054</t>
  </si>
  <si>
    <t>1779101139</t>
  </si>
  <si>
    <t>460560183</t>
  </si>
  <si>
    <t>1672553544</t>
  </si>
  <si>
    <t>KAPITOLA</t>
  </si>
  <si>
    <t>TOS č.1</t>
  </si>
  <si>
    <t>Rozvaděč RM</t>
  </si>
  <si>
    <t>Motorový spínač s ochranou 1,0-1,6A 3P</t>
  </si>
  <si>
    <t>697355488</t>
  </si>
  <si>
    <t>Poznámka k položce:_x000d_
Nastavit dle štítku motoru</t>
  </si>
  <si>
    <t>Motorový spínač s ochranou 1,6-2,5A 3-pólový</t>
  </si>
  <si>
    <t>-366282584</t>
  </si>
  <si>
    <t>Motorový spínač s ochranou 2,5-4,0A 3-pólový</t>
  </si>
  <si>
    <t>-611977294</t>
  </si>
  <si>
    <t>Motorový spínač s ochranou 6,3-10A 3-pólový</t>
  </si>
  <si>
    <t>-1616707441</t>
  </si>
  <si>
    <t>Signální pomocný kontakt 2P</t>
  </si>
  <si>
    <t>1201912458</t>
  </si>
  <si>
    <t>Asymetrický cyklovač 12-240VAC/DC, 1P, 8A</t>
  </si>
  <si>
    <t>723614404</t>
  </si>
  <si>
    <t>Časové relé multifunkční,12-240VAC/DC,2P</t>
  </si>
  <si>
    <t>464975490</t>
  </si>
  <si>
    <t>Proudové relé 0,5-5A/ 250V AC, 1-fázové</t>
  </si>
  <si>
    <t>1581483514</t>
  </si>
  <si>
    <t>Fázové relé,5A/250V, 3 funkce, 1 P</t>
  </si>
  <si>
    <t>-1104773364</t>
  </si>
  <si>
    <t>Relé 4P/6A,24VAC</t>
  </si>
  <si>
    <t>1851781479</t>
  </si>
  <si>
    <t>Relé 4P/6A,230VAC</t>
  </si>
  <si>
    <t>1081232745</t>
  </si>
  <si>
    <t>Patice pro relé 4P/6A, DIN</t>
  </si>
  <si>
    <t>-374242824</t>
  </si>
  <si>
    <t>Vypínač 1-pólový, 20A, DIN lišta</t>
  </si>
  <si>
    <t>108026196</t>
  </si>
  <si>
    <t>Přepínač 1-pólový (1-0-2), 20A, DIN lišta</t>
  </si>
  <si>
    <t>1332194948</t>
  </si>
  <si>
    <t>Přepínač 2 pol.(1-0-2), 20A, DIN lišta</t>
  </si>
  <si>
    <t>383786969</t>
  </si>
  <si>
    <t>Přepínač 1 pol.(1-2), 20A, DIN lišta</t>
  </si>
  <si>
    <t>-826802397</t>
  </si>
  <si>
    <t>Signálka LED,110-240VACDC</t>
  </si>
  <si>
    <t>-428579923</t>
  </si>
  <si>
    <t>Signálka LED, 12-24VACDC</t>
  </si>
  <si>
    <t>-1431255053</t>
  </si>
  <si>
    <t>Signálka LED2x,12-24VACDC</t>
  </si>
  <si>
    <t>407745636</t>
  </si>
  <si>
    <t>Bzučák,DIN 230V</t>
  </si>
  <si>
    <t>-1165966379</t>
  </si>
  <si>
    <t>Patice pro svodič přepětí typ 3</t>
  </si>
  <si>
    <t>1779136759</t>
  </si>
  <si>
    <t>Transfornátor 230V/24V-55VA</t>
  </si>
  <si>
    <t>97422897</t>
  </si>
  <si>
    <t>Termistorové relé 230V/16A/1P</t>
  </si>
  <si>
    <t>545661673</t>
  </si>
  <si>
    <t>Vlhkostní relé 230V/16A/1P</t>
  </si>
  <si>
    <t>572447980</t>
  </si>
  <si>
    <t>Spínací hodiny denní, 230VAC</t>
  </si>
  <si>
    <t>139930937</t>
  </si>
  <si>
    <t>Stykač 3z/9A, PK11, 24VAC</t>
  </si>
  <si>
    <t>-1820928766</t>
  </si>
  <si>
    <t>Stykač 3z/12A, PK11, 24VAC</t>
  </si>
  <si>
    <t>-2136707453</t>
  </si>
  <si>
    <t>Pomocné kontakty PK20</t>
  </si>
  <si>
    <t>-1142771092</t>
  </si>
  <si>
    <t>Napájecí zdroj 12VDC/DIN</t>
  </si>
  <si>
    <t>114845720</t>
  </si>
  <si>
    <t>Poznámka k položce:_x000d_
dodávka M+R</t>
  </si>
  <si>
    <t>0" DODÁVKA M+R</t>
  </si>
  <si>
    <t>Externí vstupy a výstupy 16DI/6DO/DIN</t>
  </si>
  <si>
    <t>1856115740</t>
  </si>
  <si>
    <t>Oceloplechový rozvaděč 222PLE, průhledné dveře</t>
  </si>
  <si>
    <t>82358360</t>
  </si>
  <si>
    <t>1701475941</t>
  </si>
  <si>
    <t>465902941</t>
  </si>
  <si>
    <t>kč</t>
  </si>
  <si>
    <t>-1007946316</t>
  </si>
  <si>
    <t>1968243289</t>
  </si>
  <si>
    <t>KOMPLETACE, REVIZE</t>
  </si>
  <si>
    <t>1761535804</t>
  </si>
  <si>
    <t>Jistič B6/1, barevná páčka</t>
  </si>
  <si>
    <t>1816598343</t>
  </si>
  <si>
    <t>Jistič B2/1N</t>
  </si>
  <si>
    <t>1848956947</t>
  </si>
  <si>
    <t>898256181</t>
  </si>
  <si>
    <t>-1637055427</t>
  </si>
  <si>
    <t>454852761</t>
  </si>
  <si>
    <t>TOS Č2</t>
  </si>
  <si>
    <t>PŘECHODOVÁ A OVLÁDACÍ SKŘÍŇ MXS1+2</t>
  </si>
  <si>
    <t>bs</t>
  </si>
  <si>
    <t>Plastová skříň 24PLE, plné dveře</t>
  </si>
  <si>
    <t>1557293315</t>
  </si>
  <si>
    <t>MM216374--1</t>
  </si>
  <si>
    <t>Propojovací díl</t>
  </si>
  <si>
    <t>1281366408</t>
  </si>
  <si>
    <t>MM216384--1</t>
  </si>
  <si>
    <t>Kontakt 1Z,zadní,pérová svorka</t>
  </si>
  <si>
    <t>-819476662</t>
  </si>
  <si>
    <t>MM216872--1</t>
  </si>
  <si>
    <t>Páčkový spínač, 3 pólový, aretace, 60 stupňů</t>
  </si>
  <si>
    <t>-2005864475</t>
  </si>
  <si>
    <t>Pol44-1</t>
  </si>
  <si>
    <t>-1174585543</t>
  </si>
  <si>
    <t>TOSČ.3</t>
  </si>
  <si>
    <t>OVLÁDACÍ SKŘÍŇ MS3,6,7, A9</t>
  </si>
  <si>
    <t>MM216535--</t>
  </si>
  <si>
    <t>Krabice IP 67,1 pozice</t>
  </si>
  <si>
    <t>-1220927011</t>
  </si>
  <si>
    <t>592095863</t>
  </si>
  <si>
    <t>-2110781863</t>
  </si>
  <si>
    <t>TOSČ.4</t>
  </si>
  <si>
    <t>OVLÁDACÍ SKŘÍŇ MS4+5</t>
  </si>
  <si>
    <t>MM216537--</t>
  </si>
  <si>
    <t>Krabice IP 67,2 pozice</t>
  </si>
  <si>
    <t>-409398978</t>
  </si>
  <si>
    <t>Pol47</t>
  </si>
  <si>
    <t>1847243028</t>
  </si>
  <si>
    <t>1959225191</t>
  </si>
  <si>
    <t>REVIZE</t>
  </si>
  <si>
    <t>00001</t>
  </si>
  <si>
    <t>524954561</t>
  </si>
  <si>
    <t>00002</t>
  </si>
  <si>
    <t>1475976235</t>
  </si>
  <si>
    <t>00003</t>
  </si>
  <si>
    <t>381532763</t>
  </si>
  <si>
    <t>129</t>
  </si>
  <si>
    <t>00004</t>
  </si>
  <si>
    <t>Komplexní zkoušky, vč. vypracování harmonogramu</t>
  </si>
  <si>
    <t>-1885062330</t>
  </si>
  <si>
    <t>130</t>
  </si>
  <si>
    <t>00005</t>
  </si>
  <si>
    <t>1259215211</t>
  </si>
  <si>
    <t>131</t>
  </si>
  <si>
    <t>00006</t>
  </si>
  <si>
    <t>Zajištění podkladů a zákres změn pro dokumentaci skutečného provedení</t>
  </si>
  <si>
    <t>722740317</t>
  </si>
  <si>
    <t>132</t>
  </si>
  <si>
    <t>00007</t>
  </si>
  <si>
    <t>-731119</t>
  </si>
  <si>
    <t>133</t>
  </si>
  <si>
    <t>00008</t>
  </si>
  <si>
    <t>1446097702</t>
  </si>
  <si>
    <t>134</t>
  </si>
  <si>
    <t>00009</t>
  </si>
  <si>
    <t>116995572</t>
  </si>
  <si>
    <t>135</t>
  </si>
  <si>
    <t>00010</t>
  </si>
  <si>
    <t>896987756</t>
  </si>
  <si>
    <t>02 - PŘÍPOJKY SPLAŠKOVÉ KANALIZACE</t>
  </si>
  <si>
    <t>021 - PŘÍPOJKY SPLAŠKOVÉ KANALIZACE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</si>
  <si>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</si>
  <si>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</si>
  <si>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1197343595</t>
  </si>
  <si>
    <t>45,00*2,00 "délka přípojek pod dlažbou*šířka pruhu"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</si>
  <si>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</si>
  <si>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</si>
  <si>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415518799</t>
  </si>
  <si>
    <t>32,00*2,00 "délka přípojek pod zámk. dlažbou*šířka pruhu"</t>
  </si>
  <si>
    <t>113106361</t>
  </si>
  <si>
    <t>Rozebrání dlažeb a dílců při překopech inženýrských sítí s přemístěním hmot na skládku na vzdálenost do 3 m nebo s naložením na dopravní prostředek strojně plochy jednotlivě do 15 m2 vozovek a ploch, s jakoukoliv výplní spár z drobných kostek nebo odseků s ložem z kameniva těženého</t>
  </si>
  <si>
    <t>2096617516</t>
  </si>
  <si>
    <t>9,00*2,00 "délka přípojek pod žul. kostk.*šířka pruhu"</t>
  </si>
  <si>
    <t>113107312</t>
  </si>
  <si>
    <t>Odstranění podkladů nebo krytů strojně plochy jednotlivě do 50 m2 s přemístěním hmot na skládku na vzdálenost do 3 m nebo s naložením na dopravní prostředek z kameniva těženého, o tl. vrstvy přes 100 do 200 mm</t>
  </si>
  <si>
    <t>405985153</t>
  </si>
  <si>
    <t>(412,50-(119*0,75))*1,00 "délka přípojky v komunikaci -(počet přípojek v komunikaci*délka odstraněného pruhu při výstavbě kanalizace))*šířka pruhu"</t>
  </si>
  <si>
    <t>90,00+64,00+18,00 "pod dlažbami"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</si>
  <si>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</si>
  <si>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</si>
  <si>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659755696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</si>
  <si>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</si>
  <si>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</si>
  <si>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215551902</t>
  </si>
  <si>
    <t>(412,50-(119*1,50))*1,50 "délka přípojek v komunikaci -(počet přípojek v komunikaci*délka odstraněného pruhu při výstavbě kanalizace))*šířka pruhu"</t>
  </si>
  <si>
    <t>113201112</t>
  </si>
  <si>
    <t>Vytrhání obrub s vybouráním lože, s přemístěním hmot na skládku na vzdálenost do 3 m nebo s naložením na dopravní prostředek silničních ležatých</t>
  </si>
  <si>
    <t>330565776</t>
  </si>
  <si>
    <t>28*2,00 "28 přípojek * 2m šířka rozebrání"</t>
  </si>
  <si>
    <t>-1169370645</t>
  </si>
  <si>
    <t>901640177</t>
  </si>
  <si>
    <t>-1891178312</t>
  </si>
  <si>
    <t>106*1,00 "zajištění plynovodů a vodovodů"</t>
  </si>
  <si>
    <t>-1616898933</t>
  </si>
  <si>
    <t>145*1,00 "zajištění kabelů"</t>
  </si>
  <si>
    <t>-1513676264</t>
  </si>
  <si>
    <t>1,10*1,60*(106+145) "plynovody, vodovody, kabely"</t>
  </si>
  <si>
    <t>121103111</t>
  </si>
  <si>
    <t>Skrývka zemin schopných zúrodnění v rovině a ve sklonu do 1:5</t>
  </si>
  <si>
    <t>1525403761</t>
  </si>
  <si>
    <t>378,00*1,00*0,20 "vrtsva ornice 20cm"</t>
  </si>
  <si>
    <t>101*1,60*0,60*0,20 "vrstva ornice - rozšíření u šachet"</t>
  </si>
  <si>
    <t>130901121</t>
  </si>
  <si>
    <t>Bourání konstrukcí v hloubených vykopávkách ručně s přemístěním suti na hromady na vzdálenost do 20 m nebo s naložením na dopravní prostředek z betonu prostého neprokládaného</t>
  </si>
  <si>
    <t>-1771152801</t>
  </si>
  <si>
    <t>Poznámka k položce:_x000d_
Poznámka k položce: viz poznámky ve výkazu výměr</t>
  </si>
  <si>
    <t>(4,50+2,50+1,50+3,00+2,00)*0,20</t>
  </si>
  <si>
    <t>132254206</t>
  </si>
  <si>
    <t>Hloubení zapažených rýh šířky přes 800 do 2 000 mm strojně s urovnáním dna do předepsaného profilu a spádu v hornině třídy těžitelnosti I skupiny 3 přes 1 000 do 5 000 m3</t>
  </si>
  <si>
    <t>-1775700158</t>
  </si>
  <si>
    <t>2147,01 "celkový výkop přípojek"</t>
  </si>
  <si>
    <t>-94,99 "část ornice"</t>
  </si>
  <si>
    <t>-(32,00+45,00+9,00)*1,00*0,50 "část pod dlažbami"</t>
  </si>
  <si>
    <t>-351,00*0,10 "vrstva komunikace"</t>
  </si>
  <si>
    <t>-323,25*0,40 "vrstvy pod komunikací (pruh)"</t>
  </si>
  <si>
    <t>"ODPOČET 10% V TŘÍDĚ 4"-1844,62*0,1</t>
  </si>
  <si>
    <t>132354206</t>
  </si>
  <si>
    <t>Hloubení zapažených rýh šířky přes 800 do 2 000 mm strojně s urovnáním dna do předepsaného profilu a spádu v hornině třídy těžitelnosti II skupiny 4 přes 1 000 do 5 000 m3</t>
  </si>
  <si>
    <t>473073151</t>
  </si>
  <si>
    <t>"10% V TŘÍDE II SKUPINA 4"1844,62*0,1</t>
  </si>
  <si>
    <t>-1685174278</t>
  </si>
  <si>
    <t>241,82 "celk. výkop šachet"</t>
  </si>
  <si>
    <t>-1,60*0,60*0,20*101 "ornice (101 šachet)"</t>
  </si>
  <si>
    <t>-1,60*0,60*0,50*24 "komunikace (24 šachet)"</t>
  </si>
  <si>
    <t>124552045</t>
  </si>
  <si>
    <t>151201102</t>
  </si>
  <si>
    <t>Zřízení pažení a rozepření stěn rýh pro podzemní vedení zátažné, hloubky do 4 m</t>
  </si>
  <si>
    <t>1848805491</t>
  </si>
  <si>
    <t>620035336</t>
  </si>
  <si>
    <t>151201112</t>
  </si>
  <si>
    <t>Odstranění pažení a rozepření stěn rýh pro podzemní vedení s uložením materiálu na vzdálenost do 3 m od kraje výkopu zátažné, hloubky přes 2 do 4 m</t>
  </si>
  <si>
    <t>484130890</t>
  </si>
  <si>
    <t>552120508</t>
  </si>
  <si>
    <t>(323,25*1,00*1,00)+(24*0,60*1,60*1,00) "pruh výměny trasy komunikace/dlažby(silniční)+ počet šachet v komunikaci (rozšíření) - (hloubka 1,0 m)"</t>
  </si>
  <si>
    <t>350,02 "obsyp"</t>
  </si>
  <si>
    <t>81,40 "lože"</t>
  </si>
  <si>
    <t>814,00*0,075*0,075*3,14 "potrubí DN 150"</t>
  </si>
  <si>
    <t>251,90*0,30*0,30*3,14 "šachty"</t>
  </si>
  <si>
    <t>-200"odpočet využitelné zeminy nastavbě</t>
  </si>
  <si>
    <t>"10 % VE SKUPINĚ 4"-863,274*0,1</t>
  </si>
  <si>
    <t>-1796742394</t>
  </si>
  <si>
    <t>"10 % VE SKUPINĚ 4"863,274*0,1</t>
  </si>
  <si>
    <t>-858138810</t>
  </si>
  <si>
    <t>863,28</t>
  </si>
  <si>
    <t>167151112</t>
  </si>
  <si>
    <t>Nakládání, skládání a překládání neulehlého výkopku nebo sypaniny strojně nakládání, množství přes 100 m3, z hornin třídy těžitelnosti II, skupiny 4 a 5</t>
  </si>
  <si>
    <t>1794506168</t>
  </si>
  <si>
    <t>2,7</t>
  </si>
  <si>
    <t>1390709363</t>
  </si>
  <si>
    <t>863,28+2,70</t>
  </si>
  <si>
    <t>-1565290596</t>
  </si>
  <si>
    <t>"1 M3 = 1,8 T"(865,98-200)*1,8</t>
  </si>
  <si>
    <t>-649961064</t>
  </si>
  <si>
    <t>1257,54+863,16 "svislé přemístění"</t>
  </si>
  <si>
    <t>-863,28 "vytlačená zemina"</t>
  </si>
  <si>
    <t>-602463023</t>
  </si>
  <si>
    <t>2007920867</t>
  </si>
  <si>
    <t>814,00*0,43 "obsyp trubek DN 150"</t>
  </si>
  <si>
    <t>1848467245</t>
  </si>
  <si>
    <t>350,02*2,0 "převod na tuny"</t>
  </si>
  <si>
    <t>181311103</t>
  </si>
  <si>
    <t>Rozprostření a urovnání ornice v rovině nebo ve svahu sklonu do 1:5 ručně při souvislé ploše, tl. vrstvy do 200 mm</t>
  </si>
  <si>
    <t>285112209</t>
  </si>
  <si>
    <t>378,00*1,00</t>
  </si>
  <si>
    <t>101*1,60*0,60</t>
  </si>
  <si>
    <t>-271750170</t>
  </si>
  <si>
    <t>-1820545862</t>
  </si>
  <si>
    <t>334791114</t>
  </si>
  <si>
    <t>Prostup v betonových zdech z plastových trub průměru do DN 200</t>
  </si>
  <si>
    <t>-1762052232</t>
  </si>
  <si>
    <t>"PROSTUP - CHRÁNIČKA POD ZÍKLADEM STÁVAJÍCHO OPLOCENÍ" 55*1</t>
  </si>
  <si>
    <t>348171143</t>
  </si>
  <si>
    <t>Montáž oplocení z dílců kovových panelových svařovaných, na ocelové profilované sloupky, výšky přes 1,0 do 1,5 m</t>
  </si>
  <si>
    <t>590463128</t>
  </si>
  <si>
    <t>"ZPĚTNÁ MONTÁŽ PŮVODNÍHO OPLOCENÍ"</t>
  </si>
  <si>
    <t>21,00*2 "2m části plotu (bez podezdívky)"</t>
  </si>
  <si>
    <t>DRX.GP660004</t>
  </si>
  <si>
    <t>Svařovaný panel poplastovaný Axis C 1,23/2,48m - RAL 6005</t>
  </si>
  <si>
    <t>-1995407549</t>
  </si>
  <si>
    <t>42*0,4 'Přepočtené koeficientem množství</t>
  </si>
  <si>
    <t>-90016340</t>
  </si>
  <si>
    <t>814,00*0,10 "lože"</t>
  </si>
  <si>
    <t>943174335</t>
  </si>
  <si>
    <t>495,25 "ASFALT</t>
  </si>
  <si>
    <t>"DLAŽBY" 90+64+18</t>
  </si>
  <si>
    <t>1196834989</t>
  </si>
  <si>
    <t>727405249</t>
  </si>
  <si>
    <t>495,25</t>
  </si>
  <si>
    <t>566901173</t>
  </si>
  <si>
    <t>Vyspravení podkladu po překopech inženýrských sítí plochy do 15 m2 s rozprostřením a zhutněním směsí zpevněnou cementem SC C 20/25 (PB I) tl. 200 mm</t>
  </si>
  <si>
    <t>1355916653</t>
  </si>
  <si>
    <t>OBNOVA POVRCHU V MÍSTECH POŠKOZENÉHO BETONOVÉHO POVRCHU"</t>
  </si>
  <si>
    <t>(4,50+2,50+1,50+3,00+2,00)</t>
  </si>
  <si>
    <t>131846907</t>
  </si>
  <si>
    <t>148031910</t>
  </si>
  <si>
    <t>-1939785955</t>
  </si>
  <si>
    <t>577146111</t>
  </si>
  <si>
    <t>Asfaltový beton vrstva ložní ACL 22 (ABVH) s rozprostřením a zhutněním z nemodifikovaného asfaltu v pruhu šířky do 3 m, po zhutnění tl. 50 mm</t>
  </si>
  <si>
    <t>1720301850</t>
  </si>
  <si>
    <t>1413790588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</si>
  <si>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</si>
  <si>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</si>
  <si>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1707252481</t>
  </si>
  <si>
    <t>"MATERIÁL BUDE POUŽIT PŮVODNÍ</t>
  </si>
  <si>
    <t>-396402670</t>
  </si>
  <si>
    <t>59245015</t>
  </si>
  <si>
    <t>dlažba zámková tvaru I 200x165x60mm přírodní</t>
  </si>
  <si>
    <t>730036428</t>
  </si>
  <si>
    <t>154,000*1,05</t>
  </si>
  <si>
    <t>871315221</t>
  </si>
  <si>
    <t>Kanalizační potrubí z tvrdého PVC v otevřeném výkopu ve sklonu do 20 %, hladkého plnostěnného jednovrstvého, tuhost třídy SN 8 DN 160</t>
  </si>
  <si>
    <t>-476125625</t>
  </si>
  <si>
    <t>871RPOLOŽKA1</t>
  </si>
  <si>
    <t>Montáž a osazení plastové revizní šachty DN600, včetně seříznutí a osazení poklopu</t>
  </si>
  <si>
    <t>-1064725182</t>
  </si>
  <si>
    <t>28661907</t>
  </si>
  <si>
    <t>dno šachtové 600 DIN UR 160 - typ "X"</t>
  </si>
  <si>
    <t>-1537499081</t>
  </si>
  <si>
    <t>28661041</t>
  </si>
  <si>
    <t>roura šachtová PP korugovaná dno DN 600 dl 2m</t>
  </si>
  <si>
    <t>2065996205</t>
  </si>
  <si>
    <t>28661042</t>
  </si>
  <si>
    <t>roura šachtová PP korugovaná dno DN 600 dl 3m</t>
  </si>
  <si>
    <t>-1030477166</t>
  </si>
  <si>
    <t>28661045</t>
  </si>
  <si>
    <t>roura šachtová PP korugovaná dno DN 600 dl 6m</t>
  </si>
  <si>
    <t>-677304681</t>
  </si>
  <si>
    <t>28661939</t>
  </si>
  <si>
    <t>prstenec šachtový betonový dno DN 600</t>
  </si>
  <si>
    <t>-918074657</t>
  </si>
  <si>
    <t>877310330</t>
  </si>
  <si>
    <t>Montáž tvarovek na kanalizačním plastovém potrubí z polypropylenu PP hladkého plnostěnného spojek nebo redukcí DN 150</t>
  </si>
  <si>
    <t>2063204630</t>
  </si>
  <si>
    <t>28617235</t>
  </si>
  <si>
    <t>spojka přesuvná kanalizační PP DN 150</t>
  </si>
  <si>
    <t>-1687863226</t>
  </si>
  <si>
    <t>34258831</t>
  </si>
  <si>
    <t>28617480</t>
  </si>
  <si>
    <t>vložka šachtová kanalizace PP korugované DN 160</t>
  </si>
  <si>
    <t>-473181987</t>
  </si>
  <si>
    <t>-481946336</t>
  </si>
  <si>
    <t>89901RPOLOŽKA2</t>
  </si>
  <si>
    <t>Křížení trasy navržené přípojky s propustkem</t>
  </si>
  <si>
    <t>-1509454808</t>
  </si>
  <si>
    <t>89902RPOLOŽKA3</t>
  </si>
  <si>
    <t>Křížení trasy navržené přípojky s odvodňovacím žlabem</t>
  </si>
  <si>
    <t>-377746279</t>
  </si>
  <si>
    <t>899311114</t>
  </si>
  <si>
    <t>Osazení ocelových nebo litinových poklopů s rámem na šachtách tunelové stoky hmotnosti jednotlivě přes 150 kg</t>
  </si>
  <si>
    <t>-1025622229</t>
  </si>
  <si>
    <t>-1840330853</t>
  </si>
  <si>
    <t>226775120</t>
  </si>
  <si>
    <t>(412,50-(119*1,50))*2 "2 pruhy pro přípojky v komunikaci"</t>
  </si>
  <si>
    <t>1447480858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</si>
  <si>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</si>
  <si>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</si>
  <si>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-1743609047</t>
  </si>
  <si>
    <t>600810173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</si>
  <si>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</si>
  <si>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</si>
  <si>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1124340082</t>
  </si>
  <si>
    <t>979071021</t>
  </si>
  <si>
    <t>Očištění vybouraných dlažebních kostek při překopech inženýrských sítí od spojovacího materiálu, s přemístěním hmot na skládku na vzdálenost do 3 m nebo s naložením na dopravní prostředek drobných, s původním vyplněním spár kamenivem těženým</t>
  </si>
  <si>
    <t>1358744140</t>
  </si>
  <si>
    <t>-443277051</t>
  </si>
  <si>
    <t>431,008-200 "bude využito na stavbě</t>
  </si>
  <si>
    <t>-641472360</t>
  </si>
  <si>
    <t>231,008*(15-1)</t>
  </si>
  <si>
    <t>-433849017</t>
  </si>
  <si>
    <t>-247160967</t>
  </si>
  <si>
    <t>148,575+77,22-100 "bude využito na stavbě</t>
  </si>
  <si>
    <t>-1730880529</t>
  </si>
  <si>
    <t>431,008-225,795-100"bude využito na stavbě</t>
  </si>
  <si>
    <t>-115104921</t>
  </si>
  <si>
    <t>383,669+104,498+6,748+188,632+2,778+64,214</t>
  </si>
  <si>
    <t>89,898+3,307+12,975+18,272+194,57</t>
  </si>
  <si>
    <t>-1365508299</t>
  </si>
  <si>
    <t>1,318+60,194+0,285</t>
  </si>
  <si>
    <t>HZS2132</t>
  </si>
  <si>
    <t>Hodinové zúčtovací sazby profesí PSV provádění stavebních konstrukcí zámečník odborný</t>
  </si>
  <si>
    <t>388991450</t>
  </si>
  <si>
    <t xml:space="preserve">"DEMONTÁŽ OPLOCENÍ  OPLOCENÍ"</t>
  </si>
  <si>
    <t>"21 KUSŮ 2m části plotu (bez podezdívky) - 2 PRACOVNÍCI 2 DNY "2*2*8,5</t>
  </si>
  <si>
    <t>012002000</t>
  </si>
  <si>
    <t>Geodetické práce</t>
  </si>
  <si>
    <t>KUS</t>
  </si>
  <si>
    <t>-968311987</t>
  </si>
  <si>
    <t>"ZAMĚŘENÍ PŘÍPOJEK" 125</t>
  </si>
  <si>
    <t>013002000</t>
  </si>
  <si>
    <t>Projektové práce</t>
  </si>
  <si>
    <t>1533487631</t>
  </si>
  <si>
    <t>"DOKUMENTACE SKUTEČNÉHO PROVEDENÍ" 1</t>
  </si>
  <si>
    <t>1993565243</t>
  </si>
  <si>
    <t>"NÁKLADY NAS ZAŘÍZENÍ STAVENIŠTĚ, OPLOCENÍ, DOPRAVNÍ ZNAČENÍ, OSVĚTLENÍ APOD" 1</t>
  </si>
  <si>
    <t>043103000</t>
  </si>
  <si>
    <t>Zkoušky bez rozlišení</t>
  </si>
  <si>
    <t>1375739713</t>
  </si>
  <si>
    <t>"ZKOUŠKY POTŘEBNÉ K PŘEDÁNÍ STAVBY" 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</si>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</sst>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20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20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4" fillId="5" borderId="8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right" vertical="center"/>
    </xf>
    <xf numFmtId="0" fontId="24" fillId="5" borderId="9" xfId="0" applyFont="1" applyFill="1" applyBorder="1" applyAlignment="1">
      <alignment horizontal="center" vertical="center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5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horizontal="right" vertical="center"/>
    </xf>
    <xf numFmtId="4" fontId="2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5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0" fontId="32" fillId="0" borderId="0" xfId="1" applyFont="1" applyAlignment="1">
      <alignment horizontal="center"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6" fillId="0" borderId="0" xfId="0" applyNumberFormat="1" applyFont="1" applyAlignment="1"/>
    <xf numFmtId="166" fontId="35" fillId="0" borderId="13" xfId="0" applyNumberFormat="1" applyFont="1" applyBorder="1" applyAlignment="1"/>
    <xf numFmtId="166" fontId="35" fillId="0" borderId="14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4" fillId="0" borderId="23" xfId="0" applyFont="1" applyBorder="1" applyAlignment="1" applyProtection="1">
      <alignment horizontal="center" vertical="center"/>
      <protection locked="0"/>
    </xf>
    <xf numFmtId="49" fontId="24" fillId="0" borderId="23" xfId="0" applyNumberFormat="1" applyFont="1" applyBorder="1" applyAlignment="1" applyProtection="1">
      <alignment horizontal="left" vertical="center" wrapText="1"/>
      <protection locked="0"/>
    </xf>
    <xf numFmtId="0" fontId="24" fillId="0" borderId="23" xfId="0" applyFont="1" applyBorder="1" applyAlignment="1" applyProtection="1">
      <alignment horizontal="left" vertical="center" wrapText="1"/>
      <protection locked="0"/>
    </xf>
    <xf numFmtId="0" fontId="24" fillId="0" borderId="23" xfId="0" applyFont="1" applyBorder="1" applyAlignment="1" applyProtection="1">
      <alignment horizontal="center" vertical="center" wrapText="1"/>
      <protection locked="0"/>
    </xf>
    <xf numFmtId="167" fontId="24" fillId="0" borderId="23" xfId="0" applyNumberFormat="1" applyFont="1" applyBorder="1" applyAlignment="1" applyProtection="1">
      <alignment vertical="center"/>
      <protection locked="0"/>
    </xf>
    <xf numFmtId="4" fontId="24" fillId="3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  <protection locked="0"/>
    </xf>
    <xf numFmtId="0" fontId="25" fillId="3" borderId="15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166" fontId="25" fillId="0" borderId="0" xfId="0" applyNumberFormat="1" applyFont="1" applyBorder="1" applyAlignment="1">
      <alignment vertical="center"/>
    </xf>
    <xf numFmtId="166" fontId="25" fillId="0" borderId="16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9" fillId="0" borderId="23" xfId="0" applyFont="1" applyBorder="1" applyAlignment="1" applyProtection="1">
      <alignment horizontal="center" vertical="center"/>
      <protection locked="0"/>
    </xf>
    <xf numFmtId="49" fontId="39" fillId="0" borderId="23" xfId="0" applyNumberFormat="1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center" vertical="center" wrapText="1"/>
      <protection locked="0"/>
    </xf>
    <xf numFmtId="167" fontId="39" fillId="0" borderId="23" xfId="0" applyNumberFormat="1" applyFont="1" applyBorder="1" applyAlignment="1" applyProtection="1">
      <alignment vertical="center"/>
      <protection locked="0"/>
    </xf>
    <xf numFmtId="4" fontId="39" fillId="3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  <protection locked="0"/>
    </xf>
    <xf numFmtId="0" fontId="40" fillId="0" borderId="4" xfId="0" applyFont="1" applyBorder="1" applyAlignment="1">
      <alignment vertical="center"/>
    </xf>
    <xf numFmtId="0" fontId="39" fillId="3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25" fillId="3" borderId="20" xfId="0" applyFont="1" applyFill="1" applyBorder="1" applyAlignment="1" applyProtection="1">
      <alignment horizontal="left" vertical="center"/>
      <protection locked="0"/>
    </xf>
    <xf numFmtId="0" fontId="25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166" fontId="25" fillId="0" borderId="22" xfId="0" applyNumberFormat="1" applyFont="1" applyBorder="1" applyAlignment="1">
      <alignment vertical="center"/>
    </xf>
    <xf numFmtId="167" fontId="24" fillId="3" borderId="23" xfId="0" applyNumberFormat="1" applyFont="1" applyFill="1" applyBorder="1" applyAlignment="1" applyProtection="1">
      <alignment vertical="center"/>
      <protection locked="0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13" fillId="0" borderId="4" xfId="0" applyFont="1" applyBorder="1" applyAlignment="1"/>
    <xf numFmtId="0" fontId="13" fillId="0" borderId="0" xfId="0" applyFont="1" applyAlignment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/>
    <xf numFmtId="0" fontId="13" fillId="0" borderId="15" xfId="0" applyFont="1" applyBorder="1" applyAlignment="1"/>
    <xf numFmtId="0" fontId="13" fillId="0" borderId="0" xfId="0" applyFont="1" applyBorder="1" applyAlignment="1"/>
    <xf numFmtId="166" fontId="13" fillId="0" borderId="0" xfId="0" applyNumberFormat="1" applyFont="1" applyBorder="1" applyAlignment="1"/>
    <xf numFmtId="166" fontId="13" fillId="0" borderId="16" xfId="0" applyNumberFormat="1" applyFont="1" applyBorder="1" applyAlignment="1"/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20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1" t="s">
        <v>7</v>
      </c>
      <c r="BT2" s="21" t="s">
        <v>8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4"/>
      <c r="BS3" s="21" t="s">
        <v>7</v>
      </c>
      <c r="BT3" s="21" t="s">
        <v>9</v>
      </c>
    </row>
    <row r="4" s="1" customFormat="1" ht="24.96" customHeight="1">
      <c r="B4" s="24"/>
      <c r="D4" s="25" t="s">
        <v>10</v>
      </c>
      <c r="AR4" s="24"/>
      <c r="AS4" s="26" t="s">
        <v>11</v>
      </c>
      <c r="BE4" s="27" t="s">
        <v>12</v>
      </c>
      <c r="BS4" s="21" t="s">
        <v>13</v>
      </c>
    </row>
    <row r="5" s="1" customFormat="1" ht="12" customHeight="1">
      <c r="B5" s="24"/>
      <c r="D5" s="28" t="s">
        <v>14</v>
      </c>
      <c r="K5" s="29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4"/>
      <c r="BE5" s="30" t="s">
        <v>16</v>
      </c>
      <c r="BS5" s="21" t="s">
        <v>7</v>
      </c>
    </row>
    <row r="6" s="1" customFormat="1" ht="36.96" customHeight="1">
      <c r="B6" s="24"/>
      <c r="D6" s="31" t="s">
        <v>17</v>
      </c>
      <c r="K6" s="32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4"/>
      <c r="BE6" s="33"/>
      <c r="BS6" s="21" t="s">
        <v>7</v>
      </c>
    </row>
    <row r="7" s="1" customFormat="1" ht="12" customHeight="1">
      <c r="B7" s="24"/>
      <c r="D7" s="34" t="s">
        <v>19</v>
      </c>
      <c r="K7" s="29" t="s">
        <v>3</v>
      </c>
      <c r="AK7" s="34" t="s">
        <v>20</v>
      </c>
      <c r="AN7" s="29" t="s">
        <v>3</v>
      </c>
      <c r="AR7" s="24"/>
      <c r="BE7" s="33"/>
      <c r="BS7" s="21" t="s">
        <v>7</v>
      </c>
    </row>
    <row r="8" s="1" customFormat="1" ht="12" customHeight="1">
      <c r="B8" s="24"/>
      <c r="D8" s="34" t="s">
        <v>21</v>
      </c>
      <c r="K8" s="29" t="s">
        <v>22</v>
      </c>
      <c r="AK8" s="34" t="s">
        <v>23</v>
      </c>
      <c r="AN8" s="35" t="s">
        <v>24</v>
      </c>
      <c r="AR8" s="24"/>
      <c r="BE8" s="33"/>
      <c r="BS8" s="21" t="s">
        <v>7</v>
      </c>
    </row>
    <row r="9" s="1" customFormat="1" ht="14.4" customHeight="1">
      <c r="B9" s="24"/>
      <c r="AR9" s="24"/>
      <c r="BE9" s="33"/>
      <c r="BS9" s="21" t="s">
        <v>7</v>
      </c>
    </row>
    <row r="10" s="1" customFormat="1" ht="12" customHeight="1">
      <c r="B10" s="24"/>
      <c r="D10" s="34" t="s">
        <v>25</v>
      </c>
      <c r="AK10" s="34" t="s">
        <v>26</v>
      </c>
      <c r="AN10" s="29" t="s">
        <v>3</v>
      </c>
      <c r="AR10" s="24"/>
      <c r="BE10" s="33"/>
      <c r="BS10" s="21" t="s">
        <v>7</v>
      </c>
    </row>
    <row r="11" s="1" customFormat="1" ht="18.48" customHeight="1">
      <c r="B11" s="24"/>
      <c r="E11" s="29" t="s">
        <v>27</v>
      </c>
      <c r="AK11" s="34" t="s">
        <v>28</v>
      </c>
      <c r="AN11" s="29" t="s">
        <v>3</v>
      </c>
      <c r="AR11" s="24"/>
      <c r="BE11" s="33"/>
      <c r="BS11" s="21" t="s">
        <v>7</v>
      </c>
    </row>
    <row r="12" s="1" customFormat="1" ht="6.96" customHeight="1">
      <c r="B12" s="24"/>
      <c r="AR12" s="24"/>
      <c r="BE12" s="33"/>
      <c r="BS12" s="21" t="s">
        <v>7</v>
      </c>
    </row>
    <row r="13" s="1" customFormat="1" ht="12" customHeight="1">
      <c r="B13" s="24"/>
      <c r="D13" s="34" t="s">
        <v>29</v>
      </c>
      <c r="AK13" s="34" t="s">
        <v>26</v>
      </c>
      <c r="AN13" s="36" t="s">
        <v>30</v>
      </c>
      <c r="AR13" s="24"/>
      <c r="BE13" s="33"/>
      <c r="BS13" s="21" t="s">
        <v>7</v>
      </c>
    </row>
    <row r="14">
      <c r="B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N14" s="36" t="s">
        <v>30</v>
      </c>
      <c r="AR14" s="24"/>
      <c r="BE14" s="33"/>
      <c r="BS14" s="21" t="s">
        <v>7</v>
      </c>
    </row>
    <row r="15" s="1" customFormat="1" ht="6.96" customHeight="1">
      <c r="B15" s="24"/>
      <c r="AR15" s="24"/>
      <c r="BE15" s="33"/>
      <c r="BS15" s="21" t="s">
        <v>4</v>
      </c>
    </row>
    <row r="16" s="1" customFormat="1" ht="12" customHeight="1">
      <c r="B16" s="24"/>
      <c r="D16" s="34" t="s">
        <v>31</v>
      </c>
      <c r="AK16" s="34" t="s">
        <v>26</v>
      </c>
      <c r="AN16" s="29" t="s">
        <v>3</v>
      </c>
      <c r="AR16" s="24"/>
      <c r="BE16" s="33"/>
      <c r="BS16" s="21" t="s">
        <v>4</v>
      </c>
    </row>
    <row r="17" s="1" customFormat="1" ht="18.48" customHeight="1">
      <c r="B17" s="24"/>
      <c r="E17" s="29" t="s">
        <v>32</v>
      </c>
      <c r="AK17" s="34" t="s">
        <v>28</v>
      </c>
      <c r="AN17" s="29" t="s">
        <v>3</v>
      </c>
      <c r="AR17" s="24"/>
      <c r="BE17" s="33"/>
      <c r="BS17" s="21" t="s">
        <v>33</v>
      </c>
    </row>
    <row r="18" s="1" customFormat="1" ht="6.96" customHeight="1">
      <c r="B18" s="24"/>
      <c r="AR18" s="24"/>
      <c r="BE18" s="33"/>
      <c r="BS18" s="21" t="s">
        <v>7</v>
      </c>
    </row>
    <row r="19" s="1" customFormat="1" ht="12" customHeight="1">
      <c r="B19" s="24"/>
      <c r="D19" s="34" t="s">
        <v>34</v>
      </c>
      <c r="AK19" s="34" t="s">
        <v>26</v>
      </c>
      <c r="AN19" s="29" t="s">
        <v>3</v>
      </c>
      <c r="AR19" s="24"/>
      <c r="BE19" s="33"/>
      <c r="BS19" s="21" t="s">
        <v>7</v>
      </c>
    </row>
    <row r="20" s="1" customFormat="1" ht="18.48" customHeight="1">
      <c r="B20" s="24"/>
      <c r="E20" s="29" t="s">
        <v>35</v>
      </c>
      <c r="AK20" s="34" t="s">
        <v>28</v>
      </c>
      <c r="AN20" s="29" t="s">
        <v>3</v>
      </c>
      <c r="AR20" s="24"/>
      <c r="BE20" s="33"/>
      <c r="BS20" s="21" t="s">
        <v>4</v>
      </c>
    </row>
    <row r="21" s="1" customFormat="1" ht="6.96" customHeight="1">
      <c r="B21" s="24"/>
      <c r="AR21" s="24"/>
      <c r="BE21" s="33"/>
    </row>
    <row r="22" s="1" customFormat="1" ht="12" customHeight="1">
      <c r="B22" s="24"/>
      <c r="D22" s="34" t="s">
        <v>36</v>
      </c>
      <c r="AR22" s="24"/>
      <c r="BE22" s="33"/>
    </row>
    <row r="23" s="1" customFormat="1" ht="47.25" customHeight="1">
      <c r="B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R23" s="24"/>
      <c r="BE23" s="33"/>
    </row>
    <row r="24" s="1" customFormat="1" ht="6.96" customHeight="1">
      <c r="B24" s="24"/>
      <c r="AR24" s="24"/>
      <c r="BE24" s="33"/>
    </row>
    <row r="25" s="1" customFormat="1" ht="6.96" customHeight="1">
      <c r="B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R25" s="24"/>
      <c r="BE25" s="33"/>
    </row>
    <row r="26" s="2" customFormat="1" ht="25.92" customHeight="1">
      <c r="A26" s="40"/>
      <c r="B26" s="41"/>
      <c r="C26" s="40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0"/>
      <c r="AQ26" s="40"/>
      <c r="AR26" s="41"/>
      <c r="BE26" s="33"/>
    </row>
    <row r="27" s="2" customFormat="1" ht="6.96" customHeight="1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1"/>
      <c r="BE27" s="33"/>
    </row>
    <row r="28" s="2" customForma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1"/>
      <c r="BE28" s="33"/>
    </row>
    <row r="29" s="3" customFormat="1" ht="14.4" customHeight="1">
      <c r="A29" s="3"/>
      <c r="B29" s="46"/>
      <c r="C29" s="3"/>
      <c r="D29" s="34" t="s">
        <v>42</v>
      </c>
      <c r="E29" s="3"/>
      <c r="F29" s="34" t="s">
        <v>43</v>
      </c>
      <c r="G29" s="3"/>
      <c r="H29" s="3"/>
      <c r="I29" s="3"/>
      <c r="J29" s="3"/>
      <c r="K29" s="3"/>
      <c r="L29" s="47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8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8">
        <f>ROUND(AV54, 2)</f>
        <v>0</v>
      </c>
      <c r="AL29" s="3"/>
      <c r="AM29" s="3"/>
      <c r="AN29" s="3"/>
      <c r="AO29" s="3"/>
      <c r="AP29" s="3"/>
      <c r="AQ29" s="3"/>
      <c r="AR29" s="46"/>
      <c r="BE29" s="49"/>
    </row>
    <row r="30" s="3" customFormat="1" ht="14.4" customHeight="1">
      <c r="A30" s="3"/>
      <c r="B30" s="46"/>
      <c r="C30" s="3"/>
      <c r="D30" s="3"/>
      <c r="E30" s="3"/>
      <c r="F30" s="34" t="s">
        <v>44</v>
      </c>
      <c r="G30" s="3"/>
      <c r="H30" s="3"/>
      <c r="I30" s="3"/>
      <c r="J30" s="3"/>
      <c r="K30" s="3"/>
      <c r="L30" s="47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8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8">
        <f>ROUND(AW54, 2)</f>
        <v>0</v>
      </c>
      <c r="AL30" s="3"/>
      <c r="AM30" s="3"/>
      <c r="AN30" s="3"/>
      <c r="AO30" s="3"/>
      <c r="AP30" s="3"/>
      <c r="AQ30" s="3"/>
      <c r="AR30" s="46"/>
      <c r="BE30" s="49"/>
    </row>
    <row r="31" hidden="1" s="3" customFormat="1" ht="14.4" customHeight="1">
      <c r="A31" s="3"/>
      <c r="B31" s="46"/>
      <c r="C31" s="3"/>
      <c r="D31" s="3"/>
      <c r="E31" s="3"/>
      <c r="F31" s="34" t="s">
        <v>45</v>
      </c>
      <c r="G31" s="3"/>
      <c r="H31" s="3"/>
      <c r="I31" s="3"/>
      <c r="J31" s="3"/>
      <c r="K31" s="3"/>
      <c r="L31" s="47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8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8">
        <v>0</v>
      </c>
      <c r="AL31" s="3"/>
      <c r="AM31" s="3"/>
      <c r="AN31" s="3"/>
      <c r="AO31" s="3"/>
      <c r="AP31" s="3"/>
      <c r="AQ31" s="3"/>
      <c r="AR31" s="46"/>
      <c r="BE31" s="49"/>
    </row>
    <row r="32" hidden="1" s="3" customFormat="1" ht="14.4" customHeight="1">
      <c r="A32" s="3"/>
      <c r="B32" s="46"/>
      <c r="C32" s="3"/>
      <c r="D32" s="3"/>
      <c r="E32" s="3"/>
      <c r="F32" s="34" t="s">
        <v>46</v>
      </c>
      <c r="G32" s="3"/>
      <c r="H32" s="3"/>
      <c r="I32" s="3"/>
      <c r="J32" s="3"/>
      <c r="K32" s="3"/>
      <c r="L32" s="47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8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8">
        <v>0</v>
      </c>
      <c r="AL32" s="3"/>
      <c r="AM32" s="3"/>
      <c r="AN32" s="3"/>
      <c r="AO32" s="3"/>
      <c r="AP32" s="3"/>
      <c r="AQ32" s="3"/>
      <c r="AR32" s="46"/>
      <c r="BE32" s="49"/>
    </row>
    <row r="33" hidden="1" s="3" customFormat="1" ht="14.4" customHeight="1">
      <c r="A33" s="3"/>
      <c r="B33" s="46"/>
      <c r="C33" s="3"/>
      <c r="D33" s="3"/>
      <c r="E33" s="3"/>
      <c r="F33" s="34" t="s">
        <v>47</v>
      </c>
      <c r="G33" s="3"/>
      <c r="H33" s="3"/>
      <c r="I33" s="3"/>
      <c r="J33" s="3"/>
      <c r="K33" s="3"/>
      <c r="L33" s="47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8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8">
        <v>0</v>
      </c>
      <c r="AL33" s="3"/>
      <c r="AM33" s="3"/>
      <c r="AN33" s="3"/>
      <c r="AO33" s="3"/>
      <c r="AP33" s="3"/>
      <c r="AQ33" s="3"/>
      <c r="AR33" s="46"/>
      <c r="BE33" s="3"/>
    </row>
    <row r="34" s="2" customFormat="1" ht="6.96" customHeight="1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1"/>
      <c r="BE34" s="40"/>
    </row>
    <row r="35" s="2" customFormat="1" ht="25.92" customHeight="1">
      <c r="A35" s="40"/>
      <c r="B35" s="41"/>
      <c r="C35" s="50"/>
      <c r="D35" s="51" t="s">
        <v>48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49</v>
      </c>
      <c r="U35" s="52"/>
      <c r="V35" s="52"/>
      <c r="W35" s="52"/>
      <c r="X35" s="54" t="s">
        <v>50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1"/>
      <c r="BE35" s="40"/>
    </row>
    <row r="36" s="2" customFormat="1" ht="6.96" customHeight="1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1"/>
      <c r="BE36" s="40"/>
    </row>
    <row r="37" s="2" customFormat="1" ht="6.96" customHeight="1">
      <c r="A37" s="40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1"/>
      <c r="BE37" s="40"/>
    </row>
    <row r="41" s="2" customFormat="1" ht="6.96" customHeight="1">
      <c r="A41" s="40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1"/>
      <c r="BE41" s="40"/>
    </row>
    <row r="42" s="2" customFormat="1" ht="24.96" customHeight="1">
      <c r="A42" s="40"/>
      <c r="B42" s="41"/>
      <c r="C42" s="25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1"/>
      <c r="BE42" s="40"/>
    </row>
    <row r="43" s="2" customFormat="1" ht="6.96" customHeight="1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1"/>
      <c r="BE43" s="40"/>
    </row>
    <row r="44" s="4" customFormat="1" ht="12" customHeight="1">
      <c r="A44" s="4"/>
      <c r="B44" s="61"/>
      <c r="C44" s="34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202102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61"/>
      <c r="BE44" s="4"/>
    </row>
    <row r="45" s="5" customFormat="1" ht="36.96" customHeight="1">
      <c r="A45" s="5"/>
      <c r="B45" s="62"/>
      <c r="C45" s="63" t="s">
        <v>17</v>
      </c>
      <c r="D45" s="5"/>
      <c r="E45" s="5"/>
      <c r="F45" s="5"/>
      <c r="G45" s="5"/>
      <c r="H45" s="5"/>
      <c r="I45" s="5"/>
      <c r="J45" s="5"/>
      <c r="K45" s="5"/>
      <c r="L45" s="64" t="str">
        <f>K6</f>
        <v>Žireč - Kanalizace a čistírna odpadních vod, přípojky splaškové kanalizace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2"/>
      <c r="BE45" s="5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1"/>
      <c r="BE46" s="40"/>
    </row>
    <row r="47" s="2" customFormat="1" ht="12" customHeight="1">
      <c r="A47" s="40"/>
      <c r="B47" s="41"/>
      <c r="C47" s="34" t="s">
        <v>21</v>
      </c>
      <c r="D47" s="40"/>
      <c r="E47" s="40"/>
      <c r="F47" s="40"/>
      <c r="G47" s="40"/>
      <c r="H47" s="40"/>
      <c r="I47" s="40"/>
      <c r="J47" s="40"/>
      <c r="K47" s="40"/>
      <c r="L47" s="65" t="str">
        <f>IF(K8="","",K8)</f>
        <v>DVŮR KRÁLOVÉ NAD LABEM, MÍSTNÍ ČÁST ŽIREČ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4" t="s">
        <v>23</v>
      </c>
      <c r="AJ47" s="40"/>
      <c r="AK47" s="40"/>
      <c r="AL47" s="40"/>
      <c r="AM47" s="66" t="str">
        <f>IF(AN8= "","",AN8)</f>
        <v>3. 1. 2021</v>
      </c>
      <c r="AN47" s="66"/>
      <c r="AO47" s="40"/>
      <c r="AP47" s="40"/>
      <c r="AQ47" s="40"/>
      <c r="AR47" s="41"/>
      <c r="BE47" s="40"/>
    </row>
    <row r="48" s="2" customFormat="1" ht="6.96" customHeight="1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1"/>
      <c r="BE48" s="40"/>
    </row>
    <row r="49" s="2" customFormat="1" ht="25.65" customHeight="1">
      <c r="A49" s="40"/>
      <c r="B49" s="41"/>
      <c r="C49" s="34" t="s">
        <v>25</v>
      </c>
      <c r="D49" s="40"/>
      <c r="E49" s="40"/>
      <c r="F49" s="40"/>
      <c r="G49" s="40"/>
      <c r="H49" s="40"/>
      <c r="I49" s="40"/>
      <c r="J49" s="40"/>
      <c r="K49" s="40"/>
      <c r="L49" s="4" t="str">
        <f>IF(E11= "","",E11)</f>
        <v>Město Dvůr Králové, nám. T.G.Masaryka 38, 544 17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4" t="s">
        <v>31</v>
      </c>
      <c r="AJ49" s="40"/>
      <c r="AK49" s="40"/>
      <c r="AL49" s="40"/>
      <c r="AM49" s="67" t="str">
        <f>IF(E17="","",E17)</f>
        <v>P-AQUA s.r.o., Jižní 870, 500 03 Hradec Králové</v>
      </c>
      <c r="AN49" s="4"/>
      <c r="AO49" s="4"/>
      <c r="AP49" s="4"/>
      <c r="AQ49" s="40"/>
      <c r="AR49" s="41"/>
      <c r="AS49" s="68" t="s">
        <v>52</v>
      </c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1"/>
      <c r="BE49" s="40"/>
    </row>
    <row r="50" s="2" customFormat="1" ht="25.65" customHeight="1">
      <c r="A50" s="40"/>
      <c r="B50" s="41"/>
      <c r="C50" s="34" t="s">
        <v>29</v>
      </c>
      <c r="D50" s="40"/>
      <c r="E50" s="40"/>
      <c r="F50" s="40"/>
      <c r="G50" s="40"/>
      <c r="H50" s="40"/>
      <c r="I50" s="40"/>
      <c r="J50" s="40"/>
      <c r="K50" s="40"/>
      <c r="L50" s="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4" t="s">
        <v>34</v>
      </c>
      <c r="AJ50" s="40"/>
      <c r="AK50" s="40"/>
      <c r="AL50" s="40"/>
      <c r="AM50" s="67" t="str">
        <f>IF(E20="","",E20)</f>
        <v>Ing. Tomáš Růžička, Ing. Luboš Kasper</v>
      </c>
      <c r="AN50" s="4"/>
      <c r="AO50" s="4"/>
      <c r="AP50" s="4"/>
      <c r="AQ50" s="40"/>
      <c r="AR50" s="41"/>
      <c r="AS50" s="72"/>
      <c r="AT50" s="73"/>
      <c r="AU50" s="74"/>
      <c r="AV50" s="74"/>
      <c r="AW50" s="74"/>
      <c r="AX50" s="74"/>
      <c r="AY50" s="74"/>
      <c r="AZ50" s="74"/>
      <c r="BA50" s="74"/>
      <c r="BB50" s="74"/>
      <c r="BC50" s="74"/>
      <c r="BD50" s="75"/>
      <c r="BE50" s="40"/>
    </row>
    <row r="51" s="2" customFormat="1" ht="10.8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1"/>
      <c r="AS51" s="72"/>
      <c r="AT51" s="73"/>
      <c r="AU51" s="74"/>
      <c r="AV51" s="74"/>
      <c r="AW51" s="74"/>
      <c r="AX51" s="74"/>
      <c r="AY51" s="74"/>
      <c r="AZ51" s="74"/>
      <c r="BA51" s="74"/>
      <c r="BB51" s="74"/>
      <c r="BC51" s="74"/>
      <c r="BD51" s="75"/>
      <c r="BE51" s="40"/>
    </row>
    <row r="52" s="2" customFormat="1" ht="29.28" customHeight="1">
      <c r="A52" s="40"/>
      <c r="B52" s="41"/>
      <c r="C52" s="76" t="s">
        <v>53</v>
      </c>
      <c r="D52" s="77"/>
      <c r="E52" s="77"/>
      <c r="F52" s="77"/>
      <c r="G52" s="77"/>
      <c r="H52" s="78"/>
      <c r="I52" s="79" t="s">
        <v>54</v>
      </c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80" t="s">
        <v>55</v>
      </c>
      <c r="AH52" s="77"/>
      <c r="AI52" s="77"/>
      <c r="AJ52" s="77"/>
      <c r="AK52" s="77"/>
      <c r="AL52" s="77"/>
      <c r="AM52" s="77"/>
      <c r="AN52" s="79" t="s">
        <v>56</v>
      </c>
      <c r="AO52" s="77"/>
      <c r="AP52" s="77"/>
      <c r="AQ52" s="81" t="s">
        <v>57</v>
      </c>
      <c r="AR52" s="41"/>
      <c r="AS52" s="82" t="s">
        <v>58</v>
      </c>
      <c r="AT52" s="83" t="s">
        <v>59</v>
      </c>
      <c r="AU52" s="83" t="s">
        <v>60</v>
      </c>
      <c r="AV52" s="83" t="s">
        <v>61</v>
      </c>
      <c r="AW52" s="83" t="s">
        <v>62</v>
      </c>
      <c r="AX52" s="83" t="s">
        <v>63</v>
      </c>
      <c r="AY52" s="83" t="s">
        <v>64</v>
      </c>
      <c r="AZ52" s="83" t="s">
        <v>65</v>
      </c>
      <c r="BA52" s="83" t="s">
        <v>66</v>
      </c>
      <c r="BB52" s="83" t="s">
        <v>67</v>
      </c>
      <c r="BC52" s="83" t="s">
        <v>68</v>
      </c>
      <c r="BD52" s="84" t="s">
        <v>69</v>
      </c>
      <c r="BE52" s="40"/>
    </row>
    <row r="53" s="2" customFormat="1" ht="10.8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1"/>
      <c r="AS53" s="85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7"/>
      <c r="BE53" s="40"/>
    </row>
    <row r="54" s="6" customFormat="1" ht="32.4" customHeight="1">
      <c r="A54" s="6"/>
      <c r="B54" s="88"/>
      <c r="C54" s="89" t="s">
        <v>70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1">
        <f>ROUND(AG55+AG70,2)</f>
        <v>0</v>
      </c>
      <c r="AH54" s="91"/>
      <c r="AI54" s="91"/>
      <c r="AJ54" s="91"/>
      <c r="AK54" s="91"/>
      <c r="AL54" s="91"/>
      <c r="AM54" s="91"/>
      <c r="AN54" s="92">
        <f>SUM(AG54,AT54)</f>
        <v>0</v>
      </c>
      <c r="AO54" s="92"/>
      <c r="AP54" s="92"/>
      <c r="AQ54" s="93" t="s">
        <v>3</v>
      </c>
      <c r="AR54" s="88"/>
      <c r="AS54" s="94">
        <f>ROUND(AS55+AS70,2)</f>
        <v>0</v>
      </c>
      <c r="AT54" s="95">
        <f>ROUND(SUM(AV54:AW54),2)</f>
        <v>0</v>
      </c>
      <c r="AU54" s="96">
        <f>ROUND(AU55+AU70,5)</f>
        <v>0</v>
      </c>
      <c r="AV54" s="95">
        <f>ROUND(AZ54*L29,2)</f>
        <v>0</v>
      </c>
      <c r="AW54" s="95">
        <f>ROUND(BA54*L30,2)</f>
        <v>0</v>
      </c>
      <c r="AX54" s="95">
        <f>ROUND(BB54*L29,2)</f>
        <v>0</v>
      </c>
      <c r="AY54" s="95">
        <f>ROUND(BC54*L30,2)</f>
        <v>0</v>
      </c>
      <c r="AZ54" s="95">
        <f>ROUND(AZ55+AZ70,2)</f>
        <v>0</v>
      </c>
      <c r="BA54" s="95">
        <f>ROUND(BA55+BA70,2)</f>
        <v>0</v>
      </c>
      <c r="BB54" s="95">
        <f>ROUND(BB55+BB70,2)</f>
        <v>0</v>
      </c>
      <c r="BC54" s="95">
        <f>ROUND(BC55+BC70,2)</f>
        <v>0</v>
      </c>
      <c r="BD54" s="97">
        <f>ROUND(BD55+BD70,2)</f>
        <v>0</v>
      </c>
      <c r="BE54" s="6"/>
      <c r="BS54" s="98" t="s">
        <v>71</v>
      </c>
      <c r="BT54" s="98" t="s">
        <v>72</v>
      </c>
      <c r="BU54" s="99" t="s">
        <v>73</v>
      </c>
      <c r="BV54" s="98" t="s">
        <v>74</v>
      </c>
      <c r="BW54" s="98" t="s">
        <v>5</v>
      </c>
      <c r="BX54" s="98" t="s">
        <v>75</v>
      </c>
      <c r="CL54" s="98" t="s">
        <v>3</v>
      </c>
    </row>
    <row r="55" s="7" customFormat="1" ht="16.5" customHeight="1">
      <c r="A55" s="7"/>
      <c r="B55" s="100"/>
      <c r="C55" s="101"/>
      <c r="D55" s="102" t="s">
        <v>76</v>
      </c>
      <c r="E55" s="102"/>
      <c r="F55" s="102"/>
      <c r="G55" s="102"/>
      <c r="H55" s="102"/>
      <c r="I55" s="103"/>
      <c r="J55" s="102" t="s">
        <v>77</v>
      </c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4">
        <f>ROUND(AG56+AG62+AG67,2)</f>
        <v>0</v>
      </c>
      <c r="AH55" s="103"/>
      <c r="AI55" s="103"/>
      <c r="AJ55" s="103"/>
      <c r="AK55" s="103"/>
      <c r="AL55" s="103"/>
      <c r="AM55" s="103"/>
      <c r="AN55" s="105">
        <f>SUM(AG55,AT55)</f>
        <v>0</v>
      </c>
      <c r="AO55" s="103"/>
      <c r="AP55" s="103"/>
      <c r="AQ55" s="106" t="s">
        <v>78</v>
      </c>
      <c r="AR55" s="100"/>
      <c r="AS55" s="107">
        <f>ROUND(AS56+AS62+AS67,2)</f>
        <v>0</v>
      </c>
      <c r="AT55" s="108">
        <f>ROUND(SUM(AV55:AW55),2)</f>
        <v>0</v>
      </c>
      <c r="AU55" s="109">
        <f>ROUND(AU56+AU62+AU67,5)</f>
        <v>0</v>
      </c>
      <c r="AV55" s="108">
        <f>ROUND(AZ55*L29,2)</f>
        <v>0</v>
      </c>
      <c r="AW55" s="108">
        <f>ROUND(BA55*L30,2)</f>
        <v>0</v>
      </c>
      <c r="AX55" s="108">
        <f>ROUND(BB55*L29,2)</f>
        <v>0</v>
      </c>
      <c r="AY55" s="108">
        <f>ROUND(BC55*L30,2)</f>
        <v>0</v>
      </c>
      <c r="AZ55" s="108">
        <f>ROUND(AZ56+AZ62+AZ67,2)</f>
        <v>0</v>
      </c>
      <c r="BA55" s="108">
        <f>ROUND(BA56+BA62+BA67,2)</f>
        <v>0</v>
      </c>
      <c r="BB55" s="108">
        <f>ROUND(BB56+BB62+BB67,2)</f>
        <v>0</v>
      </c>
      <c r="BC55" s="108">
        <f>ROUND(BC56+BC62+BC67,2)</f>
        <v>0</v>
      </c>
      <c r="BD55" s="110">
        <f>ROUND(BD56+BD62+BD67,2)</f>
        <v>0</v>
      </c>
      <c r="BE55" s="7"/>
      <c r="BS55" s="111" t="s">
        <v>71</v>
      </c>
      <c r="BT55" s="111" t="s">
        <v>79</v>
      </c>
      <c r="BU55" s="111" t="s">
        <v>73</v>
      </c>
      <c r="BV55" s="111" t="s">
        <v>74</v>
      </c>
      <c r="BW55" s="111" t="s">
        <v>80</v>
      </c>
      <c r="BX55" s="111" t="s">
        <v>5</v>
      </c>
      <c r="CL55" s="111" t="s">
        <v>3</v>
      </c>
      <c r="CM55" s="111" t="s">
        <v>81</v>
      </c>
    </row>
    <row r="56" s="4" customFormat="1" ht="16.5" customHeight="1">
      <c r="A56" s="4"/>
      <c r="B56" s="61"/>
      <c r="C56" s="10"/>
      <c r="D56" s="10"/>
      <c r="E56" s="112" t="s">
        <v>82</v>
      </c>
      <c r="F56" s="112"/>
      <c r="G56" s="112"/>
      <c r="H56" s="112"/>
      <c r="I56" s="112"/>
      <c r="J56" s="10"/>
      <c r="K56" s="112" t="s">
        <v>83</v>
      </c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3">
        <f>ROUND(SUM(AG57:AG61),2)</f>
        <v>0</v>
      </c>
      <c r="AH56" s="10"/>
      <c r="AI56" s="10"/>
      <c r="AJ56" s="10"/>
      <c r="AK56" s="10"/>
      <c r="AL56" s="10"/>
      <c r="AM56" s="10"/>
      <c r="AN56" s="114">
        <f>SUM(AG56,AT56)</f>
        <v>0</v>
      </c>
      <c r="AO56" s="10"/>
      <c r="AP56" s="10"/>
      <c r="AQ56" s="115" t="s">
        <v>84</v>
      </c>
      <c r="AR56" s="61"/>
      <c r="AS56" s="116">
        <f>ROUND(SUM(AS57:AS61),2)</f>
        <v>0</v>
      </c>
      <c r="AT56" s="117">
        <f>ROUND(SUM(AV56:AW56),2)</f>
        <v>0</v>
      </c>
      <c r="AU56" s="118">
        <f>ROUND(SUM(AU57:AU61),5)</f>
        <v>0</v>
      </c>
      <c r="AV56" s="117">
        <f>ROUND(AZ56*L29,2)</f>
        <v>0</v>
      </c>
      <c r="AW56" s="117">
        <f>ROUND(BA56*L30,2)</f>
        <v>0</v>
      </c>
      <c r="AX56" s="117">
        <f>ROUND(BB56*L29,2)</f>
        <v>0</v>
      </c>
      <c r="AY56" s="117">
        <f>ROUND(BC56*L30,2)</f>
        <v>0</v>
      </c>
      <c r="AZ56" s="117">
        <f>ROUND(SUM(AZ57:AZ61),2)</f>
        <v>0</v>
      </c>
      <c r="BA56" s="117">
        <f>ROUND(SUM(BA57:BA61),2)</f>
        <v>0</v>
      </c>
      <c r="BB56" s="117">
        <f>ROUND(SUM(BB57:BB61),2)</f>
        <v>0</v>
      </c>
      <c r="BC56" s="117">
        <f>ROUND(SUM(BC57:BC61),2)</f>
        <v>0</v>
      </c>
      <c r="BD56" s="119">
        <f>ROUND(SUM(BD57:BD61),2)</f>
        <v>0</v>
      </c>
      <c r="BE56" s="4"/>
      <c r="BS56" s="29" t="s">
        <v>71</v>
      </c>
      <c r="BT56" s="29" t="s">
        <v>81</v>
      </c>
      <c r="BU56" s="29" t="s">
        <v>73</v>
      </c>
      <c r="BV56" s="29" t="s">
        <v>74</v>
      </c>
      <c r="BW56" s="29" t="s">
        <v>85</v>
      </c>
      <c r="BX56" s="29" t="s">
        <v>80</v>
      </c>
      <c r="CL56" s="29" t="s">
        <v>3</v>
      </c>
    </row>
    <row r="57" s="4" customFormat="1" ht="16.5" customHeight="1">
      <c r="A57" s="120" t="s">
        <v>86</v>
      </c>
      <c r="B57" s="61"/>
      <c r="C57" s="10"/>
      <c r="D57" s="10"/>
      <c r="E57" s="10"/>
      <c r="F57" s="112" t="s">
        <v>87</v>
      </c>
      <c r="G57" s="112"/>
      <c r="H57" s="112"/>
      <c r="I57" s="112"/>
      <c r="J57" s="112"/>
      <c r="K57" s="10"/>
      <c r="L57" s="112" t="s">
        <v>88</v>
      </c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4">
        <f>'D.1.IO.1a - VENKOVNÍ KANA...'!J34</f>
        <v>0</v>
      </c>
      <c r="AH57" s="10"/>
      <c r="AI57" s="10"/>
      <c r="AJ57" s="10"/>
      <c r="AK57" s="10"/>
      <c r="AL57" s="10"/>
      <c r="AM57" s="10"/>
      <c r="AN57" s="114">
        <f>SUM(AG57,AT57)</f>
        <v>0</v>
      </c>
      <c r="AO57" s="10"/>
      <c r="AP57" s="10"/>
      <c r="AQ57" s="115" t="s">
        <v>84</v>
      </c>
      <c r="AR57" s="61"/>
      <c r="AS57" s="116">
        <v>0</v>
      </c>
      <c r="AT57" s="117">
        <f>ROUND(SUM(AV57:AW57),2)</f>
        <v>0</v>
      </c>
      <c r="AU57" s="118">
        <f>'D.1.IO.1a - VENKOVNÍ KANA...'!P106</f>
        <v>0</v>
      </c>
      <c r="AV57" s="117">
        <f>'D.1.IO.1a - VENKOVNÍ KANA...'!J37</f>
        <v>0</v>
      </c>
      <c r="AW57" s="117">
        <f>'D.1.IO.1a - VENKOVNÍ KANA...'!J38</f>
        <v>0</v>
      </c>
      <c r="AX57" s="117">
        <f>'D.1.IO.1a - VENKOVNÍ KANA...'!J39</f>
        <v>0</v>
      </c>
      <c r="AY57" s="117">
        <f>'D.1.IO.1a - VENKOVNÍ KANA...'!J40</f>
        <v>0</v>
      </c>
      <c r="AZ57" s="117">
        <f>'D.1.IO.1a - VENKOVNÍ KANA...'!F37</f>
        <v>0</v>
      </c>
      <c r="BA57" s="117">
        <f>'D.1.IO.1a - VENKOVNÍ KANA...'!F38</f>
        <v>0</v>
      </c>
      <c r="BB57" s="117">
        <f>'D.1.IO.1a - VENKOVNÍ KANA...'!F39</f>
        <v>0</v>
      </c>
      <c r="BC57" s="117">
        <f>'D.1.IO.1a - VENKOVNÍ KANA...'!F40</f>
        <v>0</v>
      </c>
      <c r="BD57" s="119">
        <f>'D.1.IO.1a - VENKOVNÍ KANA...'!F41</f>
        <v>0</v>
      </c>
      <c r="BE57" s="4"/>
      <c r="BT57" s="29" t="s">
        <v>89</v>
      </c>
      <c r="BV57" s="29" t="s">
        <v>74</v>
      </c>
      <c r="BW57" s="29" t="s">
        <v>90</v>
      </c>
      <c r="BX57" s="29" t="s">
        <v>85</v>
      </c>
      <c r="CL57" s="29" t="s">
        <v>3</v>
      </c>
    </row>
    <row r="58" s="4" customFormat="1" ht="16.5" customHeight="1">
      <c r="A58" s="120" t="s">
        <v>86</v>
      </c>
      <c r="B58" s="61"/>
      <c r="C58" s="10"/>
      <c r="D58" s="10"/>
      <c r="E58" s="10"/>
      <c r="F58" s="112" t="s">
        <v>91</v>
      </c>
      <c r="G58" s="112"/>
      <c r="H58" s="112"/>
      <c r="I58" s="112"/>
      <c r="J58" s="112"/>
      <c r="K58" s="10"/>
      <c r="L58" s="112" t="s">
        <v>92</v>
      </c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4">
        <f>'D.1.IO.1b - ČOV A ZATRUBNĚNÍ'!J34</f>
        <v>0</v>
      </c>
      <c r="AH58" s="10"/>
      <c r="AI58" s="10"/>
      <c r="AJ58" s="10"/>
      <c r="AK58" s="10"/>
      <c r="AL58" s="10"/>
      <c r="AM58" s="10"/>
      <c r="AN58" s="114">
        <f>SUM(AG58,AT58)</f>
        <v>0</v>
      </c>
      <c r="AO58" s="10"/>
      <c r="AP58" s="10"/>
      <c r="AQ58" s="115" t="s">
        <v>84</v>
      </c>
      <c r="AR58" s="61"/>
      <c r="AS58" s="116">
        <v>0</v>
      </c>
      <c r="AT58" s="117">
        <f>ROUND(SUM(AV58:AW58),2)</f>
        <v>0</v>
      </c>
      <c r="AU58" s="118">
        <f>'D.1.IO.1b - ČOV A ZATRUBNĚNÍ'!P103</f>
        <v>0</v>
      </c>
      <c r="AV58" s="117">
        <f>'D.1.IO.1b - ČOV A ZATRUBNĚNÍ'!J37</f>
        <v>0</v>
      </c>
      <c r="AW58" s="117">
        <f>'D.1.IO.1b - ČOV A ZATRUBNĚNÍ'!J38</f>
        <v>0</v>
      </c>
      <c r="AX58" s="117">
        <f>'D.1.IO.1b - ČOV A ZATRUBNĚNÍ'!J39</f>
        <v>0</v>
      </c>
      <c r="AY58" s="117">
        <f>'D.1.IO.1b - ČOV A ZATRUBNĚNÍ'!J40</f>
        <v>0</v>
      </c>
      <c r="AZ58" s="117">
        <f>'D.1.IO.1b - ČOV A ZATRUBNĚNÍ'!F37</f>
        <v>0</v>
      </c>
      <c r="BA58" s="117">
        <f>'D.1.IO.1b - ČOV A ZATRUBNĚNÍ'!F38</f>
        <v>0</v>
      </c>
      <c r="BB58" s="117">
        <f>'D.1.IO.1b - ČOV A ZATRUBNĚNÍ'!F39</f>
        <v>0</v>
      </c>
      <c r="BC58" s="117">
        <f>'D.1.IO.1b - ČOV A ZATRUBNĚNÍ'!F40</f>
        <v>0</v>
      </c>
      <c r="BD58" s="119">
        <f>'D.1.IO.1b - ČOV A ZATRUBNĚNÍ'!F41</f>
        <v>0</v>
      </c>
      <c r="BE58" s="4"/>
      <c r="BT58" s="29" t="s">
        <v>89</v>
      </c>
      <c r="BV58" s="29" t="s">
        <v>74</v>
      </c>
      <c r="BW58" s="29" t="s">
        <v>93</v>
      </c>
      <c r="BX58" s="29" t="s">
        <v>85</v>
      </c>
      <c r="CL58" s="29" t="s">
        <v>3</v>
      </c>
    </row>
    <row r="59" s="4" customFormat="1" ht="16.5" customHeight="1">
      <c r="A59" s="120" t="s">
        <v>86</v>
      </c>
      <c r="B59" s="61"/>
      <c r="C59" s="10"/>
      <c r="D59" s="10"/>
      <c r="E59" s="10"/>
      <c r="F59" s="112" t="s">
        <v>94</v>
      </c>
      <c r="G59" s="112"/>
      <c r="H59" s="112"/>
      <c r="I59" s="112"/>
      <c r="J59" s="112"/>
      <c r="K59" s="10"/>
      <c r="L59" s="112" t="s">
        <v>95</v>
      </c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4">
        <f>'D.1.IO.2. - PŘÍPOJKA NN'!J34</f>
        <v>0</v>
      </c>
      <c r="AH59" s="10"/>
      <c r="AI59" s="10"/>
      <c r="AJ59" s="10"/>
      <c r="AK59" s="10"/>
      <c r="AL59" s="10"/>
      <c r="AM59" s="10"/>
      <c r="AN59" s="114">
        <f>SUM(AG59,AT59)</f>
        <v>0</v>
      </c>
      <c r="AO59" s="10"/>
      <c r="AP59" s="10"/>
      <c r="AQ59" s="115" t="s">
        <v>84</v>
      </c>
      <c r="AR59" s="61"/>
      <c r="AS59" s="116">
        <v>0</v>
      </c>
      <c r="AT59" s="117">
        <f>ROUND(SUM(AV59:AW59),2)</f>
        <v>0</v>
      </c>
      <c r="AU59" s="118">
        <f>'D.1.IO.2. - PŘÍPOJKA NN'!P102</f>
        <v>0</v>
      </c>
      <c r="AV59" s="117">
        <f>'D.1.IO.2. - PŘÍPOJKA NN'!J37</f>
        <v>0</v>
      </c>
      <c r="AW59" s="117">
        <f>'D.1.IO.2. - PŘÍPOJKA NN'!J38</f>
        <v>0</v>
      </c>
      <c r="AX59" s="117">
        <f>'D.1.IO.2. - PŘÍPOJKA NN'!J39</f>
        <v>0</v>
      </c>
      <c r="AY59" s="117">
        <f>'D.1.IO.2. - PŘÍPOJKA NN'!J40</f>
        <v>0</v>
      </c>
      <c r="AZ59" s="117">
        <f>'D.1.IO.2. - PŘÍPOJKA NN'!F37</f>
        <v>0</v>
      </c>
      <c r="BA59" s="117">
        <f>'D.1.IO.2. - PŘÍPOJKA NN'!F38</f>
        <v>0</v>
      </c>
      <c r="BB59" s="117">
        <f>'D.1.IO.2. - PŘÍPOJKA NN'!F39</f>
        <v>0</v>
      </c>
      <c r="BC59" s="117">
        <f>'D.1.IO.2. - PŘÍPOJKA NN'!F40</f>
        <v>0</v>
      </c>
      <c r="BD59" s="119">
        <f>'D.1.IO.2. - PŘÍPOJKA NN'!F41</f>
        <v>0</v>
      </c>
      <c r="BE59" s="4"/>
      <c r="BT59" s="29" t="s">
        <v>89</v>
      </c>
      <c r="BV59" s="29" t="s">
        <v>74</v>
      </c>
      <c r="BW59" s="29" t="s">
        <v>96</v>
      </c>
      <c r="BX59" s="29" t="s">
        <v>85</v>
      </c>
      <c r="CL59" s="29" t="s">
        <v>3</v>
      </c>
    </row>
    <row r="60" s="4" customFormat="1" ht="16.5" customHeight="1">
      <c r="A60" s="120" t="s">
        <v>86</v>
      </c>
      <c r="B60" s="61"/>
      <c r="C60" s="10"/>
      <c r="D60" s="10"/>
      <c r="E60" s="10"/>
      <c r="F60" s="112" t="s">
        <v>97</v>
      </c>
      <c r="G60" s="112"/>
      <c r="H60" s="112"/>
      <c r="I60" s="112"/>
      <c r="J60" s="112"/>
      <c r="K60" s="10"/>
      <c r="L60" s="112" t="s">
        <v>98</v>
      </c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4">
        <f>'D.1.IO.3. - VODOVODNÍ PŘÍ...'!J34</f>
        <v>0</v>
      </c>
      <c r="AH60" s="10"/>
      <c r="AI60" s="10"/>
      <c r="AJ60" s="10"/>
      <c r="AK60" s="10"/>
      <c r="AL60" s="10"/>
      <c r="AM60" s="10"/>
      <c r="AN60" s="114">
        <f>SUM(AG60,AT60)</f>
        <v>0</v>
      </c>
      <c r="AO60" s="10"/>
      <c r="AP60" s="10"/>
      <c r="AQ60" s="115" t="s">
        <v>84</v>
      </c>
      <c r="AR60" s="61"/>
      <c r="AS60" s="116">
        <v>0</v>
      </c>
      <c r="AT60" s="117">
        <f>ROUND(SUM(AV60:AW60),2)</f>
        <v>0</v>
      </c>
      <c r="AU60" s="118">
        <f>'D.1.IO.3. - VODOVODNÍ PŘÍ...'!P101</f>
        <v>0</v>
      </c>
      <c r="AV60" s="117">
        <f>'D.1.IO.3. - VODOVODNÍ PŘÍ...'!J37</f>
        <v>0</v>
      </c>
      <c r="AW60" s="117">
        <f>'D.1.IO.3. - VODOVODNÍ PŘÍ...'!J38</f>
        <v>0</v>
      </c>
      <c r="AX60" s="117">
        <f>'D.1.IO.3. - VODOVODNÍ PŘÍ...'!J39</f>
        <v>0</v>
      </c>
      <c r="AY60" s="117">
        <f>'D.1.IO.3. - VODOVODNÍ PŘÍ...'!J40</f>
        <v>0</v>
      </c>
      <c r="AZ60" s="117">
        <f>'D.1.IO.3. - VODOVODNÍ PŘÍ...'!F37</f>
        <v>0</v>
      </c>
      <c r="BA60" s="117">
        <f>'D.1.IO.3. - VODOVODNÍ PŘÍ...'!F38</f>
        <v>0</v>
      </c>
      <c r="BB60" s="117">
        <f>'D.1.IO.3. - VODOVODNÍ PŘÍ...'!F39</f>
        <v>0</v>
      </c>
      <c r="BC60" s="117">
        <f>'D.1.IO.3. - VODOVODNÍ PŘÍ...'!F40</f>
        <v>0</v>
      </c>
      <c r="BD60" s="119">
        <f>'D.1.IO.3. - VODOVODNÍ PŘÍ...'!F41</f>
        <v>0</v>
      </c>
      <c r="BE60" s="4"/>
      <c r="BT60" s="29" t="s">
        <v>89</v>
      </c>
      <c r="BV60" s="29" t="s">
        <v>74</v>
      </c>
      <c r="BW60" s="29" t="s">
        <v>99</v>
      </c>
      <c r="BX60" s="29" t="s">
        <v>85</v>
      </c>
      <c r="CL60" s="29" t="s">
        <v>3</v>
      </c>
    </row>
    <row r="61" s="4" customFormat="1" ht="23.25" customHeight="1">
      <c r="A61" s="120" t="s">
        <v>86</v>
      </c>
      <c r="B61" s="61"/>
      <c r="C61" s="10"/>
      <c r="D61" s="10"/>
      <c r="E61" s="10"/>
      <c r="F61" s="112" t="s">
        <v>100</v>
      </c>
      <c r="G61" s="112"/>
      <c r="H61" s="112"/>
      <c r="I61" s="112"/>
      <c r="J61" s="112"/>
      <c r="K61" s="10"/>
      <c r="L61" s="112" t="s">
        <v>101</v>
      </c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4">
        <f>'D.1.IO.4. - ZPEVNĚNÉ PLOC...'!J34</f>
        <v>0</v>
      </c>
      <c r="AH61" s="10"/>
      <c r="AI61" s="10"/>
      <c r="AJ61" s="10"/>
      <c r="AK61" s="10"/>
      <c r="AL61" s="10"/>
      <c r="AM61" s="10"/>
      <c r="AN61" s="114">
        <f>SUM(AG61,AT61)</f>
        <v>0</v>
      </c>
      <c r="AO61" s="10"/>
      <c r="AP61" s="10"/>
      <c r="AQ61" s="115" t="s">
        <v>84</v>
      </c>
      <c r="AR61" s="61"/>
      <c r="AS61" s="116">
        <v>0</v>
      </c>
      <c r="AT61" s="117">
        <f>ROUND(SUM(AV61:AW61),2)</f>
        <v>0</v>
      </c>
      <c r="AU61" s="118">
        <f>'D.1.IO.4. - ZPEVNĚNÉ PLOC...'!P96</f>
        <v>0</v>
      </c>
      <c r="AV61" s="117">
        <f>'D.1.IO.4. - ZPEVNĚNÉ PLOC...'!J37</f>
        <v>0</v>
      </c>
      <c r="AW61" s="117">
        <f>'D.1.IO.4. - ZPEVNĚNÉ PLOC...'!J38</f>
        <v>0</v>
      </c>
      <c r="AX61" s="117">
        <f>'D.1.IO.4. - ZPEVNĚNÉ PLOC...'!J39</f>
        <v>0</v>
      </c>
      <c r="AY61" s="117">
        <f>'D.1.IO.4. - ZPEVNĚNÉ PLOC...'!J40</f>
        <v>0</v>
      </c>
      <c r="AZ61" s="117">
        <f>'D.1.IO.4. - ZPEVNĚNÉ PLOC...'!F37</f>
        <v>0</v>
      </c>
      <c r="BA61" s="117">
        <f>'D.1.IO.4. - ZPEVNĚNÉ PLOC...'!F38</f>
        <v>0</v>
      </c>
      <c r="BB61" s="117">
        <f>'D.1.IO.4. - ZPEVNĚNÉ PLOC...'!F39</f>
        <v>0</v>
      </c>
      <c r="BC61" s="117">
        <f>'D.1.IO.4. - ZPEVNĚNÉ PLOC...'!F40</f>
        <v>0</v>
      </c>
      <c r="BD61" s="119">
        <f>'D.1.IO.4. - ZPEVNĚNÉ PLOC...'!F41</f>
        <v>0</v>
      </c>
      <c r="BE61" s="4"/>
      <c r="BT61" s="29" t="s">
        <v>89</v>
      </c>
      <c r="BV61" s="29" t="s">
        <v>74</v>
      </c>
      <c r="BW61" s="29" t="s">
        <v>102</v>
      </c>
      <c r="BX61" s="29" t="s">
        <v>85</v>
      </c>
      <c r="CL61" s="29" t="s">
        <v>3</v>
      </c>
    </row>
    <row r="62" s="4" customFormat="1" ht="16.5" customHeight="1">
      <c r="A62" s="4"/>
      <c r="B62" s="61"/>
      <c r="C62" s="10"/>
      <c r="D62" s="10"/>
      <c r="E62" s="112" t="s">
        <v>103</v>
      </c>
      <c r="F62" s="112"/>
      <c r="G62" s="112"/>
      <c r="H62" s="112"/>
      <c r="I62" s="112"/>
      <c r="J62" s="10"/>
      <c r="K62" s="112" t="s">
        <v>104</v>
      </c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3">
        <f>ROUND(AG63,2)</f>
        <v>0</v>
      </c>
      <c r="AH62" s="10"/>
      <c r="AI62" s="10"/>
      <c r="AJ62" s="10"/>
      <c r="AK62" s="10"/>
      <c r="AL62" s="10"/>
      <c r="AM62" s="10"/>
      <c r="AN62" s="114">
        <f>SUM(AG62,AT62)</f>
        <v>0</v>
      </c>
      <c r="AO62" s="10"/>
      <c r="AP62" s="10"/>
      <c r="AQ62" s="115" t="s">
        <v>84</v>
      </c>
      <c r="AR62" s="61"/>
      <c r="AS62" s="116">
        <f>ROUND(AS63,2)</f>
        <v>0</v>
      </c>
      <c r="AT62" s="117">
        <f>ROUND(SUM(AV62:AW62),2)</f>
        <v>0</v>
      </c>
      <c r="AU62" s="118">
        <f>ROUND(AU63,5)</f>
        <v>0</v>
      </c>
      <c r="AV62" s="117">
        <f>ROUND(AZ62*L29,2)</f>
        <v>0</v>
      </c>
      <c r="AW62" s="117">
        <f>ROUND(BA62*L30,2)</f>
        <v>0</v>
      </c>
      <c r="AX62" s="117">
        <f>ROUND(BB62*L29,2)</f>
        <v>0</v>
      </c>
      <c r="AY62" s="117">
        <f>ROUND(BC62*L30,2)</f>
        <v>0</v>
      </c>
      <c r="AZ62" s="117">
        <f>ROUND(AZ63,2)</f>
        <v>0</v>
      </c>
      <c r="BA62" s="117">
        <f>ROUND(BA63,2)</f>
        <v>0</v>
      </c>
      <c r="BB62" s="117">
        <f>ROUND(BB63,2)</f>
        <v>0</v>
      </c>
      <c r="BC62" s="117">
        <f>ROUND(BC63,2)</f>
        <v>0</v>
      </c>
      <c r="BD62" s="119">
        <f>ROUND(BD63,2)</f>
        <v>0</v>
      </c>
      <c r="BE62" s="4"/>
      <c r="BS62" s="29" t="s">
        <v>71</v>
      </c>
      <c r="BT62" s="29" t="s">
        <v>81</v>
      </c>
      <c r="BU62" s="29" t="s">
        <v>73</v>
      </c>
      <c r="BV62" s="29" t="s">
        <v>74</v>
      </c>
      <c r="BW62" s="29" t="s">
        <v>105</v>
      </c>
      <c r="BX62" s="29" t="s">
        <v>80</v>
      </c>
      <c r="CL62" s="29" t="s">
        <v>3</v>
      </c>
    </row>
    <row r="63" s="4" customFormat="1" ht="16.5" customHeight="1">
      <c r="A63" s="4"/>
      <c r="B63" s="61"/>
      <c r="C63" s="10"/>
      <c r="D63" s="10"/>
      <c r="E63" s="10"/>
      <c r="F63" s="112" t="s">
        <v>106</v>
      </c>
      <c r="G63" s="112"/>
      <c r="H63" s="112"/>
      <c r="I63" s="112"/>
      <c r="J63" s="112"/>
      <c r="K63" s="10"/>
      <c r="L63" s="112" t="s">
        <v>107</v>
      </c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3">
        <f>ROUND(SUM(AG64:AG66),2)</f>
        <v>0</v>
      </c>
      <c r="AH63" s="10"/>
      <c r="AI63" s="10"/>
      <c r="AJ63" s="10"/>
      <c r="AK63" s="10"/>
      <c r="AL63" s="10"/>
      <c r="AM63" s="10"/>
      <c r="AN63" s="114">
        <f>SUM(AG63,AT63)</f>
        <v>0</v>
      </c>
      <c r="AO63" s="10"/>
      <c r="AP63" s="10"/>
      <c r="AQ63" s="115" t="s">
        <v>84</v>
      </c>
      <c r="AR63" s="61"/>
      <c r="AS63" s="116">
        <f>ROUND(SUM(AS64:AS66),2)</f>
        <v>0</v>
      </c>
      <c r="AT63" s="117">
        <f>ROUND(SUM(AV63:AW63),2)</f>
        <v>0</v>
      </c>
      <c r="AU63" s="118">
        <f>ROUND(SUM(AU64:AU66),5)</f>
        <v>0</v>
      </c>
      <c r="AV63" s="117">
        <f>ROUND(AZ63*L29,2)</f>
        <v>0</v>
      </c>
      <c r="AW63" s="117">
        <f>ROUND(BA63*L30,2)</f>
        <v>0</v>
      </c>
      <c r="AX63" s="117">
        <f>ROUND(BB63*L29,2)</f>
        <v>0</v>
      </c>
      <c r="AY63" s="117">
        <f>ROUND(BC63*L30,2)</f>
        <v>0</v>
      </c>
      <c r="AZ63" s="117">
        <f>ROUND(SUM(AZ64:AZ66),2)</f>
        <v>0</v>
      </c>
      <c r="BA63" s="117">
        <f>ROUND(SUM(BA64:BA66),2)</f>
        <v>0</v>
      </c>
      <c r="BB63" s="117">
        <f>ROUND(SUM(BB64:BB66),2)</f>
        <v>0</v>
      </c>
      <c r="BC63" s="117">
        <f>ROUND(SUM(BC64:BC66),2)</f>
        <v>0</v>
      </c>
      <c r="BD63" s="119">
        <f>ROUND(SUM(BD64:BD66),2)</f>
        <v>0</v>
      </c>
      <c r="BE63" s="4"/>
      <c r="BS63" s="29" t="s">
        <v>71</v>
      </c>
      <c r="BT63" s="29" t="s">
        <v>89</v>
      </c>
      <c r="BU63" s="29" t="s">
        <v>73</v>
      </c>
      <c r="BV63" s="29" t="s">
        <v>74</v>
      </c>
      <c r="BW63" s="29" t="s">
        <v>108</v>
      </c>
      <c r="BX63" s="29" t="s">
        <v>105</v>
      </c>
      <c r="CL63" s="29" t="s">
        <v>3</v>
      </c>
    </row>
    <row r="64" s="4" customFormat="1" ht="47.25" customHeight="1">
      <c r="A64" s="120" t="s">
        <v>86</v>
      </c>
      <c r="B64" s="61"/>
      <c r="C64" s="10"/>
      <c r="D64" s="10"/>
      <c r="E64" s="10"/>
      <c r="F64" s="10"/>
      <c r="G64" s="112" t="s">
        <v>109</v>
      </c>
      <c r="H64" s="112"/>
      <c r="I64" s="112"/>
      <c r="J64" s="112"/>
      <c r="K64" s="112"/>
      <c r="L64" s="10"/>
      <c r="M64" s="112" t="s">
        <v>110</v>
      </c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4">
        <f>'D.1.SO.1.1 STAVEBNÍ - STA...'!J34</f>
        <v>0</v>
      </c>
      <c r="AH64" s="10"/>
      <c r="AI64" s="10"/>
      <c r="AJ64" s="10"/>
      <c r="AK64" s="10"/>
      <c r="AL64" s="10"/>
      <c r="AM64" s="10"/>
      <c r="AN64" s="114">
        <f>SUM(AG64,AT64)</f>
        <v>0</v>
      </c>
      <c r="AO64" s="10"/>
      <c r="AP64" s="10"/>
      <c r="AQ64" s="115" t="s">
        <v>84</v>
      </c>
      <c r="AR64" s="61"/>
      <c r="AS64" s="116">
        <v>0</v>
      </c>
      <c r="AT64" s="117">
        <f>ROUND(SUM(AV64:AW64),2)</f>
        <v>0</v>
      </c>
      <c r="AU64" s="118">
        <f>'D.1.SO.1.1 STAVEBNÍ - STA...'!P114</f>
        <v>0</v>
      </c>
      <c r="AV64" s="117">
        <f>'D.1.SO.1.1 STAVEBNÍ - STA...'!J37</f>
        <v>0</v>
      </c>
      <c r="AW64" s="117">
        <f>'D.1.SO.1.1 STAVEBNÍ - STA...'!J38</f>
        <v>0</v>
      </c>
      <c r="AX64" s="117">
        <f>'D.1.SO.1.1 STAVEBNÍ - STA...'!J39</f>
        <v>0</v>
      </c>
      <c r="AY64" s="117">
        <f>'D.1.SO.1.1 STAVEBNÍ - STA...'!J40</f>
        <v>0</v>
      </c>
      <c r="AZ64" s="117">
        <f>'D.1.SO.1.1 STAVEBNÍ - STA...'!F37</f>
        <v>0</v>
      </c>
      <c r="BA64" s="117">
        <f>'D.1.SO.1.1 STAVEBNÍ - STA...'!F38</f>
        <v>0</v>
      </c>
      <c r="BB64" s="117">
        <f>'D.1.SO.1.1 STAVEBNÍ - STA...'!F39</f>
        <v>0</v>
      </c>
      <c r="BC64" s="117">
        <f>'D.1.SO.1.1 STAVEBNÍ - STA...'!F40</f>
        <v>0</v>
      </c>
      <c r="BD64" s="119">
        <f>'D.1.SO.1.1 STAVEBNÍ - STA...'!F41</f>
        <v>0</v>
      </c>
      <c r="BE64" s="4"/>
      <c r="BT64" s="29" t="s">
        <v>111</v>
      </c>
      <c r="BV64" s="29" t="s">
        <v>74</v>
      </c>
      <c r="BW64" s="29" t="s">
        <v>112</v>
      </c>
      <c r="BX64" s="29" t="s">
        <v>108</v>
      </c>
      <c r="CL64" s="29" t="s">
        <v>3</v>
      </c>
    </row>
    <row r="65" s="4" customFormat="1" ht="23.25" customHeight="1">
      <c r="A65" s="120" t="s">
        <v>86</v>
      </c>
      <c r="B65" s="61"/>
      <c r="C65" s="10"/>
      <c r="D65" s="10"/>
      <c r="E65" s="10"/>
      <c r="F65" s="10"/>
      <c r="G65" s="112" t="s">
        <v>113</v>
      </c>
      <c r="H65" s="112"/>
      <c r="I65" s="112"/>
      <c r="J65" s="112"/>
      <c r="K65" s="112"/>
      <c r="L65" s="10"/>
      <c r="M65" s="112" t="s">
        <v>114</v>
      </c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4">
        <f>'D.1.SO.1.4 - ZDRAVOTNĚ TE...'!J34</f>
        <v>0</v>
      </c>
      <c r="AH65" s="10"/>
      <c r="AI65" s="10"/>
      <c r="AJ65" s="10"/>
      <c r="AK65" s="10"/>
      <c r="AL65" s="10"/>
      <c r="AM65" s="10"/>
      <c r="AN65" s="114">
        <f>SUM(AG65,AT65)</f>
        <v>0</v>
      </c>
      <c r="AO65" s="10"/>
      <c r="AP65" s="10"/>
      <c r="AQ65" s="115" t="s">
        <v>84</v>
      </c>
      <c r="AR65" s="61"/>
      <c r="AS65" s="116">
        <v>0</v>
      </c>
      <c r="AT65" s="117">
        <f>ROUND(SUM(AV65:AW65),2)</f>
        <v>0</v>
      </c>
      <c r="AU65" s="118">
        <f>'D.1.SO.1.4 - ZDRAVOTNĚ TE...'!P103</f>
        <v>0</v>
      </c>
      <c r="AV65" s="117">
        <f>'D.1.SO.1.4 - ZDRAVOTNĚ TE...'!J37</f>
        <v>0</v>
      </c>
      <c r="AW65" s="117">
        <f>'D.1.SO.1.4 - ZDRAVOTNĚ TE...'!J38</f>
        <v>0</v>
      </c>
      <c r="AX65" s="117">
        <f>'D.1.SO.1.4 - ZDRAVOTNĚ TE...'!J39</f>
        <v>0</v>
      </c>
      <c r="AY65" s="117">
        <f>'D.1.SO.1.4 - ZDRAVOTNĚ TE...'!J40</f>
        <v>0</v>
      </c>
      <c r="AZ65" s="117">
        <f>'D.1.SO.1.4 - ZDRAVOTNĚ TE...'!F37</f>
        <v>0</v>
      </c>
      <c r="BA65" s="117">
        <f>'D.1.SO.1.4 - ZDRAVOTNĚ TE...'!F38</f>
        <v>0</v>
      </c>
      <c r="BB65" s="117">
        <f>'D.1.SO.1.4 - ZDRAVOTNĚ TE...'!F39</f>
        <v>0</v>
      </c>
      <c r="BC65" s="117">
        <f>'D.1.SO.1.4 - ZDRAVOTNĚ TE...'!F40</f>
        <v>0</v>
      </c>
      <c r="BD65" s="119">
        <f>'D.1.SO.1.4 - ZDRAVOTNĚ TE...'!F41</f>
        <v>0</v>
      </c>
      <c r="BE65" s="4"/>
      <c r="BT65" s="29" t="s">
        <v>111</v>
      </c>
      <c r="BV65" s="29" t="s">
        <v>74</v>
      </c>
      <c r="BW65" s="29" t="s">
        <v>115</v>
      </c>
      <c r="BX65" s="29" t="s">
        <v>108</v>
      </c>
      <c r="CL65" s="29" t="s">
        <v>3</v>
      </c>
    </row>
    <row r="66" s="4" customFormat="1" ht="23.25" customHeight="1">
      <c r="A66" s="120" t="s">
        <v>86</v>
      </c>
      <c r="B66" s="61"/>
      <c r="C66" s="10"/>
      <c r="D66" s="10"/>
      <c r="E66" s="10"/>
      <c r="F66" s="10"/>
      <c r="G66" s="112" t="s">
        <v>116</v>
      </c>
      <c r="H66" s="112"/>
      <c r="I66" s="112"/>
      <c r="J66" s="112"/>
      <c r="K66" s="112"/>
      <c r="L66" s="10"/>
      <c r="M66" s="112" t="s">
        <v>117</v>
      </c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4">
        <f>'D.1.SO.1.5. - ELEKTROINST...'!J34</f>
        <v>0</v>
      </c>
      <c r="AH66" s="10"/>
      <c r="AI66" s="10"/>
      <c r="AJ66" s="10"/>
      <c r="AK66" s="10"/>
      <c r="AL66" s="10"/>
      <c r="AM66" s="10"/>
      <c r="AN66" s="114">
        <f>SUM(AG66,AT66)</f>
        <v>0</v>
      </c>
      <c r="AO66" s="10"/>
      <c r="AP66" s="10"/>
      <c r="AQ66" s="115" t="s">
        <v>84</v>
      </c>
      <c r="AR66" s="61"/>
      <c r="AS66" s="116">
        <v>0</v>
      </c>
      <c r="AT66" s="117">
        <f>ROUND(SUM(AV66:AW66),2)</f>
        <v>0</v>
      </c>
      <c r="AU66" s="118">
        <f>'D.1.SO.1.5. - ELEKTROINST...'!P97</f>
        <v>0</v>
      </c>
      <c r="AV66" s="117">
        <f>'D.1.SO.1.5. - ELEKTROINST...'!J37</f>
        <v>0</v>
      </c>
      <c r="AW66" s="117">
        <f>'D.1.SO.1.5. - ELEKTROINST...'!J38</f>
        <v>0</v>
      </c>
      <c r="AX66" s="117">
        <f>'D.1.SO.1.5. - ELEKTROINST...'!J39</f>
        <v>0</v>
      </c>
      <c r="AY66" s="117">
        <f>'D.1.SO.1.5. - ELEKTROINST...'!J40</f>
        <v>0</v>
      </c>
      <c r="AZ66" s="117">
        <f>'D.1.SO.1.5. - ELEKTROINST...'!F37</f>
        <v>0</v>
      </c>
      <c r="BA66" s="117">
        <f>'D.1.SO.1.5. - ELEKTROINST...'!F38</f>
        <v>0</v>
      </c>
      <c r="BB66" s="117">
        <f>'D.1.SO.1.5. - ELEKTROINST...'!F39</f>
        <v>0</v>
      </c>
      <c r="BC66" s="117">
        <f>'D.1.SO.1.5. - ELEKTROINST...'!F40</f>
        <v>0</v>
      </c>
      <c r="BD66" s="119">
        <f>'D.1.SO.1.5. - ELEKTROINST...'!F41</f>
        <v>0</v>
      </c>
      <c r="BE66" s="4"/>
      <c r="BT66" s="29" t="s">
        <v>111</v>
      </c>
      <c r="BV66" s="29" t="s">
        <v>74</v>
      </c>
      <c r="BW66" s="29" t="s">
        <v>118</v>
      </c>
      <c r="BX66" s="29" t="s">
        <v>108</v>
      </c>
      <c r="CL66" s="29" t="s">
        <v>3</v>
      </c>
    </row>
    <row r="67" s="4" customFormat="1" ht="16.5" customHeight="1">
      <c r="A67" s="4"/>
      <c r="B67" s="61"/>
      <c r="C67" s="10"/>
      <c r="D67" s="10"/>
      <c r="E67" s="112" t="s">
        <v>119</v>
      </c>
      <c r="F67" s="112"/>
      <c r="G67" s="112"/>
      <c r="H67" s="112"/>
      <c r="I67" s="112"/>
      <c r="J67" s="10"/>
      <c r="K67" s="112" t="s">
        <v>120</v>
      </c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3">
        <f>ROUND(SUM(AG68:AG69),2)</f>
        <v>0</v>
      </c>
      <c r="AH67" s="10"/>
      <c r="AI67" s="10"/>
      <c r="AJ67" s="10"/>
      <c r="AK67" s="10"/>
      <c r="AL67" s="10"/>
      <c r="AM67" s="10"/>
      <c r="AN67" s="114">
        <f>SUM(AG67,AT67)</f>
        <v>0</v>
      </c>
      <c r="AO67" s="10"/>
      <c r="AP67" s="10"/>
      <c r="AQ67" s="115" t="s">
        <v>84</v>
      </c>
      <c r="AR67" s="61"/>
      <c r="AS67" s="116">
        <f>ROUND(SUM(AS68:AS69),2)</f>
        <v>0</v>
      </c>
      <c r="AT67" s="117">
        <f>ROUND(SUM(AV67:AW67),2)</f>
        <v>0</v>
      </c>
      <c r="AU67" s="118">
        <f>ROUND(SUM(AU68:AU69),5)</f>
        <v>0</v>
      </c>
      <c r="AV67" s="117">
        <f>ROUND(AZ67*L29,2)</f>
        <v>0</v>
      </c>
      <c r="AW67" s="117">
        <f>ROUND(BA67*L30,2)</f>
        <v>0</v>
      </c>
      <c r="AX67" s="117">
        <f>ROUND(BB67*L29,2)</f>
        <v>0</v>
      </c>
      <c r="AY67" s="117">
        <f>ROUND(BC67*L30,2)</f>
        <v>0</v>
      </c>
      <c r="AZ67" s="117">
        <f>ROUND(SUM(AZ68:AZ69),2)</f>
        <v>0</v>
      </c>
      <c r="BA67" s="117">
        <f>ROUND(SUM(BA68:BA69),2)</f>
        <v>0</v>
      </c>
      <c r="BB67" s="117">
        <f>ROUND(SUM(BB68:BB69),2)</f>
        <v>0</v>
      </c>
      <c r="BC67" s="117">
        <f>ROUND(SUM(BC68:BC69),2)</f>
        <v>0</v>
      </c>
      <c r="BD67" s="119">
        <f>ROUND(SUM(BD68:BD69),2)</f>
        <v>0</v>
      </c>
      <c r="BE67" s="4"/>
      <c r="BS67" s="29" t="s">
        <v>71</v>
      </c>
      <c r="BT67" s="29" t="s">
        <v>81</v>
      </c>
      <c r="BU67" s="29" t="s">
        <v>73</v>
      </c>
      <c r="BV67" s="29" t="s">
        <v>74</v>
      </c>
      <c r="BW67" s="29" t="s">
        <v>121</v>
      </c>
      <c r="BX67" s="29" t="s">
        <v>80</v>
      </c>
      <c r="CL67" s="29" t="s">
        <v>3</v>
      </c>
    </row>
    <row r="68" s="4" customFormat="1" ht="16.5" customHeight="1">
      <c r="A68" s="120" t="s">
        <v>86</v>
      </c>
      <c r="B68" s="61"/>
      <c r="C68" s="10"/>
      <c r="D68" s="10"/>
      <c r="E68" s="10"/>
      <c r="F68" s="112" t="s">
        <v>122</v>
      </c>
      <c r="G68" s="112"/>
      <c r="H68" s="112"/>
      <c r="I68" s="112"/>
      <c r="J68" s="112"/>
      <c r="K68" s="10"/>
      <c r="L68" s="112" t="s">
        <v>123</v>
      </c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4">
        <f>'D.2.1. - TECHNOLOGICKÁ ČÁ...'!J34</f>
        <v>0</v>
      </c>
      <c r="AH68" s="10"/>
      <c r="AI68" s="10"/>
      <c r="AJ68" s="10"/>
      <c r="AK68" s="10"/>
      <c r="AL68" s="10"/>
      <c r="AM68" s="10"/>
      <c r="AN68" s="114">
        <f>SUM(AG68,AT68)</f>
        <v>0</v>
      </c>
      <c r="AO68" s="10"/>
      <c r="AP68" s="10"/>
      <c r="AQ68" s="115" t="s">
        <v>84</v>
      </c>
      <c r="AR68" s="61"/>
      <c r="AS68" s="116">
        <v>0</v>
      </c>
      <c r="AT68" s="117">
        <f>ROUND(SUM(AV68:AW68),2)</f>
        <v>0</v>
      </c>
      <c r="AU68" s="118">
        <f>'D.2.1. - TECHNOLOGICKÁ ČÁ...'!P107</f>
        <v>0</v>
      </c>
      <c r="AV68" s="117">
        <f>'D.2.1. - TECHNOLOGICKÁ ČÁ...'!J37</f>
        <v>0</v>
      </c>
      <c r="AW68" s="117">
        <f>'D.2.1. - TECHNOLOGICKÁ ČÁ...'!J38</f>
        <v>0</v>
      </c>
      <c r="AX68" s="117">
        <f>'D.2.1. - TECHNOLOGICKÁ ČÁ...'!J39</f>
        <v>0</v>
      </c>
      <c r="AY68" s="117">
        <f>'D.2.1. - TECHNOLOGICKÁ ČÁ...'!J40</f>
        <v>0</v>
      </c>
      <c r="AZ68" s="117">
        <f>'D.2.1. - TECHNOLOGICKÁ ČÁ...'!F37</f>
        <v>0</v>
      </c>
      <c r="BA68" s="117">
        <f>'D.2.1. - TECHNOLOGICKÁ ČÁ...'!F38</f>
        <v>0</v>
      </c>
      <c r="BB68" s="117">
        <f>'D.2.1. - TECHNOLOGICKÁ ČÁ...'!F39</f>
        <v>0</v>
      </c>
      <c r="BC68" s="117">
        <f>'D.2.1. - TECHNOLOGICKÁ ČÁ...'!F40</f>
        <v>0</v>
      </c>
      <c r="BD68" s="119">
        <f>'D.2.1. - TECHNOLOGICKÁ ČÁ...'!F41</f>
        <v>0</v>
      </c>
      <c r="BE68" s="4"/>
      <c r="BT68" s="29" t="s">
        <v>89</v>
      </c>
      <c r="BV68" s="29" t="s">
        <v>74</v>
      </c>
      <c r="BW68" s="29" t="s">
        <v>124</v>
      </c>
      <c r="BX68" s="29" t="s">
        <v>121</v>
      </c>
      <c r="CL68" s="29" t="s">
        <v>3</v>
      </c>
    </row>
    <row r="69" s="4" customFormat="1" ht="16.5" customHeight="1">
      <c r="A69" s="120" t="s">
        <v>86</v>
      </c>
      <c r="B69" s="61"/>
      <c r="C69" s="10"/>
      <c r="D69" s="10"/>
      <c r="E69" s="10"/>
      <c r="F69" s="112" t="s">
        <v>125</v>
      </c>
      <c r="G69" s="112"/>
      <c r="H69" s="112"/>
      <c r="I69" s="112"/>
      <c r="J69" s="112"/>
      <c r="K69" s="10"/>
      <c r="L69" s="112" t="s">
        <v>126</v>
      </c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4">
        <f>'D.2.2. - ELEKTROTECHNICKÁ...'!J34</f>
        <v>0</v>
      </c>
      <c r="AH69" s="10"/>
      <c r="AI69" s="10"/>
      <c r="AJ69" s="10"/>
      <c r="AK69" s="10"/>
      <c r="AL69" s="10"/>
      <c r="AM69" s="10"/>
      <c r="AN69" s="114">
        <f>SUM(AG69,AT69)</f>
        <v>0</v>
      </c>
      <c r="AO69" s="10"/>
      <c r="AP69" s="10"/>
      <c r="AQ69" s="115" t="s">
        <v>84</v>
      </c>
      <c r="AR69" s="61"/>
      <c r="AS69" s="116">
        <v>0</v>
      </c>
      <c r="AT69" s="117">
        <f>ROUND(SUM(AV69:AW69),2)</f>
        <v>0</v>
      </c>
      <c r="AU69" s="118">
        <f>'D.2.2. - ELEKTROTECHNICKÁ...'!P100</f>
        <v>0</v>
      </c>
      <c r="AV69" s="117">
        <f>'D.2.2. - ELEKTROTECHNICKÁ...'!J37</f>
        <v>0</v>
      </c>
      <c r="AW69" s="117">
        <f>'D.2.2. - ELEKTROTECHNICKÁ...'!J38</f>
        <v>0</v>
      </c>
      <c r="AX69" s="117">
        <f>'D.2.2. - ELEKTROTECHNICKÁ...'!J39</f>
        <v>0</v>
      </c>
      <c r="AY69" s="117">
        <f>'D.2.2. - ELEKTROTECHNICKÁ...'!J40</f>
        <v>0</v>
      </c>
      <c r="AZ69" s="117">
        <f>'D.2.2. - ELEKTROTECHNICKÁ...'!F37</f>
        <v>0</v>
      </c>
      <c r="BA69" s="117">
        <f>'D.2.2. - ELEKTROTECHNICKÁ...'!F38</f>
        <v>0</v>
      </c>
      <c r="BB69" s="117">
        <f>'D.2.2. - ELEKTROTECHNICKÁ...'!F39</f>
        <v>0</v>
      </c>
      <c r="BC69" s="117">
        <f>'D.2.2. - ELEKTROTECHNICKÁ...'!F40</f>
        <v>0</v>
      </c>
      <c r="BD69" s="119">
        <f>'D.2.2. - ELEKTROTECHNICKÁ...'!F41</f>
        <v>0</v>
      </c>
      <c r="BE69" s="4"/>
      <c r="BT69" s="29" t="s">
        <v>89</v>
      </c>
      <c r="BV69" s="29" t="s">
        <v>74</v>
      </c>
      <c r="BW69" s="29" t="s">
        <v>127</v>
      </c>
      <c r="BX69" s="29" t="s">
        <v>121</v>
      </c>
      <c r="CL69" s="29" t="s">
        <v>3</v>
      </c>
    </row>
    <row r="70" s="7" customFormat="1" ht="16.5" customHeight="1">
      <c r="A70" s="7"/>
      <c r="B70" s="100"/>
      <c r="C70" s="101"/>
      <c r="D70" s="102" t="s">
        <v>128</v>
      </c>
      <c r="E70" s="102"/>
      <c r="F70" s="102"/>
      <c r="G70" s="102"/>
      <c r="H70" s="102"/>
      <c r="I70" s="103"/>
      <c r="J70" s="102" t="s">
        <v>129</v>
      </c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4">
        <f>ROUND(AG71,2)</f>
        <v>0</v>
      </c>
      <c r="AH70" s="103"/>
      <c r="AI70" s="103"/>
      <c r="AJ70" s="103"/>
      <c r="AK70" s="103"/>
      <c r="AL70" s="103"/>
      <c r="AM70" s="103"/>
      <c r="AN70" s="105">
        <f>SUM(AG70,AT70)</f>
        <v>0</v>
      </c>
      <c r="AO70" s="103"/>
      <c r="AP70" s="103"/>
      <c r="AQ70" s="106" t="s">
        <v>78</v>
      </c>
      <c r="AR70" s="100"/>
      <c r="AS70" s="107">
        <f>ROUND(AS71,2)</f>
        <v>0</v>
      </c>
      <c r="AT70" s="108">
        <f>ROUND(SUM(AV70:AW70),2)</f>
        <v>0</v>
      </c>
      <c r="AU70" s="109">
        <f>ROUND(AU71,5)</f>
        <v>0</v>
      </c>
      <c r="AV70" s="108">
        <f>ROUND(AZ70*L29,2)</f>
        <v>0</v>
      </c>
      <c r="AW70" s="108">
        <f>ROUND(BA70*L30,2)</f>
        <v>0</v>
      </c>
      <c r="AX70" s="108">
        <f>ROUND(BB70*L29,2)</f>
        <v>0</v>
      </c>
      <c r="AY70" s="108">
        <f>ROUND(BC70*L30,2)</f>
        <v>0</v>
      </c>
      <c r="AZ70" s="108">
        <f>ROUND(AZ71,2)</f>
        <v>0</v>
      </c>
      <c r="BA70" s="108">
        <f>ROUND(BA71,2)</f>
        <v>0</v>
      </c>
      <c r="BB70" s="108">
        <f>ROUND(BB71,2)</f>
        <v>0</v>
      </c>
      <c r="BC70" s="108">
        <f>ROUND(BC71,2)</f>
        <v>0</v>
      </c>
      <c r="BD70" s="110">
        <f>ROUND(BD71,2)</f>
        <v>0</v>
      </c>
      <c r="BE70" s="7"/>
      <c r="BS70" s="111" t="s">
        <v>71</v>
      </c>
      <c r="BT70" s="111" t="s">
        <v>79</v>
      </c>
      <c r="BU70" s="111" t="s">
        <v>73</v>
      </c>
      <c r="BV70" s="111" t="s">
        <v>74</v>
      </c>
      <c r="BW70" s="111" t="s">
        <v>130</v>
      </c>
      <c r="BX70" s="111" t="s">
        <v>5</v>
      </c>
      <c r="CL70" s="111" t="s">
        <v>3</v>
      </c>
      <c r="CM70" s="111" t="s">
        <v>81</v>
      </c>
    </row>
    <row r="71" s="4" customFormat="1" ht="16.5" customHeight="1">
      <c r="A71" s="120" t="s">
        <v>86</v>
      </c>
      <c r="B71" s="61"/>
      <c r="C71" s="10"/>
      <c r="D71" s="10"/>
      <c r="E71" s="112" t="s">
        <v>131</v>
      </c>
      <c r="F71" s="112"/>
      <c r="G71" s="112"/>
      <c r="H71" s="112"/>
      <c r="I71" s="112"/>
      <c r="J71" s="10"/>
      <c r="K71" s="112" t="s">
        <v>129</v>
      </c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4">
        <f>'021 - PŘÍPOJKY SPLAŠKOVÉ ...'!J32</f>
        <v>0</v>
      </c>
      <c r="AH71" s="10"/>
      <c r="AI71" s="10"/>
      <c r="AJ71" s="10"/>
      <c r="AK71" s="10"/>
      <c r="AL71" s="10"/>
      <c r="AM71" s="10"/>
      <c r="AN71" s="114">
        <f>SUM(AG71,AT71)</f>
        <v>0</v>
      </c>
      <c r="AO71" s="10"/>
      <c r="AP71" s="10"/>
      <c r="AQ71" s="115" t="s">
        <v>84</v>
      </c>
      <c r="AR71" s="61"/>
      <c r="AS71" s="121">
        <v>0</v>
      </c>
      <c r="AT71" s="122">
        <f>ROUND(SUM(AV71:AW71),2)</f>
        <v>0</v>
      </c>
      <c r="AU71" s="123">
        <f>'021 - PŘÍPOJKY SPLAŠKOVÉ ...'!P99</f>
        <v>0</v>
      </c>
      <c r="AV71" s="122">
        <f>'021 - PŘÍPOJKY SPLAŠKOVÉ ...'!J35</f>
        <v>0</v>
      </c>
      <c r="AW71" s="122">
        <f>'021 - PŘÍPOJKY SPLAŠKOVÉ ...'!J36</f>
        <v>0</v>
      </c>
      <c r="AX71" s="122">
        <f>'021 - PŘÍPOJKY SPLAŠKOVÉ ...'!J37</f>
        <v>0</v>
      </c>
      <c r="AY71" s="122">
        <f>'021 - PŘÍPOJKY SPLAŠKOVÉ ...'!J38</f>
        <v>0</v>
      </c>
      <c r="AZ71" s="122">
        <f>'021 - PŘÍPOJKY SPLAŠKOVÉ ...'!F35</f>
        <v>0</v>
      </c>
      <c r="BA71" s="122">
        <f>'021 - PŘÍPOJKY SPLAŠKOVÉ ...'!F36</f>
        <v>0</v>
      </c>
      <c r="BB71" s="122">
        <f>'021 - PŘÍPOJKY SPLAŠKOVÉ ...'!F37</f>
        <v>0</v>
      </c>
      <c r="BC71" s="122">
        <f>'021 - PŘÍPOJKY SPLAŠKOVÉ ...'!F38</f>
        <v>0</v>
      </c>
      <c r="BD71" s="124">
        <f>'021 - PŘÍPOJKY SPLAŠKOVÉ ...'!F39</f>
        <v>0</v>
      </c>
      <c r="BE71" s="4"/>
      <c r="BT71" s="29" t="s">
        <v>81</v>
      </c>
      <c r="BV71" s="29" t="s">
        <v>74</v>
      </c>
      <c r="BW71" s="29" t="s">
        <v>132</v>
      </c>
      <c r="BX71" s="29" t="s">
        <v>130</v>
      </c>
      <c r="CL71" s="29" t="s">
        <v>3</v>
      </c>
    </row>
    <row r="72" s="2" customFormat="1" ht="30" customHeight="1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1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</row>
    <row r="73" s="2" customFormat="1" ht="6.96" customHeight="1">
      <c r="A73" s="40"/>
      <c r="B73" s="57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41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</row>
  </sheetData>
  <mergeCells count="106">
    <mergeCell ref="C52:G52"/>
    <mergeCell ref="D55:H55"/>
    <mergeCell ref="E62:I62"/>
    <mergeCell ref="E56:I56"/>
    <mergeCell ref="F63:J63"/>
    <mergeCell ref="F58:J58"/>
    <mergeCell ref="F61:J61"/>
    <mergeCell ref="F60:J60"/>
    <mergeCell ref="F57:J57"/>
    <mergeCell ref="F59:J59"/>
    <mergeCell ref="G64:K64"/>
    <mergeCell ref="I52:AF52"/>
    <mergeCell ref="J55:AF55"/>
    <mergeCell ref="K62:AF62"/>
    <mergeCell ref="K56:AF56"/>
    <mergeCell ref="L58:AF58"/>
    <mergeCell ref="L60:AF60"/>
    <mergeCell ref="L61:AF61"/>
    <mergeCell ref="L63:AF63"/>
    <mergeCell ref="L59:AF59"/>
    <mergeCell ref="L57:AF57"/>
    <mergeCell ref="L45:AO45"/>
    <mergeCell ref="M64:AF64"/>
    <mergeCell ref="G65:K65"/>
    <mergeCell ref="M65:AF65"/>
    <mergeCell ref="G66:K66"/>
    <mergeCell ref="M66:AF66"/>
    <mergeCell ref="E67:I67"/>
    <mergeCell ref="K67:AF67"/>
    <mergeCell ref="F68:J68"/>
    <mergeCell ref="L68:AF68"/>
    <mergeCell ref="F69:J69"/>
    <mergeCell ref="L69:AF69"/>
    <mergeCell ref="D70:H70"/>
    <mergeCell ref="J70:AF70"/>
    <mergeCell ref="E71:I71"/>
    <mergeCell ref="K71:AF71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57:AM57"/>
    <mergeCell ref="AG62:AM62"/>
    <mergeCell ref="AG52:AM52"/>
    <mergeCell ref="AG60:AM60"/>
    <mergeCell ref="AG61:AM61"/>
    <mergeCell ref="AG59:AM59"/>
    <mergeCell ref="AG63:AM63"/>
    <mergeCell ref="AG64:AM64"/>
    <mergeCell ref="AG56:AM56"/>
    <mergeCell ref="AG58:AM58"/>
    <mergeCell ref="AG55:AM55"/>
    <mergeCell ref="AM47:AN47"/>
    <mergeCell ref="AM49:AP49"/>
    <mergeCell ref="AM50:AP50"/>
    <mergeCell ref="AN63:AP63"/>
    <mergeCell ref="AN62:AP62"/>
    <mergeCell ref="AN61:AP61"/>
    <mergeCell ref="AN57:AP57"/>
    <mergeCell ref="AN60:AP60"/>
    <mergeCell ref="AN55:AP55"/>
    <mergeCell ref="AN59:AP59"/>
    <mergeCell ref="AN56:AP56"/>
    <mergeCell ref="AN64:AP64"/>
    <mergeCell ref="AN52:AP5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54:AP54"/>
  </mergeCells>
  <hyperlinks>
    <hyperlink ref="A57" location="'D.1.IO.1a - VENKOVNÍ KANA...'!C2" display="/"/>
    <hyperlink ref="A58" location="'D.1.IO.1b - ČOV A ZATRUBNĚNÍ'!C2" display="/"/>
    <hyperlink ref="A59" location="'D.1.IO.2. - PŘÍPOJKA NN'!C2" display="/"/>
    <hyperlink ref="A60" location="'D.1.IO.3. - VODOVODNÍ PŘÍ...'!C2" display="/"/>
    <hyperlink ref="A61" location="'D.1.IO.4. - ZPEVNĚNÉ PLOC...'!C2" display="/"/>
    <hyperlink ref="A64" location="'D.1.SO.1.1 STAVEBNÍ - STA...'!C2" display="/"/>
    <hyperlink ref="A65" location="'D.1.SO.1.4 - ZDRAVOTNĚ TE...'!C2" display="/"/>
    <hyperlink ref="A66" location="'D.1.SO.1.5. - ELEKTROINST...'!C2" display="/"/>
    <hyperlink ref="A68" location="'D.2.1. - TECHNOLOGICKÁ ČÁ...'!C2" display="/"/>
    <hyperlink ref="A69" location="'D.2.2. - ELEKTROTECHNICKÁ...'!C2" display="/"/>
    <hyperlink ref="A71" location="'021 - PŘÍPOJKY SPLAŠKOVÉ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20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90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4"/>
      <c r="AT3" s="21" t="s">
        <v>81</v>
      </c>
    </row>
    <row r="4" s="1" customFormat="1" ht="24.96" customHeight="1">
      <c r="B4" s="24"/>
      <c r="D4" s="25" t="s">
        <v>133</v>
      </c>
      <c r="L4" s="24"/>
      <c r="M4" s="125" t="s">
        <v>11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34" t="s">
        <v>17</v>
      </c>
      <c r="L6" s="24"/>
    </row>
    <row r="7" s="1" customFormat="1" ht="16.5" customHeight="1">
      <c r="B7" s="24"/>
      <c r="E7" s="126" t="str">
        <f>'Rekapitulace stavby'!K6</f>
        <v>Žireč - Kanalizace a čistírna odpadních vod, přípojky splaškové kanalizace</v>
      </c>
      <c r="F7" s="34"/>
      <c r="G7" s="34"/>
      <c r="H7" s="34"/>
      <c r="L7" s="24"/>
    </row>
    <row r="8">
      <c r="B8" s="24"/>
      <c r="D8" s="34" t="s">
        <v>134</v>
      </c>
      <c r="L8" s="24"/>
    </row>
    <row r="9" s="1" customFormat="1" ht="16.5" customHeight="1">
      <c r="B9" s="24"/>
      <c r="E9" s="126" t="s">
        <v>135</v>
      </c>
      <c r="F9" s="1"/>
      <c r="G9" s="1"/>
      <c r="H9" s="1"/>
      <c r="L9" s="24"/>
    </row>
    <row r="10" s="1" customFormat="1" ht="12" customHeight="1">
      <c r="B10" s="24"/>
      <c r="D10" s="34" t="s">
        <v>136</v>
      </c>
      <c r="L10" s="24"/>
    </row>
    <row r="11" s="2" customFormat="1" ht="16.5" customHeight="1">
      <c r="A11" s="40"/>
      <c r="B11" s="41"/>
      <c r="C11" s="40"/>
      <c r="D11" s="40"/>
      <c r="E11" s="127" t="s">
        <v>137</v>
      </c>
      <c r="F11" s="40"/>
      <c r="G11" s="40"/>
      <c r="H11" s="40"/>
      <c r="I11" s="40"/>
      <c r="J11" s="40"/>
      <c r="K11" s="40"/>
      <c r="L11" s="12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4" t="s">
        <v>138</v>
      </c>
      <c r="E12" s="40"/>
      <c r="F12" s="40"/>
      <c r="G12" s="40"/>
      <c r="H12" s="40"/>
      <c r="I12" s="40"/>
      <c r="J12" s="40"/>
      <c r="K12" s="40"/>
      <c r="L12" s="12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1"/>
      <c r="C13" s="40"/>
      <c r="D13" s="40"/>
      <c r="E13" s="64" t="s">
        <v>139</v>
      </c>
      <c r="F13" s="40"/>
      <c r="G13" s="40"/>
      <c r="H13" s="40"/>
      <c r="I13" s="40"/>
      <c r="J13" s="40"/>
      <c r="K13" s="40"/>
      <c r="L13" s="12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1"/>
      <c r="C14" s="40"/>
      <c r="D14" s="40"/>
      <c r="E14" s="40"/>
      <c r="F14" s="40"/>
      <c r="G14" s="40"/>
      <c r="H14" s="40"/>
      <c r="I14" s="40"/>
      <c r="J14" s="40"/>
      <c r="K14" s="40"/>
      <c r="L14" s="12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1"/>
      <c r="C15" s="40"/>
      <c r="D15" s="34" t="s">
        <v>19</v>
      </c>
      <c r="E15" s="40"/>
      <c r="F15" s="29" t="s">
        <v>3</v>
      </c>
      <c r="G15" s="40"/>
      <c r="H15" s="40"/>
      <c r="I15" s="34" t="s">
        <v>20</v>
      </c>
      <c r="J15" s="29" t="s">
        <v>3</v>
      </c>
      <c r="K15" s="40"/>
      <c r="L15" s="12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1"/>
      <c r="C16" s="40"/>
      <c r="D16" s="34" t="s">
        <v>21</v>
      </c>
      <c r="E16" s="40"/>
      <c r="F16" s="29" t="s">
        <v>22</v>
      </c>
      <c r="G16" s="40"/>
      <c r="H16" s="40"/>
      <c r="I16" s="34" t="s">
        <v>23</v>
      </c>
      <c r="J16" s="66" t="str">
        <f>'Rekapitulace stavby'!AN8</f>
        <v>3. 1. 2021</v>
      </c>
      <c r="K16" s="40"/>
      <c r="L16" s="12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1"/>
      <c r="C17" s="40"/>
      <c r="D17" s="40"/>
      <c r="E17" s="40"/>
      <c r="F17" s="40"/>
      <c r="G17" s="40"/>
      <c r="H17" s="40"/>
      <c r="I17" s="40"/>
      <c r="J17" s="40"/>
      <c r="K17" s="40"/>
      <c r="L17" s="12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1"/>
      <c r="C18" s="40"/>
      <c r="D18" s="34" t="s">
        <v>25</v>
      </c>
      <c r="E18" s="40"/>
      <c r="F18" s="40"/>
      <c r="G18" s="40"/>
      <c r="H18" s="40"/>
      <c r="I18" s="34" t="s">
        <v>26</v>
      </c>
      <c r="J18" s="29" t="s">
        <v>3</v>
      </c>
      <c r="K18" s="40"/>
      <c r="L18" s="12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1"/>
      <c r="C19" s="40"/>
      <c r="D19" s="40"/>
      <c r="E19" s="29" t="s">
        <v>27</v>
      </c>
      <c r="F19" s="40"/>
      <c r="G19" s="40"/>
      <c r="H19" s="40"/>
      <c r="I19" s="34" t="s">
        <v>28</v>
      </c>
      <c r="J19" s="29" t="s">
        <v>3</v>
      </c>
      <c r="K19" s="40"/>
      <c r="L19" s="12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1"/>
      <c r="C20" s="40"/>
      <c r="D20" s="40"/>
      <c r="E20" s="40"/>
      <c r="F20" s="40"/>
      <c r="G20" s="40"/>
      <c r="H20" s="40"/>
      <c r="I20" s="40"/>
      <c r="J20" s="40"/>
      <c r="K20" s="40"/>
      <c r="L20" s="12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1"/>
      <c r="C21" s="40"/>
      <c r="D21" s="34" t="s">
        <v>29</v>
      </c>
      <c r="E21" s="40"/>
      <c r="F21" s="40"/>
      <c r="G21" s="40"/>
      <c r="H21" s="40"/>
      <c r="I21" s="34" t="s">
        <v>26</v>
      </c>
      <c r="J21" s="35" t="str">
        <f>'Rekapitulace stavby'!AN13</f>
        <v>Vyplň údaj</v>
      </c>
      <c r="K21" s="40"/>
      <c r="L21" s="12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1"/>
      <c r="C22" s="40"/>
      <c r="D22" s="40"/>
      <c r="E22" s="35" t="str">
        <f>'Rekapitulace stavby'!E14</f>
        <v>Vyplň údaj</v>
      </c>
      <c r="F22" s="29"/>
      <c r="G22" s="29"/>
      <c r="H22" s="29"/>
      <c r="I22" s="34" t="s">
        <v>28</v>
      </c>
      <c r="J22" s="35" t="str">
        <f>'Rekapitulace stavby'!AN14</f>
        <v>Vyplň údaj</v>
      </c>
      <c r="K22" s="40"/>
      <c r="L22" s="12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1"/>
      <c r="C23" s="40"/>
      <c r="D23" s="40"/>
      <c r="E23" s="40"/>
      <c r="F23" s="40"/>
      <c r="G23" s="40"/>
      <c r="H23" s="40"/>
      <c r="I23" s="40"/>
      <c r="J23" s="40"/>
      <c r="K23" s="40"/>
      <c r="L23" s="12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1"/>
      <c r="C24" s="40"/>
      <c r="D24" s="34" t="s">
        <v>31</v>
      </c>
      <c r="E24" s="40"/>
      <c r="F24" s="40"/>
      <c r="G24" s="40"/>
      <c r="H24" s="40"/>
      <c r="I24" s="34" t="s">
        <v>26</v>
      </c>
      <c r="J24" s="29" t="s">
        <v>3</v>
      </c>
      <c r="K24" s="40"/>
      <c r="L24" s="12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1"/>
      <c r="C25" s="40"/>
      <c r="D25" s="40"/>
      <c r="E25" s="29" t="s">
        <v>32</v>
      </c>
      <c r="F25" s="40"/>
      <c r="G25" s="40"/>
      <c r="H25" s="40"/>
      <c r="I25" s="34" t="s">
        <v>28</v>
      </c>
      <c r="J25" s="29" t="s">
        <v>3</v>
      </c>
      <c r="K25" s="40"/>
      <c r="L25" s="12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1"/>
      <c r="C26" s="40"/>
      <c r="D26" s="40"/>
      <c r="E26" s="40"/>
      <c r="F26" s="40"/>
      <c r="G26" s="40"/>
      <c r="H26" s="40"/>
      <c r="I26" s="40"/>
      <c r="J26" s="40"/>
      <c r="K26" s="40"/>
      <c r="L26" s="12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1"/>
      <c r="C27" s="40"/>
      <c r="D27" s="34" t="s">
        <v>34</v>
      </c>
      <c r="E27" s="40"/>
      <c r="F27" s="40"/>
      <c r="G27" s="40"/>
      <c r="H27" s="40"/>
      <c r="I27" s="34" t="s">
        <v>26</v>
      </c>
      <c r="J27" s="29" t="s">
        <v>3</v>
      </c>
      <c r="K27" s="40"/>
      <c r="L27" s="12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1"/>
      <c r="C28" s="40"/>
      <c r="D28" s="40"/>
      <c r="E28" s="29" t="s">
        <v>35</v>
      </c>
      <c r="F28" s="40"/>
      <c r="G28" s="40"/>
      <c r="H28" s="40"/>
      <c r="I28" s="34" t="s">
        <v>28</v>
      </c>
      <c r="J28" s="29" t="s">
        <v>3</v>
      </c>
      <c r="K28" s="40"/>
      <c r="L28" s="12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12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1"/>
      <c r="C30" s="40"/>
      <c r="D30" s="34" t="s">
        <v>36</v>
      </c>
      <c r="E30" s="40"/>
      <c r="F30" s="40"/>
      <c r="G30" s="40"/>
      <c r="H30" s="40"/>
      <c r="I30" s="40"/>
      <c r="J30" s="40"/>
      <c r="K30" s="40"/>
      <c r="L30" s="12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29"/>
      <c r="B31" s="130"/>
      <c r="C31" s="129"/>
      <c r="D31" s="129"/>
      <c r="E31" s="38" t="s">
        <v>3</v>
      </c>
      <c r="F31" s="38"/>
      <c r="G31" s="38"/>
      <c r="H31" s="38"/>
      <c r="I31" s="129"/>
      <c r="J31" s="129"/>
      <c r="K31" s="129"/>
      <c r="L31" s="131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</row>
    <row r="32" s="2" customFormat="1" ht="6.96" customHeight="1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12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1"/>
      <c r="C33" s="40"/>
      <c r="D33" s="86"/>
      <c r="E33" s="86"/>
      <c r="F33" s="86"/>
      <c r="G33" s="86"/>
      <c r="H33" s="86"/>
      <c r="I33" s="86"/>
      <c r="J33" s="86"/>
      <c r="K33" s="86"/>
      <c r="L33" s="12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1"/>
      <c r="C34" s="40"/>
      <c r="D34" s="132" t="s">
        <v>38</v>
      </c>
      <c r="E34" s="40"/>
      <c r="F34" s="40"/>
      <c r="G34" s="40"/>
      <c r="H34" s="40"/>
      <c r="I34" s="40"/>
      <c r="J34" s="92">
        <f>ROUND(J106, 2)</f>
        <v>0</v>
      </c>
      <c r="K34" s="40"/>
      <c r="L34" s="12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1"/>
      <c r="C35" s="40"/>
      <c r="D35" s="86"/>
      <c r="E35" s="86"/>
      <c r="F35" s="86"/>
      <c r="G35" s="86"/>
      <c r="H35" s="86"/>
      <c r="I35" s="86"/>
      <c r="J35" s="86"/>
      <c r="K35" s="86"/>
      <c r="L35" s="12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1"/>
      <c r="C36" s="40"/>
      <c r="D36" s="40"/>
      <c r="E36" s="40"/>
      <c r="F36" s="45" t="s">
        <v>40</v>
      </c>
      <c r="G36" s="40"/>
      <c r="H36" s="40"/>
      <c r="I36" s="45" t="s">
        <v>39</v>
      </c>
      <c r="J36" s="45" t="s">
        <v>41</v>
      </c>
      <c r="K36" s="40"/>
      <c r="L36" s="12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1"/>
      <c r="C37" s="40"/>
      <c r="D37" s="127" t="s">
        <v>42</v>
      </c>
      <c r="E37" s="34" t="s">
        <v>43</v>
      </c>
      <c r="F37" s="133">
        <f>ROUND((SUM(BE106:BE695)),  2)</f>
        <v>0</v>
      </c>
      <c r="G37" s="40"/>
      <c r="H37" s="40"/>
      <c r="I37" s="134">
        <v>0.20999999999999999</v>
      </c>
      <c r="J37" s="133">
        <f>ROUND(((SUM(BE106:BE695))*I37),  2)</f>
        <v>0</v>
      </c>
      <c r="K37" s="40"/>
      <c r="L37" s="12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1"/>
      <c r="C38" s="40"/>
      <c r="D38" s="40"/>
      <c r="E38" s="34" t="s">
        <v>44</v>
      </c>
      <c r="F38" s="133">
        <f>ROUND((SUM(BF106:BF695)),  2)</f>
        <v>0</v>
      </c>
      <c r="G38" s="40"/>
      <c r="H38" s="40"/>
      <c r="I38" s="134">
        <v>0.14999999999999999</v>
      </c>
      <c r="J38" s="133">
        <f>ROUND(((SUM(BF106:BF695))*I38),  2)</f>
        <v>0</v>
      </c>
      <c r="K38" s="40"/>
      <c r="L38" s="12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1"/>
      <c r="C39" s="40"/>
      <c r="D39" s="40"/>
      <c r="E39" s="34" t="s">
        <v>45</v>
      </c>
      <c r="F39" s="133">
        <f>ROUND((SUM(BG106:BG695)),  2)</f>
        <v>0</v>
      </c>
      <c r="G39" s="40"/>
      <c r="H39" s="40"/>
      <c r="I39" s="134">
        <v>0.20999999999999999</v>
      </c>
      <c r="J39" s="133">
        <f>0</f>
        <v>0</v>
      </c>
      <c r="K39" s="40"/>
      <c r="L39" s="12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1"/>
      <c r="C40" s="40"/>
      <c r="D40" s="40"/>
      <c r="E40" s="34" t="s">
        <v>46</v>
      </c>
      <c r="F40" s="133">
        <f>ROUND((SUM(BH106:BH695)),  2)</f>
        <v>0</v>
      </c>
      <c r="G40" s="40"/>
      <c r="H40" s="40"/>
      <c r="I40" s="134">
        <v>0.14999999999999999</v>
      </c>
      <c r="J40" s="133">
        <f>0</f>
        <v>0</v>
      </c>
      <c r="K40" s="40"/>
      <c r="L40" s="12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1"/>
      <c r="C41" s="40"/>
      <c r="D41" s="40"/>
      <c r="E41" s="34" t="s">
        <v>47</v>
      </c>
      <c r="F41" s="133">
        <f>ROUND((SUM(BI106:BI695)),  2)</f>
        <v>0</v>
      </c>
      <c r="G41" s="40"/>
      <c r="H41" s="40"/>
      <c r="I41" s="134">
        <v>0</v>
      </c>
      <c r="J41" s="133">
        <f>0</f>
        <v>0</v>
      </c>
      <c r="K41" s="40"/>
      <c r="L41" s="12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12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1"/>
      <c r="C43" s="135"/>
      <c r="D43" s="136" t="s">
        <v>48</v>
      </c>
      <c r="E43" s="78"/>
      <c r="F43" s="78"/>
      <c r="G43" s="137" t="s">
        <v>49</v>
      </c>
      <c r="H43" s="138" t="s">
        <v>50</v>
      </c>
      <c r="I43" s="78"/>
      <c r="J43" s="139">
        <f>SUM(J34:J41)</f>
        <v>0</v>
      </c>
      <c r="K43" s="140"/>
      <c r="L43" s="12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2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59"/>
      <c r="C48" s="60"/>
      <c r="D48" s="60"/>
      <c r="E48" s="60"/>
      <c r="F48" s="60"/>
      <c r="G48" s="60"/>
      <c r="H48" s="60"/>
      <c r="I48" s="60"/>
      <c r="J48" s="60"/>
      <c r="K48" s="60"/>
      <c r="L48" s="12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140</v>
      </c>
      <c r="D49" s="40"/>
      <c r="E49" s="40"/>
      <c r="F49" s="40"/>
      <c r="G49" s="40"/>
      <c r="H49" s="40"/>
      <c r="I49" s="40"/>
      <c r="J49" s="40"/>
      <c r="K49" s="40"/>
      <c r="L49" s="12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12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17</v>
      </c>
      <c r="D51" s="40"/>
      <c r="E51" s="40"/>
      <c r="F51" s="40"/>
      <c r="G51" s="40"/>
      <c r="H51" s="40"/>
      <c r="I51" s="40"/>
      <c r="J51" s="40"/>
      <c r="K51" s="40"/>
      <c r="L51" s="12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0"/>
      <c r="D52" s="40"/>
      <c r="E52" s="126" t="str">
        <f>E7</f>
        <v>Žireč - Kanalizace a čistírna odpadních vod, přípojky splaškové kanalizace</v>
      </c>
      <c r="F52" s="34"/>
      <c r="G52" s="34"/>
      <c r="H52" s="34"/>
      <c r="I52" s="40"/>
      <c r="J52" s="40"/>
      <c r="K52" s="40"/>
      <c r="L52" s="12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4"/>
      <c r="C53" s="34" t="s">
        <v>134</v>
      </c>
      <c r="L53" s="24"/>
    </row>
    <row r="54" s="1" customFormat="1" ht="16.5" customHeight="1">
      <c r="B54" s="24"/>
      <c r="E54" s="126" t="s">
        <v>135</v>
      </c>
      <c r="F54" s="1"/>
      <c r="G54" s="1"/>
      <c r="H54" s="1"/>
      <c r="L54" s="24"/>
    </row>
    <row r="55" s="1" customFormat="1" ht="12" customHeight="1">
      <c r="B55" s="24"/>
      <c r="C55" s="34" t="s">
        <v>136</v>
      </c>
      <c r="L55" s="24"/>
    </row>
    <row r="56" s="2" customFormat="1" ht="16.5" customHeight="1">
      <c r="A56" s="40"/>
      <c r="B56" s="41"/>
      <c r="C56" s="40"/>
      <c r="D56" s="40"/>
      <c r="E56" s="127" t="s">
        <v>137</v>
      </c>
      <c r="F56" s="40"/>
      <c r="G56" s="40"/>
      <c r="H56" s="40"/>
      <c r="I56" s="40"/>
      <c r="J56" s="40"/>
      <c r="K56" s="40"/>
      <c r="L56" s="12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138</v>
      </c>
      <c r="D57" s="40"/>
      <c r="E57" s="40"/>
      <c r="F57" s="40"/>
      <c r="G57" s="40"/>
      <c r="H57" s="40"/>
      <c r="I57" s="40"/>
      <c r="J57" s="40"/>
      <c r="K57" s="40"/>
      <c r="L57" s="12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0"/>
      <c r="D58" s="40"/>
      <c r="E58" s="64" t="str">
        <f>E13</f>
        <v>D.1.IO.1a - VENKOVNÍ KANALIZACE</v>
      </c>
      <c r="F58" s="40"/>
      <c r="G58" s="40"/>
      <c r="H58" s="40"/>
      <c r="I58" s="40"/>
      <c r="J58" s="40"/>
      <c r="K58" s="40"/>
      <c r="L58" s="12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12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0"/>
      <c r="E60" s="40"/>
      <c r="F60" s="29" t="str">
        <f>F16</f>
        <v>DVŮR KRÁLOVÉ NAD LABEM, MÍSTNÍ ČÁST ŽIREČ</v>
      </c>
      <c r="G60" s="40"/>
      <c r="H60" s="40"/>
      <c r="I60" s="34" t="s">
        <v>23</v>
      </c>
      <c r="J60" s="66" t="str">
        <f>IF(J16="","",J16)</f>
        <v>3. 1. 2021</v>
      </c>
      <c r="K60" s="40"/>
      <c r="L60" s="12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12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0"/>
      <c r="E62" s="40"/>
      <c r="F62" s="29" t="str">
        <f>E19</f>
        <v>Město Dvůr Králové, nám. T.G.Masaryka 38, 544 17</v>
      </c>
      <c r="G62" s="40"/>
      <c r="H62" s="40"/>
      <c r="I62" s="34" t="s">
        <v>31</v>
      </c>
      <c r="J62" s="38" t="str">
        <f>E25</f>
        <v>P-AQUA s.r.o., Jižní 870, 500 03 Hradec Králové</v>
      </c>
      <c r="K62" s="40"/>
      <c r="L62" s="12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0"/>
      <c r="E63" s="40"/>
      <c r="F63" s="29" t="str">
        <f>IF(E22="","",E22)</f>
        <v>Vyplň údaj</v>
      </c>
      <c r="G63" s="40"/>
      <c r="H63" s="40"/>
      <c r="I63" s="34" t="s">
        <v>34</v>
      </c>
      <c r="J63" s="38" t="str">
        <f>E28</f>
        <v>Ing. Tomáš Růžička, Ing. Luboš Kasper</v>
      </c>
      <c r="K63" s="40"/>
      <c r="L63" s="12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12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41" t="s">
        <v>141</v>
      </c>
      <c r="D65" s="135"/>
      <c r="E65" s="135"/>
      <c r="F65" s="135"/>
      <c r="G65" s="135"/>
      <c r="H65" s="135"/>
      <c r="I65" s="135"/>
      <c r="J65" s="142" t="s">
        <v>142</v>
      </c>
      <c r="K65" s="135"/>
      <c r="L65" s="12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12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43" t="s">
        <v>70</v>
      </c>
      <c r="D67" s="40"/>
      <c r="E67" s="40"/>
      <c r="F67" s="40"/>
      <c r="G67" s="40"/>
      <c r="H67" s="40"/>
      <c r="I67" s="40"/>
      <c r="J67" s="92">
        <f>J106</f>
        <v>0</v>
      </c>
      <c r="K67" s="40"/>
      <c r="L67" s="12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21" t="s">
        <v>143</v>
      </c>
    </row>
    <row r="68" s="9" customFormat="1" ht="24.96" customHeight="1">
      <c r="A68" s="9"/>
      <c r="B68" s="144"/>
      <c r="C68" s="9"/>
      <c r="D68" s="145" t="s">
        <v>144</v>
      </c>
      <c r="E68" s="146"/>
      <c r="F68" s="146"/>
      <c r="G68" s="146"/>
      <c r="H68" s="146"/>
      <c r="I68" s="146"/>
      <c r="J68" s="147">
        <f>J107</f>
        <v>0</v>
      </c>
      <c r="K68" s="9"/>
      <c r="L68" s="14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48"/>
      <c r="C69" s="10"/>
      <c r="D69" s="149" t="s">
        <v>145</v>
      </c>
      <c r="E69" s="150"/>
      <c r="F69" s="150"/>
      <c r="G69" s="150"/>
      <c r="H69" s="150"/>
      <c r="I69" s="150"/>
      <c r="J69" s="151">
        <f>J108</f>
        <v>0</v>
      </c>
      <c r="K69" s="10"/>
      <c r="L69" s="14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8"/>
      <c r="C70" s="10"/>
      <c r="D70" s="149" t="s">
        <v>146</v>
      </c>
      <c r="E70" s="150"/>
      <c r="F70" s="150"/>
      <c r="G70" s="150"/>
      <c r="H70" s="150"/>
      <c r="I70" s="150"/>
      <c r="J70" s="151">
        <f>J542</f>
        <v>0</v>
      </c>
      <c r="K70" s="10"/>
      <c r="L70" s="14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8"/>
      <c r="C71" s="10"/>
      <c r="D71" s="149" t="s">
        <v>147</v>
      </c>
      <c r="E71" s="150"/>
      <c r="F71" s="150"/>
      <c r="G71" s="150"/>
      <c r="H71" s="150"/>
      <c r="I71" s="150"/>
      <c r="J71" s="151">
        <f>J545</f>
        <v>0</v>
      </c>
      <c r="K71" s="10"/>
      <c r="L71" s="14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8"/>
      <c r="C72" s="10"/>
      <c r="D72" s="149" t="s">
        <v>148</v>
      </c>
      <c r="E72" s="150"/>
      <c r="F72" s="150"/>
      <c r="G72" s="150"/>
      <c r="H72" s="150"/>
      <c r="I72" s="150"/>
      <c r="J72" s="151">
        <f>J564</f>
        <v>0</v>
      </c>
      <c r="K72" s="10"/>
      <c r="L72" s="14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48"/>
      <c r="C73" s="10"/>
      <c r="D73" s="149" t="s">
        <v>149</v>
      </c>
      <c r="E73" s="150"/>
      <c r="F73" s="150"/>
      <c r="G73" s="150"/>
      <c r="H73" s="150"/>
      <c r="I73" s="150"/>
      <c r="J73" s="151">
        <f>J578</f>
        <v>0</v>
      </c>
      <c r="K73" s="10"/>
      <c r="L73" s="14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48"/>
      <c r="C74" s="10"/>
      <c r="D74" s="149" t="s">
        <v>150</v>
      </c>
      <c r="E74" s="150"/>
      <c r="F74" s="150"/>
      <c r="G74" s="150"/>
      <c r="H74" s="150"/>
      <c r="I74" s="150"/>
      <c r="J74" s="151">
        <f>J650</f>
        <v>0</v>
      </c>
      <c r="K74" s="10"/>
      <c r="L74" s="14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48"/>
      <c r="C75" s="10"/>
      <c r="D75" s="149" t="s">
        <v>151</v>
      </c>
      <c r="E75" s="150"/>
      <c r="F75" s="150"/>
      <c r="G75" s="150"/>
      <c r="H75" s="150"/>
      <c r="I75" s="150"/>
      <c r="J75" s="151">
        <f>J662</f>
        <v>0</v>
      </c>
      <c r="K75" s="10"/>
      <c r="L75" s="14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48"/>
      <c r="C76" s="10"/>
      <c r="D76" s="149" t="s">
        <v>152</v>
      </c>
      <c r="E76" s="150"/>
      <c r="F76" s="150"/>
      <c r="G76" s="150"/>
      <c r="H76" s="150"/>
      <c r="I76" s="150"/>
      <c r="J76" s="151">
        <f>J673</f>
        <v>0</v>
      </c>
      <c r="K76" s="10"/>
      <c r="L76" s="14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44"/>
      <c r="C77" s="9"/>
      <c r="D77" s="145" t="s">
        <v>153</v>
      </c>
      <c r="E77" s="146"/>
      <c r="F77" s="146"/>
      <c r="G77" s="146"/>
      <c r="H77" s="146"/>
      <c r="I77" s="146"/>
      <c r="J77" s="147">
        <f>J682</f>
        <v>0</v>
      </c>
      <c r="K77" s="9"/>
      <c r="L77" s="144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48"/>
      <c r="C78" s="10"/>
      <c r="D78" s="149" t="s">
        <v>154</v>
      </c>
      <c r="E78" s="150"/>
      <c r="F78" s="150"/>
      <c r="G78" s="150"/>
      <c r="H78" s="150"/>
      <c r="I78" s="150"/>
      <c r="J78" s="151">
        <f>J683</f>
        <v>0</v>
      </c>
      <c r="K78" s="10"/>
      <c r="L78" s="14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48"/>
      <c r="C79" s="10"/>
      <c r="D79" s="149" t="s">
        <v>155</v>
      </c>
      <c r="E79" s="150"/>
      <c r="F79" s="150"/>
      <c r="G79" s="150"/>
      <c r="H79" s="150"/>
      <c r="I79" s="150"/>
      <c r="J79" s="151">
        <f>J686</f>
        <v>0</v>
      </c>
      <c r="K79" s="10"/>
      <c r="L79" s="14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48"/>
      <c r="C80" s="10"/>
      <c r="D80" s="149" t="s">
        <v>156</v>
      </c>
      <c r="E80" s="150"/>
      <c r="F80" s="150"/>
      <c r="G80" s="150"/>
      <c r="H80" s="150"/>
      <c r="I80" s="150"/>
      <c r="J80" s="151">
        <f>J688</f>
        <v>0</v>
      </c>
      <c r="K80" s="10"/>
      <c r="L80" s="14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48"/>
      <c r="C81" s="10"/>
      <c r="D81" s="149" t="s">
        <v>157</v>
      </c>
      <c r="E81" s="150"/>
      <c r="F81" s="150"/>
      <c r="G81" s="150"/>
      <c r="H81" s="150"/>
      <c r="I81" s="150"/>
      <c r="J81" s="151">
        <f>J691</f>
        <v>0</v>
      </c>
      <c r="K81" s="10"/>
      <c r="L81" s="14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48"/>
      <c r="C82" s="10"/>
      <c r="D82" s="149" t="s">
        <v>158</v>
      </c>
      <c r="E82" s="150"/>
      <c r="F82" s="150"/>
      <c r="G82" s="150"/>
      <c r="H82" s="150"/>
      <c r="I82" s="150"/>
      <c r="J82" s="151">
        <f>J694</f>
        <v>0</v>
      </c>
      <c r="K82" s="10"/>
      <c r="L82" s="14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12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57"/>
      <c r="C84" s="58"/>
      <c r="D84" s="58"/>
      <c r="E84" s="58"/>
      <c r="F84" s="58"/>
      <c r="G84" s="58"/>
      <c r="H84" s="58"/>
      <c r="I84" s="58"/>
      <c r="J84" s="58"/>
      <c r="K84" s="58"/>
      <c r="L84" s="12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8" s="2" customFormat="1" ht="6.96" customHeight="1">
      <c r="A88" s="40"/>
      <c r="B88" s="59"/>
      <c r="C88" s="60"/>
      <c r="D88" s="60"/>
      <c r="E88" s="60"/>
      <c r="F88" s="60"/>
      <c r="G88" s="60"/>
      <c r="H88" s="60"/>
      <c r="I88" s="60"/>
      <c r="J88" s="60"/>
      <c r="K88" s="60"/>
      <c r="L88" s="12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4.96" customHeight="1">
      <c r="A89" s="40"/>
      <c r="B89" s="41"/>
      <c r="C89" s="25" t="s">
        <v>159</v>
      </c>
      <c r="D89" s="40"/>
      <c r="E89" s="40"/>
      <c r="F89" s="40"/>
      <c r="G89" s="40"/>
      <c r="H89" s="40"/>
      <c r="I89" s="40"/>
      <c r="J89" s="40"/>
      <c r="K89" s="40"/>
      <c r="L89" s="12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12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17</v>
      </c>
      <c r="D91" s="40"/>
      <c r="E91" s="40"/>
      <c r="F91" s="40"/>
      <c r="G91" s="40"/>
      <c r="H91" s="40"/>
      <c r="I91" s="40"/>
      <c r="J91" s="40"/>
      <c r="K91" s="40"/>
      <c r="L91" s="12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0"/>
      <c r="D92" s="40"/>
      <c r="E92" s="126" t="str">
        <f>E7</f>
        <v>Žireč - Kanalizace a čistírna odpadních vod, přípojky splaškové kanalizace</v>
      </c>
      <c r="F92" s="34"/>
      <c r="G92" s="34"/>
      <c r="H92" s="34"/>
      <c r="I92" s="40"/>
      <c r="J92" s="40"/>
      <c r="K92" s="40"/>
      <c r="L92" s="12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" customFormat="1" ht="12" customHeight="1">
      <c r="B93" s="24"/>
      <c r="C93" s="34" t="s">
        <v>134</v>
      </c>
      <c r="L93" s="24"/>
    </row>
    <row r="94" s="1" customFormat="1" ht="16.5" customHeight="1">
      <c r="B94" s="24"/>
      <c r="E94" s="126" t="s">
        <v>135</v>
      </c>
      <c r="F94" s="1"/>
      <c r="G94" s="1"/>
      <c r="H94" s="1"/>
      <c r="L94" s="24"/>
    </row>
    <row r="95" s="1" customFormat="1" ht="12" customHeight="1">
      <c r="B95" s="24"/>
      <c r="C95" s="34" t="s">
        <v>136</v>
      </c>
      <c r="L95" s="24"/>
    </row>
    <row r="96" s="2" customFormat="1" ht="16.5" customHeight="1">
      <c r="A96" s="40"/>
      <c r="B96" s="41"/>
      <c r="C96" s="40"/>
      <c r="D96" s="40"/>
      <c r="E96" s="127" t="s">
        <v>137</v>
      </c>
      <c r="F96" s="40"/>
      <c r="G96" s="40"/>
      <c r="H96" s="40"/>
      <c r="I96" s="40"/>
      <c r="J96" s="40"/>
      <c r="K96" s="40"/>
      <c r="L96" s="12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138</v>
      </c>
      <c r="D97" s="40"/>
      <c r="E97" s="40"/>
      <c r="F97" s="40"/>
      <c r="G97" s="40"/>
      <c r="H97" s="40"/>
      <c r="I97" s="40"/>
      <c r="J97" s="40"/>
      <c r="K97" s="40"/>
      <c r="L97" s="12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6.5" customHeight="1">
      <c r="A98" s="40"/>
      <c r="B98" s="41"/>
      <c r="C98" s="40"/>
      <c r="D98" s="40"/>
      <c r="E98" s="64" t="str">
        <f>E13</f>
        <v>D.1.IO.1a - VENKOVNÍ KANALIZACE</v>
      </c>
      <c r="F98" s="40"/>
      <c r="G98" s="40"/>
      <c r="H98" s="40"/>
      <c r="I98" s="40"/>
      <c r="J98" s="40"/>
      <c r="K98" s="40"/>
      <c r="L98" s="12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12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2" customHeight="1">
      <c r="A100" s="40"/>
      <c r="B100" s="41"/>
      <c r="C100" s="34" t="s">
        <v>21</v>
      </c>
      <c r="D100" s="40"/>
      <c r="E100" s="40"/>
      <c r="F100" s="29" t="str">
        <f>F16</f>
        <v>DVŮR KRÁLOVÉ NAD LABEM, MÍSTNÍ ČÁST ŽIREČ</v>
      </c>
      <c r="G100" s="40"/>
      <c r="H100" s="40"/>
      <c r="I100" s="34" t="s">
        <v>23</v>
      </c>
      <c r="J100" s="66" t="str">
        <f>IF(J16="","",J16)</f>
        <v>3. 1. 2021</v>
      </c>
      <c r="K100" s="40"/>
      <c r="L100" s="12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12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40.05" customHeight="1">
      <c r="A102" s="40"/>
      <c r="B102" s="41"/>
      <c r="C102" s="34" t="s">
        <v>25</v>
      </c>
      <c r="D102" s="40"/>
      <c r="E102" s="40"/>
      <c r="F102" s="29" t="str">
        <f>E19</f>
        <v>Město Dvůr Králové, nám. T.G.Masaryka 38, 544 17</v>
      </c>
      <c r="G102" s="40"/>
      <c r="H102" s="40"/>
      <c r="I102" s="34" t="s">
        <v>31</v>
      </c>
      <c r="J102" s="38" t="str">
        <f>E25</f>
        <v>P-AQUA s.r.o., Jižní 870, 500 03 Hradec Králové</v>
      </c>
      <c r="K102" s="40"/>
      <c r="L102" s="12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25.65" customHeight="1">
      <c r="A103" s="40"/>
      <c r="B103" s="41"/>
      <c r="C103" s="34" t="s">
        <v>29</v>
      </c>
      <c r="D103" s="40"/>
      <c r="E103" s="40"/>
      <c r="F103" s="29" t="str">
        <f>IF(E22="","",E22)</f>
        <v>Vyplň údaj</v>
      </c>
      <c r="G103" s="40"/>
      <c r="H103" s="40"/>
      <c r="I103" s="34" t="s">
        <v>34</v>
      </c>
      <c r="J103" s="38" t="str">
        <f>E28</f>
        <v>Ing. Tomáš Růžička, Ing. Luboš Kasper</v>
      </c>
      <c r="K103" s="40"/>
      <c r="L103" s="128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0.32" customHeight="1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128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11" customFormat="1" ht="29.28" customHeight="1">
      <c r="A105" s="152"/>
      <c r="B105" s="153"/>
      <c r="C105" s="154" t="s">
        <v>160</v>
      </c>
      <c r="D105" s="155" t="s">
        <v>57</v>
      </c>
      <c r="E105" s="155" t="s">
        <v>53</v>
      </c>
      <c r="F105" s="155" t="s">
        <v>54</v>
      </c>
      <c r="G105" s="155" t="s">
        <v>161</v>
      </c>
      <c r="H105" s="155" t="s">
        <v>162</v>
      </c>
      <c r="I105" s="155" t="s">
        <v>163</v>
      </c>
      <c r="J105" s="155" t="s">
        <v>142</v>
      </c>
      <c r="K105" s="156" t="s">
        <v>164</v>
      </c>
      <c r="L105" s="157"/>
      <c r="M105" s="82" t="s">
        <v>3</v>
      </c>
      <c r="N105" s="83" t="s">
        <v>42</v>
      </c>
      <c r="O105" s="83" t="s">
        <v>165</v>
      </c>
      <c r="P105" s="83" t="s">
        <v>166</v>
      </c>
      <c r="Q105" s="83" t="s">
        <v>167</v>
      </c>
      <c r="R105" s="83" t="s">
        <v>168</v>
      </c>
      <c r="S105" s="83" t="s">
        <v>169</v>
      </c>
      <c r="T105" s="84" t="s">
        <v>170</v>
      </c>
      <c r="U105" s="152"/>
      <c r="V105" s="152"/>
      <c r="W105" s="152"/>
      <c r="X105" s="152"/>
      <c r="Y105" s="152"/>
      <c r="Z105" s="152"/>
      <c r="AA105" s="152"/>
      <c r="AB105" s="152"/>
      <c r="AC105" s="152"/>
      <c r="AD105" s="152"/>
      <c r="AE105" s="152"/>
    </row>
    <row r="106" s="2" customFormat="1" ht="22.8" customHeight="1">
      <c r="A106" s="40"/>
      <c r="B106" s="41"/>
      <c r="C106" s="89" t="s">
        <v>171</v>
      </c>
      <c r="D106" s="40"/>
      <c r="E106" s="40"/>
      <c r="F106" s="40"/>
      <c r="G106" s="40"/>
      <c r="H106" s="40"/>
      <c r="I106" s="40"/>
      <c r="J106" s="158">
        <f>BK106</f>
        <v>0</v>
      </c>
      <c r="K106" s="40"/>
      <c r="L106" s="41"/>
      <c r="M106" s="85"/>
      <c r="N106" s="70"/>
      <c r="O106" s="86"/>
      <c r="P106" s="159">
        <f>P107+P682</f>
        <v>0</v>
      </c>
      <c r="Q106" s="86"/>
      <c r="R106" s="159">
        <f>R107+R682</f>
        <v>13231.2846925019</v>
      </c>
      <c r="S106" s="86"/>
      <c r="T106" s="160">
        <f>T107+T682</f>
        <v>6531.0572000000002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21" t="s">
        <v>71</v>
      </c>
      <c r="AU106" s="21" t="s">
        <v>143</v>
      </c>
      <c r="BK106" s="161">
        <f>BK107+BK682</f>
        <v>0</v>
      </c>
    </row>
    <row r="107" s="12" customFormat="1" ht="25.92" customHeight="1">
      <c r="A107" s="12"/>
      <c r="B107" s="162"/>
      <c r="C107" s="12"/>
      <c r="D107" s="163" t="s">
        <v>71</v>
      </c>
      <c r="E107" s="164" t="s">
        <v>172</v>
      </c>
      <c r="F107" s="164" t="s">
        <v>173</v>
      </c>
      <c r="G107" s="12"/>
      <c r="H107" s="12"/>
      <c r="I107" s="165"/>
      <c r="J107" s="166">
        <f>BK107</f>
        <v>0</v>
      </c>
      <c r="K107" s="12"/>
      <c r="L107" s="162"/>
      <c r="M107" s="167"/>
      <c r="N107" s="168"/>
      <c r="O107" s="168"/>
      <c r="P107" s="169">
        <f>P108+P542+P545+P564+P578+P650+P662+P673</f>
        <v>0</v>
      </c>
      <c r="Q107" s="168"/>
      <c r="R107" s="169">
        <f>R108+R542+R545+R564+R578+R650+R662+R673</f>
        <v>13231.2846925019</v>
      </c>
      <c r="S107" s="168"/>
      <c r="T107" s="170">
        <f>T108+T542+T545+T564+T578+T650+T662+T673</f>
        <v>6531.0572000000002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63" t="s">
        <v>79</v>
      </c>
      <c r="AT107" s="171" t="s">
        <v>71</v>
      </c>
      <c r="AU107" s="171" t="s">
        <v>72</v>
      </c>
      <c r="AY107" s="163" t="s">
        <v>174</v>
      </c>
      <c r="BK107" s="172">
        <f>BK108+BK542+BK545+BK564+BK578+BK650+BK662+BK673</f>
        <v>0</v>
      </c>
    </row>
    <row r="108" s="12" customFormat="1" ht="22.8" customHeight="1">
      <c r="A108" s="12"/>
      <c r="B108" s="162"/>
      <c r="C108" s="12"/>
      <c r="D108" s="163" t="s">
        <v>71</v>
      </c>
      <c r="E108" s="173" t="s">
        <v>79</v>
      </c>
      <c r="F108" s="173" t="s">
        <v>175</v>
      </c>
      <c r="G108" s="12"/>
      <c r="H108" s="12"/>
      <c r="I108" s="165"/>
      <c r="J108" s="174">
        <f>BK108</f>
        <v>0</v>
      </c>
      <c r="K108" s="12"/>
      <c r="L108" s="162"/>
      <c r="M108" s="167"/>
      <c r="N108" s="168"/>
      <c r="O108" s="168"/>
      <c r="P108" s="169">
        <f>SUM(P109:P541)</f>
        <v>0</v>
      </c>
      <c r="Q108" s="168"/>
      <c r="R108" s="169">
        <f>SUM(R109:R541)</f>
        <v>9141.2575405000007</v>
      </c>
      <c r="S108" s="168"/>
      <c r="T108" s="170">
        <f>SUM(T109:T541)</f>
        <v>6531.0572000000002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63" t="s">
        <v>79</v>
      </c>
      <c r="AT108" s="171" t="s">
        <v>71</v>
      </c>
      <c r="AU108" s="171" t="s">
        <v>79</v>
      </c>
      <c r="AY108" s="163" t="s">
        <v>174</v>
      </c>
      <c r="BK108" s="172">
        <f>SUM(BK109:BK541)</f>
        <v>0</v>
      </c>
    </row>
    <row r="109" s="2" customFormat="1">
      <c r="A109" s="40"/>
      <c r="B109" s="175"/>
      <c r="C109" s="176" t="s">
        <v>79</v>
      </c>
      <c r="D109" s="176" t="s">
        <v>176</v>
      </c>
      <c r="E109" s="177" t="s">
        <v>177</v>
      </c>
      <c r="F109" s="178" t="s">
        <v>178</v>
      </c>
      <c r="G109" s="179" t="s">
        <v>179</v>
      </c>
      <c r="H109" s="180">
        <v>293</v>
      </c>
      <c r="I109" s="181"/>
      <c r="J109" s="182">
        <f>ROUND(I109*H109,2)</f>
        <v>0</v>
      </c>
      <c r="K109" s="178" t="s">
        <v>180</v>
      </c>
      <c r="L109" s="41"/>
      <c r="M109" s="183" t="s">
        <v>3</v>
      </c>
      <c r="N109" s="184" t="s">
        <v>43</v>
      </c>
      <c r="O109" s="74"/>
      <c r="P109" s="185">
        <f>O109*H109</f>
        <v>0</v>
      </c>
      <c r="Q109" s="185">
        <v>0</v>
      </c>
      <c r="R109" s="185">
        <f>Q109*H109</f>
        <v>0</v>
      </c>
      <c r="S109" s="185">
        <v>0.29499999999999998</v>
      </c>
      <c r="T109" s="186">
        <f>S109*H109</f>
        <v>86.435000000000002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187" t="s">
        <v>111</v>
      </c>
      <c r="AT109" s="187" t="s">
        <v>176</v>
      </c>
      <c r="AU109" s="187" t="s">
        <v>81</v>
      </c>
      <c r="AY109" s="21" t="s">
        <v>174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1" t="s">
        <v>79</v>
      </c>
      <c r="BK109" s="188">
        <f>ROUND(I109*H109,2)</f>
        <v>0</v>
      </c>
      <c r="BL109" s="21" t="s">
        <v>111</v>
      </c>
      <c r="BM109" s="187" t="s">
        <v>181</v>
      </c>
    </row>
    <row r="110" s="2" customFormat="1">
      <c r="A110" s="40"/>
      <c r="B110" s="41"/>
      <c r="C110" s="40"/>
      <c r="D110" s="189" t="s">
        <v>182</v>
      </c>
      <c r="E110" s="40"/>
      <c r="F110" s="190" t="s">
        <v>183</v>
      </c>
      <c r="G110" s="40"/>
      <c r="H110" s="40"/>
      <c r="I110" s="191"/>
      <c r="J110" s="40"/>
      <c r="K110" s="40"/>
      <c r="L110" s="41"/>
      <c r="M110" s="192"/>
      <c r="N110" s="193"/>
      <c r="O110" s="74"/>
      <c r="P110" s="74"/>
      <c r="Q110" s="74"/>
      <c r="R110" s="74"/>
      <c r="S110" s="74"/>
      <c r="T110" s="75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21" t="s">
        <v>182</v>
      </c>
      <c r="AU110" s="21" t="s">
        <v>81</v>
      </c>
    </row>
    <row r="111" s="13" customFormat="1">
      <c r="A111" s="13"/>
      <c r="B111" s="194"/>
      <c r="C111" s="13"/>
      <c r="D111" s="189" t="s">
        <v>184</v>
      </c>
      <c r="E111" s="195" t="s">
        <v>3</v>
      </c>
      <c r="F111" s="196" t="s">
        <v>185</v>
      </c>
      <c r="G111" s="13"/>
      <c r="H111" s="197">
        <v>280.5</v>
      </c>
      <c r="I111" s="198"/>
      <c r="J111" s="13"/>
      <c r="K111" s="13"/>
      <c r="L111" s="194"/>
      <c r="M111" s="199"/>
      <c r="N111" s="200"/>
      <c r="O111" s="200"/>
      <c r="P111" s="200"/>
      <c r="Q111" s="200"/>
      <c r="R111" s="200"/>
      <c r="S111" s="200"/>
      <c r="T111" s="20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195" t="s">
        <v>184</v>
      </c>
      <c r="AU111" s="195" t="s">
        <v>81</v>
      </c>
      <c r="AV111" s="13" t="s">
        <v>81</v>
      </c>
      <c r="AW111" s="13" t="s">
        <v>33</v>
      </c>
      <c r="AX111" s="13" t="s">
        <v>72</v>
      </c>
      <c r="AY111" s="195" t="s">
        <v>174</v>
      </c>
    </row>
    <row r="112" s="13" customFormat="1">
      <c r="A112" s="13"/>
      <c r="B112" s="194"/>
      <c r="C112" s="13"/>
      <c r="D112" s="189" t="s">
        <v>184</v>
      </c>
      <c r="E112" s="195" t="s">
        <v>3</v>
      </c>
      <c r="F112" s="196" t="s">
        <v>186</v>
      </c>
      <c r="G112" s="13"/>
      <c r="H112" s="197">
        <v>12.5</v>
      </c>
      <c r="I112" s="198"/>
      <c r="J112" s="13"/>
      <c r="K112" s="13"/>
      <c r="L112" s="194"/>
      <c r="M112" s="199"/>
      <c r="N112" s="200"/>
      <c r="O112" s="200"/>
      <c r="P112" s="200"/>
      <c r="Q112" s="200"/>
      <c r="R112" s="200"/>
      <c r="S112" s="200"/>
      <c r="T112" s="20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95" t="s">
        <v>184</v>
      </c>
      <c r="AU112" s="195" t="s">
        <v>81</v>
      </c>
      <c r="AV112" s="13" t="s">
        <v>81</v>
      </c>
      <c r="AW112" s="13" t="s">
        <v>33</v>
      </c>
      <c r="AX112" s="13" t="s">
        <v>72</v>
      </c>
      <c r="AY112" s="195" t="s">
        <v>174</v>
      </c>
    </row>
    <row r="113" s="14" customFormat="1">
      <c r="A113" s="14"/>
      <c r="B113" s="202"/>
      <c r="C113" s="14"/>
      <c r="D113" s="189" t="s">
        <v>184</v>
      </c>
      <c r="E113" s="203" t="s">
        <v>3</v>
      </c>
      <c r="F113" s="204" t="s">
        <v>187</v>
      </c>
      <c r="G113" s="14"/>
      <c r="H113" s="205">
        <v>293</v>
      </c>
      <c r="I113" s="206"/>
      <c r="J113" s="14"/>
      <c r="K113" s="14"/>
      <c r="L113" s="202"/>
      <c r="M113" s="207"/>
      <c r="N113" s="208"/>
      <c r="O113" s="208"/>
      <c r="P113" s="208"/>
      <c r="Q113" s="208"/>
      <c r="R113" s="208"/>
      <c r="S113" s="208"/>
      <c r="T113" s="20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03" t="s">
        <v>184</v>
      </c>
      <c r="AU113" s="203" t="s">
        <v>81</v>
      </c>
      <c r="AV113" s="14" t="s">
        <v>111</v>
      </c>
      <c r="AW113" s="14" t="s">
        <v>33</v>
      </c>
      <c r="AX113" s="14" t="s">
        <v>79</v>
      </c>
      <c r="AY113" s="203" t="s">
        <v>174</v>
      </c>
    </row>
    <row r="114" s="2" customFormat="1">
      <c r="A114" s="40"/>
      <c r="B114" s="175"/>
      <c r="C114" s="176" t="s">
        <v>81</v>
      </c>
      <c r="D114" s="176" t="s">
        <v>176</v>
      </c>
      <c r="E114" s="177" t="s">
        <v>188</v>
      </c>
      <c r="F114" s="178" t="s">
        <v>189</v>
      </c>
      <c r="G114" s="179" t="s">
        <v>179</v>
      </c>
      <c r="H114" s="180">
        <v>4204.1620000000003</v>
      </c>
      <c r="I114" s="181"/>
      <c r="J114" s="182">
        <f>ROUND(I114*H114,2)</f>
        <v>0</v>
      </c>
      <c r="K114" s="178" t="s">
        <v>180</v>
      </c>
      <c r="L114" s="41"/>
      <c r="M114" s="183" t="s">
        <v>3</v>
      </c>
      <c r="N114" s="184" t="s">
        <v>43</v>
      </c>
      <c r="O114" s="74"/>
      <c r="P114" s="185">
        <f>O114*H114</f>
        <v>0</v>
      </c>
      <c r="Q114" s="185">
        <v>0</v>
      </c>
      <c r="R114" s="185">
        <f>Q114*H114</f>
        <v>0</v>
      </c>
      <c r="S114" s="185">
        <v>0.29999999999999999</v>
      </c>
      <c r="T114" s="186">
        <f>S114*H114</f>
        <v>1261.2486000000001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187" t="s">
        <v>111</v>
      </c>
      <c r="AT114" s="187" t="s">
        <v>176</v>
      </c>
      <c r="AU114" s="187" t="s">
        <v>81</v>
      </c>
      <c r="AY114" s="21" t="s">
        <v>174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21" t="s">
        <v>79</v>
      </c>
      <c r="BK114" s="188">
        <f>ROUND(I114*H114,2)</f>
        <v>0</v>
      </c>
      <c r="BL114" s="21" t="s">
        <v>111</v>
      </c>
      <c r="BM114" s="187" t="s">
        <v>190</v>
      </c>
    </row>
    <row r="115" s="2" customFormat="1">
      <c r="A115" s="40"/>
      <c r="B115" s="41"/>
      <c r="C115" s="40"/>
      <c r="D115" s="189" t="s">
        <v>182</v>
      </c>
      <c r="E115" s="40"/>
      <c r="F115" s="190" t="s">
        <v>183</v>
      </c>
      <c r="G115" s="40"/>
      <c r="H115" s="40"/>
      <c r="I115" s="191"/>
      <c r="J115" s="40"/>
      <c r="K115" s="40"/>
      <c r="L115" s="41"/>
      <c r="M115" s="192"/>
      <c r="N115" s="193"/>
      <c r="O115" s="74"/>
      <c r="P115" s="74"/>
      <c r="Q115" s="74"/>
      <c r="R115" s="74"/>
      <c r="S115" s="74"/>
      <c r="T115" s="75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21" t="s">
        <v>182</v>
      </c>
      <c r="AU115" s="21" t="s">
        <v>81</v>
      </c>
    </row>
    <row r="116" s="13" customFormat="1">
      <c r="A116" s="13"/>
      <c r="B116" s="194"/>
      <c r="C116" s="13"/>
      <c r="D116" s="189" t="s">
        <v>184</v>
      </c>
      <c r="E116" s="195" t="s">
        <v>3</v>
      </c>
      <c r="F116" s="196" t="s">
        <v>191</v>
      </c>
      <c r="G116" s="13"/>
      <c r="H116" s="197">
        <v>3801</v>
      </c>
      <c r="I116" s="198"/>
      <c r="J116" s="13"/>
      <c r="K116" s="13"/>
      <c r="L116" s="194"/>
      <c r="M116" s="199"/>
      <c r="N116" s="200"/>
      <c r="O116" s="200"/>
      <c r="P116" s="200"/>
      <c r="Q116" s="200"/>
      <c r="R116" s="200"/>
      <c r="S116" s="200"/>
      <c r="T116" s="20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95" t="s">
        <v>184</v>
      </c>
      <c r="AU116" s="195" t="s">
        <v>81</v>
      </c>
      <c r="AV116" s="13" t="s">
        <v>81</v>
      </c>
      <c r="AW116" s="13" t="s">
        <v>33</v>
      </c>
      <c r="AX116" s="13" t="s">
        <v>72</v>
      </c>
      <c r="AY116" s="195" t="s">
        <v>174</v>
      </c>
    </row>
    <row r="117" s="13" customFormat="1">
      <c r="A117" s="13"/>
      <c r="B117" s="194"/>
      <c r="C117" s="13"/>
      <c r="D117" s="189" t="s">
        <v>184</v>
      </c>
      <c r="E117" s="195" t="s">
        <v>3</v>
      </c>
      <c r="F117" s="196" t="s">
        <v>192</v>
      </c>
      <c r="G117" s="13"/>
      <c r="H117" s="197">
        <v>280.5</v>
      </c>
      <c r="I117" s="198"/>
      <c r="J117" s="13"/>
      <c r="K117" s="13"/>
      <c r="L117" s="194"/>
      <c r="M117" s="199"/>
      <c r="N117" s="200"/>
      <c r="O117" s="200"/>
      <c r="P117" s="200"/>
      <c r="Q117" s="200"/>
      <c r="R117" s="200"/>
      <c r="S117" s="200"/>
      <c r="T117" s="20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195" t="s">
        <v>184</v>
      </c>
      <c r="AU117" s="195" t="s">
        <v>81</v>
      </c>
      <c r="AV117" s="13" t="s">
        <v>81</v>
      </c>
      <c r="AW117" s="13" t="s">
        <v>33</v>
      </c>
      <c r="AX117" s="13" t="s">
        <v>72</v>
      </c>
      <c r="AY117" s="195" t="s">
        <v>174</v>
      </c>
    </row>
    <row r="118" s="13" customFormat="1">
      <c r="A118" s="13"/>
      <c r="B118" s="194"/>
      <c r="C118" s="13"/>
      <c r="D118" s="189" t="s">
        <v>184</v>
      </c>
      <c r="E118" s="195" t="s">
        <v>3</v>
      </c>
      <c r="F118" s="196" t="s">
        <v>193</v>
      </c>
      <c r="G118" s="13"/>
      <c r="H118" s="197">
        <v>122.66200000000001</v>
      </c>
      <c r="I118" s="198"/>
      <c r="J118" s="13"/>
      <c r="K118" s="13"/>
      <c r="L118" s="194"/>
      <c r="M118" s="199"/>
      <c r="N118" s="200"/>
      <c r="O118" s="200"/>
      <c r="P118" s="200"/>
      <c r="Q118" s="200"/>
      <c r="R118" s="200"/>
      <c r="S118" s="200"/>
      <c r="T118" s="20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95" t="s">
        <v>184</v>
      </c>
      <c r="AU118" s="195" t="s">
        <v>81</v>
      </c>
      <c r="AV118" s="13" t="s">
        <v>81</v>
      </c>
      <c r="AW118" s="13" t="s">
        <v>33</v>
      </c>
      <c r="AX118" s="13" t="s">
        <v>72</v>
      </c>
      <c r="AY118" s="195" t="s">
        <v>174</v>
      </c>
    </row>
    <row r="119" s="14" customFormat="1">
      <c r="A119" s="14"/>
      <c r="B119" s="202"/>
      <c r="C119" s="14"/>
      <c r="D119" s="189" t="s">
        <v>184</v>
      </c>
      <c r="E119" s="203" t="s">
        <v>3</v>
      </c>
      <c r="F119" s="204" t="s">
        <v>187</v>
      </c>
      <c r="G119" s="14"/>
      <c r="H119" s="205">
        <v>4204.1620000000003</v>
      </c>
      <c r="I119" s="206"/>
      <c r="J119" s="14"/>
      <c r="K119" s="14"/>
      <c r="L119" s="202"/>
      <c r="M119" s="207"/>
      <c r="N119" s="208"/>
      <c r="O119" s="208"/>
      <c r="P119" s="208"/>
      <c r="Q119" s="208"/>
      <c r="R119" s="208"/>
      <c r="S119" s="208"/>
      <c r="T119" s="20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03" t="s">
        <v>184</v>
      </c>
      <c r="AU119" s="203" t="s">
        <v>81</v>
      </c>
      <c r="AV119" s="14" t="s">
        <v>111</v>
      </c>
      <c r="AW119" s="14" t="s">
        <v>33</v>
      </c>
      <c r="AX119" s="14" t="s">
        <v>79</v>
      </c>
      <c r="AY119" s="203" t="s">
        <v>174</v>
      </c>
    </row>
    <row r="120" s="2" customFormat="1">
      <c r="A120" s="40"/>
      <c r="B120" s="175"/>
      <c r="C120" s="176" t="s">
        <v>89</v>
      </c>
      <c r="D120" s="176" t="s">
        <v>176</v>
      </c>
      <c r="E120" s="177" t="s">
        <v>194</v>
      </c>
      <c r="F120" s="178" t="s">
        <v>195</v>
      </c>
      <c r="G120" s="179" t="s">
        <v>179</v>
      </c>
      <c r="H120" s="180">
        <v>4204.1599999999999</v>
      </c>
      <c r="I120" s="181"/>
      <c r="J120" s="182">
        <f>ROUND(I120*H120,2)</f>
        <v>0</v>
      </c>
      <c r="K120" s="178" t="s">
        <v>180</v>
      </c>
      <c r="L120" s="41"/>
      <c r="M120" s="183" t="s">
        <v>3</v>
      </c>
      <c r="N120" s="184" t="s">
        <v>43</v>
      </c>
      <c r="O120" s="74"/>
      <c r="P120" s="185">
        <f>O120*H120</f>
        <v>0</v>
      </c>
      <c r="Q120" s="185">
        <v>0</v>
      </c>
      <c r="R120" s="185">
        <f>Q120*H120</f>
        <v>0</v>
      </c>
      <c r="S120" s="185">
        <v>0.28999999999999998</v>
      </c>
      <c r="T120" s="186">
        <f>S120*H120</f>
        <v>1219.2063999999998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187" t="s">
        <v>111</v>
      </c>
      <c r="AT120" s="187" t="s">
        <v>176</v>
      </c>
      <c r="AU120" s="187" t="s">
        <v>81</v>
      </c>
      <c r="AY120" s="21" t="s">
        <v>174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21" t="s">
        <v>79</v>
      </c>
      <c r="BK120" s="188">
        <f>ROUND(I120*H120,2)</f>
        <v>0</v>
      </c>
      <c r="BL120" s="21" t="s">
        <v>111</v>
      </c>
      <c r="BM120" s="187" t="s">
        <v>196</v>
      </c>
    </row>
    <row r="121" s="2" customFormat="1">
      <c r="A121" s="40"/>
      <c r="B121" s="41"/>
      <c r="C121" s="40"/>
      <c r="D121" s="189" t="s">
        <v>182</v>
      </c>
      <c r="E121" s="40"/>
      <c r="F121" s="190" t="s">
        <v>197</v>
      </c>
      <c r="G121" s="40"/>
      <c r="H121" s="40"/>
      <c r="I121" s="191"/>
      <c r="J121" s="40"/>
      <c r="K121" s="40"/>
      <c r="L121" s="41"/>
      <c r="M121" s="192"/>
      <c r="N121" s="193"/>
      <c r="O121" s="74"/>
      <c r="P121" s="74"/>
      <c r="Q121" s="74"/>
      <c r="R121" s="74"/>
      <c r="S121" s="74"/>
      <c r="T121" s="75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21" t="s">
        <v>182</v>
      </c>
      <c r="AU121" s="21" t="s">
        <v>81</v>
      </c>
    </row>
    <row r="122" s="2" customFormat="1" ht="33" customHeight="1">
      <c r="A122" s="40"/>
      <c r="B122" s="175"/>
      <c r="C122" s="176" t="s">
        <v>111</v>
      </c>
      <c r="D122" s="176" t="s">
        <v>176</v>
      </c>
      <c r="E122" s="177" t="s">
        <v>198</v>
      </c>
      <c r="F122" s="178" t="s">
        <v>199</v>
      </c>
      <c r="G122" s="179" t="s">
        <v>179</v>
      </c>
      <c r="H122" s="180">
        <v>11806.16</v>
      </c>
      <c r="I122" s="181"/>
      <c r="J122" s="182">
        <f>ROUND(I122*H122,2)</f>
        <v>0</v>
      </c>
      <c r="K122" s="178" t="s">
        <v>180</v>
      </c>
      <c r="L122" s="41"/>
      <c r="M122" s="183" t="s">
        <v>3</v>
      </c>
      <c r="N122" s="184" t="s">
        <v>43</v>
      </c>
      <c r="O122" s="74"/>
      <c r="P122" s="185">
        <f>O122*H122</f>
        <v>0</v>
      </c>
      <c r="Q122" s="185">
        <v>0</v>
      </c>
      <c r="R122" s="185">
        <f>Q122*H122</f>
        <v>0</v>
      </c>
      <c r="S122" s="185">
        <v>0.22</v>
      </c>
      <c r="T122" s="186">
        <f>S122*H122</f>
        <v>2597.3552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187" t="s">
        <v>111</v>
      </c>
      <c r="AT122" s="187" t="s">
        <v>176</v>
      </c>
      <c r="AU122" s="187" t="s">
        <v>81</v>
      </c>
      <c r="AY122" s="21" t="s">
        <v>174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21" t="s">
        <v>79</v>
      </c>
      <c r="BK122" s="188">
        <f>ROUND(I122*H122,2)</f>
        <v>0</v>
      </c>
      <c r="BL122" s="21" t="s">
        <v>111</v>
      </c>
      <c r="BM122" s="187" t="s">
        <v>200</v>
      </c>
    </row>
    <row r="123" s="2" customFormat="1">
      <c r="A123" s="40"/>
      <c r="B123" s="41"/>
      <c r="C123" s="40"/>
      <c r="D123" s="189" t="s">
        <v>182</v>
      </c>
      <c r="E123" s="40"/>
      <c r="F123" s="190" t="s">
        <v>183</v>
      </c>
      <c r="G123" s="40"/>
      <c r="H123" s="40"/>
      <c r="I123" s="191"/>
      <c r="J123" s="40"/>
      <c r="K123" s="40"/>
      <c r="L123" s="41"/>
      <c r="M123" s="192"/>
      <c r="N123" s="193"/>
      <c r="O123" s="74"/>
      <c r="P123" s="74"/>
      <c r="Q123" s="74"/>
      <c r="R123" s="74"/>
      <c r="S123" s="74"/>
      <c r="T123" s="75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21" t="s">
        <v>182</v>
      </c>
      <c r="AU123" s="21" t="s">
        <v>81</v>
      </c>
    </row>
    <row r="124" s="13" customFormat="1">
      <c r="A124" s="13"/>
      <c r="B124" s="194"/>
      <c r="C124" s="13"/>
      <c r="D124" s="189" t="s">
        <v>184</v>
      </c>
      <c r="E124" s="195" t="s">
        <v>3</v>
      </c>
      <c r="F124" s="196" t="s">
        <v>201</v>
      </c>
      <c r="G124" s="13"/>
      <c r="H124" s="197">
        <v>7602</v>
      </c>
      <c r="I124" s="198"/>
      <c r="J124" s="13"/>
      <c r="K124" s="13"/>
      <c r="L124" s="194"/>
      <c r="M124" s="199"/>
      <c r="N124" s="200"/>
      <c r="O124" s="200"/>
      <c r="P124" s="200"/>
      <c r="Q124" s="200"/>
      <c r="R124" s="200"/>
      <c r="S124" s="200"/>
      <c r="T124" s="20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95" t="s">
        <v>184</v>
      </c>
      <c r="AU124" s="195" t="s">
        <v>81</v>
      </c>
      <c r="AV124" s="13" t="s">
        <v>81</v>
      </c>
      <c r="AW124" s="13" t="s">
        <v>33</v>
      </c>
      <c r="AX124" s="13" t="s">
        <v>72</v>
      </c>
      <c r="AY124" s="195" t="s">
        <v>174</v>
      </c>
    </row>
    <row r="125" s="13" customFormat="1">
      <c r="A125" s="13"/>
      <c r="B125" s="194"/>
      <c r="C125" s="13"/>
      <c r="D125" s="189" t="s">
        <v>184</v>
      </c>
      <c r="E125" s="195" t="s">
        <v>3</v>
      </c>
      <c r="F125" s="196" t="s">
        <v>202</v>
      </c>
      <c r="G125" s="13"/>
      <c r="H125" s="197">
        <v>4204.1599999999999</v>
      </c>
      <c r="I125" s="198"/>
      <c r="J125" s="13"/>
      <c r="K125" s="13"/>
      <c r="L125" s="194"/>
      <c r="M125" s="199"/>
      <c r="N125" s="200"/>
      <c r="O125" s="200"/>
      <c r="P125" s="200"/>
      <c r="Q125" s="200"/>
      <c r="R125" s="200"/>
      <c r="S125" s="200"/>
      <c r="T125" s="20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95" t="s">
        <v>184</v>
      </c>
      <c r="AU125" s="195" t="s">
        <v>81</v>
      </c>
      <c r="AV125" s="13" t="s">
        <v>81</v>
      </c>
      <c r="AW125" s="13" t="s">
        <v>33</v>
      </c>
      <c r="AX125" s="13" t="s">
        <v>72</v>
      </c>
      <c r="AY125" s="195" t="s">
        <v>174</v>
      </c>
    </row>
    <row r="126" s="14" customFormat="1">
      <c r="A126" s="14"/>
      <c r="B126" s="202"/>
      <c r="C126" s="14"/>
      <c r="D126" s="189" t="s">
        <v>184</v>
      </c>
      <c r="E126" s="203" t="s">
        <v>3</v>
      </c>
      <c r="F126" s="204" t="s">
        <v>187</v>
      </c>
      <c r="G126" s="14"/>
      <c r="H126" s="205">
        <v>11806.16</v>
      </c>
      <c r="I126" s="206"/>
      <c r="J126" s="14"/>
      <c r="K126" s="14"/>
      <c r="L126" s="202"/>
      <c r="M126" s="207"/>
      <c r="N126" s="208"/>
      <c r="O126" s="208"/>
      <c r="P126" s="208"/>
      <c r="Q126" s="208"/>
      <c r="R126" s="208"/>
      <c r="S126" s="208"/>
      <c r="T126" s="20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03" t="s">
        <v>184</v>
      </c>
      <c r="AU126" s="203" t="s">
        <v>81</v>
      </c>
      <c r="AV126" s="14" t="s">
        <v>111</v>
      </c>
      <c r="AW126" s="14" t="s">
        <v>33</v>
      </c>
      <c r="AX126" s="14" t="s">
        <v>79</v>
      </c>
      <c r="AY126" s="203" t="s">
        <v>174</v>
      </c>
    </row>
    <row r="127" s="2" customFormat="1" ht="33" customHeight="1">
      <c r="A127" s="40"/>
      <c r="B127" s="175"/>
      <c r="C127" s="176" t="s">
        <v>203</v>
      </c>
      <c r="D127" s="176" t="s">
        <v>176</v>
      </c>
      <c r="E127" s="177" t="s">
        <v>204</v>
      </c>
      <c r="F127" s="178" t="s">
        <v>205</v>
      </c>
      <c r="G127" s="179" t="s">
        <v>179</v>
      </c>
      <c r="H127" s="180">
        <v>4204.1599999999999</v>
      </c>
      <c r="I127" s="181"/>
      <c r="J127" s="182">
        <f>ROUND(I127*H127,2)</f>
        <v>0</v>
      </c>
      <c r="K127" s="178" t="s">
        <v>180</v>
      </c>
      <c r="L127" s="41"/>
      <c r="M127" s="183" t="s">
        <v>3</v>
      </c>
      <c r="N127" s="184" t="s">
        <v>43</v>
      </c>
      <c r="O127" s="74"/>
      <c r="P127" s="185">
        <f>O127*H127</f>
        <v>0</v>
      </c>
      <c r="Q127" s="185">
        <v>0</v>
      </c>
      <c r="R127" s="185">
        <f>Q127*H127</f>
        <v>0</v>
      </c>
      <c r="S127" s="185">
        <v>0.32500000000000001</v>
      </c>
      <c r="T127" s="186">
        <f>S127*H127</f>
        <v>1366.3520000000001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187" t="s">
        <v>111</v>
      </c>
      <c r="AT127" s="187" t="s">
        <v>176</v>
      </c>
      <c r="AU127" s="187" t="s">
        <v>81</v>
      </c>
      <c r="AY127" s="21" t="s">
        <v>174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21" t="s">
        <v>79</v>
      </c>
      <c r="BK127" s="188">
        <f>ROUND(I127*H127,2)</f>
        <v>0</v>
      </c>
      <c r="BL127" s="21" t="s">
        <v>111</v>
      </c>
      <c r="BM127" s="187" t="s">
        <v>206</v>
      </c>
    </row>
    <row r="128" s="2" customFormat="1">
      <c r="A128" s="40"/>
      <c r="B128" s="175"/>
      <c r="C128" s="176" t="s">
        <v>207</v>
      </c>
      <c r="D128" s="176" t="s">
        <v>176</v>
      </c>
      <c r="E128" s="177" t="s">
        <v>208</v>
      </c>
      <c r="F128" s="178" t="s">
        <v>209</v>
      </c>
      <c r="G128" s="179" t="s">
        <v>210</v>
      </c>
      <c r="H128" s="180">
        <v>2</v>
      </c>
      <c r="I128" s="181"/>
      <c r="J128" s="182">
        <f>ROUND(I128*H128,2)</f>
        <v>0</v>
      </c>
      <c r="K128" s="178" t="s">
        <v>180</v>
      </c>
      <c r="L128" s="41"/>
      <c r="M128" s="183" t="s">
        <v>3</v>
      </c>
      <c r="N128" s="184" t="s">
        <v>43</v>
      </c>
      <c r="O128" s="74"/>
      <c r="P128" s="185">
        <f>O128*H128</f>
        <v>0</v>
      </c>
      <c r="Q128" s="185">
        <v>0</v>
      </c>
      <c r="R128" s="185">
        <f>Q128*H128</f>
        <v>0</v>
      </c>
      <c r="S128" s="185">
        <v>0.23000000000000001</v>
      </c>
      <c r="T128" s="186">
        <f>S128*H128</f>
        <v>0.46000000000000002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187" t="s">
        <v>111</v>
      </c>
      <c r="AT128" s="187" t="s">
        <v>176</v>
      </c>
      <c r="AU128" s="187" t="s">
        <v>81</v>
      </c>
      <c r="AY128" s="21" t="s">
        <v>174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21" t="s">
        <v>79</v>
      </c>
      <c r="BK128" s="188">
        <f>ROUND(I128*H128,2)</f>
        <v>0</v>
      </c>
      <c r="BL128" s="21" t="s">
        <v>111</v>
      </c>
      <c r="BM128" s="187" t="s">
        <v>211</v>
      </c>
    </row>
    <row r="129" s="2" customFormat="1">
      <c r="A129" s="40"/>
      <c r="B129" s="41"/>
      <c r="C129" s="40"/>
      <c r="D129" s="189" t="s">
        <v>182</v>
      </c>
      <c r="E129" s="40"/>
      <c r="F129" s="190" t="s">
        <v>183</v>
      </c>
      <c r="G129" s="40"/>
      <c r="H129" s="40"/>
      <c r="I129" s="191"/>
      <c r="J129" s="40"/>
      <c r="K129" s="40"/>
      <c r="L129" s="41"/>
      <c r="M129" s="192"/>
      <c r="N129" s="193"/>
      <c r="O129" s="74"/>
      <c r="P129" s="74"/>
      <c r="Q129" s="74"/>
      <c r="R129" s="74"/>
      <c r="S129" s="74"/>
      <c r="T129" s="75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21" t="s">
        <v>182</v>
      </c>
      <c r="AU129" s="21" t="s">
        <v>81</v>
      </c>
    </row>
    <row r="130" s="2" customFormat="1" ht="16.5" customHeight="1">
      <c r="A130" s="40"/>
      <c r="B130" s="175"/>
      <c r="C130" s="176" t="s">
        <v>212</v>
      </c>
      <c r="D130" s="176" t="s">
        <v>176</v>
      </c>
      <c r="E130" s="177" t="s">
        <v>213</v>
      </c>
      <c r="F130" s="178" t="s">
        <v>214</v>
      </c>
      <c r="G130" s="179" t="s">
        <v>215</v>
      </c>
      <c r="H130" s="180">
        <v>2000</v>
      </c>
      <c r="I130" s="181"/>
      <c r="J130" s="182">
        <f>ROUND(I130*H130,2)</f>
        <v>0</v>
      </c>
      <c r="K130" s="178" t="s">
        <v>180</v>
      </c>
      <c r="L130" s="41"/>
      <c r="M130" s="183" t="s">
        <v>3</v>
      </c>
      <c r="N130" s="184" t="s">
        <v>43</v>
      </c>
      <c r="O130" s="74"/>
      <c r="P130" s="185">
        <f>O130*H130</f>
        <v>0</v>
      </c>
      <c r="Q130" s="185">
        <v>3.0000000000000001E-05</v>
      </c>
      <c r="R130" s="185">
        <f>Q130*H130</f>
        <v>0.060000000000000005</v>
      </c>
      <c r="S130" s="185">
        <v>0</v>
      </c>
      <c r="T130" s="18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187" t="s">
        <v>111</v>
      </c>
      <c r="AT130" s="187" t="s">
        <v>176</v>
      </c>
      <c r="AU130" s="187" t="s">
        <v>81</v>
      </c>
      <c r="AY130" s="21" t="s">
        <v>174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21" t="s">
        <v>79</v>
      </c>
      <c r="BK130" s="188">
        <f>ROUND(I130*H130,2)</f>
        <v>0</v>
      </c>
      <c r="BL130" s="21" t="s">
        <v>111</v>
      </c>
      <c r="BM130" s="187" t="s">
        <v>216</v>
      </c>
    </row>
    <row r="131" s="2" customFormat="1">
      <c r="A131" s="40"/>
      <c r="B131" s="41"/>
      <c r="C131" s="40"/>
      <c r="D131" s="189" t="s">
        <v>182</v>
      </c>
      <c r="E131" s="40"/>
      <c r="F131" s="190" t="s">
        <v>217</v>
      </c>
      <c r="G131" s="40"/>
      <c r="H131" s="40"/>
      <c r="I131" s="191"/>
      <c r="J131" s="40"/>
      <c r="K131" s="40"/>
      <c r="L131" s="41"/>
      <c r="M131" s="192"/>
      <c r="N131" s="193"/>
      <c r="O131" s="74"/>
      <c r="P131" s="74"/>
      <c r="Q131" s="74"/>
      <c r="R131" s="74"/>
      <c r="S131" s="74"/>
      <c r="T131" s="75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21" t="s">
        <v>182</v>
      </c>
      <c r="AU131" s="21" t="s">
        <v>81</v>
      </c>
    </row>
    <row r="132" s="2" customFormat="1">
      <c r="A132" s="40"/>
      <c r="B132" s="175"/>
      <c r="C132" s="176" t="s">
        <v>218</v>
      </c>
      <c r="D132" s="176" t="s">
        <v>176</v>
      </c>
      <c r="E132" s="177" t="s">
        <v>219</v>
      </c>
      <c r="F132" s="178" t="s">
        <v>220</v>
      </c>
      <c r="G132" s="179" t="s">
        <v>221</v>
      </c>
      <c r="H132" s="180">
        <v>200</v>
      </c>
      <c r="I132" s="181"/>
      <c r="J132" s="182">
        <f>ROUND(I132*H132,2)</f>
        <v>0</v>
      </c>
      <c r="K132" s="178" t="s">
        <v>180</v>
      </c>
      <c r="L132" s="41"/>
      <c r="M132" s="183" t="s">
        <v>3</v>
      </c>
      <c r="N132" s="184" t="s">
        <v>43</v>
      </c>
      <c r="O132" s="74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187" t="s">
        <v>111</v>
      </c>
      <c r="AT132" s="187" t="s">
        <v>176</v>
      </c>
      <c r="AU132" s="187" t="s">
        <v>81</v>
      </c>
      <c r="AY132" s="21" t="s">
        <v>174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21" t="s">
        <v>79</v>
      </c>
      <c r="BK132" s="188">
        <f>ROUND(I132*H132,2)</f>
        <v>0</v>
      </c>
      <c r="BL132" s="21" t="s">
        <v>111</v>
      </c>
      <c r="BM132" s="187" t="s">
        <v>222</v>
      </c>
    </row>
    <row r="133" s="2" customFormat="1">
      <c r="A133" s="40"/>
      <c r="B133" s="41"/>
      <c r="C133" s="40"/>
      <c r="D133" s="189" t="s">
        <v>182</v>
      </c>
      <c r="E133" s="40"/>
      <c r="F133" s="190" t="s">
        <v>217</v>
      </c>
      <c r="G133" s="40"/>
      <c r="H133" s="40"/>
      <c r="I133" s="191"/>
      <c r="J133" s="40"/>
      <c r="K133" s="40"/>
      <c r="L133" s="41"/>
      <c r="M133" s="192"/>
      <c r="N133" s="193"/>
      <c r="O133" s="74"/>
      <c r="P133" s="74"/>
      <c r="Q133" s="74"/>
      <c r="R133" s="74"/>
      <c r="S133" s="74"/>
      <c r="T133" s="75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21" t="s">
        <v>182</v>
      </c>
      <c r="AU133" s="21" t="s">
        <v>81</v>
      </c>
    </row>
    <row r="134" s="2" customFormat="1">
      <c r="A134" s="40"/>
      <c r="B134" s="175"/>
      <c r="C134" s="176" t="s">
        <v>223</v>
      </c>
      <c r="D134" s="176" t="s">
        <v>176</v>
      </c>
      <c r="E134" s="177" t="s">
        <v>224</v>
      </c>
      <c r="F134" s="178" t="s">
        <v>225</v>
      </c>
      <c r="G134" s="179" t="s">
        <v>210</v>
      </c>
      <c r="H134" s="180">
        <v>72.599999999999994</v>
      </c>
      <c r="I134" s="181"/>
      <c r="J134" s="182">
        <f>ROUND(I134*H134,2)</f>
        <v>0</v>
      </c>
      <c r="K134" s="178" t="s">
        <v>180</v>
      </c>
      <c r="L134" s="41"/>
      <c r="M134" s="183" t="s">
        <v>3</v>
      </c>
      <c r="N134" s="184" t="s">
        <v>43</v>
      </c>
      <c r="O134" s="74"/>
      <c r="P134" s="185">
        <f>O134*H134</f>
        <v>0</v>
      </c>
      <c r="Q134" s="185">
        <v>0.036900000000000002</v>
      </c>
      <c r="R134" s="185">
        <f>Q134*H134</f>
        <v>2.6789399999999999</v>
      </c>
      <c r="S134" s="185">
        <v>0</v>
      </c>
      <c r="T134" s="18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187" t="s">
        <v>111</v>
      </c>
      <c r="AT134" s="187" t="s">
        <v>176</v>
      </c>
      <c r="AU134" s="187" t="s">
        <v>81</v>
      </c>
      <c r="AY134" s="21" t="s">
        <v>174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21" t="s">
        <v>79</v>
      </c>
      <c r="BK134" s="188">
        <f>ROUND(I134*H134,2)</f>
        <v>0</v>
      </c>
      <c r="BL134" s="21" t="s">
        <v>111</v>
      </c>
      <c r="BM134" s="187" t="s">
        <v>226</v>
      </c>
    </row>
    <row r="135" s="2" customFormat="1">
      <c r="A135" s="40"/>
      <c r="B135" s="41"/>
      <c r="C135" s="40"/>
      <c r="D135" s="189" t="s">
        <v>182</v>
      </c>
      <c r="E135" s="40"/>
      <c r="F135" s="190" t="s">
        <v>227</v>
      </c>
      <c r="G135" s="40"/>
      <c r="H135" s="40"/>
      <c r="I135" s="191"/>
      <c r="J135" s="40"/>
      <c r="K135" s="40"/>
      <c r="L135" s="41"/>
      <c r="M135" s="192"/>
      <c r="N135" s="193"/>
      <c r="O135" s="74"/>
      <c r="P135" s="74"/>
      <c r="Q135" s="74"/>
      <c r="R135" s="74"/>
      <c r="S135" s="74"/>
      <c r="T135" s="75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21" t="s">
        <v>182</v>
      </c>
      <c r="AU135" s="21" t="s">
        <v>81</v>
      </c>
    </row>
    <row r="136" s="13" customFormat="1">
      <c r="A136" s="13"/>
      <c r="B136" s="194"/>
      <c r="C136" s="13"/>
      <c r="D136" s="189" t="s">
        <v>184</v>
      </c>
      <c r="E136" s="195" t="s">
        <v>3</v>
      </c>
      <c r="F136" s="196" t="s">
        <v>228</v>
      </c>
      <c r="G136" s="13"/>
      <c r="H136" s="197">
        <v>72.599999999999994</v>
      </c>
      <c r="I136" s="198"/>
      <c r="J136" s="13"/>
      <c r="K136" s="13"/>
      <c r="L136" s="194"/>
      <c r="M136" s="199"/>
      <c r="N136" s="200"/>
      <c r="O136" s="200"/>
      <c r="P136" s="200"/>
      <c r="Q136" s="200"/>
      <c r="R136" s="200"/>
      <c r="S136" s="200"/>
      <c r="T136" s="20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5" t="s">
        <v>184</v>
      </c>
      <c r="AU136" s="195" t="s">
        <v>81</v>
      </c>
      <c r="AV136" s="13" t="s">
        <v>81</v>
      </c>
      <c r="AW136" s="13" t="s">
        <v>33</v>
      </c>
      <c r="AX136" s="13" t="s">
        <v>72</v>
      </c>
      <c r="AY136" s="195" t="s">
        <v>174</v>
      </c>
    </row>
    <row r="137" s="14" customFormat="1">
      <c r="A137" s="14"/>
      <c r="B137" s="202"/>
      <c r="C137" s="14"/>
      <c r="D137" s="189" t="s">
        <v>184</v>
      </c>
      <c r="E137" s="203" t="s">
        <v>3</v>
      </c>
      <c r="F137" s="204" t="s">
        <v>187</v>
      </c>
      <c r="G137" s="14"/>
      <c r="H137" s="205">
        <v>72.599999999999994</v>
      </c>
      <c r="I137" s="206"/>
      <c r="J137" s="14"/>
      <c r="K137" s="14"/>
      <c r="L137" s="202"/>
      <c r="M137" s="207"/>
      <c r="N137" s="208"/>
      <c r="O137" s="208"/>
      <c r="P137" s="208"/>
      <c r="Q137" s="208"/>
      <c r="R137" s="208"/>
      <c r="S137" s="208"/>
      <c r="T137" s="20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03" t="s">
        <v>184</v>
      </c>
      <c r="AU137" s="203" t="s">
        <v>81</v>
      </c>
      <c r="AV137" s="14" t="s">
        <v>111</v>
      </c>
      <c r="AW137" s="14" t="s">
        <v>33</v>
      </c>
      <c r="AX137" s="14" t="s">
        <v>79</v>
      </c>
      <c r="AY137" s="203" t="s">
        <v>174</v>
      </c>
    </row>
    <row r="138" s="2" customFormat="1">
      <c r="A138" s="40"/>
      <c r="B138" s="175"/>
      <c r="C138" s="176" t="s">
        <v>229</v>
      </c>
      <c r="D138" s="176" t="s">
        <v>176</v>
      </c>
      <c r="E138" s="177" t="s">
        <v>230</v>
      </c>
      <c r="F138" s="178" t="s">
        <v>231</v>
      </c>
      <c r="G138" s="179" t="s">
        <v>210</v>
      </c>
      <c r="H138" s="180">
        <v>1.1000000000000001</v>
      </c>
      <c r="I138" s="181"/>
      <c r="J138" s="182">
        <f>ROUND(I138*H138,2)</f>
        <v>0</v>
      </c>
      <c r="K138" s="178" t="s">
        <v>180</v>
      </c>
      <c r="L138" s="41"/>
      <c r="M138" s="183" t="s">
        <v>3</v>
      </c>
      <c r="N138" s="184" t="s">
        <v>43</v>
      </c>
      <c r="O138" s="74"/>
      <c r="P138" s="185">
        <f>O138*H138</f>
        <v>0</v>
      </c>
      <c r="Q138" s="185">
        <v>0.0086800000000000002</v>
      </c>
      <c r="R138" s="185">
        <f>Q138*H138</f>
        <v>0.0095480000000000009</v>
      </c>
      <c r="S138" s="185">
        <v>0</v>
      </c>
      <c r="T138" s="18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187" t="s">
        <v>111</v>
      </c>
      <c r="AT138" s="187" t="s">
        <v>176</v>
      </c>
      <c r="AU138" s="187" t="s">
        <v>81</v>
      </c>
      <c r="AY138" s="21" t="s">
        <v>174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21" t="s">
        <v>79</v>
      </c>
      <c r="BK138" s="188">
        <f>ROUND(I138*H138,2)</f>
        <v>0</v>
      </c>
      <c r="BL138" s="21" t="s">
        <v>111</v>
      </c>
      <c r="BM138" s="187" t="s">
        <v>232</v>
      </c>
    </row>
    <row r="139" s="2" customFormat="1">
      <c r="A139" s="40"/>
      <c r="B139" s="41"/>
      <c r="C139" s="40"/>
      <c r="D139" s="189" t="s">
        <v>182</v>
      </c>
      <c r="E139" s="40"/>
      <c r="F139" s="190" t="s">
        <v>227</v>
      </c>
      <c r="G139" s="40"/>
      <c r="H139" s="40"/>
      <c r="I139" s="191"/>
      <c r="J139" s="40"/>
      <c r="K139" s="40"/>
      <c r="L139" s="41"/>
      <c r="M139" s="192"/>
      <c r="N139" s="193"/>
      <c r="O139" s="74"/>
      <c r="P139" s="74"/>
      <c r="Q139" s="74"/>
      <c r="R139" s="74"/>
      <c r="S139" s="74"/>
      <c r="T139" s="75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21" t="s">
        <v>182</v>
      </c>
      <c r="AU139" s="21" t="s">
        <v>81</v>
      </c>
    </row>
    <row r="140" s="13" customFormat="1">
      <c r="A140" s="13"/>
      <c r="B140" s="194"/>
      <c r="C140" s="13"/>
      <c r="D140" s="189" t="s">
        <v>184</v>
      </c>
      <c r="E140" s="195" t="s">
        <v>3</v>
      </c>
      <c r="F140" s="196" t="s">
        <v>233</v>
      </c>
      <c r="G140" s="13"/>
      <c r="H140" s="197">
        <v>1.1000000000000001</v>
      </c>
      <c r="I140" s="198"/>
      <c r="J140" s="13"/>
      <c r="K140" s="13"/>
      <c r="L140" s="194"/>
      <c r="M140" s="199"/>
      <c r="N140" s="200"/>
      <c r="O140" s="200"/>
      <c r="P140" s="200"/>
      <c r="Q140" s="200"/>
      <c r="R140" s="200"/>
      <c r="S140" s="200"/>
      <c r="T140" s="20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5" t="s">
        <v>184</v>
      </c>
      <c r="AU140" s="195" t="s">
        <v>81</v>
      </c>
      <c r="AV140" s="13" t="s">
        <v>81</v>
      </c>
      <c r="AW140" s="13" t="s">
        <v>33</v>
      </c>
      <c r="AX140" s="13" t="s">
        <v>72</v>
      </c>
      <c r="AY140" s="195" t="s">
        <v>174</v>
      </c>
    </row>
    <row r="141" s="14" customFormat="1">
      <c r="A141" s="14"/>
      <c r="B141" s="202"/>
      <c r="C141" s="14"/>
      <c r="D141" s="189" t="s">
        <v>184</v>
      </c>
      <c r="E141" s="203" t="s">
        <v>3</v>
      </c>
      <c r="F141" s="204" t="s">
        <v>187</v>
      </c>
      <c r="G141" s="14"/>
      <c r="H141" s="205">
        <v>1.1000000000000001</v>
      </c>
      <c r="I141" s="206"/>
      <c r="J141" s="14"/>
      <c r="K141" s="14"/>
      <c r="L141" s="202"/>
      <c r="M141" s="207"/>
      <c r="N141" s="208"/>
      <c r="O141" s="208"/>
      <c r="P141" s="208"/>
      <c r="Q141" s="208"/>
      <c r="R141" s="208"/>
      <c r="S141" s="208"/>
      <c r="T141" s="20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03" t="s">
        <v>184</v>
      </c>
      <c r="AU141" s="203" t="s">
        <v>81</v>
      </c>
      <c r="AV141" s="14" t="s">
        <v>111</v>
      </c>
      <c r="AW141" s="14" t="s">
        <v>33</v>
      </c>
      <c r="AX141" s="14" t="s">
        <v>79</v>
      </c>
      <c r="AY141" s="203" t="s">
        <v>174</v>
      </c>
    </row>
    <row r="142" s="2" customFormat="1">
      <c r="A142" s="40"/>
      <c r="B142" s="175"/>
      <c r="C142" s="176" t="s">
        <v>234</v>
      </c>
      <c r="D142" s="176" t="s">
        <v>176</v>
      </c>
      <c r="E142" s="177" t="s">
        <v>235</v>
      </c>
      <c r="F142" s="178" t="s">
        <v>236</v>
      </c>
      <c r="G142" s="179" t="s">
        <v>210</v>
      </c>
      <c r="H142" s="180">
        <v>58.299999999999997</v>
      </c>
      <c r="I142" s="181"/>
      <c r="J142" s="182">
        <f>ROUND(I142*H142,2)</f>
        <v>0</v>
      </c>
      <c r="K142" s="178" t="s">
        <v>180</v>
      </c>
      <c r="L142" s="41"/>
      <c r="M142" s="183" t="s">
        <v>3</v>
      </c>
      <c r="N142" s="184" t="s">
        <v>43</v>
      </c>
      <c r="O142" s="74"/>
      <c r="P142" s="185">
        <f>O142*H142</f>
        <v>0</v>
      </c>
      <c r="Q142" s="185">
        <v>0.036900000000000002</v>
      </c>
      <c r="R142" s="185">
        <f>Q142*H142</f>
        <v>2.1512700000000002</v>
      </c>
      <c r="S142" s="185">
        <v>0</v>
      </c>
      <c r="T142" s="18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187" t="s">
        <v>111</v>
      </c>
      <c r="AT142" s="187" t="s">
        <v>176</v>
      </c>
      <c r="AU142" s="187" t="s">
        <v>81</v>
      </c>
      <c r="AY142" s="21" t="s">
        <v>174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21" t="s">
        <v>79</v>
      </c>
      <c r="BK142" s="188">
        <f>ROUND(I142*H142,2)</f>
        <v>0</v>
      </c>
      <c r="BL142" s="21" t="s">
        <v>111</v>
      </c>
      <c r="BM142" s="187" t="s">
        <v>237</v>
      </c>
    </row>
    <row r="143" s="2" customFormat="1">
      <c r="A143" s="40"/>
      <c r="B143" s="41"/>
      <c r="C143" s="40"/>
      <c r="D143" s="189" t="s">
        <v>182</v>
      </c>
      <c r="E143" s="40"/>
      <c r="F143" s="190" t="s">
        <v>227</v>
      </c>
      <c r="G143" s="40"/>
      <c r="H143" s="40"/>
      <c r="I143" s="191"/>
      <c r="J143" s="40"/>
      <c r="K143" s="40"/>
      <c r="L143" s="41"/>
      <c r="M143" s="192"/>
      <c r="N143" s="193"/>
      <c r="O143" s="74"/>
      <c r="P143" s="74"/>
      <c r="Q143" s="74"/>
      <c r="R143" s="74"/>
      <c r="S143" s="74"/>
      <c r="T143" s="75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21" t="s">
        <v>182</v>
      </c>
      <c r="AU143" s="21" t="s">
        <v>81</v>
      </c>
    </row>
    <row r="144" s="13" customFormat="1">
      <c r="A144" s="13"/>
      <c r="B144" s="194"/>
      <c r="C144" s="13"/>
      <c r="D144" s="189" t="s">
        <v>184</v>
      </c>
      <c r="E144" s="195" t="s">
        <v>3</v>
      </c>
      <c r="F144" s="196" t="s">
        <v>238</v>
      </c>
      <c r="G144" s="13"/>
      <c r="H144" s="197">
        <v>58.299999999999997</v>
      </c>
      <c r="I144" s="198"/>
      <c r="J144" s="13"/>
      <c r="K144" s="13"/>
      <c r="L144" s="194"/>
      <c r="M144" s="199"/>
      <c r="N144" s="200"/>
      <c r="O144" s="200"/>
      <c r="P144" s="200"/>
      <c r="Q144" s="200"/>
      <c r="R144" s="200"/>
      <c r="S144" s="200"/>
      <c r="T144" s="20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5" t="s">
        <v>184</v>
      </c>
      <c r="AU144" s="195" t="s">
        <v>81</v>
      </c>
      <c r="AV144" s="13" t="s">
        <v>81</v>
      </c>
      <c r="AW144" s="13" t="s">
        <v>33</v>
      </c>
      <c r="AX144" s="13" t="s">
        <v>72</v>
      </c>
      <c r="AY144" s="195" t="s">
        <v>174</v>
      </c>
    </row>
    <row r="145" s="14" customFormat="1">
      <c r="A145" s="14"/>
      <c r="B145" s="202"/>
      <c r="C145" s="14"/>
      <c r="D145" s="189" t="s">
        <v>184</v>
      </c>
      <c r="E145" s="203" t="s">
        <v>3</v>
      </c>
      <c r="F145" s="204" t="s">
        <v>187</v>
      </c>
      <c r="G145" s="14"/>
      <c r="H145" s="205">
        <v>58.299999999999997</v>
      </c>
      <c r="I145" s="206"/>
      <c r="J145" s="14"/>
      <c r="K145" s="14"/>
      <c r="L145" s="202"/>
      <c r="M145" s="207"/>
      <c r="N145" s="208"/>
      <c r="O145" s="208"/>
      <c r="P145" s="208"/>
      <c r="Q145" s="208"/>
      <c r="R145" s="208"/>
      <c r="S145" s="208"/>
      <c r="T145" s="20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03" t="s">
        <v>184</v>
      </c>
      <c r="AU145" s="203" t="s">
        <v>81</v>
      </c>
      <c r="AV145" s="14" t="s">
        <v>111</v>
      </c>
      <c r="AW145" s="14" t="s">
        <v>33</v>
      </c>
      <c r="AX145" s="14" t="s">
        <v>79</v>
      </c>
      <c r="AY145" s="203" t="s">
        <v>174</v>
      </c>
    </row>
    <row r="146" s="2" customFormat="1">
      <c r="A146" s="40"/>
      <c r="B146" s="175"/>
      <c r="C146" s="176" t="s">
        <v>239</v>
      </c>
      <c r="D146" s="176" t="s">
        <v>176</v>
      </c>
      <c r="E146" s="177" t="s">
        <v>240</v>
      </c>
      <c r="F146" s="178" t="s">
        <v>241</v>
      </c>
      <c r="G146" s="179" t="s">
        <v>242</v>
      </c>
      <c r="H146" s="180">
        <v>211.78</v>
      </c>
      <c r="I146" s="181"/>
      <c r="J146" s="182">
        <f>ROUND(I146*H146,2)</f>
        <v>0</v>
      </c>
      <c r="K146" s="178" t="s">
        <v>180</v>
      </c>
      <c r="L146" s="41"/>
      <c r="M146" s="183" t="s">
        <v>3</v>
      </c>
      <c r="N146" s="184" t="s">
        <v>43</v>
      </c>
      <c r="O146" s="74"/>
      <c r="P146" s="185">
        <f>O146*H146</f>
        <v>0</v>
      </c>
      <c r="Q146" s="185">
        <v>0</v>
      </c>
      <c r="R146" s="185">
        <f>Q146*H146</f>
        <v>0</v>
      </c>
      <c r="S146" s="185">
        <v>0</v>
      </c>
      <c r="T146" s="18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187" t="s">
        <v>111</v>
      </c>
      <c r="AT146" s="187" t="s">
        <v>176</v>
      </c>
      <c r="AU146" s="187" t="s">
        <v>81</v>
      </c>
      <c r="AY146" s="21" t="s">
        <v>174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21" t="s">
        <v>79</v>
      </c>
      <c r="BK146" s="188">
        <f>ROUND(I146*H146,2)</f>
        <v>0</v>
      </c>
      <c r="BL146" s="21" t="s">
        <v>111</v>
      </c>
      <c r="BM146" s="187" t="s">
        <v>243</v>
      </c>
    </row>
    <row r="147" s="2" customFormat="1">
      <c r="A147" s="40"/>
      <c r="B147" s="41"/>
      <c r="C147" s="40"/>
      <c r="D147" s="189" t="s">
        <v>182</v>
      </c>
      <c r="E147" s="40"/>
      <c r="F147" s="190" t="s">
        <v>244</v>
      </c>
      <c r="G147" s="40"/>
      <c r="H147" s="40"/>
      <c r="I147" s="191"/>
      <c r="J147" s="40"/>
      <c r="K147" s="40"/>
      <c r="L147" s="41"/>
      <c r="M147" s="192"/>
      <c r="N147" s="193"/>
      <c r="O147" s="74"/>
      <c r="P147" s="74"/>
      <c r="Q147" s="74"/>
      <c r="R147" s="74"/>
      <c r="S147" s="74"/>
      <c r="T147" s="75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21" t="s">
        <v>182</v>
      </c>
      <c r="AU147" s="21" t="s">
        <v>81</v>
      </c>
    </row>
    <row r="148" s="13" customFormat="1">
      <c r="A148" s="13"/>
      <c r="B148" s="194"/>
      <c r="C148" s="13"/>
      <c r="D148" s="189" t="s">
        <v>184</v>
      </c>
      <c r="E148" s="195" t="s">
        <v>3</v>
      </c>
      <c r="F148" s="196" t="s">
        <v>245</v>
      </c>
      <c r="G148" s="13"/>
      <c r="H148" s="197">
        <v>209.44</v>
      </c>
      <c r="I148" s="198"/>
      <c r="J148" s="13"/>
      <c r="K148" s="13"/>
      <c r="L148" s="194"/>
      <c r="M148" s="199"/>
      <c r="N148" s="200"/>
      <c r="O148" s="200"/>
      <c r="P148" s="200"/>
      <c r="Q148" s="200"/>
      <c r="R148" s="200"/>
      <c r="S148" s="200"/>
      <c r="T148" s="20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5" t="s">
        <v>184</v>
      </c>
      <c r="AU148" s="195" t="s">
        <v>81</v>
      </c>
      <c r="AV148" s="13" t="s">
        <v>81</v>
      </c>
      <c r="AW148" s="13" t="s">
        <v>33</v>
      </c>
      <c r="AX148" s="13" t="s">
        <v>72</v>
      </c>
      <c r="AY148" s="195" t="s">
        <v>174</v>
      </c>
    </row>
    <row r="149" s="13" customFormat="1">
      <c r="A149" s="13"/>
      <c r="B149" s="194"/>
      <c r="C149" s="13"/>
      <c r="D149" s="189" t="s">
        <v>184</v>
      </c>
      <c r="E149" s="195" t="s">
        <v>3</v>
      </c>
      <c r="F149" s="196" t="s">
        <v>246</v>
      </c>
      <c r="G149" s="13"/>
      <c r="H149" s="197">
        <v>2.3399999999999999</v>
      </c>
      <c r="I149" s="198"/>
      <c r="J149" s="13"/>
      <c r="K149" s="13"/>
      <c r="L149" s="194"/>
      <c r="M149" s="199"/>
      <c r="N149" s="200"/>
      <c r="O149" s="200"/>
      <c r="P149" s="200"/>
      <c r="Q149" s="200"/>
      <c r="R149" s="200"/>
      <c r="S149" s="200"/>
      <c r="T149" s="20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5" t="s">
        <v>184</v>
      </c>
      <c r="AU149" s="195" t="s">
        <v>81</v>
      </c>
      <c r="AV149" s="13" t="s">
        <v>81</v>
      </c>
      <c r="AW149" s="13" t="s">
        <v>33</v>
      </c>
      <c r="AX149" s="13" t="s">
        <v>72</v>
      </c>
      <c r="AY149" s="195" t="s">
        <v>174</v>
      </c>
    </row>
    <row r="150" s="14" customFormat="1">
      <c r="A150" s="14"/>
      <c r="B150" s="202"/>
      <c r="C150" s="14"/>
      <c r="D150" s="189" t="s">
        <v>184</v>
      </c>
      <c r="E150" s="203" t="s">
        <v>3</v>
      </c>
      <c r="F150" s="204" t="s">
        <v>187</v>
      </c>
      <c r="G150" s="14"/>
      <c r="H150" s="205">
        <v>211.78</v>
      </c>
      <c r="I150" s="206"/>
      <c r="J150" s="14"/>
      <c r="K150" s="14"/>
      <c r="L150" s="202"/>
      <c r="M150" s="207"/>
      <c r="N150" s="208"/>
      <c r="O150" s="208"/>
      <c r="P150" s="208"/>
      <c r="Q150" s="208"/>
      <c r="R150" s="208"/>
      <c r="S150" s="208"/>
      <c r="T150" s="20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03" t="s">
        <v>184</v>
      </c>
      <c r="AU150" s="203" t="s">
        <v>81</v>
      </c>
      <c r="AV150" s="14" t="s">
        <v>111</v>
      </c>
      <c r="AW150" s="14" t="s">
        <v>33</v>
      </c>
      <c r="AX150" s="14" t="s">
        <v>79</v>
      </c>
      <c r="AY150" s="203" t="s">
        <v>174</v>
      </c>
    </row>
    <row r="151" s="2" customFormat="1" ht="16.5" customHeight="1">
      <c r="A151" s="40"/>
      <c r="B151" s="175"/>
      <c r="C151" s="176" t="s">
        <v>247</v>
      </c>
      <c r="D151" s="176" t="s">
        <v>176</v>
      </c>
      <c r="E151" s="177" t="s">
        <v>248</v>
      </c>
      <c r="F151" s="178" t="s">
        <v>249</v>
      </c>
      <c r="G151" s="179" t="s">
        <v>179</v>
      </c>
      <c r="H151" s="180">
        <v>75</v>
      </c>
      <c r="I151" s="181"/>
      <c r="J151" s="182">
        <f>ROUND(I151*H151,2)</f>
        <v>0</v>
      </c>
      <c r="K151" s="178" t="s">
        <v>180</v>
      </c>
      <c r="L151" s="41"/>
      <c r="M151" s="183" t="s">
        <v>3</v>
      </c>
      <c r="N151" s="184" t="s">
        <v>43</v>
      </c>
      <c r="O151" s="74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187" t="s">
        <v>111</v>
      </c>
      <c r="AT151" s="187" t="s">
        <v>176</v>
      </c>
      <c r="AU151" s="187" t="s">
        <v>81</v>
      </c>
      <c r="AY151" s="21" t="s">
        <v>174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21" t="s">
        <v>79</v>
      </c>
      <c r="BK151" s="188">
        <f>ROUND(I151*H151,2)</f>
        <v>0</v>
      </c>
      <c r="BL151" s="21" t="s">
        <v>111</v>
      </c>
      <c r="BM151" s="187" t="s">
        <v>250</v>
      </c>
    </row>
    <row r="152" s="13" customFormat="1">
      <c r="A152" s="13"/>
      <c r="B152" s="194"/>
      <c r="C152" s="13"/>
      <c r="D152" s="189" t="s">
        <v>184</v>
      </c>
      <c r="E152" s="195" t="s">
        <v>3</v>
      </c>
      <c r="F152" s="196" t="s">
        <v>251</v>
      </c>
      <c r="G152" s="13"/>
      <c r="H152" s="197">
        <v>75</v>
      </c>
      <c r="I152" s="198"/>
      <c r="J152" s="13"/>
      <c r="K152" s="13"/>
      <c r="L152" s="194"/>
      <c r="M152" s="199"/>
      <c r="N152" s="200"/>
      <c r="O152" s="200"/>
      <c r="P152" s="200"/>
      <c r="Q152" s="200"/>
      <c r="R152" s="200"/>
      <c r="S152" s="200"/>
      <c r="T152" s="20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5" t="s">
        <v>184</v>
      </c>
      <c r="AU152" s="195" t="s">
        <v>81</v>
      </c>
      <c r="AV152" s="13" t="s">
        <v>81</v>
      </c>
      <c r="AW152" s="13" t="s">
        <v>33</v>
      </c>
      <c r="AX152" s="13" t="s">
        <v>72</v>
      </c>
      <c r="AY152" s="195" t="s">
        <v>174</v>
      </c>
    </row>
    <row r="153" s="14" customFormat="1">
      <c r="A153" s="14"/>
      <c r="B153" s="202"/>
      <c r="C153" s="14"/>
      <c r="D153" s="189" t="s">
        <v>184</v>
      </c>
      <c r="E153" s="203" t="s">
        <v>3</v>
      </c>
      <c r="F153" s="204" t="s">
        <v>187</v>
      </c>
      <c r="G153" s="14"/>
      <c r="H153" s="205">
        <v>75</v>
      </c>
      <c r="I153" s="206"/>
      <c r="J153" s="14"/>
      <c r="K153" s="14"/>
      <c r="L153" s="202"/>
      <c r="M153" s="207"/>
      <c r="N153" s="208"/>
      <c r="O153" s="208"/>
      <c r="P153" s="208"/>
      <c r="Q153" s="208"/>
      <c r="R153" s="208"/>
      <c r="S153" s="208"/>
      <c r="T153" s="20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03" t="s">
        <v>184</v>
      </c>
      <c r="AU153" s="203" t="s">
        <v>81</v>
      </c>
      <c r="AV153" s="14" t="s">
        <v>111</v>
      </c>
      <c r="AW153" s="14" t="s">
        <v>33</v>
      </c>
      <c r="AX153" s="14" t="s">
        <v>79</v>
      </c>
      <c r="AY153" s="203" t="s">
        <v>174</v>
      </c>
    </row>
    <row r="154" s="2" customFormat="1">
      <c r="A154" s="40"/>
      <c r="B154" s="175"/>
      <c r="C154" s="176" t="s">
        <v>252</v>
      </c>
      <c r="D154" s="176" t="s">
        <v>176</v>
      </c>
      <c r="E154" s="177" t="s">
        <v>253</v>
      </c>
      <c r="F154" s="178" t="s">
        <v>254</v>
      </c>
      <c r="G154" s="179" t="s">
        <v>242</v>
      </c>
      <c r="H154" s="180">
        <v>6211.2870000000003</v>
      </c>
      <c r="I154" s="181"/>
      <c r="J154" s="182">
        <f>ROUND(I154*H154,2)</f>
        <v>0</v>
      </c>
      <c r="K154" s="178" t="s">
        <v>180</v>
      </c>
      <c r="L154" s="41"/>
      <c r="M154" s="183" t="s">
        <v>3</v>
      </c>
      <c r="N154" s="184" t="s">
        <v>43</v>
      </c>
      <c r="O154" s="74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187" t="s">
        <v>111</v>
      </c>
      <c r="AT154" s="187" t="s">
        <v>176</v>
      </c>
      <c r="AU154" s="187" t="s">
        <v>81</v>
      </c>
      <c r="AY154" s="21" t="s">
        <v>174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21" t="s">
        <v>79</v>
      </c>
      <c r="BK154" s="188">
        <f>ROUND(I154*H154,2)</f>
        <v>0</v>
      </c>
      <c r="BL154" s="21" t="s">
        <v>111</v>
      </c>
      <c r="BM154" s="187" t="s">
        <v>255</v>
      </c>
    </row>
    <row r="155" s="15" customFormat="1">
      <c r="A155" s="15"/>
      <c r="B155" s="210"/>
      <c r="C155" s="15"/>
      <c r="D155" s="189" t="s">
        <v>184</v>
      </c>
      <c r="E155" s="211" t="s">
        <v>3</v>
      </c>
      <c r="F155" s="212" t="s">
        <v>256</v>
      </c>
      <c r="G155" s="15"/>
      <c r="H155" s="211" t="s">
        <v>3</v>
      </c>
      <c r="I155" s="213"/>
      <c r="J155" s="15"/>
      <c r="K155" s="15"/>
      <c r="L155" s="210"/>
      <c r="M155" s="214"/>
      <c r="N155" s="215"/>
      <c r="O155" s="215"/>
      <c r="P155" s="215"/>
      <c r="Q155" s="215"/>
      <c r="R155" s="215"/>
      <c r="S155" s="215"/>
      <c r="T155" s="21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11" t="s">
        <v>184</v>
      </c>
      <c r="AU155" s="211" t="s">
        <v>81</v>
      </c>
      <c r="AV155" s="15" t="s">
        <v>79</v>
      </c>
      <c r="AW155" s="15" t="s">
        <v>33</v>
      </c>
      <c r="AX155" s="15" t="s">
        <v>72</v>
      </c>
      <c r="AY155" s="211" t="s">
        <v>174</v>
      </c>
    </row>
    <row r="156" s="13" customFormat="1">
      <c r="A156" s="13"/>
      <c r="B156" s="194"/>
      <c r="C156" s="13"/>
      <c r="D156" s="189" t="s">
        <v>184</v>
      </c>
      <c r="E156" s="195" t="s">
        <v>3</v>
      </c>
      <c r="F156" s="196" t="s">
        <v>257</v>
      </c>
      <c r="G156" s="13"/>
      <c r="H156" s="197">
        <v>48.262999999999998</v>
      </c>
      <c r="I156" s="198"/>
      <c r="J156" s="13"/>
      <c r="K156" s="13"/>
      <c r="L156" s="194"/>
      <c r="M156" s="199"/>
      <c r="N156" s="200"/>
      <c r="O156" s="200"/>
      <c r="P156" s="200"/>
      <c r="Q156" s="200"/>
      <c r="R156" s="200"/>
      <c r="S156" s="200"/>
      <c r="T156" s="20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5" t="s">
        <v>184</v>
      </c>
      <c r="AU156" s="195" t="s">
        <v>81</v>
      </c>
      <c r="AV156" s="13" t="s">
        <v>81</v>
      </c>
      <c r="AW156" s="13" t="s">
        <v>33</v>
      </c>
      <c r="AX156" s="13" t="s">
        <v>72</v>
      </c>
      <c r="AY156" s="195" t="s">
        <v>174</v>
      </c>
    </row>
    <row r="157" s="13" customFormat="1">
      <c r="A157" s="13"/>
      <c r="B157" s="194"/>
      <c r="C157" s="13"/>
      <c r="D157" s="189" t="s">
        <v>184</v>
      </c>
      <c r="E157" s="195" t="s">
        <v>3</v>
      </c>
      <c r="F157" s="196" t="s">
        <v>258</v>
      </c>
      <c r="G157" s="13"/>
      <c r="H157" s="197">
        <v>132.92400000000001</v>
      </c>
      <c r="I157" s="198"/>
      <c r="J157" s="13"/>
      <c r="K157" s="13"/>
      <c r="L157" s="194"/>
      <c r="M157" s="199"/>
      <c r="N157" s="200"/>
      <c r="O157" s="200"/>
      <c r="P157" s="200"/>
      <c r="Q157" s="200"/>
      <c r="R157" s="200"/>
      <c r="S157" s="200"/>
      <c r="T157" s="20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5" t="s">
        <v>184</v>
      </c>
      <c r="AU157" s="195" t="s">
        <v>81</v>
      </c>
      <c r="AV157" s="13" t="s">
        <v>81</v>
      </c>
      <c r="AW157" s="13" t="s">
        <v>33</v>
      </c>
      <c r="AX157" s="13" t="s">
        <v>72</v>
      </c>
      <c r="AY157" s="195" t="s">
        <v>174</v>
      </c>
    </row>
    <row r="158" s="13" customFormat="1">
      <c r="A158" s="13"/>
      <c r="B158" s="194"/>
      <c r="C158" s="13"/>
      <c r="D158" s="189" t="s">
        <v>184</v>
      </c>
      <c r="E158" s="195" t="s">
        <v>3</v>
      </c>
      <c r="F158" s="196" t="s">
        <v>259</v>
      </c>
      <c r="G158" s="13"/>
      <c r="H158" s="197">
        <v>122.139</v>
      </c>
      <c r="I158" s="198"/>
      <c r="J158" s="13"/>
      <c r="K158" s="13"/>
      <c r="L158" s="194"/>
      <c r="M158" s="199"/>
      <c r="N158" s="200"/>
      <c r="O158" s="200"/>
      <c r="P158" s="200"/>
      <c r="Q158" s="200"/>
      <c r="R158" s="200"/>
      <c r="S158" s="200"/>
      <c r="T158" s="20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5" t="s">
        <v>184</v>
      </c>
      <c r="AU158" s="195" t="s">
        <v>81</v>
      </c>
      <c r="AV158" s="13" t="s">
        <v>81</v>
      </c>
      <c r="AW158" s="13" t="s">
        <v>33</v>
      </c>
      <c r="AX158" s="13" t="s">
        <v>72</v>
      </c>
      <c r="AY158" s="195" t="s">
        <v>174</v>
      </c>
    </row>
    <row r="159" s="13" customFormat="1">
      <c r="A159" s="13"/>
      <c r="B159" s="194"/>
      <c r="C159" s="13"/>
      <c r="D159" s="189" t="s">
        <v>184</v>
      </c>
      <c r="E159" s="195" t="s">
        <v>3</v>
      </c>
      <c r="F159" s="196" t="s">
        <v>260</v>
      </c>
      <c r="G159" s="13"/>
      <c r="H159" s="197">
        <v>81.620000000000005</v>
      </c>
      <c r="I159" s="198"/>
      <c r="J159" s="13"/>
      <c r="K159" s="13"/>
      <c r="L159" s="194"/>
      <c r="M159" s="199"/>
      <c r="N159" s="200"/>
      <c r="O159" s="200"/>
      <c r="P159" s="200"/>
      <c r="Q159" s="200"/>
      <c r="R159" s="200"/>
      <c r="S159" s="200"/>
      <c r="T159" s="20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5" t="s">
        <v>184</v>
      </c>
      <c r="AU159" s="195" t="s">
        <v>81</v>
      </c>
      <c r="AV159" s="13" t="s">
        <v>81</v>
      </c>
      <c r="AW159" s="13" t="s">
        <v>33</v>
      </c>
      <c r="AX159" s="13" t="s">
        <v>72</v>
      </c>
      <c r="AY159" s="195" t="s">
        <v>174</v>
      </c>
    </row>
    <row r="160" s="13" customFormat="1">
      <c r="A160" s="13"/>
      <c r="B160" s="194"/>
      <c r="C160" s="13"/>
      <c r="D160" s="189" t="s">
        <v>184</v>
      </c>
      <c r="E160" s="195" t="s">
        <v>3</v>
      </c>
      <c r="F160" s="196" t="s">
        <v>261</v>
      </c>
      <c r="G160" s="13"/>
      <c r="H160" s="197">
        <v>79.227999999999994</v>
      </c>
      <c r="I160" s="198"/>
      <c r="J160" s="13"/>
      <c r="K160" s="13"/>
      <c r="L160" s="194"/>
      <c r="M160" s="199"/>
      <c r="N160" s="200"/>
      <c r="O160" s="200"/>
      <c r="P160" s="200"/>
      <c r="Q160" s="200"/>
      <c r="R160" s="200"/>
      <c r="S160" s="200"/>
      <c r="T160" s="20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5" t="s">
        <v>184</v>
      </c>
      <c r="AU160" s="195" t="s">
        <v>81</v>
      </c>
      <c r="AV160" s="13" t="s">
        <v>81</v>
      </c>
      <c r="AW160" s="13" t="s">
        <v>33</v>
      </c>
      <c r="AX160" s="13" t="s">
        <v>72</v>
      </c>
      <c r="AY160" s="195" t="s">
        <v>174</v>
      </c>
    </row>
    <row r="161" s="13" customFormat="1">
      <c r="A161" s="13"/>
      <c r="B161" s="194"/>
      <c r="C161" s="13"/>
      <c r="D161" s="189" t="s">
        <v>184</v>
      </c>
      <c r="E161" s="195" t="s">
        <v>3</v>
      </c>
      <c r="F161" s="196" t="s">
        <v>262</v>
      </c>
      <c r="G161" s="13"/>
      <c r="H161" s="197">
        <v>47.701999999999998</v>
      </c>
      <c r="I161" s="198"/>
      <c r="J161" s="13"/>
      <c r="K161" s="13"/>
      <c r="L161" s="194"/>
      <c r="M161" s="199"/>
      <c r="N161" s="200"/>
      <c r="O161" s="200"/>
      <c r="P161" s="200"/>
      <c r="Q161" s="200"/>
      <c r="R161" s="200"/>
      <c r="S161" s="200"/>
      <c r="T161" s="20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5" t="s">
        <v>184</v>
      </c>
      <c r="AU161" s="195" t="s">
        <v>81</v>
      </c>
      <c r="AV161" s="13" t="s">
        <v>81</v>
      </c>
      <c r="AW161" s="13" t="s">
        <v>33</v>
      </c>
      <c r="AX161" s="13" t="s">
        <v>72</v>
      </c>
      <c r="AY161" s="195" t="s">
        <v>174</v>
      </c>
    </row>
    <row r="162" s="13" customFormat="1">
      <c r="A162" s="13"/>
      <c r="B162" s="194"/>
      <c r="C162" s="13"/>
      <c r="D162" s="189" t="s">
        <v>184</v>
      </c>
      <c r="E162" s="195" t="s">
        <v>3</v>
      </c>
      <c r="F162" s="196" t="s">
        <v>263</v>
      </c>
      <c r="G162" s="13"/>
      <c r="H162" s="197">
        <v>33.069000000000003</v>
      </c>
      <c r="I162" s="198"/>
      <c r="J162" s="13"/>
      <c r="K162" s="13"/>
      <c r="L162" s="194"/>
      <c r="M162" s="199"/>
      <c r="N162" s="200"/>
      <c r="O162" s="200"/>
      <c r="P162" s="200"/>
      <c r="Q162" s="200"/>
      <c r="R162" s="200"/>
      <c r="S162" s="200"/>
      <c r="T162" s="20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5" t="s">
        <v>184</v>
      </c>
      <c r="AU162" s="195" t="s">
        <v>81</v>
      </c>
      <c r="AV162" s="13" t="s">
        <v>81</v>
      </c>
      <c r="AW162" s="13" t="s">
        <v>33</v>
      </c>
      <c r="AX162" s="13" t="s">
        <v>72</v>
      </c>
      <c r="AY162" s="195" t="s">
        <v>174</v>
      </c>
    </row>
    <row r="163" s="13" customFormat="1">
      <c r="A163" s="13"/>
      <c r="B163" s="194"/>
      <c r="C163" s="13"/>
      <c r="D163" s="189" t="s">
        <v>184</v>
      </c>
      <c r="E163" s="195" t="s">
        <v>3</v>
      </c>
      <c r="F163" s="196" t="s">
        <v>264</v>
      </c>
      <c r="G163" s="13"/>
      <c r="H163" s="197">
        <v>91.079999999999998</v>
      </c>
      <c r="I163" s="198"/>
      <c r="J163" s="13"/>
      <c r="K163" s="13"/>
      <c r="L163" s="194"/>
      <c r="M163" s="199"/>
      <c r="N163" s="200"/>
      <c r="O163" s="200"/>
      <c r="P163" s="200"/>
      <c r="Q163" s="200"/>
      <c r="R163" s="200"/>
      <c r="S163" s="200"/>
      <c r="T163" s="20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5" t="s">
        <v>184</v>
      </c>
      <c r="AU163" s="195" t="s">
        <v>81</v>
      </c>
      <c r="AV163" s="13" t="s">
        <v>81</v>
      </c>
      <c r="AW163" s="13" t="s">
        <v>33</v>
      </c>
      <c r="AX163" s="13" t="s">
        <v>72</v>
      </c>
      <c r="AY163" s="195" t="s">
        <v>174</v>
      </c>
    </row>
    <row r="164" s="13" customFormat="1">
      <c r="A164" s="13"/>
      <c r="B164" s="194"/>
      <c r="C164" s="13"/>
      <c r="D164" s="189" t="s">
        <v>184</v>
      </c>
      <c r="E164" s="195" t="s">
        <v>3</v>
      </c>
      <c r="F164" s="196" t="s">
        <v>265</v>
      </c>
      <c r="G164" s="13"/>
      <c r="H164" s="197">
        <v>114.46899999999999</v>
      </c>
      <c r="I164" s="198"/>
      <c r="J164" s="13"/>
      <c r="K164" s="13"/>
      <c r="L164" s="194"/>
      <c r="M164" s="199"/>
      <c r="N164" s="200"/>
      <c r="O164" s="200"/>
      <c r="P164" s="200"/>
      <c r="Q164" s="200"/>
      <c r="R164" s="200"/>
      <c r="S164" s="200"/>
      <c r="T164" s="20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5" t="s">
        <v>184</v>
      </c>
      <c r="AU164" s="195" t="s">
        <v>81</v>
      </c>
      <c r="AV164" s="13" t="s">
        <v>81</v>
      </c>
      <c r="AW164" s="13" t="s">
        <v>33</v>
      </c>
      <c r="AX164" s="13" t="s">
        <v>72</v>
      </c>
      <c r="AY164" s="195" t="s">
        <v>174</v>
      </c>
    </row>
    <row r="165" s="13" customFormat="1">
      <c r="A165" s="13"/>
      <c r="B165" s="194"/>
      <c r="C165" s="13"/>
      <c r="D165" s="189" t="s">
        <v>184</v>
      </c>
      <c r="E165" s="195" t="s">
        <v>3</v>
      </c>
      <c r="F165" s="196" t="s">
        <v>266</v>
      </c>
      <c r="G165" s="13"/>
      <c r="H165" s="197">
        <v>93.885000000000005</v>
      </c>
      <c r="I165" s="198"/>
      <c r="J165" s="13"/>
      <c r="K165" s="13"/>
      <c r="L165" s="194"/>
      <c r="M165" s="199"/>
      <c r="N165" s="200"/>
      <c r="O165" s="200"/>
      <c r="P165" s="200"/>
      <c r="Q165" s="200"/>
      <c r="R165" s="200"/>
      <c r="S165" s="200"/>
      <c r="T165" s="20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5" t="s">
        <v>184</v>
      </c>
      <c r="AU165" s="195" t="s">
        <v>81</v>
      </c>
      <c r="AV165" s="13" t="s">
        <v>81</v>
      </c>
      <c r="AW165" s="13" t="s">
        <v>33</v>
      </c>
      <c r="AX165" s="13" t="s">
        <v>72</v>
      </c>
      <c r="AY165" s="195" t="s">
        <v>174</v>
      </c>
    </row>
    <row r="166" s="13" customFormat="1">
      <c r="A166" s="13"/>
      <c r="B166" s="194"/>
      <c r="C166" s="13"/>
      <c r="D166" s="189" t="s">
        <v>184</v>
      </c>
      <c r="E166" s="195" t="s">
        <v>3</v>
      </c>
      <c r="F166" s="196" t="s">
        <v>267</v>
      </c>
      <c r="G166" s="13"/>
      <c r="H166" s="197">
        <v>131.90100000000001</v>
      </c>
      <c r="I166" s="198"/>
      <c r="J166" s="13"/>
      <c r="K166" s="13"/>
      <c r="L166" s="194"/>
      <c r="M166" s="199"/>
      <c r="N166" s="200"/>
      <c r="O166" s="200"/>
      <c r="P166" s="200"/>
      <c r="Q166" s="200"/>
      <c r="R166" s="200"/>
      <c r="S166" s="200"/>
      <c r="T166" s="20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5" t="s">
        <v>184</v>
      </c>
      <c r="AU166" s="195" t="s">
        <v>81</v>
      </c>
      <c r="AV166" s="13" t="s">
        <v>81</v>
      </c>
      <c r="AW166" s="13" t="s">
        <v>33</v>
      </c>
      <c r="AX166" s="13" t="s">
        <v>72</v>
      </c>
      <c r="AY166" s="195" t="s">
        <v>174</v>
      </c>
    </row>
    <row r="167" s="13" customFormat="1">
      <c r="A167" s="13"/>
      <c r="B167" s="194"/>
      <c r="C167" s="13"/>
      <c r="D167" s="189" t="s">
        <v>184</v>
      </c>
      <c r="E167" s="195" t="s">
        <v>3</v>
      </c>
      <c r="F167" s="196" t="s">
        <v>268</v>
      </c>
      <c r="G167" s="13"/>
      <c r="H167" s="197">
        <v>148.22499999999999</v>
      </c>
      <c r="I167" s="198"/>
      <c r="J167" s="13"/>
      <c r="K167" s="13"/>
      <c r="L167" s="194"/>
      <c r="M167" s="199"/>
      <c r="N167" s="200"/>
      <c r="O167" s="200"/>
      <c r="P167" s="200"/>
      <c r="Q167" s="200"/>
      <c r="R167" s="200"/>
      <c r="S167" s="200"/>
      <c r="T167" s="20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5" t="s">
        <v>184</v>
      </c>
      <c r="AU167" s="195" t="s">
        <v>81</v>
      </c>
      <c r="AV167" s="13" t="s">
        <v>81</v>
      </c>
      <c r="AW167" s="13" t="s">
        <v>33</v>
      </c>
      <c r="AX167" s="13" t="s">
        <v>72</v>
      </c>
      <c r="AY167" s="195" t="s">
        <v>174</v>
      </c>
    </row>
    <row r="168" s="13" customFormat="1">
      <c r="A168" s="13"/>
      <c r="B168" s="194"/>
      <c r="C168" s="13"/>
      <c r="D168" s="189" t="s">
        <v>184</v>
      </c>
      <c r="E168" s="195" t="s">
        <v>3</v>
      </c>
      <c r="F168" s="196" t="s">
        <v>269</v>
      </c>
      <c r="G168" s="13"/>
      <c r="H168" s="197">
        <v>42.966000000000001</v>
      </c>
      <c r="I168" s="198"/>
      <c r="J168" s="13"/>
      <c r="K168" s="13"/>
      <c r="L168" s="194"/>
      <c r="M168" s="199"/>
      <c r="N168" s="200"/>
      <c r="O168" s="200"/>
      <c r="P168" s="200"/>
      <c r="Q168" s="200"/>
      <c r="R168" s="200"/>
      <c r="S168" s="200"/>
      <c r="T168" s="20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5" t="s">
        <v>184</v>
      </c>
      <c r="AU168" s="195" t="s">
        <v>81</v>
      </c>
      <c r="AV168" s="13" t="s">
        <v>81</v>
      </c>
      <c r="AW168" s="13" t="s">
        <v>33</v>
      </c>
      <c r="AX168" s="13" t="s">
        <v>72</v>
      </c>
      <c r="AY168" s="195" t="s">
        <v>174</v>
      </c>
    </row>
    <row r="169" s="13" customFormat="1">
      <c r="A169" s="13"/>
      <c r="B169" s="194"/>
      <c r="C169" s="13"/>
      <c r="D169" s="189" t="s">
        <v>184</v>
      </c>
      <c r="E169" s="195" t="s">
        <v>3</v>
      </c>
      <c r="F169" s="196" t="s">
        <v>270</v>
      </c>
      <c r="G169" s="13"/>
      <c r="H169" s="197">
        <v>103.224</v>
      </c>
      <c r="I169" s="198"/>
      <c r="J169" s="13"/>
      <c r="K169" s="13"/>
      <c r="L169" s="194"/>
      <c r="M169" s="199"/>
      <c r="N169" s="200"/>
      <c r="O169" s="200"/>
      <c r="P169" s="200"/>
      <c r="Q169" s="200"/>
      <c r="R169" s="200"/>
      <c r="S169" s="200"/>
      <c r="T169" s="20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5" t="s">
        <v>184</v>
      </c>
      <c r="AU169" s="195" t="s">
        <v>81</v>
      </c>
      <c r="AV169" s="13" t="s">
        <v>81</v>
      </c>
      <c r="AW169" s="13" t="s">
        <v>33</v>
      </c>
      <c r="AX169" s="13" t="s">
        <v>72</v>
      </c>
      <c r="AY169" s="195" t="s">
        <v>174</v>
      </c>
    </row>
    <row r="170" s="13" customFormat="1">
      <c r="A170" s="13"/>
      <c r="B170" s="194"/>
      <c r="C170" s="13"/>
      <c r="D170" s="189" t="s">
        <v>184</v>
      </c>
      <c r="E170" s="195" t="s">
        <v>3</v>
      </c>
      <c r="F170" s="196" t="s">
        <v>271</v>
      </c>
      <c r="G170" s="13"/>
      <c r="H170" s="197">
        <v>175.17500000000001</v>
      </c>
      <c r="I170" s="198"/>
      <c r="J170" s="13"/>
      <c r="K170" s="13"/>
      <c r="L170" s="194"/>
      <c r="M170" s="199"/>
      <c r="N170" s="200"/>
      <c r="O170" s="200"/>
      <c r="P170" s="200"/>
      <c r="Q170" s="200"/>
      <c r="R170" s="200"/>
      <c r="S170" s="200"/>
      <c r="T170" s="20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5" t="s">
        <v>184</v>
      </c>
      <c r="AU170" s="195" t="s">
        <v>81</v>
      </c>
      <c r="AV170" s="13" t="s">
        <v>81</v>
      </c>
      <c r="AW170" s="13" t="s">
        <v>33</v>
      </c>
      <c r="AX170" s="13" t="s">
        <v>72</v>
      </c>
      <c r="AY170" s="195" t="s">
        <v>174</v>
      </c>
    </row>
    <row r="171" s="13" customFormat="1">
      <c r="A171" s="13"/>
      <c r="B171" s="194"/>
      <c r="C171" s="13"/>
      <c r="D171" s="189" t="s">
        <v>184</v>
      </c>
      <c r="E171" s="195" t="s">
        <v>3</v>
      </c>
      <c r="F171" s="196" t="s">
        <v>272</v>
      </c>
      <c r="G171" s="13"/>
      <c r="H171" s="197">
        <v>116.985</v>
      </c>
      <c r="I171" s="198"/>
      <c r="J171" s="13"/>
      <c r="K171" s="13"/>
      <c r="L171" s="194"/>
      <c r="M171" s="199"/>
      <c r="N171" s="200"/>
      <c r="O171" s="200"/>
      <c r="P171" s="200"/>
      <c r="Q171" s="200"/>
      <c r="R171" s="200"/>
      <c r="S171" s="200"/>
      <c r="T171" s="20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5" t="s">
        <v>184</v>
      </c>
      <c r="AU171" s="195" t="s">
        <v>81</v>
      </c>
      <c r="AV171" s="13" t="s">
        <v>81</v>
      </c>
      <c r="AW171" s="13" t="s">
        <v>33</v>
      </c>
      <c r="AX171" s="13" t="s">
        <v>72</v>
      </c>
      <c r="AY171" s="195" t="s">
        <v>174</v>
      </c>
    </row>
    <row r="172" s="13" customFormat="1">
      <c r="A172" s="13"/>
      <c r="B172" s="194"/>
      <c r="C172" s="13"/>
      <c r="D172" s="189" t="s">
        <v>184</v>
      </c>
      <c r="E172" s="195" t="s">
        <v>3</v>
      </c>
      <c r="F172" s="196" t="s">
        <v>273</v>
      </c>
      <c r="G172" s="13"/>
      <c r="H172" s="197">
        <v>131.45599999999999</v>
      </c>
      <c r="I172" s="198"/>
      <c r="J172" s="13"/>
      <c r="K172" s="13"/>
      <c r="L172" s="194"/>
      <c r="M172" s="199"/>
      <c r="N172" s="200"/>
      <c r="O172" s="200"/>
      <c r="P172" s="200"/>
      <c r="Q172" s="200"/>
      <c r="R172" s="200"/>
      <c r="S172" s="200"/>
      <c r="T172" s="20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5" t="s">
        <v>184</v>
      </c>
      <c r="AU172" s="195" t="s">
        <v>81</v>
      </c>
      <c r="AV172" s="13" t="s">
        <v>81</v>
      </c>
      <c r="AW172" s="13" t="s">
        <v>33</v>
      </c>
      <c r="AX172" s="13" t="s">
        <v>72</v>
      </c>
      <c r="AY172" s="195" t="s">
        <v>174</v>
      </c>
    </row>
    <row r="173" s="13" customFormat="1">
      <c r="A173" s="13"/>
      <c r="B173" s="194"/>
      <c r="C173" s="13"/>
      <c r="D173" s="189" t="s">
        <v>184</v>
      </c>
      <c r="E173" s="195" t="s">
        <v>3</v>
      </c>
      <c r="F173" s="196" t="s">
        <v>274</v>
      </c>
      <c r="G173" s="13"/>
      <c r="H173" s="197">
        <v>232.375</v>
      </c>
      <c r="I173" s="198"/>
      <c r="J173" s="13"/>
      <c r="K173" s="13"/>
      <c r="L173" s="194"/>
      <c r="M173" s="199"/>
      <c r="N173" s="200"/>
      <c r="O173" s="200"/>
      <c r="P173" s="200"/>
      <c r="Q173" s="200"/>
      <c r="R173" s="200"/>
      <c r="S173" s="200"/>
      <c r="T173" s="20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5" t="s">
        <v>184</v>
      </c>
      <c r="AU173" s="195" t="s">
        <v>81</v>
      </c>
      <c r="AV173" s="13" t="s">
        <v>81</v>
      </c>
      <c r="AW173" s="13" t="s">
        <v>33</v>
      </c>
      <c r="AX173" s="13" t="s">
        <v>72</v>
      </c>
      <c r="AY173" s="195" t="s">
        <v>174</v>
      </c>
    </row>
    <row r="174" s="13" customFormat="1">
      <c r="A174" s="13"/>
      <c r="B174" s="194"/>
      <c r="C174" s="13"/>
      <c r="D174" s="189" t="s">
        <v>184</v>
      </c>
      <c r="E174" s="195" t="s">
        <v>3</v>
      </c>
      <c r="F174" s="196" t="s">
        <v>275</v>
      </c>
      <c r="G174" s="13"/>
      <c r="H174" s="197">
        <v>214.16999999999999</v>
      </c>
      <c r="I174" s="198"/>
      <c r="J174" s="13"/>
      <c r="K174" s="13"/>
      <c r="L174" s="194"/>
      <c r="M174" s="199"/>
      <c r="N174" s="200"/>
      <c r="O174" s="200"/>
      <c r="P174" s="200"/>
      <c r="Q174" s="200"/>
      <c r="R174" s="200"/>
      <c r="S174" s="200"/>
      <c r="T174" s="20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5" t="s">
        <v>184</v>
      </c>
      <c r="AU174" s="195" t="s">
        <v>81</v>
      </c>
      <c r="AV174" s="13" t="s">
        <v>81</v>
      </c>
      <c r="AW174" s="13" t="s">
        <v>33</v>
      </c>
      <c r="AX174" s="13" t="s">
        <v>72</v>
      </c>
      <c r="AY174" s="195" t="s">
        <v>174</v>
      </c>
    </row>
    <row r="175" s="13" customFormat="1">
      <c r="A175" s="13"/>
      <c r="B175" s="194"/>
      <c r="C175" s="13"/>
      <c r="D175" s="189" t="s">
        <v>184</v>
      </c>
      <c r="E175" s="195" t="s">
        <v>3</v>
      </c>
      <c r="F175" s="196" t="s">
        <v>276</v>
      </c>
      <c r="G175" s="13"/>
      <c r="H175" s="197">
        <v>170.55500000000001</v>
      </c>
      <c r="I175" s="198"/>
      <c r="J175" s="13"/>
      <c r="K175" s="13"/>
      <c r="L175" s="194"/>
      <c r="M175" s="199"/>
      <c r="N175" s="200"/>
      <c r="O175" s="200"/>
      <c r="P175" s="200"/>
      <c r="Q175" s="200"/>
      <c r="R175" s="200"/>
      <c r="S175" s="200"/>
      <c r="T175" s="20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5" t="s">
        <v>184</v>
      </c>
      <c r="AU175" s="195" t="s">
        <v>81</v>
      </c>
      <c r="AV175" s="13" t="s">
        <v>81</v>
      </c>
      <c r="AW175" s="13" t="s">
        <v>33</v>
      </c>
      <c r="AX175" s="13" t="s">
        <v>72</v>
      </c>
      <c r="AY175" s="195" t="s">
        <v>174</v>
      </c>
    </row>
    <row r="176" s="13" customFormat="1">
      <c r="A176" s="13"/>
      <c r="B176" s="194"/>
      <c r="C176" s="13"/>
      <c r="D176" s="189" t="s">
        <v>184</v>
      </c>
      <c r="E176" s="195" t="s">
        <v>3</v>
      </c>
      <c r="F176" s="196" t="s">
        <v>277</v>
      </c>
      <c r="G176" s="13"/>
      <c r="H176" s="197">
        <v>229.625</v>
      </c>
      <c r="I176" s="198"/>
      <c r="J176" s="13"/>
      <c r="K176" s="13"/>
      <c r="L176" s="194"/>
      <c r="M176" s="199"/>
      <c r="N176" s="200"/>
      <c r="O176" s="200"/>
      <c r="P176" s="200"/>
      <c r="Q176" s="200"/>
      <c r="R176" s="200"/>
      <c r="S176" s="200"/>
      <c r="T176" s="20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5" t="s">
        <v>184</v>
      </c>
      <c r="AU176" s="195" t="s">
        <v>81</v>
      </c>
      <c r="AV176" s="13" t="s">
        <v>81</v>
      </c>
      <c r="AW176" s="13" t="s">
        <v>33</v>
      </c>
      <c r="AX176" s="13" t="s">
        <v>72</v>
      </c>
      <c r="AY176" s="195" t="s">
        <v>174</v>
      </c>
    </row>
    <row r="177" s="13" customFormat="1">
      <c r="A177" s="13"/>
      <c r="B177" s="194"/>
      <c r="C177" s="13"/>
      <c r="D177" s="189" t="s">
        <v>184</v>
      </c>
      <c r="E177" s="195" t="s">
        <v>3</v>
      </c>
      <c r="F177" s="196" t="s">
        <v>278</v>
      </c>
      <c r="G177" s="13"/>
      <c r="H177" s="197">
        <v>117.55200000000001</v>
      </c>
      <c r="I177" s="198"/>
      <c r="J177" s="13"/>
      <c r="K177" s="13"/>
      <c r="L177" s="194"/>
      <c r="M177" s="199"/>
      <c r="N177" s="200"/>
      <c r="O177" s="200"/>
      <c r="P177" s="200"/>
      <c r="Q177" s="200"/>
      <c r="R177" s="200"/>
      <c r="S177" s="200"/>
      <c r="T177" s="20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5" t="s">
        <v>184</v>
      </c>
      <c r="AU177" s="195" t="s">
        <v>81</v>
      </c>
      <c r="AV177" s="13" t="s">
        <v>81</v>
      </c>
      <c r="AW177" s="13" t="s">
        <v>33</v>
      </c>
      <c r="AX177" s="13" t="s">
        <v>72</v>
      </c>
      <c r="AY177" s="195" t="s">
        <v>174</v>
      </c>
    </row>
    <row r="178" s="13" customFormat="1">
      <c r="A178" s="13"/>
      <c r="B178" s="194"/>
      <c r="C178" s="13"/>
      <c r="D178" s="189" t="s">
        <v>184</v>
      </c>
      <c r="E178" s="195" t="s">
        <v>3</v>
      </c>
      <c r="F178" s="196" t="s">
        <v>279</v>
      </c>
      <c r="G178" s="13"/>
      <c r="H178" s="197">
        <v>72.819999999999993</v>
      </c>
      <c r="I178" s="198"/>
      <c r="J178" s="13"/>
      <c r="K178" s="13"/>
      <c r="L178" s="194"/>
      <c r="M178" s="199"/>
      <c r="N178" s="200"/>
      <c r="O178" s="200"/>
      <c r="P178" s="200"/>
      <c r="Q178" s="200"/>
      <c r="R178" s="200"/>
      <c r="S178" s="200"/>
      <c r="T178" s="20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5" t="s">
        <v>184</v>
      </c>
      <c r="AU178" s="195" t="s">
        <v>81</v>
      </c>
      <c r="AV178" s="13" t="s">
        <v>81</v>
      </c>
      <c r="AW178" s="13" t="s">
        <v>33</v>
      </c>
      <c r="AX178" s="13" t="s">
        <v>72</v>
      </c>
      <c r="AY178" s="195" t="s">
        <v>174</v>
      </c>
    </row>
    <row r="179" s="13" customFormat="1">
      <c r="A179" s="13"/>
      <c r="B179" s="194"/>
      <c r="C179" s="13"/>
      <c r="D179" s="189" t="s">
        <v>184</v>
      </c>
      <c r="E179" s="195" t="s">
        <v>3</v>
      </c>
      <c r="F179" s="196" t="s">
        <v>280</v>
      </c>
      <c r="G179" s="13"/>
      <c r="H179" s="197">
        <v>116.663</v>
      </c>
      <c r="I179" s="198"/>
      <c r="J179" s="13"/>
      <c r="K179" s="13"/>
      <c r="L179" s="194"/>
      <c r="M179" s="199"/>
      <c r="N179" s="200"/>
      <c r="O179" s="200"/>
      <c r="P179" s="200"/>
      <c r="Q179" s="200"/>
      <c r="R179" s="200"/>
      <c r="S179" s="200"/>
      <c r="T179" s="20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5" t="s">
        <v>184</v>
      </c>
      <c r="AU179" s="195" t="s">
        <v>81</v>
      </c>
      <c r="AV179" s="13" t="s">
        <v>81</v>
      </c>
      <c r="AW179" s="13" t="s">
        <v>33</v>
      </c>
      <c r="AX179" s="13" t="s">
        <v>72</v>
      </c>
      <c r="AY179" s="195" t="s">
        <v>174</v>
      </c>
    </row>
    <row r="180" s="13" customFormat="1">
      <c r="A180" s="13"/>
      <c r="B180" s="194"/>
      <c r="C180" s="13"/>
      <c r="D180" s="189" t="s">
        <v>184</v>
      </c>
      <c r="E180" s="195" t="s">
        <v>3</v>
      </c>
      <c r="F180" s="196" t="s">
        <v>281</v>
      </c>
      <c r="G180" s="13"/>
      <c r="H180" s="197">
        <v>100.375</v>
      </c>
      <c r="I180" s="198"/>
      <c r="J180" s="13"/>
      <c r="K180" s="13"/>
      <c r="L180" s="194"/>
      <c r="M180" s="199"/>
      <c r="N180" s="200"/>
      <c r="O180" s="200"/>
      <c r="P180" s="200"/>
      <c r="Q180" s="200"/>
      <c r="R180" s="200"/>
      <c r="S180" s="200"/>
      <c r="T180" s="20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5" t="s">
        <v>184</v>
      </c>
      <c r="AU180" s="195" t="s">
        <v>81</v>
      </c>
      <c r="AV180" s="13" t="s">
        <v>81</v>
      </c>
      <c r="AW180" s="13" t="s">
        <v>33</v>
      </c>
      <c r="AX180" s="13" t="s">
        <v>72</v>
      </c>
      <c r="AY180" s="195" t="s">
        <v>174</v>
      </c>
    </row>
    <row r="181" s="13" customFormat="1">
      <c r="A181" s="13"/>
      <c r="B181" s="194"/>
      <c r="C181" s="13"/>
      <c r="D181" s="189" t="s">
        <v>184</v>
      </c>
      <c r="E181" s="195" t="s">
        <v>3</v>
      </c>
      <c r="F181" s="196" t="s">
        <v>282</v>
      </c>
      <c r="G181" s="13"/>
      <c r="H181" s="197">
        <v>74.718000000000004</v>
      </c>
      <c r="I181" s="198"/>
      <c r="J181" s="13"/>
      <c r="K181" s="13"/>
      <c r="L181" s="194"/>
      <c r="M181" s="199"/>
      <c r="N181" s="200"/>
      <c r="O181" s="200"/>
      <c r="P181" s="200"/>
      <c r="Q181" s="200"/>
      <c r="R181" s="200"/>
      <c r="S181" s="200"/>
      <c r="T181" s="20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5" t="s">
        <v>184</v>
      </c>
      <c r="AU181" s="195" t="s">
        <v>81</v>
      </c>
      <c r="AV181" s="13" t="s">
        <v>81</v>
      </c>
      <c r="AW181" s="13" t="s">
        <v>33</v>
      </c>
      <c r="AX181" s="13" t="s">
        <v>72</v>
      </c>
      <c r="AY181" s="195" t="s">
        <v>174</v>
      </c>
    </row>
    <row r="182" s="13" customFormat="1">
      <c r="A182" s="13"/>
      <c r="B182" s="194"/>
      <c r="C182" s="13"/>
      <c r="D182" s="189" t="s">
        <v>184</v>
      </c>
      <c r="E182" s="195" t="s">
        <v>3</v>
      </c>
      <c r="F182" s="196" t="s">
        <v>283</v>
      </c>
      <c r="G182" s="13"/>
      <c r="H182" s="197">
        <v>76.823999999999998</v>
      </c>
      <c r="I182" s="198"/>
      <c r="J182" s="13"/>
      <c r="K182" s="13"/>
      <c r="L182" s="194"/>
      <c r="M182" s="199"/>
      <c r="N182" s="200"/>
      <c r="O182" s="200"/>
      <c r="P182" s="200"/>
      <c r="Q182" s="200"/>
      <c r="R182" s="200"/>
      <c r="S182" s="200"/>
      <c r="T182" s="20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5" t="s">
        <v>184</v>
      </c>
      <c r="AU182" s="195" t="s">
        <v>81</v>
      </c>
      <c r="AV182" s="13" t="s">
        <v>81</v>
      </c>
      <c r="AW182" s="13" t="s">
        <v>33</v>
      </c>
      <c r="AX182" s="13" t="s">
        <v>72</v>
      </c>
      <c r="AY182" s="195" t="s">
        <v>174</v>
      </c>
    </row>
    <row r="183" s="13" customFormat="1">
      <c r="A183" s="13"/>
      <c r="B183" s="194"/>
      <c r="C183" s="13"/>
      <c r="D183" s="189" t="s">
        <v>184</v>
      </c>
      <c r="E183" s="195" t="s">
        <v>3</v>
      </c>
      <c r="F183" s="196" t="s">
        <v>284</v>
      </c>
      <c r="G183" s="13"/>
      <c r="H183" s="197">
        <v>66.825000000000003</v>
      </c>
      <c r="I183" s="198"/>
      <c r="J183" s="13"/>
      <c r="K183" s="13"/>
      <c r="L183" s="194"/>
      <c r="M183" s="199"/>
      <c r="N183" s="200"/>
      <c r="O183" s="200"/>
      <c r="P183" s="200"/>
      <c r="Q183" s="200"/>
      <c r="R183" s="200"/>
      <c r="S183" s="200"/>
      <c r="T183" s="20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5" t="s">
        <v>184</v>
      </c>
      <c r="AU183" s="195" t="s">
        <v>81</v>
      </c>
      <c r="AV183" s="13" t="s">
        <v>81</v>
      </c>
      <c r="AW183" s="13" t="s">
        <v>33</v>
      </c>
      <c r="AX183" s="13" t="s">
        <v>72</v>
      </c>
      <c r="AY183" s="195" t="s">
        <v>174</v>
      </c>
    </row>
    <row r="184" s="13" customFormat="1">
      <c r="A184" s="13"/>
      <c r="B184" s="194"/>
      <c r="C184" s="13"/>
      <c r="D184" s="189" t="s">
        <v>184</v>
      </c>
      <c r="E184" s="195" t="s">
        <v>3</v>
      </c>
      <c r="F184" s="196" t="s">
        <v>285</v>
      </c>
      <c r="G184" s="13"/>
      <c r="H184" s="197">
        <v>49.155999999999999</v>
      </c>
      <c r="I184" s="198"/>
      <c r="J184" s="13"/>
      <c r="K184" s="13"/>
      <c r="L184" s="194"/>
      <c r="M184" s="199"/>
      <c r="N184" s="200"/>
      <c r="O184" s="200"/>
      <c r="P184" s="200"/>
      <c r="Q184" s="200"/>
      <c r="R184" s="200"/>
      <c r="S184" s="200"/>
      <c r="T184" s="20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5" t="s">
        <v>184</v>
      </c>
      <c r="AU184" s="195" t="s">
        <v>81</v>
      </c>
      <c r="AV184" s="13" t="s">
        <v>81</v>
      </c>
      <c r="AW184" s="13" t="s">
        <v>33</v>
      </c>
      <c r="AX184" s="13" t="s">
        <v>72</v>
      </c>
      <c r="AY184" s="195" t="s">
        <v>174</v>
      </c>
    </row>
    <row r="185" s="13" customFormat="1">
      <c r="A185" s="13"/>
      <c r="B185" s="194"/>
      <c r="C185" s="13"/>
      <c r="D185" s="189" t="s">
        <v>184</v>
      </c>
      <c r="E185" s="195" t="s">
        <v>3</v>
      </c>
      <c r="F185" s="196" t="s">
        <v>286</v>
      </c>
      <c r="G185" s="13"/>
      <c r="H185" s="197">
        <v>69.531000000000006</v>
      </c>
      <c r="I185" s="198"/>
      <c r="J185" s="13"/>
      <c r="K185" s="13"/>
      <c r="L185" s="194"/>
      <c r="M185" s="199"/>
      <c r="N185" s="200"/>
      <c r="O185" s="200"/>
      <c r="P185" s="200"/>
      <c r="Q185" s="200"/>
      <c r="R185" s="200"/>
      <c r="S185" s="200"/>
      <c r="T185" s="20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5" t="s">
        <v>184</v>
      </c>
      <c r="AU185" s="195" t="s">
        <v>81</v>
      </c>
      <c r="AV185" s="13" t="s">
        <v>81</v>
      </c>
      <c r="AW185" s="13" t="s">
        <v>33</v>
      </c>
      <c r="AX185" s="13" t="s">
        <v>72</v>
      </c>
      <c r="AY185" s="195" t="s">
        <v>174</v>
      </c>
    </row>
    <row r="186" s="13" customFormat="1">
      <c r="A186" s="13"/>
      <c r="B186" s="194"/>
      <c r="C186" s="13"/>
      <c r="D186" s="189" t="s">
        <v>184</v>
      </c>
      <c r="E186" s="195" t="s">
        <v>3</v>
      </c>
      <c r="F186" s="196" t="s">
        <v>287</v>
      </c>
      <c r="G186" s="13"/>
      <c r="H186" s="197">
        <v>34.055999999999997</v>
      </c>
      <c r="I186" s="198"/>
      <c r="J186" s="13"/>
      <c r="K186" s="13"/>
      <c r="L186" s="194"/>
      <c r="M186" s="199"/>
      <c r="N186" s="200"/>
      <c r="O186" s="200"/>
      <c r="P186" s="200"/>
      <c r="Q186" s="200"/>
      <c r="R186" s="200"/>
      <c r="S186" s="200"/>
      <c r="T186" s="20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5" t="s">
        <v>184</v>
      </c>
      <c r="AU186" s="195" t="s">
        <v>81</v>
      </c>
      <c r="AV186" s="13" t="s">
        <v>81</v>
      </c>
      <c r="AW186" s="13" t="s">
        <v>33</v>
      </c>
      <c r="AX186" s="13" t="s">
        <v>72</v>
      </c>
      <c r="AY186" s="195" t="s">
        <v>174</v>
      </c>
    </row>
    <row r="187" s="13" customFormat="1">
      <c r="A187" s="13"/>
      <c r="B187" s="194"/>
      <c r="C187" s="13"/>
      <c r="D187" s="189" t="s">
        <v>184</v>
      </c>
      <c r="E187" s="195" t="s">
        <v>3</v>
      </c>
      <c r="F187" s="196" t="s">
        <v>288</v>
      </c>
      <c r="G187" s="13"/>
      <c r="H187" s="197">
        <v>50.82</v>
      </c>
      <c r="I187" s="198"/>
      <c r="J187" s="13"/>
      <c r="K187" s="13"/>
      <c r="L187" s="194"/>
      <c r="M187" s="199"/>
      <c r="N187" s="200"/>
      <c r="O187" s="200"/>
      <c r="P187" s="200"/>
      <c r="Q187" s="200"/>
      <c r="R187" s="200"/>
      <c r="S187" s="200"/>
      <c r="T187" s="20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5" t="s">
        <v>184</v>
      </c>
      <c r="AU187" s="195" t="s">
        <v>81</v>
      </c>
      <c r="AV187" s="13" t="s">
        <v>81</v>
      </c>
      <c r="AW187" s="13" t="s">
        <v>33</v>
      </c>
      <c r="AX187" s="13" t="s">
        <v>72</v>
      </c>
      <c r="AY187" s="195" t="s">
        <v>174</v>
      </c>
    </row>
    <row r="188" s="13" customFormat="1">
      <c r="A188" s="13"/>
      <c r="B188" s="194"/>
      <c r="C188" s="13"/>
      <c r="D188" s="189" t="s">
        <v>184</v>
      </c>
      <c r="E188" s="195" t="s">
        <v>3</v>
      </c>
      <c r="F188" s="196" t="s">
        <v>289</v>
      </c>
      <c r="G188" s="13"/>
      <c r="H188" s="197">
        <v>23.957999999999998</v>
      </c>
      <c r="I188" s="198"/>
      <c r="J188" s="13"/>
      <c r="K188" s="13"/>
      <c r="L188" s="194"/>
      <c r="M188" s="199"/>
      <c r="N188" s="200"/>
      <c r="O188" s="200"/>
      <c r="P188" s="200"/>
      <c r="Q188" s="200"/>
      <c r="R188" s="200"/>
      <c r="S188" s="200"/>
      <c r="T188" s="20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5" t="s">
        <v>184</v>
      </c>
      <c r="AU188" s="195" t="s">
        <v>81</v>
      </c>
      <c r="AV188" s="13" t="s">
        <v>81</v>
      </c>
      <c r="AW188" s="13" t="s">
        <v>33</v>
      </c>
      <c r="AX188" s="13" t="s">
        <v>72</v>
      </c>
      <c r="AY188" s="195" t="s">
        <v>174</v>
      </c>
    </row>
    <row r="189" s="13" customFormat="1">
      <c r="A189" s="13"/>
      <c r="B189" s="194"/>
      <c r="C189" s="13"/>
      <c r="D189" s="189" t="s">
        <v>184</v>
      </c>
      <c r="E189" s="195" t="s">
        <v>3</v>
      </c>
      <c r="F189" s="196" t="s">
        <v>290</v>
      </c>
      <c r="G189" s="13"/>
      <c r="H189" s="197">
        <v>39.023000000000003</v>
      </c>
      <c r="I189" s="198"/>
      <c r="J189" s="13"/>
      <c r="K189" s="13"/>
      <c r="L189" s="194"/>
      <c r="M189" s="199"/>
      <c r="N189" s="200"/>
      <c r="O189" s="200"/>
      <c r="P189" s="200"/>
      <c r="Q189" s="200"/>
      <c r="R189" s="200"/>
      <c r="S189" s="200"/>
      <c r="T189" s="20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5" t="s">
        <v>184</v>
      </c>
      <c r="AU189" s="195" t="s">
        <v>81</v>
      </c>
      <c r="AV189" s="13" t="s">
        <v>81</v>
      </c>
      <c r="AW189" s="13" t="s">
        <v>33</v>
      </c>
      <c r="AX189" s="13" t="s">
        <v>72</v>
      </c>
      <c r="AY189" s="195" t="s">
        <v>174</v>
      </c>
    </row>
    <row r="190" s="15" customFormat="1">
      <c r="A190" s="15"/>
      <c r="B190" s="210"/>
      <c r="C190" s="15"/>
      <c r="D190" s="189" t="s">
        <v>184</v>
      </c>
      <c r="E190" s="211" t="s">
        <v>3</v>
      </c>
      <c r="F190" s="212" t="s">
        <v>291</v>
      </c>
      <c r="G190" s="15"/>
      <c r="H190" s="211" t="s">
        <v>3</v>
      </c>
      <c r="I190" s="213"/>
      <c r="J190" s="15"/>
      <c r="K190" s="15"/>
      <c r="L190" s="210"/>
      <c r="M190" s="214"/>
      <c r="N190" s="215"/>
      <c r="O190" s="215"/>
      <c r="P190" s="215"/>
      <c r="Q190" s="215"/>
      <c r="R190" s="215"/>
      <c r="S190" s="215"/>
      <c r="T190" s="21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11" t="s">
        <v>184</v>
      </c>
      <c r="AU190" s="211" t="s">
        <v>81</v>
      </c>
      <c r="AV190" s="15" t="s">
        <v>79</v>
      </c>
      <c r="AW190" s="15" t="s">
        <v>33</v>
      </c>
      <c r="AX190" s="15" t="s">
        <v>72</v>
      </c>
      <c r="AY190" s="211" t="s">
        <v>174</v>
      </c>
    </row>
    <row r="191" s="13" customFormat="1">
      <c r="A191" s="13"/>
      <c r="B191" s="194"/>
      <c r="C191" s="13"/>
      <c r="D191" s="189" t="s">
        <v>184</v>
      </c>
      <c r="E191" s="195" t="s">
        <v>3</v>
      </c>
      <c r="F191" s="196" t="s">
        <v>292</v>
      </c>
      <c r="G191" s="13"/>
      <c r="H191" s="197">
        <v>25.471</v>
      </c>
      <c r="I191" s="198"/>
      <c r="J191" s="13"/>
      <c r="K191" s="13"/>
      <c r="L191" s="194"/>
      <c r="M191" s="199"/>
      <c r="N191" s="200"/>
      <c r="O191" s="200"/>
      <c r="P191" s="200"/>
      <c r="Q191" s="200"/>
      <c r="R191" s="200"/>
      <c r="S191" s="200"/>
      <c r="T191" s="20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5" t="s">
        <v>184</v>
      </c>
      <c r="AU191" s="195" t="s">
        <v>81</v>
      </c>
      <c r="AV191" s="13" t="s">
        <v>81</v>
      </c>
      <c r="AW191" s="13" t="s">
        <v>33</v>
      </c>
      <c r="AX191" s="13" t="s">
        <v>72</v>
      </c>
      <c r="AY191" s="195" t="s">
        <v>174</v>
      </c>
    </row>
    <row r="192" s="13" customFormat="1">
      <c r="A192" s="13"/>
      <c r="B192" s="194"/>
      <c r="C192" s="13"/>
      <c r="D192" s="189" t="s">
        <v>184</v>
      </c>
      <c r="E192" s="195" t="s">
        <v>3</v>
      </c>
      <c r="F192" s="196" t="s">
        <v>293</v>
      </c>
      <c r="G192" s="13"/>
      <c r="H192" s="197">
        <v>80.299999999999997</v>
      </c>
      <c r="I192" s="198"/>
      <c r="J192" s="13"/>
      <c r="K192" s="13"/>
      <c r="L192" s="194"/>
      <c r="M192" s="199"/>
      <c r="N192" s="200"/>
      <c r="O192" s="200"/>
      <c r="P192" s="200"/>
      <c r="Q192" s="200"/>
      <c r="R192" s="200"/>
      <c r="S192" s="200"/>
      <c r="T192" s="20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5" t="s">
        <v>184</v>
      </c>
      <c r="AU192" s="195" t="s">
        <v>81</v>
      </c>
      <c r="AV192" s="13" t="s">
        <v>81</v>
      </c>
      <c r="AW192" s="13" t="s">
        <v>33</v>
      </c>
      <c r="AX192" s="13" t="s">
        <v>72</v>
      </c>
      <c r="AY192" s="195" t="s">
        <v>174</v>
      </c>
    </row>
    <row r="193" s="13" customFormat="1">
      <c r="A193" s="13"/>
      <c r="B193" s="194"/>
      <c r="C193" s="13"/>
      <c r="D193" s="189" t="s">
        <v>184</v>
      </c>
      <c r="E193" s="195" t="s">
        <v>3</v>
      </c>
      <c r="F193" s="196" t="s">
        <v>294</v>
      </c>
      <c r="G193" s="13"/>
      <c r="H193" s="197">
        <v>94.864000000000004</v>
      </c>
      <c r="I193" s="198"/>
      <c r="J193" s="13"/>
      <c r="K193" s="13"/>
      <c r="L193" s="194"/>
      <c r="M193" s="199"/>
      <c r="N193" s="200"/>
      <c r="O193" s="200"/>
      <c r="P193" s="200"/>
      <c r="Q193" s="200"/>
      <c r="R193" s="200"/>
      <c r="S193" s="200"/>
      <c r="T193" s="20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5" t="s">
        <v>184</v>
      </c>
      <c r="AU193" s="195" t="s">
        <v>81</v>
      </c>
      <c r="AV193" s="13" t="s">
        <v>81</v>
      </c>
      <c r="AW193" s="13" t="s">
        <v>33</v>
      </c>
      <c r="AX193" s="13" t="s">
        <v>72</v>
      </c>
      <c r="AY193" s="195" t="s">
        <v>174</v>
      </c>
    </row>
    <row r="194" s="13" customFormat="1">
      <c r="A194" s="13"/>
      <c r="B194" s="194"/>
      <c r="C194" s="13"/>
      <c r="D194" s="189" t="s">
        <v>184</v>
      </c>
      <c r="E194" s="195" t="s">
        <v>3</v>
      </c>
      <c r="F194" s="196" t="s">
        <v>295</v>
      </c>
      <c r="G194" s="13"/>
      <c r="H194" s="197">
        <v>57.469999999999999</v>
      </c>
      <c r="I194" s="198"/>
      <c r="J194" s="13"/>
      <c r="K194" s="13"/>
      <c r="L194" s="194"/>
      <c r="M194" s="199"/>
      <c r="N194" s="200"/>
      <c r="O194" s="200"/>
      <c r="P194" s="200"/>
      <c r="Q194" s="200"/>
      <c r="R194" s="200"/>
      <c r="S194" s="200"/>
      <c r="T194" s="20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5" t="s">
        <v>184</v>
      </c>
      <c r="AU194" s="195" t="s">
        <v>81</v>
      </c>
      <c r="AV194" s="13" t="s">
        <v>81</v>
      </c>
      <c r="AW194" s="13" t="s">
        <v>33</v>
      </c>
      <c r="AX194" s="13" t="s">
        <v>72</v>
      </c>
      <c r="AY194" s="195" t="s">
        <v>174</v>
      </c>
    </row>
    <row r="195" s="13" customFormat="1">
      <c r="A195" s="13"/>
      <c r="B195" s="194"/>
      <c r="C195" s="13"/>
      <c r="D195" s="189" t="s">
        <v>184</v>
      </c>
      <c r="E195" s="195" t="s">
        <v>3</v>
      </c>
      <c r="F195" s="196" t="s">
        <v>296</v>
      </c>
      <c r="G195" s="13"/>
      <c r="H195" s="197">
        <v>90.573999999999998</v>
      </c>
      <c r="I195" s="198"/>
      <c r="J195" s="13"/>
      <c r="K195" s="13"/>
      <c r="L195" s="194"/>
      <c r="M195" s="199"/>
      <c r="N195" s="200"/>
      <c r="O195" s="200"/>
      <c r="P195" s="200"/>
      <c r="Q195" s="200"/>
      <c r="R195" s="200"/>
      <c r="S195" s="200"/>
      <c r="T195" s="20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5" t="s">
        <v>184</v>
      </c>
      <c r="AU195" s="195" t="s">
        <v>81</v>
      </c>
      <c r="AV195" s="13" t="s">
        <v>81</v>
      </c>
      <c r="AW195" s="13" t="s">
        <v>33</v>
      </c>
      <c r="AX195" s="13" t="s">
        <v>72</v>
      </c>
      <c r="AY195" s="195" t="s">
        <v>174</v>
      </c>
    </row>
    <row r="196" s="15" customFormat="1">
      <c r="A196" s="15"/>
      <c r="B196" s="210"/>
      <c r="C196" s="15"/>
      <c r="D196" s="189" t="s">
        <v>184</v>
      </c>
      <c r="E196" s="211" t="s">
        <v>3</v>
      </c>
      <c r="F196" s="212" t="s">
        <v>297</v>
      </c>
      <c r="G196" s="15"/>
      <c r="H196" s="211" t="s">
        <v>3</v>
      </c>
      <c r="I196" s="213"/>
      <c r="J196" s="15"/>
      <c r="K196" s="15"/>
      <c r="L196" s="210"/>
      <c r="M196" s="214"/>
      <c r="N196" s="215"/>
      <c r="O196" s="215"/>
      <c r="P196" s="215"/>
      <c r="Q196" s="215"/>
      <c r="R196" s="215"/>
      <c r="S196" s="215"/>
      <c r="T196" s="21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11" t="s">
        <v>184</v>
      </c>
      <c r="AU196" s="211" t="s">
        <v>81</v>
      </c>
      <c r="AV196" s="15" t="s">
        <v>79</v>
      </c>
      <c r="AW196" s="15" t="s">
        <v>33</v>
      </c>
      <c r="AX196" s="15" t="s">
        <v>72</v>
      </c>
      <c r="AY196" s="211" t="s">
        <v>174</v>
      </c>
    </row>
    <row r="197" s="13" customFormat="1">
      <c r="A197" s="13"/>
      <c r="B197" s="194"/>
      <c r="C197" s="13"/>
      <c r="D197" s="189" t="s">
        <v>184</v>
      </c>
      <c r="E197" s="195" t="s">
        <v>3</v>
      </c>
      <c r="F197" s="196" t="s">
        <v>298</v>
      </c>
      <c r="G197" s="13"/>
      <c r="H197" s="197">
        <v>170.5</v>
      </c>
      <c r="I197" s="198"/>
      <c r="J197" s="13"/>
      <c r="K197" s="13"/>
      <c r="L197" s="194"/>
      <c r="M197" s="199"/>
      <c r="N197" s="200"/>
      <c r="O197" s="200"/>
      <c r="P197" s="200"/>
      <c r="Q197" s="200"/>
      <c r="R197" s="200"/>
      <c r="S197" s="200"/>
      <c r="T197" s="20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5" t="s">
        <v>184</v>
      </c>
      <c r="AU197" s="195" t="s">
        <v>81</v>
      </c>
      <c r="AV197" s="13" t="s">
        <v>81</v>
      </c>
      <c r="AW197" s="13" t="s">
        <v>33</v>
      </c>
      <c r="AX197" s="13" t="s">
        <v>72</v>
      </c>
      <c r="AY197" s="195" t="s">
        <v>174</v>
      </c>
    </row>
    <row r="198" s="13" customFormat="1">
      <c r="A198" s="13"/>
      <c r="B198" s="194"/>
      <c r="C198" s="13"/>
      <c r="D198" s="189" t="s">
        <v>184</v>
      </c>
      <c r="E198" s="195" t="s">
        <v>3</v>
      </c>
      <c r="F198" s="196" t="s">
        <v>299</v>
      </c>
      <c r="G198" s="13"/>
      <c r="H198" s="197">
        <v>117.65600000000001</v>
      </c>
      <c r="I198" s="198"/>
      <c r="J198" s="13"/>
      <c r="K198" s="13"/>
      <c r="L198" s="194"/>
      <c r="M198" s="199"/>
      <c r="N198" s="200"/>
      <c r="O198" s="200"/>
      <c r="P198" s="200"/>
      <c r="Q198" s="200"/>
      <c r="R198" s="200"/>
      <c r="S198" s="200"/>
      <c r="T198" s="20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5" t="s">
        <v>184</v>
      </c>
      <c r="AU198" s="195" t="s">
        <v>81</v>
      </c>
      <c r="AV198" s="13" t="s">
        <v>81</v>
      </c>
      <c r="AW198" s="13" t="s">
        <v>33</v>
      </c>
      <c r="AX198" s="13" t="s">
        <v>72</v>
      </c>
      <c r="AY198" s="195" t="s">
        <v>174</v>
      </c>
    </row>
    <row r="199" s="13" customFormat="1">
      <c r="A199" s="13"/>
      <c r="B199" s="194"/>
      <c r="C199" s="13"/>
      <c r="D199" s="189" t="s">
        <v>184</v>
      </c>
      <c r="E199" s="195" t="s">
        <v>3</v>
      </c>
      <c r="F199" s="196" t="s">
        <v>300</v>
      </c>
      <c r="G199" s="13"/>
      <c r="H199" s="197">
        <v>106.535</v>
      </c>
      <c r="I199" s="198"/>
      <c r="J199" s="13"/>
      <c r="K199" s="13"/>
      <c r="L199" s="194"/>
      <c r="M199" s="199"/>
      <c r="N199" s="200"/>
      <c r="O199" s="200"/>
      <c r="P199" s="200"/>
      <c r="Q199" s="200"/>
      <c r="R199" s="200"/>
      <c r="S199" s="200"/>
      <c r="T199" s="20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5" t="s">
        <v>184</v>
      </c>
      <c r="AU199" s="195" t="s">
        <v>81</v>
      </c>
      <c r="AV199" s="13" t="s">
        <v>81</v>
      </c>
      <c r="AW199" s="13" t="s">
        <v>33</v>
      </c>
      <c r="AX199" s="13" t="s">
        <v>72</v>
      </c>
      <c r="AY199" s="195" t="s">
        <v>174</v>
      </c>
    </row>
    <row r="200" s="13" customFormat="1">
      <c r="A200" s="13"/>
      <c r="B200" s="194"/>
      <c r="C200" s="13"/>
      <c r="D200" s="189" t="s">
        <v>184</v>
      </c>
      <c r="E200" s="195" t="s">
        <v>3</v>
      </c>
      <c r="F200" s="196" t="s">
        <v>301</v>
      </c>
      <c r="G200" s="13"/>
      <c r="H200" s="197">
        <v>50.490000000000002</v>
      </c>
      <c r="I200" s="198"/>
      <c r="J200" s="13"/>
      <c r="K200" s="13"/>
      <c r="L200" s="194"/>
      <c r="M200" s="199"/>
      <c r="N200" s="200"/>
      <c r="O200" s="200"/>
      <c r="P200" s="200"/>
      <c r="Q200" s="200"/>
      <c r="R200" s="200"/>
      <c r="S200" s="200"/>
      <c r="T200" s="20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5" t="s">
        <v>184</v>
      </c>
      <c r="AU200" s="195" t="s">
        <v>81</v>
      </c>
      <c r="AV200" s="13" t="s">
        <v>81</v>
      </c>
      <c r="AW200" s="13" t="s">
        <v>33</v>
      </c>
      <c r="AX200" s="13" t="s">
        <v>72</v>
      </c>
      <c r="AY200" s="195" t="s">
        <v>174</v>
      </c>
    </row>
    <row r="201" s="15" customFormat="1">
      <c r="A201" s="15"/>
      <c r="B201" s="210"/>
      <c r="C201" s="15"/>
      <c r="D201" s="189" t="s">
        <v>184</v>
      </c>
      <c r="E201" s="211" t="s">
        <v>3</v>
      </c>
      <c r="F201" s="212" t="s">
        <v>302</v>
      </c>
      <c r="G201" s="15"/>
      <c r="H201" s="211" t="s">
        <v>3</v>
      </c>
      <c r="I201" s="213"/>
      <c r="J201" s="15"/>
      <c r="K201" s="15"/>
      <c r="L201" s="210"/>
      <c r="M201" s="214"/>
      <c r="N201" s="215"/>
      <c r="O201" s="215"/>
      <c r="P201" s="215"/>
      <c r="Q201" s="215"/>
      <c r="R201" s="215"/>
      <c r="S201" s="215"/>
      <c r="T201" s="21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11" t="s">
        <v>184</v>
      </c>
      <c r="AU201" s="211" t="s">
        <v>81</v>
      </c>
      <c r="AV201" s="15" t="s">
        <v>79</v>
      </c>
      <c r="AW201" s="15" t="s">
        <v>33</v>
      </c>
      <c r="AX201" s="15" t="s">
        <v>72</v>
      </c>
      <c r="AY201" s="211" t="s">
        <v>174</v>
      </c>
    </row>
    <row r="202" s="13" customFormat="1">
      <c r="A202" s="13"/>
      <c r="B202" s="194"/>
      <c r="C202" s="13"/>
      <c r="D202" s="189" t="s">
        <v>184</v>
      </c>
      <c r="E202" s="195" t="s">
        <v>3</v>
      </c>
      <c r="F202" s="196" t="s">
        <v>303</v>
      </c>
      <c r="G202" s="13"/>
      <c r="H202" s="197">
        <v>57.063000000000002</v>
      </c>
      <c r="I202" s="198"/>
      <c r="J202" s="13"/>
      <c r="K202" s="13"/>
      <c r="L202" s="194"/>
      <c r="M202" s="199"/>
      <c r="N202" s="200"/>
      <c r="O202" s="200"/>
      <c r="P202" s="200"/>
      <c r="Q202" s="200"/>
      <c r="R202" s="200"/>
      <c r="S202" s="200"/>
      <c r="T202" s="20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5" t="s">
        <v>184</v>
      </c>
      <c r="AU202" s="195" t="s">
        <v>81</v>
      </c>
      <c r="AV202" s="13" t="s">
        <v>81</v>
      </c>
      <c r="AW202" s="13" t="s">
        <v>33</v>
      </c>
      <c r="AX202" s="13" t="s">
        <v>72</v>
      </c>
      <c r="AY202" s="195" t="s">
        <v>174</v>
      </c>
    </row>
    <row r="203" s="15" customFormat="1">
      <c r="A203" s="15"/>
      <c r="B203" s="210"/>
      <c r="C203" s="15"/>
      <c r="D203" s="189" t="s">
        <v>184</v>
      </c>
      <c r="E203" s="211" t="s">
        <v>3</v>
      </c>
      <c r="F203" s="212" t="s">
        <v>304</v>
      </c>
      <c r="G203" s="15"/>
      <c r="H203" s="211" t="s">
        <v>3</v>
      </c>
      <c r="I203" s="213"/>
      <c r="J203" s="15"/>
      <c r="K203" s="15"/>
      <c r="L203" s="210"/>
      <c r="M203" s="214"/>
      <c r="N203" s="215"/>
      <c r="O203" s="215"/>
      <c r="P203" s="215"/>
      <c r="Q203" s="215"/>
      <c r="R203" s="215"/>
      <c r="S203" s="215"/>
      <c r="T203" s="216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11" t="s">
        <v>184</v>
      </c>
      <c r="AU203" s="211" t="s">
        <v>81</v>
      </c>
      <c r="AV203" s="15" t="s">
        <v>79</v>
      </c>
      <c r="AW203" s="15" t="s">
        <v>33</v>
      </c>
      <c r="AX203" s="15" t="s">
        <v>72</v>
      </c>
      <c r="AY203" s="211" t="s">
        <v>174</v>
      </c>
    </row>
    <row r="204" s="13" customFormat="1">
      <c r="A204" s="13"/>
      <c r="B204" s="194"/>
      <c r="C204" s="13"/>
      <c r="D204" s="189" t="s">
        <v>184</v>
      </c>
      <c r="E204" s="195" t="s">
        <v>3</v>
      </c>
      <c r="F204" s="196" t="s">
        <v>305</v>
      </c>
      <c r="G204" s="13"/>
      <c r="H204" s="197">
        <v>14.9</v>
      </c>
      <c r="I204" s="198"/>
      <c r="J204" s="13"/>
      <c r="K204" s="13"/>
      <c r="L204" s="194"/>
      <c r="M204" s="199"/>
      <c r="N204" s="200"/>
      <c r="O204" s="200"/>
      <c r="P204" s="200"/>
      <c r="Q204" s="200"/>
      <c r="R204" s="200"/>
      <c r="S204" s="200"/>
      <c r="T204" s="20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5" t="s">
        <v>184</v>
      </c>
      <c r="AU204" s="195" t="s">
        <v>81</v>
      </c>
      <c r="AV204" s="13" t="s">
        <v>81</v>
      </c>
      <c r="AW204" s="13" t="s">
        <v>33</v>
      </c>
      <c r="AX204" s="13" t="s">
        <v>72</v>
      </c>
      <c r="AY204" s="195" t="s">
        <v>174</v>
      </c>
    </row>
    <row r="205" s="13" customFormat="1">
      <c r="A205" s="13"/>
      <c r="B205" s="194"/>
      <c r="C205" s="13"/>
      <c r="D205" s="189" t="s">
        <v>184</v>
      </c>
      <c r="E205" s="195" t="s">
        <v>3</v>
      </c>
      <c r="F205" s="196" t="s">
        <v>306</v>
      </c>
      <c r="G205" s="13"/>
      <c r="H205" s="197">
        <v>74.156999999999996</v>
      </c>
      <c r="I205" s="198"/>
      <c r="J205" s="13"/>
      <c r="K205" s="13"/>
      <c r="L205" s="194"/>
      <c r="M205" s="199"/>
      <c r="N205" s="200"/>
      <c r="O205" s="200"/>
      <c r="P205" s="200"/>
      <c r="Q205" s="200"/>
      <c r="R205" s="200"/>
      <c r="S205" s="200"/>
      <c r="T205" s="20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5" t="s">
        <v>184</v>
      </c>
      <c r="AU205" s="195" t="s">
        <v>81</v>
      </c>
      <c r="AV205" s="13" t="s">
        <v>81</v>
      </c>
      <c r="AW205" s="13" t="s">
        <v>33</v>
      </c>
      <c r="AX205" s="13" t="s">
        <v>72</v>
      </c>
      <c r="AY205" s="195" t="s">
        <v>174</v>
      </c>
    </row>
    <row r="206" s="15" customFormat="1">
      <c r="A206" s="15"/>
      <c r="B206" s="210"/>
      <c r="C206" s="15"/>
      <c r="D206" s="189" t="s">
        <v>184</v>
      </c>
      <c r="E206" s="211" t="s">
        <v>3</v>
      </c>
      <c r="F206" s="212" t="s">
        <v>307</v>
      </c>
      <c r="G206" s="15"/>
      <c r="H206" s="211" t="s">
        <v>3</v>
      </c>
      <c r="I206" s="213"/>
      <c r="J206" s="15"/>
      <c r="K206" s="15"/>
      <c r="L206" s="210"/>
      <c r="M206" s="214"/>
      <c r="N206" s="215"/>
      <c r="O206" s="215"/>
      <c r="P206" s="215"/>
      <c r="Q206" s="215"/>
      <c r="R206" s="215"/>
      <c r="S206" s="215"/>
      <c r="T206" s="21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11" t="s">
        <v>184</v>
      </c>
      <c r="AU206" s="211" t="s">
        <v>81</v>
      </c>
      <c r="AV206" s="15" t="s">
        <v>79</v>
      </c>
      <c r="AW206" s="15" t="s">
        <v>33</v>
      </c>
      <c r="AX206" s="15" t="s">
        <v>72</v>
      </c>
      <c r="AY206" s="211" t="s">
        <v>174</v>
      </c>
    </row>
    <row r="207" s="13" customFormat="1">
      <c r="A207" s="13"/>
      <c r="B207" s="194"/>
      <c r="C207" s="13"/>
      <c r="D207" s="189" t="s">
        <v>184</v>
      </c>
      <c r="E207" s="195" t="s">
        <v>3</v>
      </c>
      <c r="F207" s="196" t="s">
        <v>308</v>
      </c>
      <c r="G207" s="13"/>
      <c r="H207" s="197">
        <v>56.869999999999997</v>
      </c>
      <c r="I207" s="198"/>
      <c r="J207" s="13"/>
      <c r="K207" s="13"/>
      <c r="L207" s="194"/>
      <c r="M207" s="199"/>
      <c r="N207" s="200"/>
      <c r="O207" s="200"/>
      <c r="P207" s="200"/>
      <c r="Q207" s="200"/>
      <c r="R207" s="200"/>
      <c r="S207" s="200"/>
      <c r="T207" s="20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5" t="s">
        <v>184</v>
      </c>
      <c r="AU207" s="195" t="s">
        <v>81</v>
      </c>
      <c r="AV207" s="13" t="s">
        <v>81</v>
      </c>
      <c r="AW207" s="13" t="s">
        <v>33</v>
      </c>
      <c r="AX207" s="13" t="s">
        <v>72</v>
      </c>
      <c r="AY207" s="195" t="s">
        <v>174</v>
      </c>
    </row>
    <row r="208" s="13" customFormat="1">
      <c r="A208" s="13"/>
      <c r="B208" s="194"/>
      <c r="C208" s="13"/>
      <c r="D208" s="189" t="s">
        <v>184</v>
      </c>
      <c r="E208" s="195" t="s">
        <v>3</v>
      </c>
      <c r="F208" s="196" t="s">
        <v>309</v>
      </c>
      <c r="G208" s="13"/>
      <c r="H208" s="197">
        <v>73.647999999999996</v>
      </c>
      <c r="I208" s="198"/>
      <c r="J208" s="13"/>
      <c r="K208" s="13"/>
      <c r="L208" s="194"/>
      <c r="M208" s="199"/>
      <c r="N208" s="200"/>
      <c r="O208" s="200"/>
      <c r="P208" s="200"/>
      <c r="Q208" s="200"/>
      <c r="R208" s="200"/>
      <c r="S208" s="200"/>
      <c r="T208" s="20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5" t="s">
        <v>184</v>
      </c>
      <c r="AU208" s="195" t="s">
        <v>81</v>
      </c>
      <c r="AV208" s="13" t="s">
        <v>81</v>
      </c>
      <c r="AW208" s="13" t="s">
        <v>33</v>
      </c>
      <c r="AX208" s="13" t="s">
        <v>72</v>
      </c>
      <c r="AY208" s="195" t="s">
        <v>174</v>
      </c>
    </row>
    <row r="209" s="15" customFormat="1">
      <c r="A209" s="15"/>
      <c r="B209" s="210"/>
      <c r="C209" s="15"/>
      <c r="D209" s="189" t="s">
        <v>184</v>
      </c>
      <c r="E209" s="211" t="s">
        <v>3</v>
      </c>
      <c r="F209" s="212" t="s">
        <v>310</v>
      </c>
      <c r="G209" s="15"/>
      <c r="H209" s="211" t="s">
        <v>3</v>
      </c>
      <c r="I209" s="213"/>
      <c r="J209" s="15"/>
      <c r="K209" s="15"/>
      <c r="L209" s="210"/>
      <c r="M209" s="214"/>
      <c r="N209" s="215"/>
      <c r="O209" s="215"/>
      <c r="P209" s="215"/>
      <c r="Q209" s="215"/>
      <c r="R209" s="215"/>
      <c r="S209" s="215"/>
      <c r="T209" s="216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11" t="s">
        <v>184</v>
      </c>
      <c r="AU209" s="211" t="s">
        <v>81</v>
      </c>
      <c r="AV209" s="15" t="s">
        <v>79</v>
      </c>
      <c r="AW209" s="15" t="s">
        <v>33</v>
      </c>
      <c r="AX209" s="15" t="s">
        <v>72</v>
      </c>
      <c r="AY209" s="211" t="s">
        <v>174</v>
      </c>
    </row>
    <row r="210" s="13" customFormat="1">
      <c r="A210" s="13"/>
      <c r="B210" s="194"/>
      <c r="C210" s="13"/>
      <c r="D210" s="189" t="s">
        <v>184</v>
      </c>
      <c r="E210" s="195" t="s">
        <v>3</v>
      </c>
      <c r="F210" s="196" t="s">
        <v>311</v>
      </c>
      <c r="G210" s="13"/>
      <c r="H210" s="197">
        <v>81.510000000000005</v>
      </c>
      <c r="I210" s="198"/>
      <c r="J210" s="13"/>
      <c r="K210" s="13"/>
      <c r="L210" s="194"/>
      <c r="M210" s="199"/>
      <c r="N210" s="200"/>
      <c r="O210" s="200"/>
      <c r="P210" s="200"/>
      <c r="Q210" s="200"/>
      <c r="R210" s="200"/>
      <c r="S210" s="200"/>
      <c r="T210" s="20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5" t="s">
        <v>184</v>
      </c>
      <c r="AU210" s="195" t="s">
        <v>81</v>
      </c>
      <c r="AV210" s="13" t="s">
        <v>81</v>
      </c>
      <c r="AW210" s="13" t="s">
        <v>33</v>
      </c>
      <c r="AX210" s="13" t="s">
        <v>72</v>
      </c>
      <c r="AY210" s="195" t="s">
        <v>174</v>
      </c>
    </row>
    <row r="211" s="13" customFormat="1">
      <c r="A211" s="13"/>
      <c r="B211" s="194"/>
      <c r="C211" s="13"/>
      <c r="D211" s="189" t="s">
        <v>184</v>
      </c>
      <c r="E211" s="195" t="s">
        <v>3</v>
      </c>
      <c r="F211" s="196" t="s">
        <v>312</v>
      </c>
      <c r="G211" s="13"/>
      <c r="H211" s="197">
        <v>82.367999999999995</v>
      </c>
      <c r="I211" s="198"/>
      <c r="J211" s="13"/>
      <c r="K211" s="13"/>
      <c r="L211" s="194"/>
      <c r="M211" s="199"/>
      <c r="N211" s="200"/>
      <c r="O211" s="200"/>
      <c r="P211" s="200"/>
      <c r="Q211" s="200"/>
      <c r="R211" s="200"/>
      <c r="S211" s="200"/>
      <c r="T211" s="20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5" t="s">
        <v>184</v>
      </c>
      <c r="AU211" s="195" t="s">
        <v>81</v>
      </c>
      <c r="AV211" s="13" t="s">
        <v>81</v>
      </c>
      <c r="AW211" s="13" t="s">
        <v>33</v>
      </c>
      <c r="AX211" s="13" t="s">
        <v>72</v>
      </c>
      <c r="AY211" s="195" t="s">
        <v>174</v>
      </c>
    </row>
    <row r="212" s="13" customFormat="1">
      <c r="A212" s="13"/>
      <c r="B212" s="194"/>
      <c r="C212" s="13"/>
      <c r="D212" s="189" t="s">
        <v>184</v>
      </c>
      <c r="E212" s="195" t="s">
        <v>3</v>
      </c>
      <c r="F212" s="196" t="s">
        <v>313</v>
      </c>
      <c r="G212" s="13"/>
      <c r="H212" s="197">
        <v>64.680000000000007</v>
      </c>
      <c r="I212" s="198"/>
      <c r="J212" s="13"/>
      <c r="K212" s="13"/>
      <c r="L212" s="194"/>
      <c r="M212" s="199"/>
      <c r="N212" s="200"/>
      <c r="O212" s="200"/>
      <c r="P212" s="200"/>
      <c r="Q212" s="200"/>
      <c r="R212" s="200"/>
      <c r="S212" s="200"/>
      <c r="T212" s="20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5" t="s">
        <v>184</v>
      </c>
      <c r="AU212" s="195" t="s">
        <v>81</v>
      </c>
      <c r="AV212" s="13" t="s">
        <v>81</v>
      </c>
      <c r="AW212" s="13" t="s">
        <v>33</v>
      </c>
      <c r="AX212" s="13" t="s">
        <v>72</v>
      </c>
      <c r="AY212" s="195" t="s">
        <v>174</v>
      </c>
    </row>
    <row r="213" s="13" customFormat="1">
      <c r="A213" s="13"/>
      <c r="B213" s="194"/>
      <c r="C213" s="13"/>
      <c r="D213" s="189" t="s">
        <v>184</v>
      </c>
      <c r="E213" s="195" t="s">
        <v>3</v>
      </c>
      <c r="F213" s="196" t="s">
        <v>314</v>
      </c>
      <c r="G213" s="13"/>
      <c r="H213" s="197">
        <v>63.799999999999997</v>
      </c>
      <c r="I213" s="198"/>
      <c r="J213" s="13"/>
      <c r="K213" s="13"/>
      <c r="L213" s="194"/>
      <c r="M213" s="199"/>
      <c r="N213" s="200"/>
      <c r="O213" s="200"/>
      <c r="P213" s="200"/>
      <c r="Q213" s="200"/>
      <c r="R213" s="200"/>
      <c r="S213" s="200"/>
      <c r="T213" s="20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5" t="s">
        <v>184</v>
      </c>
      <c r="AU213" s="195" t="s">
        <v>81</v>
      </c>
      <c r="AV213" s="13" t="s">
        <v>81</v>
      </c>
      <c r="AW213" s="13" t="s">
        <v>33</v>
      </c>
      <c r="AX213" s="13" t="s">
        <v>72</v>
      </c>
      <c r="AY213" s="195" t="s">
        <v>174</v>
      </c>
    </row>
    <row r="214" s="13" customFormat="1">
      <c r="A214" s="13"/>
      <c r="B214" s="194"/>
      <c r="C214" s="13"/>
      <c r="D214" s="189" t="s">
        <v>184</v>
      </c>
      <c r="E214" s="195" t="s">
        <v>3</v>
      </c>
      <c r="F214" s="196" t="s">
        <v>315</v>
      </c>
      <c r="G214" s="13"/>
      <c r="H214" s="197">
        <v>105.59999999999999</v>
      </c>
      <c r="I214" s="198"/>
      <c r="J214" s="13"/>
      <c r="K214" s="13"/>
      <c r="L214" s="194"/>
      <c r="M214" s="199"/>
      <c r="N214" s="200"/>
      <c r="O214" s="200"/>
      <c r="P214" s="200"/>
      <c r="Q214" s="200"/>
      <c r="R214" s="200"/>
      <c r="S214" s="200"/>
      <c r="T214" s="20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5" t="s">
        <v>184</v>
      </c>
      <c r="AU214" s="195" t="s">
        <v>81</v>
      </c>
      <c r="AV214" s="13" t="s">
        <v>81</v>
      </c>
      <c r="AW214" s="13" t="s">
        <v>33</v>
      </c>
      <c r="AX214" s="13" t="s">
        <v>72</v>
      </c>
      <c r="AY214" s="195" t="s">
        <v>174</v>
      </c>
    </row>
    <row r="215" s="13" customFormat="1">
      <c r="A215" s="13"/>
      <c r="B215" s="194"/>
      <c r="C215" s="13"/>
      <c r="D215" s="189" t="s">
        <v>184</v>
      </c>
      <c r="E215" s="195" t="s">
        <v>3</v>
      </c>
      <c r="F215" s="196" t="s">
        <v>316</v>
      </c>
      <c r="G215" s="13"/>
      <c r="H215" s="197">
        <v>58.960000000000001</v>
      </c>
      <c r="I215" s="198"/>
      <c r="J215" s="13"/>
      <c r="K215" s="13"/>
      <c r="L215" s="194"/>
      <c r="M215" s="199"/>
      <c r="N215" s="200"/>
      <c r="O215" s="200"/>
      <c r="P215" s="200"/>
      <c r="Q215" s="200"/>
      <c r="R215" s="200"/>
      <c r="S215" s="200"/>
      <c r="T215" s="20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5" t="s">
        <v>184</v>
      </c>
      <c r="AU215" s="195" t="s">
        <v>81</v>
      </c>
      <c r="AV215" s="13" t="s">
        <v>81</v>
      </c>
      <c r="AW215" s="13" t="s">
        <v>33</v>
      </c>
      <c r="AX215" s="13" t="s">
        <v>72</v>
      </c>
      <c r="AY215" s="195" t="s">
        <v>174</v>
      </c>
    </row>
    <row r="216" s="13" customFormat="1">
      <c r="A216" s="13"/>
      <c r="B216" s="194"/>
      <c r="C216" s="13"/>
      <c r="D216" s="189" t="s">
        <v>184</v>
      </c>
      <c r="E216" s="195" t="s">
        <v>3</v>
      </c>
      <c r="F216" s="196" t="s">
        <v>317</v>
      </c>
      <c r="G216" s="13"/>
      <c r="H216" s="197">
        <v>88.843999999999994</v>
      </c>
      <c r="I216" s="198"/>
      <c r="J216" s="13"/>
      <c r="K216" s="13"/>
      <c r="L216" s="194"/>
      <c r="M216" s="199"/>
      <c r="N216" s="200"/>
      <c r="O216" s="200"/>
      <c r="P216" s="200"/>
      <c r="Q216" s="200"/>
      <c r="R216" s="200"/>
      <c r="S216" s="200"/>
      <c r="T216" s="20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5" t="s">
        <v>184</v>
      </c>
      <c r="AU216" s="195" t="s">
        <v>81</v>
      </c>
      <c r="AV216" s="13" t="s">
        <v>81</v>
      </c>
      <c r="AW216" s="13" t="s">
        <v>33</v>
      </c>
      <c r="AX216" s="13" t="s">
        <v>72</v>
      </c>
      <c r="AY216" s="195" t="s">
        <v>174</v>
      </c>
    </row>
    <row r="217" s="13" customFormat="1">
      <c r="A217" s="13"/>
      <c r="B217" s="194"/>
      <c r="C217" s="13"/>
      <c r="D217" s="189" t="s">
        <v>184</v>
      </c>
      <c r="E217" s="195" t="s">
        <v>3</v>
      </c>
      <c r="F217" s="196" t="s">
        <v>318</v>
      </c>
      <c r="G217" s="13"/>
      <c r="H217" s="197">
        <v>93.280000000000001</v>
      </c>
      <c r="I217" s="198"/>
      <c r="J217" s="13"/>
      <c r="K217" s="13"/>
      <c r="L217" s="194"/>
      <c r="M217" s="199"/>
      <c r="N217" s="200"/>
      <c r="O217" s="200"/>
      <c r="P217" s="200"/>
      <c r="Q217" s="200"/>
      <c r="R217" s="200"/>
      <c r="S217" s="200"/>
      <c r="T217" s="20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5" t="s">
        <v>184</v>
      </c>
      <c r="AU217" s="195" t="s">
        <v>81</v>
      </c>
      <c r="AV217" s="13" t="s">
        <v>81</v>
      </c>
      <c r="AW217" s="13" t="s">
        <v>33</v>
      </c>
      <c r="AX217" s="13" t="s">
        <v>72</v>
      </c>
      <c r="AY217" s="195" t="s">
        <v>174</v>
      </c>
    </row>
    <row r="218" s="13" customFormat="1">
      <c r="A218" s="13"/>
      <c r="B218" s="194"/>
      <c r="C218" s="13"/>
      <c r="D218" s="189" t="s">
        <v>184</v>
      </c>
      <c r="E218" s="195" t="s">
        <v>3</v>
      </c>
      <c r="F218" s="196" t="s">
        <v>319</v>
      </c>
      <c r="G218" s="13"/>
      <c r="H218" s="197">
        <v>100.947</v>
      </c>
      <c r="I218" s="198"/>
      <c r="J218" s="13"/>
      <c r="K218" s="13"/>
      <c r="L218" s="194"/>
      <c r="M218" s="199"/>
      <c r="N218" s="200"/>
      <c r="O218" s="200"/>
      <c r="P218" s="200"/>
      <c r="Q218" s="200"/>
      <c r="R218" s="200"/>
      <c r="S218" s="200"/>
      <c r="T218" s="20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95" t="s">
        <v>184</v>
      </c>
      <c r="AU218" s="195" t="s">
        <v>81</v>
      </c>
      <c r="AV218" s="13" t="s">
        <v>81</v>
      </c>
      <c r="AW218" s="13" t="s">
        <v>33</v>
      </c>
      <c r="AX218" s="13" t="s">
        <v>72</v>
      </c>
      <c r="AY218" s="195" t="s">
        <v>174</v>
      </c>
    </row>
    <row r="219" s="15" customFormat="1">
      <c r="A219" s="15"/>
      <c r="B219" s="210"/>
      <c r="C219" s="15"/>
      <c r="D219" s="189" t="s">
        <v>184</v>
      </c>
      <c r="E219" s="211" t="s">
        <v>3</v>
      </c>
      <c r="F219" s="212" t="s">
        <v>320</v>
      </c>
      <c r="G219" s="15"/>
      <c r="H219" s="211" t="s">
        <v>3</v>
      </c>
      <c r="I219" s="213"/>
      <c r="J219" s="15"/>
      <c r="K219" s="15"/>
      <c r="L219" s="210"/>
      <c r="M219" s="214"/>
      <c r="N219" s="215"/>
      <c r="O219" s="215"/>
      <c r="P219" s="215"/>
      <c r="Q219" s="215"/>
      <c r="R219" s="215"/>
      <c r="S219" s="215"/>
      <c r="T219" s="21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11" t="s">
        <v>184</v>
      </c>
      <c r="AU219" s="211" t="s">
        <v>81</v>
      </c>
      <c r="AV219" s="15" t="s">
        <v>79</v>
      </c>
      <c r="AW219" s="15" t="s">
        <v>33</v>
      </c>
      <c r="AX219" s="15" t="s">
        <v>72</v>
      </c>
      <c r="AY219" s="211" t="s">
        <v>174</v>
      </c>
    </row>
    <row r="220" s="13" customFormat="1">
      <c r="A220" s="13"/>
      <c r="B220" s="194"/>
      <c r="C220" s="13"/>
      <c r="D220" s="189" t="s">
        <v>184</v>
      </c>
      <c r="E220" s="195" t="s">
        <v>3</v>
      </c>
      <c r="F220" s="196" t="s">
        <v>321</v>
      </c>
      <c r="G220" s="13"/>
      <c r="H220" s="197">
        <v>48.125</v>
      </c>
      <c r="I220" s="198"/>
      <c r="J220" s="13"/>
      <c r="K220" s="13"/>
      <c r="L220" s="194"/>
      <c r="M220" s="199"/>
      <c r="N220" s="200"/>
      <c r="O220" s="200"/>
      <c r="P220" s="200"/>
      <c r="Q220" s="200"/>
      <c r="R220" s="200"/>
      <c r="S220" s="200"/>
      <c r="T220" s="20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5" t="s">
        <v>184</v>
      </c>
      <c r="AU220" s="195" t="s">
        <v>81</v>
      </c>
      <c r="AV220" s="13" t="s">
        <v>81</v>
      </c>
      <c r="AW220" s="13" t="s">
        <v>33</v>
      </c>
      <c r="AX220" s="13" t="s">
        <v>72</v>
      </c>
      <c r="AY220" s="195" t="s">
        <v>174</v>
      </c>
    </row>
    <row r="221" s="13" customFormat="1">
      <c r="A221" s="13"/>
      <c r="B221" s="194"/>
      <c r="C221" s="13"/>
      <c r="D221" s="189" t="s">
        <v>184</v>
      </c>
      <c r="E221" s="195" t="s">
        <v>3</v>
      </c>
      <c r="F221" s="196" t="s">
        <v>322</v>
      </c>
      <c r="G221" s="13"/>
      <c r="H221" s="197">
        <v>44.527999999999999</v>
      </c>
      <c r="I221" s="198"/>
      <c r="J221" s="13"/>
      <c r="K221" s="13"/>
      <c r="L221" s="194"/>
      <c r="M221" s="199"/>
      <c r="N221" s="200"/>
      <c r="O221" s="200"/>
      <c r="P221" s="200"/>
      <c r="Q221" s="200"/>
      <c r="R221" s="200"/>
      <c r="S221" s="200"/>
      <c r="T221" s="20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5" t="s">
        <v>184</v>
      </c>
      <c r="AU221" s="195" t="s">
        <v>81</v>
      </c>
      <c r="AV221" s="13" t="s">
        <v>81</v>
      </c>
      <c r="AW221" s="13" t="s">
        <v>33</v>
      </c>
      <c r="AX221" s="13" t="s">
        <v>72</v>
      </c>
      <c r="AY221" s="195" t="s">
        <v>174</v>
      </c>
    </row>
    <row r="222" s="13" customFormat="1">
      <c r="A222" s="13"/>
      <c r="B222" s="194"/>
      <c r="C222" s="13"/>
      <c r="D222" s="189" t="s">
        <v>184</v>
      </c>
      <c r="E222" s="195" t="s">
        <v>3</v>
      </c>
      <c r="F222" s="196" t="s">
        <v>323</v>
      </c>
      <c r="G222" s="13"/>
      <c r="H222" s="197">
        <v>70.950000000000003</v>
      </c>
      <c r="I222" s="198"/>
      <c r="J222" s="13"/>
      <c r="K222" s="13"/>
      <c r="L222" s="194"/>
      <c r="M222" s="199"/>
      <c r="N222" s="200"/>
      <c r="O222" s="200"/>
      <c r="P222" s="200"/>
      <c r="Q222" s="200"/>
      <c r="R222" s="200"/>
      <c r="S222" s="200"/>
      <c r="T222" s="20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95" t="s">
        <v>184</v>
      </c>
      <c r="AU222" s="195" t="s">
        <v>81</v>
      </c>
      <c r="AV222" s="13" t="s">
        <v>81</v>
      </c>
      <c r="AW222" s="13" t="s">
        <v>33</v>
      </c>
      <c r="AX222" s="13" t="s">
        <v>72</v>
      </c>
      <c r="AY222" s="195" t="s">
        <v>174</v>
      </c>
    </row>
    <row r="223" s="13" customFormat="1">
      <c r="A223" s="13"/>
      <c r="B223" s="194"/>
      <c r="C223" s="13"/>
      <c r="D223" s="189" t="s">
        <v>184</v>
      </c>
      <c r="E223" s="195" t="s">
        <v>3</v>
      </c>
      <c r="F223" s="196" t="s">
        <v>324</v>
      </c>
      <c r="G223" s="13"/>
      <c r="H223" s="197">
        <v>77.219999999999999</v>
      </c>
      <c r="I223" s="198"/>
      <c r="J223" s="13"/>
      <c r="K223" s="13"/>
      <c r="L223" s="194"/>
      <c r="M223" s="199"/>
      <c r="N223" s="200"/>
      <c r="O223" s="200"/>
      <c r="P223" s="200"/>
      <c r="Q223" s="200"/>
      <c r="R223" s="200"/>
      <c r="S223" s="200"/>
      <c r="T223" s="20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5" t="s">
        <v>184</v>
      </c>
      <c r="AU223" s="195" t="s">
        <v>81</v>
      </c>
      <c r="AV223" s="13" t="s">
        <v>81</v>
      </c>
      <c r="AW223" s="13" t="s">
        <v>33</v>
      </c>
      <c r="AX223" s="13" t="s">
        <v>72</v>
      </c>
      <c r="AY223" s="195" t="s">
        <v>174</v>
      </c>
    </row>
    <row r="224" s="13" customFormat="1">
      <c r="A224" s="13"/>
      <c r="B224" s="194"/>
      <c r="C224" s="13"/>
      <c r="D224" s="189" t="s">
        <v>184</v>
      </c>
      <c r="E224" s="195" t="s">
        <v>3</v>
      </c>
      <c r="F224" s="196" t="s">
        <v>325</v>
      </c>
      <c r="G224" s="13"/>
      <c r="H224" s="197">
        <v>73.150000000000006</v>
      </c>
      <c r="I224" s="198"/>
      <c r="J224" s="13"/>
      <c r="K224" s="13"/>
      <c r="L224" s="194"/>
      <c r="M224" s="199"/>
      <c r="N224" s="200"/>
      <c r="O224" s="200"/>
      <c r="P224" s="200"/>
      <c r="Q224" s="200"/>
      <c r="R224" s="200"/>
      <c r="S224" s="200"/>
      <c r="T224" s="20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95" t="s">
        <v>184</v>
      </c>
      <c r="AU224" s="195" t="s">
        <v>81</v>
      </c>
      <c r="AV224" s="13" t="s">
        <v>81</v>
      </c>
      <c r="AW224" s="13" t="s">
        <v>33</v>
      </c>
      <c r="AX224" s="13" t="s">
        <v>72</v>
      </c>
      <c r="AY224" s="195" t="s">
        <v>174</v>
      </c>
    </row>
    <row r="225" s="13" customFormat="1">
      <c r="A225" s="13"/>
      <c r="B225" s="194"/>
      <c r="C225" s="13"/>
      <c r="D225" s="189" t="s">
        <v>184</v>
      </c>
      <c r="E225" s="195" t="s">
        <v>3</v>
      </c>
      <c r="F225" s="196" t="s">
        <v>326</v>
      </c>
      <c r="G225" s="13"/>
      <c r="H225" s="197">
        <v>108.801</v>
      </c>
      <c r="I225" s="198"/>
      <c r="J225" s="13"/>
      <c r="K225" s="13"/>
      <c r="L225" s="194"/>
      <c r="M225" s="199"/>
      <c r="N225" s="200"/>
      <c r="O225" s="200"/>
      <c r="P225" s="200"/>
      <c r="Q225" s="200"/>
      <c r="R225" s="200"/>
      <c r="S225" s="200"/>
      <c r="T225" s="20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5" t="s">
        <v>184</v>
      </c>
      <c r="AU225" s="195" t="s">
        <v>81</v>
      </c>
      <c r="AV225" s="13" t="s">
        <v>81</v>
      </c>
      <c r="AW225" s="13" t="s">
        <v>33</v>
      </c>
      <c r="AX225" s="13" t="s">
        <v>72</v>
      </c>
      <c r="AY225" s="195" t="s">
        <v>174</v>
      </c>
    </row>
    <row r="226" s="13" customFormat="1">
      <c r="A226" s="13"/>
      <c r="B226" s="194"/>
      <c r="C226" s="13"/>
      <c r="D226" s="189" t="s">
        <v>184</v>
      </c>
      <c r="E226" s="195" t="s">
        <v>3</v>
      </c>
      <c r="F226" s="196" t="s">
        <v>327</v>
      </c>
      <c r="G226" s="13"/>
      <c r="H226" s="197">
        <v>100.31999999999999</v>
      </c>
      <c r="I226" s="198"/>
      <c r="J226" s="13"/>
      <c r="K226" s="13"/>
      <c r="L226" s="194"/>
      <c r="M226" s="199"/>
      <c r="N226" s="200"/>
      <c r="O226" s="200"/>
      <c r="P226" s="200"/>
      <c r="Q226" s="200"/>
      <c r="R226" s="200"/>
      <c r="S226" s="200"/>
      <c r="T226" s="20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5" t="s">
        <v>184</v>
      </c>
      <c r="AU226" s="195" t="s">
        <v>81</v>
      </c>
      <c r="AV226" s="13" t="s">
        <v>81</v>
      </c>
      <c r="AW226" s="13" t="s">
        <v>33</v>
      </c>
      <c r="AX226" s="13" t="s">
        <v>72</v>
      </c>
      <c r="AY226" s="195" t="s">
        <v>174</v>
      </c>
    </row>
    <row r="227" s="13" customFormat="1">
      <c r="A227" s="13"/>
      <c r="B227" s="194"/>
      <c r="C227" s="13"/>
      <c r="D227" s="189" t="s">
        <v>184</v>
      </c>
      <c r="E227" s="195" t="s">
        <v>3</v>
      </c>
      <c r="F227" s="196" t="s">
        <v>328</v>
      </c>
      <c r="G227" s="13"/>
      <c r="H227" s="197">
        <v>132.16499999999999</v>
      </c>
      <c r="I227" s="198"/>
      <c r="J227" s="13"/>
      <c r="K227" s="13"/>
      <c r="L227" s="194"/>
      <c r="M227" s="199"/>
      <c r="N227" s="200"/>
      <c r="O227" s="200"/>
      <c r="P227" s="200"/>
      <c r="Q227" s="200"/>
      <c r="R227" s="200"/>
      <c r="S227" s="200"/>
      <c r="T227" s="20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5" t="s">
        <v>184</v>
      </c>
      <c r="AU227" s="195" t="s">
        <v>81</v>
      </c>
      <c r="AV227" s="13" t="s">
        <v>81</v>
      </c>
      <c r="AW227" s="13" t="s">
        <v>33</v>
      </c>
      <c r="AX227" s="13" t="s">
        <v>72</v>
      </c>
      <c r="AY227" s="195" t="s">
        <v>174</v>
      </c>
    </row>
    <row r="228" s="13" customFormat="1">
      <c r="A228" s="13"/>
      <c r="B228" s="194"/>
      <c r="C228" s="13"/>
      <c r="D228" s="189" t="s">
        <v>184</v>
      </c>
      <c r="E228" s="195" t="s">
        <v>3</v>
      </c>
      <c r="F228" s="196" t="s">
        <v>329</v>
      </c>
      <c r="G228" s="13"/>
      <c r="H228" s="197">
        <v>104.742</v>
      </c>
      <c r="I228" s="198"/>
      <c r="J228" s="13"/>
      <c r="K228" s="13"/>
      <c r="L228" s="194"/>
      <c r="M228" s="199"/>
      <c r="N228" s="200"/>
      <c r="O228" s="200"/>
      <c r="P228" s="200"/>
      <c r="Q228" s="200"/>
      <c r="R228" s="200"/>
      <c r="S228" s="200"/>
      <c r="T228" s="20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95" t="s">
        <v>184</v>
      </c>
      <c r="AU228" s="195" t="s">
        <v>81</v>
      </c>
      <c r="AV228" s="13" t="s">
        <v>81</v>
      </c>
      <c r="AW228" s="13" t="s">
        <v>33</v>
      </c>
      <c r="AX228" s="13" t="s">
        <v>72</v>
      </c>
      <c r="AY228" s="195" t="s">
        <v>174</v>
      </c>
    </row>
    <row r="229" s="13" customFormat="1">
      <c r="A229" s="13"/>
      <c r="B229" s="194"/>
      <c r="C229" s="13"/>
      <c r="D229" s="189" t="s">
        <v>184</v>
      </c>
      <c r="E229" s="195" t="s">
        <v>3</v>
      </c>
      <c r="F229" s="196" t="s">
        <v>330</v>
      </c>
      <c r="G229" s="13"/>
      <c r="H229" s="197">
        <v>90.340000000000003</v>
      </c>
      <c r="I229" s="198"/>
      <c r="J229" s="13"/>
      <c r="K229" s="13"/>
      <c r="L229" s="194"/>
      <c r="M229" s="199"/>
      <c r="N229" s="200"/>
      <c r="O229" s="200"/>
      <c r="P229" s="200"/>
      <c r="Q229" s="200"/>
      <c r="R229" s="200"/>
      <c r="S229" s="200"/>
      <c r="T229" s="20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5" t="s">
        <v>184</v>
      </c>
      <c r="AU229" s="195" t="s">
        <v>81</v>
      </c>
      <c r="AV229" s="13" t="s">
        <v>81</v>
      </c>
      <c r="AW229" s="13" t="s">
        <v>33</v>
      </c>
      <c r="AX229" s="13" t="s">
        <v>72</v>
      </c>
      <c r="AY229" s="195" t="s">
        <v>174</v>
      </c>
    </row>
    <row r="230" s="13" customFormat="1">
      <c r="A230" s="13"/>
      <c r="B230" s="194"/>
      <c r="C230" s="13"/>
      <c r="D230" s="189" t="s">
        <v>184</v>
      </c>
      <c r="E230" s="195" t="s">
        <v>3</v>
      </c>
      <c r="F230" s="196" t="s">
        <v>331</v>
      </c>
      <c r="G230" s="13"/>
      <c r="H230" s="197">
        <v>67.551000000000002</v>
      </c>
      <c r="I230" s="198"/>
      <c r="J230" s="13"/>
      <c r="K230" s="13"/>
      <c r="L230" s="194"/>
      <c r="M230" s="199"/>
      <c r="N230" s="200"/>
      <c r="O230" s="200"/>
      <c r="P230" s="200"/>
      <c r="Q230" s="200"/>
      <c r="R230" s="200"/>
      <c r="S230" s="200"/>
      <c r="T230" s="20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95" t="s">
        <v>184</v>
      </c>
      <c r="AU230" s="195" t="s">
        <v>81</v>
      </c>
      <c r="AV230" s="13" t="s">
        <v>81</v>
      </c>
      <c r="AW230" s="13" t="s">
        <v>33</v>
      </c>
      <c r="AX230" s="13" t="s">
        <v>72</v>
      </c>
      <c r="AY230" s="195" t="s">
        <v>174</v>
      </c>
    </row>
    <row r="231" s="13" customFormat="1">
      <c r="A231" s="13"/>
      <c r="B231" s="194"/>
      <c r="C231" s="13"/>
      <c r="D231" s="189" t="s">
        <v>184</v>
      </c>
      <c r="E231" s="195" t="s">
        <v>3</v>
      </c>
      <c r="F231" s="196" t="s">
        <v>332</v>
      </c>
      <c r="G231" s="13"/>
      <c r="H231" s="197">
        <v>54.515999999999998</v>
      </c>
      <c r="I231" s="198"/>
      <c r="J231" s="13"/>
      <c r="K231" s="13"/>
      <c r="L231" s="194"/>
      <c r="M231" s="199"/>
      <c r="N231" s="200"/>
      <c r="O231" s="200"/>
      <c r="P231" s="200"/>
      <c r="Q231" s="200"/>
      <c r="R231" s="200"/>
      <c r="S231" s="200"/>
      <c r="T231" s="20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5" t="s">
        <v>184</v>
      </c>
      <c r="AU231" s="195" t="s">
        <v>81</v>
      </c>
      <c r="AV231" s="13" t="s">
        <v>81</v>
      </c>
      <c r="AW231" s="13" t="s">
        <v>33</v>
      </c>
      <c r="AX231" s="13" t="s">
        <v>72</v>
      </c>
      <c r="AY231" s="195" t="s">
        <v>174</v>
      </c>
    </row>
    <row r="232" s="13" customFormat="1">
      <c r="A232" s="13"/>
      <c r="B232" s="194"/>
      <c r="C232" s="13"/>
      <c r="D232" s="189" t="s">
        <v>184</v>
      </c>
      <c r="E232" s="195" t="s">
        <v>3</v>
      </c>
      <c r="F232" s="196" t="s">
        <v>333</v>
      </c>
      <c r="G232" s="13"/>
      <c r="H232" s="197">
        <v>79.200000000000003</v>
      </c>
      <c r="I232" s="198"/>
      <c r="J232" s="13"/>
      <c r="K232" s="13"/>
      <c r="L232" s="194"/>
      <c r="M232" s="199"/>
      <c r="N232" s="200"/>
      <c r="O232" s="200"/>
      <c r="P232" s="200"/>
      <c r="Q232" s="200"/>
      <c r="R232" s="200"/>
      <c r="S232" s="200"/>
      <c r="T232" s="20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5" t="s">
        <v>184</v>
      </c>
      <c r="AU232" s="195" t="s">
        <v>81</v>
      </c>
      <c r="AV232" s="13" t="s">
        <v>81</v>
      </c>
      <c r="AW232" s="13" t="s">
        <v>33</v>
      </c>
      <c r="AX232" s="13" t="s">
        <v>72</v>
      </c>
      <c r="AY232" s="195" t="s">
        <v>174</v>
      </c>
    </row>
    <row r="233" s="15" customFormat="1">
      <c r="A233" s="15"/>
      <c r="B233" s="210"/>
      <c r="C233" s="15"/>
      <c r="D233" s="189" t="s">
        <v>184</v>
      </c>
      <c r="E233" s="211" t="s">
        <v>3</v>
      </c>
      <c r="F233" s="212" t="s">
        <v>334</v>
      </c>
      <c r="G233" s="15"/>
      <c r="H233" s="211" t="s">
        <v>3</v>
      </c>
      <c r="I233" s="213"/>
      <c r="J233" s="15"/>
      <c r="K233" s="15"/>
      <c r="L233" s="210"/>
      <c r="M233" s="214"/>
      <c r="N233" s="215"/>
      <c r="O233" s="215"/>
      <c r="P233" s="215"/>
      <c r="Q233" s="215"/>
      <c r="R233" s="215"/>
      <c r="S233" s="215"/>
      <c r="T233" s="216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11" t="s">
        <v>184</v>
      </c>
      <c r="AU233" s="211" t="s">
        <v>81</v>
      </c>
      <c r="AV233" s="15" t="s">
        <v>79</v>
      </c>
      <c r="AW233" s="15" t="s">
        <v>33</v>
      </c>
      <c r="AX233" s="15" t="s">
        <v>72</v>
      </c>
      <c r="AY233" s="211" t="s">
        <v>174</v>
      </c>
    </row>
    <row r="234" s="13" customFormat="1">
      <c r="A234" s="13"/>
      <c r="B234" s="194"/>
      <c r="C234" s="13"/>
      <c r="D234" s="189" t="s">
        <v>184</v>
      </c>
      <c r="E234" s="195" t="s">
        <v>3</v>
      </c>
      <c r="F234" s="196" t="s">
        <v>335</v>
      </c>
      <c r="G234" s="13"/>
      <c r="H234" s="197">
        <v>32.395000000000003</v>
      </c>
      <c r="I234" s="198"/>
      <c r="J234" s="13"/>
      <c r="K234" s="13"/>
      <c r="L234" s="194"/>
      <c r="M234" s="199"/>
      <c r="N234" s="200"/>
      <c r="O234" s="200"/>
      <c r="P234" s="200"/>
      <c r="Q234" s="200"/>
      <c r="R234" s="200"/>
      <c r="S234" s="200"/>
      <c r="T234" s="20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5" t="s">
        <v>184</v>
      </c>
      <c r="AU234" s="195" t="s">
        <v>81</v>
      </c>
      <c r="AV234" s="13" t="s">
        <v>81</v>
      </c>
      <c r="AW234" s="13" t="s">
        <v>33</v>
      </c>
      <c r="AX234" s="13" t="s">
        <v>72</v>
      </c>
      <c r="AY234" s="195" t="s">
        <v>174</v>
      </c>
    </row>
    <row r="235" s="13" customFormat="1">
      <c r="A235" s="13"/>
      <c r="B235" s="194"/>
      <c r="C235" s="13"/>
      <c r="D235" s="189" t="s">
        <v>184</v>
      </c>
      <c r="E235" s="195" t="s">
        <v>3</v>
      </c>
      <c r="F235" s="196" t="s">
        <v>336</v>
      </c>
      <c r="G235" s="13"/>
      <c r="H235" s="197">
        <v>59.219000000000001</v>
      </c>
      <c r="I235" s="198"/>
      <c r="J235" s="13"/>
      <c r="K235" s="13"/>
      <c r="L235" s="194"/>
      <c r="M235" s="199"/>
      <c r="N235" s="200"/>
      <c r="O235" s="200"/>
      <c r="P235" s="200"/>
      <c r="Q235" s="200"/>
      <c r="R235" s="200"/>
      <c r="S235" s="200"/>
      <c r="T235" s="20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95" t="s">
        <v>184</v>
      </c>
      <c r="AU235" s="195" t="s">
        <v>81</v>
      </c>
      <c r="AV235" s="13" t="s">
        <v>81</v>
      </c>
      <c r="AW235" s="13" t="s">
        <v>33</v>
      </c>
      <c r="AX235" s="13" t="s">
        <v>72</v>
      </c>
      <c r="AY235" s="195" t="s">
        <v>174</v>
      </c>
    </row>
    <row r="236" s="13" customFormat="1">
      <c r="A236" s="13"/>
      <c r="B236" s="194"/>
      <c r="C236" s="13"/>
      <c r="D236" s="189" t="s">
        <v>184</v>
      </c>
      <c r="E236" s="195" t="s">
        <v>3</v>
      </c>
      <c r="F236" s="196" t="s">
        <v>337</v>
      </c>
      <c r="G236" s="13"/>
      <c r="H236" s="197">
        <v>79.942999999999998</v>
      </c>
      <c r="I236" s="198"/>
      <c r="J236" s="13"/>
      <c r="K236" s="13"/>
      <c r="L236" s="194"/>
      <c r="M236" s="199"/>
      <c r="N236" s="200"/>
      <c r="O236" s="200"/>
      <c r="P236" s="200"/>
      <c r="Q236" s="200"/>
      <c r="R236" s="200"/>
      <c r="S236" s="200"/>
      <c r="T236" s="20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95" t="s">
        <v>184</v>
      </c>
      <c r="AU236" s="195" t="s">
        <v>81</v>
      </c>
      <c r="AV236" s="13" t="s">
        <v>81</v>
      </c>
      <c r="AW236" s="13" t="s">
        <v>33</v>
      </c>
      <c r="AX236" s="13" t="s">
        <v>72</v>
      </c>
      <c r="AY236" s="195" t="s">
        <v>174</v>
      </c>
    </row>
    <row r="237" s="13" customFormat="1">
      <c r="A237" s="13"/>
      <c r="B237" s="194"/>
      <c r="C237" s="13"/>
      <c r="D237" s="189" t="s">
        <v>184</v>
      </c>
      <c r="E237" s="195" t="s">
        <v>3</v>
      </c>
      <c r="F237" s="196" t="s">
        <v>338</v>
      </c>
      <c r="G237" s="13"/>
      <c r="H237" s="197">
        <v>75.174000000000007</v>
      </c>
      <c r="I237" s="198"/>
      <c r="J237" s="13"/>
      <c r="K237" s="13"/>
      <c r="L237" s="194"/>
      <c r="M237" s="199"/>
      <c r="N237" s="200"/>
      <c r="O237" s="200"/>
      <c r="P237" s="200"/>
      <c r="Q237" s="200"/>
      <c r="R237" s="200"/>
      <c r="S237" s="200"/>
      <c r="T237" s="20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5" t="s">
        <v>184</v>
      </c>
      <c r="AU237" s="195" t="s">
        <v>81</v>
      </c>
      <c r="AV237" s="13" t="s">
        <v>81</v>
      </c>
      <c r="AW237" s="13" t="s">
        <v>33</v>
      </c>
      <c r="AX237" s="13" t="s">
        <v>72</v>
      </c>
      <c r="AY237" s="195" t="s">
        <v>174</v>
      </c>
    </row>
    <row r="238" s="13" customFormat="1">
      <c r="A238" s="13"/>
      <c r="B238" s="194"/>
      <c r="C238" s="13"/>
      <c r="D238" s="189" t="s">
        <v>184</v>
      </c>
      <c r="E238" s="195" t="s">
        <v>3</v>
      </c>
      <c r="F238" s="196" t="s">
        <v>339</v>
      </c>
      <c r="G238" s="13"/>
      <c r="H238" s="197">
        <v>129.47</v>
      </c>
      <c r="I238" s="198"/>
      <c r="J238" s="13"/>
      <c r="K238" s="13"/>
      <c r="L238" s="194"/>
      <c r="M238" s="199"/>
      <c r="N238" s="200"/>
      <c r="O238" s="200"/>
      <c r="P238" s="200"/>
      <c r="Q238" s="200"/>
      <c r="R238" s="200"/>
      <c r="S238" s="200"/>
      <c r="T238" s="20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5" t="s">
        <v>184</v>
      </c>
      <c r="AU238" s="195" t="s">
        <v>81</v>
      </c>
      <c r="AV238" s="13" t="s">
        <v>81</v>
      </c>
      <c r="AW238" s="13" t="s">
        <v>33</v>
      </c>
      <c r="AX238" s="13" t="s">
        <v>72</v>
      </c>
      <c r="AY238" s="195" t="s">
        <v>174</v>
      </c>
    </row>
    <row r="239" s="13" customFormat="1">
      <c r="A239" s="13"/>
      <c r="B239" s="194"/>
      <c r="C239" s="13"/>
      <c r="D239" s="189" t="s">
        <v>184</v>
      </c>
      <c r="E239" s="195" t="s">
        <v>3</v>
      </c>
      <c r="F239" s="196" t="s">
        <v>340</v>
      </c>
      <c r="G239" s="13"/>
      <c r="H239" s="197">
        <v>51.920000000000002</v>
      </c>
      <c r="I239" s="198"/>
      <c r="J239" s="13"/>
      <c r="K239" s="13"/>
      <c r="L239" s="194"/>
      <c r="M239" s="199"/>
      <c r="N239" s="200"/>
      <c r="O239" s="200"/>
      <c r="P239" s="200"/>
      <c r="Q239" s="200"/>
      <c r="R239" s="200"/>
      <c r="S239" s="200"/>
      <c r="T239" s="20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5" t="s">
        <v>184</v>
      </c>
      <c r="AU239" s="195" t="s">
        <v>81</v>
      </c>
      <c r="AV239" s="13" t="s">
        <v>81</v>
      </c>
      <c r="AW239" s="13" t="s">
        <v>33</v>
      </c>
      <c r="AX239" s="13" t="s">
        <v>72</v>
      </c>
      <c r="AY239" s="195" t="s">
        <v>174</v>
      </c>
    </row>
    <row r="240" s="13" customFormat="1">
      <c r="A240" s="13"/>
      <c r="B240" s="194"/>
      <c r="C240" s="13"/>
      <c r="D240" s="189" t="s">
        <v>184</v>
      </c>
      <c r="E240" s="195" t="s">
        <v>3</v>
      </c>
      <c r="F240" s="196" t="s">
        <v>341</v>
      </c>
      <c r="G240" s="13"/>
      <c r="H240" s="197">
        <v>48.081000000000003</v>
      </c>
      <c r="I240" s="198"/>
      <c r="J240" s="13"/>
      <c r="K240" s="13"/>
      <c r="L240" s="194"/>
      <c r="M240" s="199"/>
      <c r="N240" s="200"/>
      <c r="O240" s="200"/>
      <c r="P240" s="200"/>
      <c r="Q240" s="200"/>
      <c r="R240" s="200"/>
      <c r="S240" s="200"/>
      <c r="T240" s="20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5" t="s">
        <v>184</v>
      </c>
      <c r="AU240" s="195" t="s">
        <v>81</v>
      </c>
      <c r="AV240" s="13" t="s">
        <v>81</v>
      </c>
      <c r="AW240" s="13" t="s">
        <v>33</v>
      </c>
      <c r="AX240" s="13" t="s">
        <v>72</v>
      </c>
      <c r="AY240" s="195" t="s">
        <v>174</v>
      </c>
    </row>
    <row r="241" s="13" customFormat="1">
      <c r="A241" s="13"/>
      <c r="B241" s="194"/>
      <c r="C241" s="13"/>
      <c r="D241" s="189" t="s">
        <v>184</v>
      </c>
      <c r="E241" s="195" t="s">
        <v>3</v>
      </c>
      <c r="F241" s="196" t="s">
        <v>342</v>
      </c>
      <c r="G241" s="13"/>
      <c r="H241" s="197">
        <v>77.549999999999997</v>
      </c>
      <c r="I241" s="198"/>
      <c r="J241" s="13"/>
      <c r="K241" s="13"/>
      <c r="L241" s="194"/>
      <c r="M241" s="199"/>
      <c r="N241" s="200"/>
      <c r="O241" s="200"/>
      <c r="P241" s="200"/>
      <c r="Q241" s="200"/>
      <c r="R241" s="200"/>
      <c r="S241" s="200"/>
      <c r="T241" s="20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95" t="s">
        <v>184</v>
      </c>
      <c r="AU241" s="195" t="s">
        <v>81</v>
      </c>
      <c r="AV241" s="13" t="s">
        <v>81</v>
      </c>
      <c r="AW241" s="13" t="s">
        <v>33</v>
      </c>
      <c r="AX241" s="13" t="s">
        <v>72</v>
      </c>
      <c r="AY241" s="195" t="s">
        <v>174</v>
      </c>
    </row>
    <row r="242" s="13" customFormat="1">
      <c r="A242" s="13"/>
      <c r="B242" s="194"/>
      <c r="C242" s="13"/>
      <c r="D242" s="189" t="s">
        <v>184</v>
      </c>
      <c r="E242" s="195" t="s">
        <v>3</v>
      </c>
      <c r="F242" s="196" t="s">
        <v>343</v>
      </c>
      <c r="G242" s="13"/>
      <c r="H242" s="197">
        <v>52.173000000000002</v>
      </c>
      <c r="I242" s="198"/>
      <c r="J242" s="13"/>
      <c r="K242" s="13"/>
      <c r="L242" s="194"/>
      <c r="M242" s="199"/>
      <c r="N242" s="200"/>
      <c r="O242" s="200"/>
      <c r="P242" s="200"/>
      <c r="Q242" s="200"/>
      <c r="R242" s="200"/>
      <c r="S242" s="200"/>
      <c r="T242" s="20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5" t="s">
        <v>184</v>
      </c>
      <c r="AU242" s="195" t="s">
        <v>81</v>
      </c>
      <c r="AV242" s="13" t="s">
        <v>81</v>
      </c>
      <c r="AW242" s="13" t="s">
        <v>33</v>
      </c>
      <c r="AX242" s="13" t="s">
        <v>72</v>
      </c>
      <c r="AY242" s="195" t="s">
        <v>174</v>
      </c>
    </row>
    <row r="243" s="16" customFormat="1">
      <c r="A243" s="16"/>
      <c r="B243" s="217"/>
      <c r="C243" s="16"/>
      <c r="D243" s="189" t="s">
        <v>184</v>
      </c>
      <c r="E243" s="218" t="s">
        <v>3</v>
      </c>
      <c r="F243" s="219" t="s">
        <v>344</v>
      </c>
      <c r="G243" s="16"/>
      <c r="H243" s="220">
        <v>6901.3770000000004</v>
      </c>
      <c r="I243" s="221"/>
      <c r="J243" s="16"/>
      <c r="K243" s="16"/>
      <c r="L243" s="217"/>
      <c r="M243" s="222"/>
      <c r="N243" s="223"/>
      <c r="O243" s="223"/>
      <c r="P243" s="223"/>
      <c r="Q243" s="223"/>
      <c r="R243" s="223"/>
      <c r="S243" s="223"/>
      <c r="T243" s="224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18" t="s">
        <v>184</v>
      </c>
      <c r="AU243" s="218" t="s">
        <v>81</v>
      </c>
      <c r="AV243" s="16" t="s">
        <v>89</v>
      </c>
      <c r="AW243" s="16" t="s">
        <v>33</v>
      </c>
      <c r="AX243" s="16" t="s">
        <v>72</v>
      </c>
      <c r="AY243" s="218" t="s">
        <v>174</v>
      </c>
    </row>
    <row r="244" s="13" customFormat="1">
      <c r="A244" s="13"/>
      <c r="B244" s="194"/>
      <c r="C244" s="13"/>
      <c r="D244" s="189" t="s">
        <v>184</v>
      </c>
      <c r="E244" s="195" t="s">
        <v>3</v>
      </c>
      <c r="F244" s="196" t="s">
        <v>345</v>
      </c>
      <c r="G244" s="13"/>
      <c r="H244" s="197">
        <v>6211.2870000000003</v>
      </c>
      <c r="I244" s="198"/>
      <c r="J244" s="13"/>
      <c r="K244" s="13"/>
      <c r="L244" s="194"/>
      <c r="M244" s="199"/>
      <c r="N244" s="200"/>
      <c r="O244" s="200"/>
      <c r="P244" s="200"/>
      <c r="Q244" s="200"/>
      <c r="R244" s="200"/>
      <c r="S244" s="200"/>
      <c r="T244" s="20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5" t="s">
        <v>184</v>
      </c>
      <c r="AU244" s="195" t="s">
        <v>81</v>
      </c>
      <c r="AV244" s="13" t="s">
        <v>81</v>
      </c>
      <c r="AW244" s="13" t="s">
        <v>33</v>
      </c>
      <c r="AX244" s="13" t="s">
        <v>72</v>
      </c>
      <c r="AY244" s="195" t="s">
        <v>174</v>
      </c>
    </row>
    <row r="245" s="16" customFormat="1">
      <c r="A245" s="16"/>
      <c r="B245" s="217"/>
      <c r="C245" s="16"/>
      <c r="D245" s="189" t="s">
        <v>184</v>
      </c>
      <c r="E245" s="218" t="s">
        <v>3</v>
      </c>
      <c r="F245" s="219" t="s">
        <v>344</v>
      </c>
      <c r="G245" s="16"/>
      <c r="H245" s="220">
        <v>6211.2870000000003</v>
      </c>
      <c r="I245" s="221"/>
      <c r="J245" s="16"/>
      <c r="K245" s="16"/>
      <c r="L245" s="217"/>
      <c r="M245" s="222"/>
      <c r="N245" s="223"/>
      <c r="O245" s="223"/>
      <c r="P245" s="223"/>
      <c r="Q245" s="223"/>
      <c r="R245" s="223"/>
      <c r="S245" s="223"/>
      <c r="T245" s="224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18" t="s">
        <v>184</v>
      </c>
      <c r="AU245" s="218" t="s">
        <v>81</v>
      </c>
      <c r="AV245" s="16" t="s">
        <v>89</v>
      </c>
      <c r="AW245" s="16" t="s">
        <v>33</v>
      </c>
      <c r="AX245" s="16" t="s">
        <v>79</v>
      </c>
      <c r="AY245" s="218" t="s">
        <v>174</v>
      </c>
    </row>
    <row r="246" s="2" customFormat="1">
      <c r="A246" s="40"/>
      <c r="B246" s="175"/>
      <c r="C246" s="176" t="s">
        <v>9</v>
      </c>
      <c r="D246" s="176" t="s">
        <v>176</v>
      </c>
      <c r="E246" s="177" t="s">
        <v>346</v>
      </c>
      <c r="F246" s="178" t="s">
        <v>347</v>
      </c>
      <c r="G246" s="179" t="s">
        <v>242</v>
      </c>
      <c r="H246" s="180">
        <v>690.14300000000003</v>
      </c>
      <c r="I246" s="181"/>
      <c r="J246" s="182">
        <f>ROUND(I246*H246,2)</f>
        <v>0</v>
      </c>
      <c r="K246" s="178" t="s">
        <v>180</v>
      </c>
      <c r="L246" s="41"/>
      <c r="M246" s="183" t="s">
        <v>3</v>
      </c>
      <c r="N246" s="184" t="s">
        <v>43</v>
      </c>
      <c r="O246" s="74"/>
      <c r="P246" s="185">
        <f>O246*H246</f>
        <v>0</v>
      </c>
      <c r="Q246" s="185">
        <v>0</v>
      </c>
      <c r="R246" s="185">
        <f>Q246*H246</f>
        <v>0</v>
      </c>
      <c r="S246" s="185">
        <v>0</v>
      </c>
      <c r="T246" s="18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187" t="s">
        <v>111</v>
      </c>
      <c r="AT246" s="187" t="s">
        <v>176</v>
      </c>
      <c r="AU246" s="187" t="s">
        <v>81</v>
      </c>
      <c r="AY246" s="21" t="s">
        <v>174</v>
      </c>
      <c r="BE246" s="188">
        <f>IF(N246="základní",J246,0)</f>
        <v>0</v>
      </c>
      <c r="BF246" s="188">
        <f>IF(N246="snížená",J246,0)</f>
        <v>0</v>
      </c>
      <c r="BG246" s="188">
        <f>IF(N246="zákl. přenesená",J246,0)</f>
        <v>0</v>
      </c>
      <c r="BH246" s="188">
        <f>IF(N246="sníž. přenesená",J246,0)</f>
        <v>0</v>
      </c>
      <c r="BI246" s="188">
        <f>IF(N246="nulová",J246,0)</f>
        <v>0</v>
      </c>
      <c r="BJ246" s="21" t="s">
        <v>79</v>
      </c>
      <c r="BK246" s="188">
        <f>ROUND(I246*H246,2)</f>
        <v>0</v>
      </c>
      <c r="BL246" s="21" t="s">
        <v>111</v>
      </c>
      <c r="BM246" s="187" t="s">
        <v>348</v>
      </c>
    </row>
    <row r="247" s="2" customFormat="1">
      <c r="A247" s="40"/>
      <c r="B247" s="41"/>
      <c r="C247" s="40"/>
      <c r="D247" s="189" t="s">
        <v>182</v>
      </c>
      <c r="E247" s="40"/>
      <c r="F247" s="190" t="s">
        <v>349</v>
      </c>
      <c r="G247" s="40"/>
      <c r="H247" s="40"/>
      <c r="I247" s="191"/>
      <c r="J247" s="40"/>
      <c r="K247" s="40"/>
      <c r="L247" s="41"/>
      <c r="M247" s="192"/>
      <c r="N247" s="193"/>
      <c r="O247" s="74"/>
      <c r="P247" s="74"/>
      <c r="Q247" s="74"/>
      <c r="R247" s="74"/>
      <c r="S247" s="74"/>
      <c r="T247" s="75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21" t="s">
        <v>182</v>
      </c>
      <c r="AU247" s="21" t="s">
        <v>81</v>
      </c>
    </row>
    <row r="248" s="13" customFormat="1">
      <c r="A248" s="13"/>
      <c r="B248" s="194"/>
      <c r="C248" s="13"/>
      <c r="D248" s="189" t="s">
        <v>184</v>
      </c>
      <c r="E248" s="195" t="s">
        <v>3</v>
      </c>
      <c r="F248" s="196" t="s">
        <v>350</v>
      </c>
      <c r="G248" s="13"/>
      <c r="H248" s="197">
        <v>690.14300000000003</v>
      </c>
      <c r="I248" s="198"/>
      <c r="J248" s="13"/>
      <c r="K248" s="13"/>
      <c r="L248" s="194"/>
      <c r="M248" s="199"/>
      <c r="N248" s="200"/>
      <c r="O248" s="200"/>
      <c r="P248" s="200"/>
      <c r="Q248" s="200"/>
      <c r="R248" s="200"/>
      <c r="S248" s="200"/>
      <c r="T248" s="20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5" t="s">
        <v>184</v>
      </c>
      <c r="AU248" s="195" t="s">
        <v>81</v>
      </c>
      <c r="AV248" s="13" t="s">
        <v>81</v>
      </c>
      <c r="AW248" s="13" t="s">
        <v>33</v>
      </c>
      <c r="AX248" s="13" t="s">
        <v>72</v>
      </c>
      <c r="AY248" s="195" t="s">
        <v>174</v>
      </c>
    </row>
    <row r="249" s="14" customFormat="1">
      <c r="A249" s="14"/>
      <c r="B249" s="202"/>
      <c r="C249" s="14"/>
      <c r="D249" s="189" t="s">
        <v>184</v>
      </c>
      <c r="E249" s="203" t="s">
        <v>3</v>
      </c>
      <c r="F249" s="204" t="s">
        <v>187</v>
      </c>
      <c r="G249" s="14"/>
      <c r="H249" s="205">
        <v>690.14300000000003</v>
      </c>
      <c r="I249" s="206"/>
      <c r="J249" s="14"/>
      <c r="K249" s="14"/>
      <c r="L249" s="202"/>
      <c r="M249" s="207"/>
      <c r="N249" s="208"/>
      <c r="O249" s="208"/>
      <c r="P249" s="208"/>
      <c r="Q249" s="208"/>
      <c r="R249" s="208"/>
      <c r="S249" s="208"/>
      <c r="T249" s="20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03" t="s">
        <v>184</v>
      </c>
      <c r="AU249" s="203" t="s">
        <v>81</v>
      </c>
      <c r="AV249" s="14" t="s">
        <v>111</v>
      </c>
      <c r="AW249" s="14" t="s">
        <v>33</v>
      </c>
      <c r="AX249" s="14" t="s">
        <v>79</v>
      </c>
      <c r="AY249" s="203" t="s">
        <v>174</v>
      </c>
    </row>
    <row r="250" s="2" customFormat="1" ht="16.5" customHeight="1">
      <c r="A250" s="40"/>
      <c r="B250" s="175"/>
      <c r="C250" s="176" t="s">
        <v>351</v>
      </c>
      <c r="D250" s="176" t="s">
        <v>176</v>
      </c>
      <c r="E250" s="177" t="s">
        <v>352</v>
      </c>
      <c r="F250" s="178" t="s">
        <v>353</v>
      </c>
      <c r="G250" s="179" t="s">
        <v>242</v>
      </c>
      <c r="H250" s="180">
        <v>412.60500000000002</v>
      </c>
      <c r="I250" s="181"/>
      <c r="J250" s="182">
        <f>ROUND(I250*H250,2)</f>
        <v>0</v>
      </c>
      <c r="K250" s="178" t="s">
        <v>180</v>
      </c>
      <c r="L250" s="41"/>
      <c r="M250" s="183" t="s">
        <v>3</v>
      </c>
      <c r="N250" s="184" t="s">
        <v>43</v>
      </c>
      <c r="O250" s="74"/>
      <c r="P250" s="185">
        <f>O250*H250</f>
        <v>0</v>
      </c>
      <c r="Q250" s="185">
        <v>0</v>
      </c>
      <c r="R250" s="185">
        <f>Q250*H250</f>
        <v>0</v>
      </c>
      <c r="S250" s="185">
        <v>0</v>
      </c>
      <c r="T250" s="18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187" t="s">
        <v>111</v>
      </c>
      <c r="AT250" s="187" t="s">
        <v>176</v>
      </c>
      <c r="AU250" s="187" t="s">
        <v>81</v>
      </c>
      <c r="AY250" s="21" t="s">
        <v>174</v>
      </c>
      <c r="BE250" s="188">
        <f>IF(N250="základní",J250,0)</f>
        <v>0</v>
      </c>
      <c r="BF250" s="188">
        <f>IF(N250="snížená",J250,0)</f>
        <v>0</v>
      </c>
      <c r="BG250" s="188">
        <f>IF(N250="zákl. přenesená",J250,0)</f>
        <v>0</v>
      </c>
      <c r="BH250" s="188">
        <f>IF(N250="sníž. přenesená",J250,0)</f>
        <v>0</v>
      </c>
      <c r="BI250" s="188">
        <f>IF(N250="nulová",J250,0)</f>
        <v>0</v>
      </c>
      <c r="BJ250" s="21" t="s">
        <v>79</v>
      </c>
      <c r="BK250" s="188">
        <f>ROUND(I250*H250,2)</f>
        <v>0</v>
      </c>
      <c r="BL250" s="21" t="s">
        <v>111</v>
      </c>
      <c r="BM250" s="187" t="s">
        <v>354</v>
      </c>
    </row>
    <row r="251" s="2" customFormat="1">
      <c r="A251" s="40"/>
      <c r="B251" s="41"/>
      <c r="C251" s="40"/>
      <c r="D251" s="189" t="s">
        <v>182</v>
      </c>
      <c r="E251" s="40"/>
      <c r="F251" s="190" t="s">
        <v>227</v>
      </c>
      <c r="G251" s="40"/>
      <c r="H251" s="40"/>
      <c r="I251" s="191"/>
      <c r="J251" s="40"/>
      <c r="K251" s="40"/>
      <c r="L251" s="41"/>
      <c r="M251" s="192"/>
      <c r="N251" s="193"/>
      <c r="O251" s="74"/>
      <c r="P251" s="74"/>
      <c r="Q251" s="74"/>
      <c r="R251" s="74"/>
      <c r="S251" s="74"/>
      <c r="T251" s="75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21" t="s">
        <v>182</v>
      </c>
      <c r="AU251" s="21" t="s">
        <v>81</v>
      </c>
    </row>
    <row r="252" s="13" customFormat="1">
      <c r="A252" s="13"/>
      <c r="B252" s="194"/>
      <c r="C252" s="13"/>
      <c r="D252" s="189" t="s">
        <v>184</v>
      </c>
      <c r="E252" s="195" t="s">
        <v>3</v>
      </c>
      <c r="F252" s="196" t="s">
        <v>355</v>
      </c>
      <c r="G252" s="13"/>
      <c r="H252" s="197">
        <v>4.0860000000000003</v>
      </c>
      <c r="I252" s="198"/>
      <c r="J252" s="13"/>
      <c r="K252" s="13"/>
      <c r="L252" s="194"/>
      <c r="M252" s="199"/>
      <c r="N252" s="200"/>
      <c r="O252" s="200"/>
      <c r="P252" s="200"/>
      <c r="Q252" s="200"/>
      <c r="R252" s="200"/>
      <c r="S252" s="200"/>
      <c r="T252" s="20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95" t="s">
        <v>184</v>
      </c>
      <c r="AU252" s="195" t="s">
        <v>81</v>
      </c>
      <c r="AV252" s="13" t="s">
        <v>81</v>
      </c>
      <c r="AW252" s="13" t="s">
        <v>33</v>
      </c>
      <c r="AX252" s="13" t="s">
        <v>72</v>
      </c>
      <c r="AY252" s="195" t="s">
        <v>174</v>
      </c>
    </row>
    <row r="253" s="13" customFormat="1">
      <c r="A253" s="13"/>
      <c r="B253" s="194"/>
      <c r="C253" s="13"/>
      <c r="D253" s="189" t="s">
        <v>184</v>
      </c>
      <c r="E253" s="195" t="s">
        <v>3</v>
      </c>
      <c r="F253" s="196" t="s">
        <v>356</v>
      </c>
      <c r="G253" s="13"/>
      <c r="H253" s="197">
        <v>6.1539999999999999</v>
      </c>
      <c r="I253" s="198"/>
      <c r="J253" s="13"/>
      <c r="K253" s="13"/>
      <c r="L253" s="194"/>
      <c r="M253" s="199"/>
      <c r="N253" s="200"/>
      <c r="O253" s="200"/>
      <c r="P253" s="200"/>
      <c r="Q253" s="200"/>
      <c r="R253" s="200"/>
      <c r="S253" s="200"/>
      <c r="T253" s="20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5" t="s">
        <v>184</v>
      </c>
      <c r="AU253" s="195" t="s">
        <v>81</v>
      </c>
      <c r="AV253" s="13" t="s">
        <v>81</v>
      </c>
      <c r="AW253" s="13" t="s">
        <v>33</v>
      </c>
      <c r="AX253" s="13" t="s">
        <v>72</v>
      </c>
      <c r="AY253" s="195" t="s">
        <v>174</v>
      </c>
    </row>
    <row r="254" s="13" customFormat="1">
      <c r="A254" s="13"/>
      <c r="B254" s="194"/>
      <c r="C254" s="13"/>
      <c r="D254" s="189" t="s">
        <v>184</v>
      </c>
      <c r="E254" s="195" t="s">
        <v>3</v>
      </c>
      <c r="F254" s="196" t="s">
        <v>357</v>
      </c>
      <c r="G254" s="13"/>
      <c r="H254" s="197">
        <v>5.4900000000000002</v>
      </c>
      <c r="I254" s="198"/>
      <c r="J254" s="13"/>
      <c r="K254" s="13"/>
      <c r="L254" s="194"/>
      <c r="M254" s="199"/>
      <c r="N254" s="200"/>
      <c r="O254" s="200"/>
      <c r="P254" s="200"/>
      <c r="Q254" s="200"/>
      <c r="R254" s="200"/>
      <c r="S254" s="200"/>
      <c r="T254" s="20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5" t="s">
        <v>184</v>
      </c>
      <c r="AU254" s="195" t="s">
        <v>81</v>
      </c>
      <c r="AV254" s="13" t="s">
        <v>81</v>
      </c>
      <c r="AW254" s="13" t="s">
        <v>33</v>
      </c>
      <c r="AX254" s="13" t="s">
        <v>72</v>
      </c>
      <c r="AY254" s="195" t="s">
        <v>174</v>
      </c>
    </row>
    <row r="255" s="13" customFormat="1">
      <c r="A255" s="13"/>
      <c r="B255" s="194"/>
      <c r="C255" s="13"/>
      <c r="D255" s="189" t="s">
        <v>184</v>
      </c>
      <c r="E255" s="195" t="s">
        <v>3</v>
      </c>
      <c r="F255" s="196" t="s">
        <v>358</v>
      </c>
      <c r="G255" s="13"/>
      <c r="H255" s="197">
        <v>5.2089999999999996</v>
      </c>
      <c r="I255" s="198"/>
      <c r="J255" s="13"/>
      <c r="K255" s="13"/>
      <c r="L255" s="194"/>
      <c r="M255" s="199"/>
      <c r="N255" s="200"/>
      <c r="O255" s="200"/>
      <c r="P255" s="200"/>
      <c r="Q255" s="200"/>
      <c r="R255" s="200"/>
      <c r="S255" s="200"/>
      <c r="T255" s="20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5" t="s">
        <v>184</v>
      </c>
      <c r="AU255" s="195" t="s">
        <v>81</v>
      </c>
      <c r="AV255" s="13" t="s">
        <v>81</v>
      </c>
      <c r="AW255" s="13" t="s">
        <v>33</v>
      </c>
      <c r="AX255" s="13" t="s">
        <v>72</v>
      </c>
      <c r="AY255" s="195" t="s">
        <v>174</v>
      </c>
    </row>
    <row r="256" s="13" customFormat="1">
      <c r="A256" s="13"/>
      <c r="B256" s="194"/>
      <c r="C256" s="13"/>
      <c r="D256" s="189" t="s">
        <v>184</v>
      </c>
      <c r="E256" s="195" t="s">
        <v>3</v>
      </c>
      <c r="F256" s="196" t="s">
        <v>359</v>
      </c>
      <c r="G256" s="13"/>
      <c r="H256" s="197">
        <v>5.6180000000000003</v>
      </c>
      <c r="I256" s="198"/>
      <c r="J256" s="13"/>
      <c r="K256" s="13"/>
      <c r="L256" s="194"/>
      <c r="M256" s="199"/>
      <c r="N256" s="200"/>
      <c r="O256" s="200"/>
      <c r="P256" s="200"/>
      <c r="Q256" s="200"/>
      <c r="R256" s="200"/>
      <c r="S256" s="200"/>
      <c r="T256" s="20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95" t="s">
        <v>184</v>
      </c>
      <c r="AU256" s="195" t="s">
        <v>81</v>
      </c>
      <c r="AV256" s="13" t="s">
        <v>81</v>
      </c>
      <c r="AW256" s="13" t="s">
        <v>33</v>
      </c>
      <c r="AX256" s="13" t="s">
        <v>72</v>
      </c>
      <c r="AY256" s="195" t="s">
        <v>174</v>
      </c>
    </row>
    <row r="257" s="13" customFormat="1">
      <c r="A257" s="13"/>
      <c r="B257" s="194"/>
      <c r="C257" s="13"/>
      <c r="D257" s="189" t="s">
        <v>184</v>
      </c>
      <c r="E257" s="195" t="s">
        <v>3</v>
      </c>
      <c r="F257" s="196" t="s">
        <v>360</v>
      </c>
      <c r="G257" s="13"/>
      <c r="H257" s="197">
        <v>5.3630000000000004</v>
      </c>
      <c r="I257" s="198"/>
      <c r="J257" s="13"/>
      <c r="K257" s="13"/>
      <c r="L257" s="194"/>
      <c r="M257" s="199"/>
      <c r="N257" s="200"/>
      <c r="O257" s="200"/>
      <c r="P257" s="200"/>
      <c r="Q257" s="200"/>
      <c r="R257" s="200"/>
      <c r="S257" s="200"/>
      <c r="T257" s="20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95" t="s">
        <v>184</v>
      </c>
      <c r="AU257" s="195" t="s">
        <v>81</v>
      </c>
      <c r="AV257" s="13" t="s">
        <v>81</v>
      </c>
      <c r="AW257" s="13" t="s">
        <v>33</v>
      </c>
      <c r="AX257" s="13" t="s">
        <v>72</v>
      </c>
      <c r="AY257" s="195" t="s">
        <v>174</v>
      </c>
    </row>
    <row r="258" s="13" customFormat="1">
      <c r="A258" s="13"/>
      <c r="B258" s="194"/>
      <c r="C258" s="13"/>
      <c r="D258" s="189" t="s">
        <v>184</v>
      </c>
      <c r="E258" s="195" t="s">
        <v>3</v>
      </c>
      <c r="F258" s="196" t="s">
        <v>361</v>
      </c>
      <c r="G258" s="13"/>
      <c r="H258" s="197">
        <v>5.1840000000000002</v>
      </c>
      <c r="I258" s="198"/>
      <c r="J258" s="13"/>
      <c r="K258" s="13"/>
      <c r="L258" s="194"/>
      <c r="M258" s="199"/>
      <c r="N258" s="200"/>
      <c r="O258" s="200"/>
      <c r="P258" s="200"/>
      <c r="Q258" s="200"/>
      <c r="R258" s="200"/>
      <c r="S258" s="200"/>
      <c r="T258" s="20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95" t="s">
        <v>184</v>
      </c>
      <c r="AU258" s="195" t="s">
        <v>81</v>
      </c>
      <c r="AV258" s="13" t="s">
        <v>81</v>
      </c>
      <c r="AW258" s="13" t="s">
        <v>33</v>
      </c>
      <c r="AX258" s="13" t="s">
        <v>72</v>
      </c>
      <c r="AY258" s="195" t="s">
        <v>174</v>
      </c>
    </row>
    <row r="259" s="13" customFormat="1">
      <c r="A259" s="13"/>
      <c r="B259" s="194"/>
      <c r="C259" s="13"/>
      <c r="D259" s="189" t="s">
        <v>184</v>
      </c>
      <c r="E259" s="195" t="s">
        <v>3</v>
      </c>
      <c r="F259" s="196" t="s">
        <v>362</v>
      </c>
      <c r="G259" s="13"/>
      <c r="H259" s="197">
        <v>7.0990000000000002</v>
      </c>
      <c r="I259" s="198"/>
      <c r="J259" s="13"/>
      <c r="K259" s="13"/>
      <c r="L259" s="194"/>
      <c r="M259" s="199"/>
      <c r="N259" s="200"/>
      <c r="O259" s="200"/>
      <c r="P259" s="200"/>
      <c r="Q259" s="200"/>
      <c r="R259" s="200"/>
      <c r="S259" s="200"/>
      <c r="T259" s="20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95" t="s">
        <v>184</v>
      </c>
      <c r="AU259" s="195" t="s">
        <v>81</v>
      </c>
      <c r="AV259" s="13" t="s">
        <v>81</v>
      </c>
      <c r="AW259" s="13" t="s">
        <v>33</v>
      </c>
      <c r="AX259" s="13" t="s">
        <v>72</v>
      </c>
      <c r="AY259" s="195" t="s">
        <v>174</v>
      </c>
    </row>
    <row r="260" s="13" customFormat="1">
      <c r="A260" s="13"/>
      <c r="B260" s="194"/>
      <c r="C260" s="13"/>
      <c r="D260" s="189" t="s">
        <v>184</v>
      </c>
      <c r="E260" s="195" t="s">
        <v>3</v>
      </c>
      <c r="F260" s="196" t="s">
        <v>363</v>
      </c>
      <c r="G260" s="13"/>
      <c r="H260" s="197">
        <v>6.9969999999999999</v>
      </c>
      <c r="I260" s="198"/>
      <c r="J260" s="13"/>
      <c r="K260" s="13"/>
      <c r="L260" s="194"/>
      <c r="M260" s="199"/>
      <c r="N260" s="200"/>
      <c r="O260" s="200"/>
      <c r="P260" s="200"/>
      <c r="Q260" s="200"/>
      <c r="R260" s="200"/>
      <c r="S260" s="200"/>
      <c r="T260" s="20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5" t="s">
        <v>184</v>
      </c>
      <c r="AU260" s="195" t="s">
        <v>81</v>
      </c>
      <c r="AV260" s="13" t="s">
        <v>81</v>
      </c>
      <c r="AW260" s="13" t="s">
        <v>33</v>
      </c>
      <c r="AX260" s="13" t="s">
        <v>72</v>
      </c>
      <c r="AY260" s="195" t="s">
        <v>174</v>
      </c>
    </row>
    <row r="261" s="13" customFormat="1">
      <c r="A261" s="13"/>
      <c r="B261" s="194"/>
      <c r="C261" s="13"/>
      <c r="D261" s="189" t="s">
        <v>184</v>
      </c>
      <c r="E261" s="195" t="s">
        <v>3</v>
      </c>
      <c r="F261" s="196" t="s">
        <v>364</v>
      </c>
      <c r="G261" s="13"/>
      <c r="H261" s="197">
        <v>7.1760000000000002</v>
      </c>
      <c r="I261" s="198"/>
      <c r="J261" s="13"/>
      <c r="K261" s="13"/>
      <c r="L261" s="194"/>
      <c r="M261" s="199"/>
      <c r="N261" s="200"/>
      <c r="O261" s="200"/>
      <c r="P261" s="200"/>
      <c r="Q261" s="200"/>
      <c r="R261" s="200"/>
      <c r="S261" s="200"/>
      <c r="T261" s="20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5" t="s">
        <v>184</v>
      </c>
      <c r="AU261" s="195" t="s">
        <v>81</v>
      </c>
      <c r="AV261" s="13" t="s">
        <v>81</v>
      </c>
      <c r="AW261" s="13" t="s">
        <v>33</v>
      </c>
      <c r="AX261" s="13" t="s">
        <v>72</v>
      </c>
      <c r="AY261" s="195" t="s">
        <v>174</v>
      </c>
    </row>
    <row r="262" s="13" customFormat="1">
      <c r="A262" s="13"/>
      <c r="B262" s="194"/>
      <c r="C262" s="13"/>
      <c r="D262" s="189" t="s">
        <v>184</v>
      </c>
      <c r="E262" s="195" t="s">
        <v>3</v>
      </c>
      <c r="F262" s="196" t="s">
        <v>365</v>
      </c>
      <c r="G262" s="13"/>
      <c r="H262" s="197">
        <v>7.3540000000000001</v>
      </c>
      <c r="I262" s="198"/>
      <c r="J262" s="13"/>
      <c r="K262" s="13"/>
      <c r="L262" s="194"/>
      <c r="M262" s="199"/>
      <c r="N262" s="200"/>
      <c r="O262" s="200"/>
      <c r="P262" s="200"/>
      <c r="Q262" s="200"/>
      <c r="R262" s="200"/>
      <c r="S262" s="200"/>
      <c r="T262" s="20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95" t="s">
        <v>184</v>
      </c>
      <c r="AU262" s="195" t="s">
        <v>81</v>
      </c>
      <c r="AV262" s="13" t="s">
        <v>81</v>
      </c>
      <c r="AW262" s="13" t="s">
        <v>33</v>
      </c>
      <c r="AX262" s="13" t="s">
        <v>72</v>
      </c>
      <c r="AY262" s="195" t="s">
        <v>174</v>
      </c>
    </row>
    <row r="263" s="13" customFormat="1">
      <c r="A263" s="13"/>
      <c r="B263" s="194"/>
      <c r="C263" s="13"/>
      <c r="D263" s="189" t="s">
        <v>184</v>
      </c>
      <c r="E263" s="195" t="s">
        <v>3</v>
      </c>
      <c r="F263" s="196" t="s">
        <v>366</v>
      </c>
      <c r="G263" s="13"/>
      <c r="H263" s="197">
        <v>7.2270000000000003</v>
      </c>
      <c r="I263" s="198"/>
      <c r="J263" s="13"/>
      <c r="K263" s="13"/>
      <c r="L263" s="194"/>
      <c r="M263" s="199"/>
      <c r="N263" s="200"/>
      <c r="O263" s="200"/>
      <c r="P263" s="200"/>
      <c r="Q263" s="200"/>
      <c r="R263" s="200"/>
      <c r="S263" s="200"/>
      <c r="T263" s="20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95" t="s">
        <v>184</v>
      </c>
      <c r="AU263" s="195" t="s">
        <v>81</v>
      </c>
      <c r="AV263" s="13" t="s">
        <v>81</v>
      </c>
      <c r="AW263" s="13" t="s">
        <v>33</v>
      </c>
      <c r="AX263" s="13" t="s">
        <v>72</v>
      </c>
      <c r="AY263" s="195" t="s">
        <v>174</v>
      </c>
    </row>
    <row r="264" s="13" customFormat="1">
      <c r="A264" s="13"/>
      <c r="B264" s="194"/>
      <c r="C264" s="13"/>
      <c r="D264" s="189" t="s">
        <v>184</v>
      </c>
      <c r="E264" s="195" t="s">
        <v>3</v>
      </c>
      <c r="F264" s="196" t="s">
        <v>367</v>
      </c>
      <c r="G264" s="13"/>
      <c r="H264" s="197">
        <v>6.5369999999999999</v>
      </c>
      <c r="I264" s="198"/>
      <c r="J264" s="13"/>
      <c r="K264" s="13"/>
      <c r="L264" s="194"/>
      <c r="M264" s="199"/>
      <c r="N264" s="200"/>
      <c r="O264" s="200"/>
      <c r="P264" s="200"/>
      <c r="Q264" s="200"/>
      <c r="R264" s="200"/>
      <c r="S264" s="200"/>
      <c r="T264" s="20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95" t="s">
        <v>184</v>
      </c>
      <c r="AU264" s="195" t="s">
        <v>81</v>
      </c>
      <c r="AV264" s="13" t="s">
        <v>81</v>
      </c>
      <c r="AW264" s="13" t="s">
        <v>33</v>
      </c>
      <c r="AX264" s="13" t="s">
        <v>72</v>
      </c>
      <c r="AY264" s="195" t="s">
        <v>174</v>
      </c>
    </row>
    <row r="265" s="13" customFormat="1">
      <c r="A265" s="13"/>
      <c r="B265" s="194"/>
      <c r="C265" s="13"/>
      <c r="D265" s="189" t="s">
        <v>184</v>
      </c>
      <c r="E265" s="195" t="s">
        <v>3</v>
      </c>
      <c r="F265" s="196" t="s">
        <v>368</v>
      </c>
      <c r="G265" s="13"/>
      <c r="H265" s="197">
        <v>6.3330000000000002</v>
      </c>
      <c r="I265" s="198"/>
      <c r="J265" s="13"/>
      <c r="K265" s="13"/>
      <c r="L265" s="194"/>
      <c r="M265" s="199"/>
      <c r="N265" s="200"/>
      <c r="O265" s="200"/>
      <c r="P265" s="200"/>
      <c r="Q265" s="200"/>
      <c r="R265" s="200"/>
      <c r="S265" s="200"/>
      <c r="T265" s="20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5" t="s">
        <v>184</v>
      </c>
      <c r="AU265" s="195" t="s">
        <v>81</v>
      </c>
      <c r="AV265" s="13" t="s">
        <v>81</v>
      </c>
      <c r="AW265" s="13" t="s">
        <v>33</v>
      </c>
      <c r="AX265" s="13" t="s">
        <v>72</v>
      </c>
      <c r="AY265" s="195" t="s">
        <v>174</v>
      </c>
    </row>
    <row r="266" s="13" customFormat="1">
      <c r="A266" s="13"/>
      <c r="B266" s="194"/>
      <c r="C266" s="13"/>
      <c r="D266" s="189" t="s">
        <v>184</v>
      </c>
      <c r="E266" s="195" t="s">
        <v>3</v>
      </c>
      <c r="F266" s="196" t="s">
        <v>369</v>
      </c>
      <c r="G266" s="13"/>
      <c r="H266" s="197">
        <v>7.5590000000000002</v>
      </c>
      <c r="I266" s="198"/>
      <c r="J266" s="13"/>
      <c r="K266" s="13"/>
      <c r="L266" s="194"/>
      <c r="M266" s="199"/>
      <c r="N266" s="200"/>
      <c r="O266" s="200"/>
      <c r="P266" s="200"/>
      <c r="Q266" s="200"/>
      <c r="R266" s="200"/>
      <c r="S266" s="200"/>
      <c r="T266" s="20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5" t="s">
        <v>184</v>
      </c>
      <c r="AU266" s="195" t="s">
        <v>81</v>
      </c>
      <c r="AV266" s="13" t="s">
        <v>81</v>
      </c>
      <c r="AW266" s="13" t="s">
        <v>33</v>
      </c>
      <c r="AX266" s="13" t="s">
        <v>72</v>
      </c>
      <c r="AY266" s="195" t="s">
        <v>174</v>
      </c>
    </row>
    <row r="267" s="13" customFormat="1">
      <c r="A267" s="13"/>
      <c r="B267" s="194"/>
      <c r="C267" s="13"/>
      <c r="D267" s="189" t="s">
        <v>184</v>
      </c>
      <c r="E267" s="195" t="s">
        <v>3</v>
      </c>
      <c r="F267" s="196" t="s">
        <v>370</v>
      </c>
      <c r="G267" s="13"/>
      <c r="H267" s="197">
        <v>8.7080000000000002</v>
      </c>
      <c r="I267" s="198"/>
      <c r="J267" s="13"/>
      <c r="K267" s="13"/>
      <c r="L267" s="194"/>
      <c r="M267" s="199"/>
      <c r="N267" s="200"/>
      <c r="O267" s="200"/>
      <c r="P267" s="200"/>
      <c r="Q267" s="200"/>
      <c r="R267" s="200"/>
      <c r="S267" s="200"/>
      <c r="T267" s="20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5" t="s">
        <v>184</v>
      </c>
      <c r="AU267" s="195" t="s">
        <v>81</v>
      </c>
      <c r="AV267" s="13" t="s">
        <v>81</v>
      </c>
      <c r="AW267" s="13" t="s">
        <v>33</v>
      </c>
      <c r="AX267" s="13" t="s">
        <v>72</v>
      </c>
      <c r="AY267" s="195" t="s">
        <v>174</v>
      </c>
    </row>
    <row r="268" s="13" customFormat="1">
      <c r="A268" s="13"/>
      <c r="B268" s="194"/>
      <c r="C268" s="13"/>
      <c r="D268" s="189" t="s">
        <v>184</v>
      </c>
      <c r="E268" s="195" t="s">
        <v>3</v>
      </c>
      <c r="F268" s="196" t="s">
        <v>371</v>
      </c>
      <c r="G268" s="13"/>
      <c r="H268" s="197">
        <v>9.3970000000000002</v>
      </c>
      <c r="I268" s="198"/>
      <c r="J268" s="13"/>
      <c r="K268" s="13"/>
      <c r="L268" s="194"/>
      <c r="M268" s="199"/>
      <c r="N268" s="200"/>
      <c r="O268" s="200"/>
      <c r="P268" s="200"/>
      <c r="Q268" s="200"/>
      <c r="R268" s="200"/>
      <c r="S268" s="200"/>
      <c r="T268" s="20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5" t="s">
        <v>184</v>
      </c>
      <c r="AU268" s="195" t="s">
        <v>81</v>
      </c>
      <c r="AV268" s="13" t="s">
        <v>81</v>
      </c>
      <c r="AW268" s="13" t="s">
        <v>33</v>
      </c>
      <c r="AX268" s="13" t="s">
        <v>72</v>
      </c>
      <c r="AY268" s="195" t="s">
        <v>174</v>
      </c>
    </row>
    <row r="269" s="13" customFormat="1">
      <c r="A269" s="13"/>
      <c r="B269" s="194"/>
      <c r="C269" s="13"/>
      <c r="D269" s="189" t="s">
        <v>184</v>
      </c>
      <c r="E269" s="195" t="s">
        <v>3</v>
      </c>
      <c r="F269" s="196" t="s">
        <v>372</v>
      </c>
      <c r="G269" s="13"/>
      <c r="H269" s="197">
        <v>10.291</v>
      </c>
      <c r="I269" s="198"/>
      <c r="J269" s="13"/>
      <c r="K269" s="13"/>
      <c r="L269" s="194"/>
      <c r="M269" s="199"/>
      <c r="N269" s="200"/>
      <c r="O269" s="200"/>
      <c r="P269" s="200"/>
      <c r="Q269" s="200"/>
      <c r="R269" s="200"/>
      <c r="S269" s="200"/>
      <c r="T269" s="20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5" t="s">
        <v>184</v>
      </c>
      <c r="AU269" s="195" t="s">
        <v>81</v>
      </c>
      <c r="AV269" s="13" t="s">
        <v>81</v>
      </c>
      <c r="AW269" s="13" t="s">
        <v>33</v>
      </c>
      <c r="AX269" s="13" t="s">
        <v>72</v>
      </c>
      <c r="AY269" s="195" t="s">
        <v>174</v>
      </c>
    </row>
    <row r="270" s="13" customFormat="1">
      <c r="A270" s="13"/>
      <c r="B270" s="194"/>
      <c r="C270" s="13"/>
      <c r="D270" s="189" t="s">
        <v>184</v>
      </c>
      <c r="E270" s="195" t="s">
        <v>3</v>
      </c>
      <c r="F270" s="196" t="s">
        <v>373</v>
      </c>
      <c r="G270" s="13"/>
      <c r="H270" s="197">
        <v>11.287000000000001</v>
      </c>
      <c r="I270" s="198"/>
      <c r="J270" s="13"/>
      <c r="K270" s="13"/>
      <c r="L270" s="194"/>
      <c r="M270" s="199"/>
      <c r="N270" s="200"/>
      <c r="O270" s="200"/>
      <c r="P270" s="200"/>
      <c r="Q270" s="200"/>
      <c r="R270" s="200"/>
      <c r="S270" s="200"/>
      <c r="T270" s="20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95" t="s">
        <v>184</v>
      </c>
      <c r="AU270" s="195" t="s">
        <v>81</v>
      </c>
      <c r="AV270" s="13" t="s">
        <v>81</v>
      </c>
      <c r="AW270" s="13" t="s">
        <v>33</v>
      </c>
      <c r="AX270" s="13" t="s">
        <v>72</v>
      </c>
      <c r="AY270" s="195" t="s">
        <v>174</v>
      </c>
    </row>
    <row r="271" s="13" customFormat="1">
      <c r="A271" s="13"/>
      <c r="B271" s="194"/>
      <c r="C271" s="13"/>
      <c r="D271" s="189" t="s">
        <v>184</v>
      </c>
      <c r="E271" s="195" t="s">
        <v>3</v>
      </c>
      <c r="F271" s="196" t="s">
        <v>374</v>
      </c>
      <c r="G271" s="13"/>
      <c r="H271" s="197">
        <v>11.311999999999999</v>
      </c>
      <c r="I271" s="198"/>
      <c r="J271" s="13"/>
      <c r="K271" s="13"/>
      <c r="L271" s="194"/>
      <c r="M271" s="199"/>
      <c r="N271" s="200"/>
      <c r="O271" s="200"/>
      <c r="P271" s="200"/>
      <c r="Q271" s="200"/>
      <c r="R271" s="200"/>
      <c r="S271" s="200"/>
      <c r="T271" s="20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95" t="s">
        <v>184</v>
      </c>
      <c r="AU271" s="195" t="s">
        <v>81</v>
      </c>
      <c r="AV271" s="13" t="s">
        <v>81</v>
      </c>
      <c r="AW271" s="13" t="s">
        <v>33</v>
      </c>
      <c r="AX271" s="13" t="s">
        <v>72</v>
      </c>
      <c r="AY271" s="195" t="s">
        <v>174</v>
      </c>
    </row>
    <row r="272" s="13" customFormat="1">
      <c r="A272" s="13"/>
      <c r="B272" s="194"/>
      <c r="C272" s="13"/>
      <c r="D272" s="189" t="s">
        <v>184</v>
      </c>
      <c r="E272" s="195" t="s">
        <v>3</v>
      </c>
      <c r="F272" s="196" t="s">
        <v>375</v>
      </c>
      <c r="G272" s="13"/>
      <c r="H272" s="197">
        <v>11.311999999999999</v>
      </c>
      <c r="I272" s="198"/>
      <c r="J272" s="13"/>
      <c r="K272" s="13"/>
      <c r="L272" s="194"/>
      <c r="M272" s="199"/>
      <c r="N272" s="200"/>
      <c r="O272" s="200"/>
      <c r="P272" s="200"/>
      <c r="Q272" s="200"/>
      <c r="R272" s="200"/>
      <c r="S272" s="200"/>
      <c r="T272" s="20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95" t="s">
        <v>184</v>
      </c>
      <c r="AU272" s="195" t="s">
        <v>81</v>
      </c>
      <c r="AV272" s="13" t="s">
        <v>81</v>
      </c>
      <c r="AW272" s="13" t="s">
        <v>33</v>
      </c>
      <c r="AX272" s="13" t="s">
        <v>72</v>
      </c>
      <c r="AY272" s="195" t="s">
        <v>174</v>
      </c>
    </row>
    <row r="273" s="13" customFormat="1">
      <c r="A273" s="13"/>
      <c r="B273" s="194"/>
      <c r="C273" s="13"/>
      <c r="D273" s="189" t="s">
        <v>184</v>
      </c>
      <c r="E273" s="195" t="s">
        <v>3</v>
      </c>
      <c r="F273" s="196" t="s">
        <v>376</v>
      </c>
      <c r="G273" s="13"/>
      <c r="H273" s="197">
        <v>10.01</v>
      </c>
      <c r="I273" s="198"/>
      <c r="J273" s="13"/>
      <c r="K273" s="13"/>
      <c r="L273" s="194"/>
      <c r="M273" s="199"/>
      <c r="N273" s="200"/>
      <c r="O273" s="200"/>
      <c r="P273" s="200"/>
      <c r="Q273" s="200"/>
      <c r="R273" s="200"/>
      <c r="S273" s="200"/>
      <c r="T273" s="20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95" t="s">
        <v>184</v>
      </c>
      <c r="AU273" s="195" t="s">
        <v>81</v>
      </c>
      <c r="AV273" s="13" t="s">
        <v>81</v>
      </c>
      <c r="AW273" s="13" t="s">
        <v>33</v>
      </c>
      <c r="AX273" s="13" t="s">
        <v>72</v>
      </c>
      <c r="AY273" s="195" t="s">
        <v>174</v>
      </c>
    </row>
    <row r="274" s="13" customFormat="1">
      <c r="A274" s="13"/>
      <c r="B274" s="194"/>
      <c r="C274" s="13"/>
      <c r="D274" s="189" t="s">
        <v>184</v>
      </c>
      <c r="E274" s="195" t="s">
        <v>3</v>
      </c>
      <c r="F274" s="196" t="s">
        <v>377</v>
      </c>
      <c r="G274" s="13"/>
      <c r="H274" s="197">
        <v>8.8100000000000005</v>
      </c>
      <c r="I274" s="198"/>
      <c r="J274" s="13"/>
      <c r="K274" s="13"/>
      <c r="L274" s="194"/>
      <c r="M274" s="199"/>
      <c r="N274" s="200"/>
      <c r="O274" s="200"/>
      <c r="P274" s="200"/>
      <c r="Q274" s="200"/>
      <c r="R274" s="200"/>
      <c r="S274" s="200"/>
      <c r="T274" s="20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95" t="s">
        <v>184</v>
      </c>
      <c r="AU274" s="195" t="s">
        <v>81</v>
      </c>
      <c r="AV274" s="13" t="s">
        <v>81</v>
      </c>
      <c r="AW274" s="13" t="s">
        <v>33</v>
      </c>
      <c r="AX274" s="13" t="s">
        <v>72</v>
      </c>
      <c r="AY274" s="195" t="s">
        <v>174</v>
      </c>
    </row>
    <row r="275" s="13" customFormat="1">
      <c r="A275" s="13"/>
      <c r="B275" s="194"/>
      <c r="C275" s="13"/>
      <c r="D275" s="189" t="s">
        <v>184</v>
      </c>
      <c r="E275" s="195" t="s">
        <v>3</v>
      </c>
      <c r="F275" s="196" t="s">
        <v>378</v>
      </c>
      <c r="G275" s="13"/>
      <c r="H275" s="197">
        <v>8.0950000000000006</v>
      </c>
      <c r="I275" s="198"/>
      <c r="J275" s="13"/>
      <c r="K275" s="13"/>
      <c r="L275" s="194"/>
      <c r="M275" s="199"/>
      <c r="N275" s="200"/>
      <c r="O275" s="200"/>
      <c r="P275" s="200"/>
      <c r="Q275" s="200"/>
      <c r="R275" s="200"/>
      <c r="S275" s="200"/>
      <c r="T275" s="20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95" t="s">
        <v>184</v>
      </c>
      <c r="AU275" s="195" t="s">
        <v>81</v>
      </c>
      <c r="AV275" s="13" t="s">
        <v>81</v>
      </c>
      <c r="AW275" s="13" t="s">
        <v>33</v>
      </c>
      <c r="AX275" s="13" t="s">
        <v>72</v>
      </c>
      <c r="AY275" s="195" t="s">
        <v>174</v>
      </c>
    </row>
    <row r="276" s="13" customFormat="1">
      <c r="A276" s="13"/>
      <c r="B276" s="194"/>
      <c r="C276" s="13"/>
      <c r="D276" s="189" t="s">
        <v>184</v>
      </c>
      <c r="E276" s="195" t="s">
        <v>3</v>
      </c>
      <c r="F276" s="196" t="s">
        <v>379</v>
      </c>
      <c r="G276" s="13"/>
      <c r="H276" s="197">
        <v>5.6180000000000003</v>
      </c>
      <c r="I276" s="198"/>
      <c r="J276" s="13"/>
      <c r="K276" s="13"/>
      <c r="L276" s="194"/>
      <c r="M276" s="199"/>
      <c r="N276" s="200"/>
      <c r="O276" s="200"/>
      <c r="P276" s="200"/>
      <c r="Q276" s="200"/>
      <c r="R276" s="200"/>
      <c r="S276" s="200"/>
      <c r="T276" s="20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95" t="s">
        <v>184</v>
      </c>
      <c r="AU276" s="195" t="s">
        <v>81</v>
      </c>
      <c r="AV276" s="13" t="s">
        <v>81</v>
      </c>
      <c r="AW276" s="13" t="s">
        <v>33</v>
      </c>
      <c r="AX276" s="13" t="s">
        <v>72</v>
      </c>
      <c r="AY276" s="195" t="s">
        <v>174</v>
      </c>
    </row>
    <row r="277" s="13" customFormat="1">
      <c r="A277" s="13"/>
      <c r="B277" s="194"/>
      <c r="C277" s="13"/>
      <c r="D277" s="189" t="s">
        <v>184</v>
      </c>
      <c r="E277" s="195" t="s">
        <v>3</v>
      </c>
      <c r="F277" s="196" t="s">
        <v>380</v>
      </c>
      <c r="G277" s="13"/>
      <c r="H277" s="197">
        <v>3.7029999999999998</v>
      </c>
      <c r="I277" s="198"/>
      <c r="J277" s="13"/>
      <c r="K277" s="13"/>
      <c r="L277" s="194"/>
      <c r="M277" s="199"/>
      <c r="N277" s="200"/>
      <c r="O277" s="200"/>
      <c r="P277" s="200"/>
      <c r="Q277" s="200"/>
      <c r="R277" s="200"/>
      <c r="S277" s="200"/>
      <c r="T277" s="20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95" t="s">
        <v>184</v>
      </c>
      <c r="AU277" s="195" t="s">
        <v>81</v>
      </c>
      <c r="AV277" s="13" t="s">
        <v>81</v>
      </c>
      <c r="AW277" s="13" t="s">
        <v>33</v>
      </c>
      <c r="AX277" s="13" t="s">
        <v>72</v>
      </c>
      <c r="AY277" s="195" t="s">
        <v>174</v>
      </c>
    </row>
    <row r="278" s="13" customFormat="1">
      <c r="A278" s="13"/>
      <c r="B278" s="194"/>
      <c r="C278" s="13"/>
      <c r="D278" s="189" t="s">
        <v>184</v>
      </c>
      <c r="E278" s="195" t="s">
        <v>3</v>
      </c>
      <c r="F278" s="196" t="s">
        <v>381</v>
      </c>
      <c r="G278" s="13"/>
      <c r="H278" s="197">
        <v>3.601</v>
      </c>
      <c r="I278" s="198"/>
      <c r="J278" s="13"/>
      <c r="K278" s="13"/>
      <c r="L278" s="194"/>
      <c r="M278" s="199"/>
      <c r="N278" s="200"/>
      <c r="O278" s="200"/>
      <c r="P278" s="200"/>
      <c r="Q278" s="200"/>
      <c r="R278" s="200"/>
      <c r="S278" s="200"/>
      <c r="T278" s="20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95" t="s">
        <v>184</v>
      </c>
      <c r="AU278" s="195" t="s">
        <v>81</v>
      </c>
      <c r="AV278" s="13" t="s">
        <v>81</v>
      </c>
      <c r="AW278" s="13" t="s">
        <v>33</v>
      </c>
      <c r="AX278" s="13" t="s">
        <v>72</v>
      </c>
      <c r="AY278" s="195" t="s">
        <v>174</v>
      </c>
    </row>
    <row r="279" s="13" customFormat="1">
      <c r="A279" s="13"/>
      <c r="B279" s="194"/>
      <c r="C279" s="13"/>
      <c r="D279" s="189" t="s">
        <v>184</v>
      </c>
      <c r="E279" s="195" t="s">
        <v>3</v>
      </c>
      <c r="F279" s="196" t="s">
        <v>382</v>
      </c>
      <c r="G279" s="13"/>
      <c r="H279" s="197">
        <v>3.8300000000000001</v>
      </c>
      <c r="I279" s="198"/>
      <c r="J279" s="13"/>
      <c r="K279" s="13"/>
      <c r="L279" s="194"/>
      <c r="M279" s="199"/>
      <c r="N279" s="200"/>
      <c r="O279" s="200"/>
      <c r="P279" s="200"/>
      <c r="Q279" s="200"/>
      <c r="R279" s="200"/>
      <c r="S279" s="200"/>
      <c r="T279" s="20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95" t="s">
        <v>184</v>
      </c>
      <c r="AU279" s="195" t="s">
        <v>81</v>
      </c>
      <c r="AV279" s="13" t="s">
        <v>81</v>
      </c>
      <c r="AW279" s="13" t="s">
        <v>33</v>
      </c>
      <c r="AX279" s="13" t="s">
        <v>72</v>
      </c>
      <c r="AY279" s="195" t="s">
        <v>174</v>
      </c>
    </row>
    <row r="280" s="13" customFormat="1">
      <c r="A280" s="13"/>
      <c r="B280" s="194"/>
      <c r="C280" s="13"/>
      <c r="D280" s="189" t="s">
        <v>184</v>
      </c>
      <c r="E280" s="195" t="s">
        <v>3</v>
      </c>
      <c r="F280" s="196" t="s">
        <v>383</v>
      </c>
      <c r="G280" s="13"/>
      <c r="H280" s="197">
        <v>4.4429999999999996</v>
      </c>
      <c r="I280" s="198"/>
      <c r="J280" s="13"/>
      <c r="K280" s="13"/>
      <c r="L280" s="194"/>
      <c r="M280" s="199"/>
      <c r="N280" s="200"/>
      <c r="O280" s="200"/>
      <c r="P280" s="200"/>
      <c r="Q280" s="200"/>
      <c r="R280" s="200"/>
      <c r="S280" s="200"/>
      <c r="T280" s="20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95" t="s">
        <v>184</v>
      </c>
      <c r="AU280" s="195" t="s">
        <v>81</v>
      </c>
      <c r="AV280" s="13" t="s">
        <v>81</v>
      </c>
      <c r="AW280" s="13" t="s">
        <v>33</v>
      </c>
      <c r="AX280" s="13" t="s">
        <v>72</v>
      </c>
      <c r="AY280" s="195" t="s">
        <v>174</v>
      </c>
    </row>
    <row r="281" s="13" customFormat="1">
      <c r="A281" s="13"/>
      <c r="B281" s="194"/>
      <c r="C281" s="13"/>
      <c r="D281" s="189" t="s">
        <v>184</v>
      </c>
      <c r="E281" s="195" t="s">
        <v>3</v>
      </c>
      <c r="F281" s="196" t="s">
        <v>384</v>
      </c>
      <c r="G281" s="13"/>
      <c r="H281" s="197">
        <v>3.8559999999999999</v>
      </c>
      <c r="I281" s="198"/>
      <c r="J281" s="13"/>
      <c r="K281" s="13"/>
      <c r="L281" s="194"/>
      <c r="M281" s="199"/>
      <c r="N281" s="200"/>
      <c r="O281" s="200"/>
      <c r="P281" s="200"/>
      <c r="Q281" s="200"/>
      <c r="R281" s="200"/>
      <c r="S281" s="200"/>
      <c r="T281" s="20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95" t="s">
        <v>184</v>
      </c>
      <c r="AU281" s="195" t="s">
        <v>81</v>
      </c>
      <c r="AV281" s="13" t="s">
        <v>81</v>
      </c>
      <c r="AW281" s="13" t="s">
        <v>33</v>
      </c>
      <c r="AX281" s="13" t="s">
        <v>72</v>
      </c>
      <c r="AY281" s="195" t="s">
        <v>174</v>
      </c>
    </row>
    <row r="282" s="13" customFormat="1">
      <c r="A282" s="13"/>
      <c r="B282" s="194"/>
      <c r="C282" s="13"/>
      <c r="D282" s="189" t="s">
        <v>184</v>
      </c>
      <c r="E282" s="195" t="s">
        <v>3</v>
      </c>
      <c r="F282" s="196" t="s">
        <v>385</v>
      </c>
      <c r="G282" s="13"/>
      <c r="H282" s="197">
        <v>3.8300000000000001</v>
      </c>
      <c r="I282" s="198"/>
      <c r="J282" s="13"/>
      <c r="K282" s="13"/>
      <c r="L282" s="194"/>
      <c r="M282" s="199"/>
      <c r="N282" s="200"/>
      <c r="O282" s="200"/>
      <c r="P282" s="200"/>
      <c r="Q282" s="200"/>
      <c r="R282" s="200"/>
      <c r="S282" s="200"/>
      <c r="T282" s="20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95" t="s">
        <v>184</v>
      </c>
      <c r="AU282" s="195" t="s">
        <v>81</v>
      </c>
      <c r="AV282" s="13" t="s">
        <v>81</v>
      </c>
      <c r="AW282" s="13" t="s">
        <v>33</v>
      </c>
      <c r="AX282" s="13" t="s">
        <v>72</v>
      </c>
      <c r="AY282" s="195" t="s">
        <v>174</v>
      </c>
    </row>
    <row r="283" s="13" customFormat="1">
      <c r="A283" s="13"/>
      <c r="B283" s="194"/>
      <c r="C283" s="13"/>
      <c r="D283" s="189" t="s">
        <v>184</v>
      </c>
      <c r="E283" s="195" t="s">
        <v>3</v>
      </c>
      <c r="F283" s="196" t="s">
        <v>386</v>
      </c>
      <c r="G283" s="13"/>
      <c r="H283" s="197">
        <v>3.524</v>
      </c>
      <c r="I283" s="198"/>
      <c r="J283" s="13"/>
      <c r="K283" s="13"/>
      <c r="L283" s="194"/>
      <c r="M283" s="199"/>
      <c r="N283" s="200"/>
      <c r="O283" s="200"/>
      <c r="P283" s="200"/>
      <c r="Q283" s="200"/>
      <c r="R283" s="200"/>
      <c r="S283" s="200"/>
      <c r="T283" s="20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95" t="s">
        <v>184</v>
      </c>
      <c r="AU283" s="195" t="s">
        <v>81</v>
      </c>
      <c r="AV283" s="13" t="s">
        <v>81</v>
      </c>
      <c r="AW283" s="13" t="s">
        <v>33</v>
      </c>
      <c r="AX283" s="13" t="s">
        <v>72</v>
      </c>
      <c r="AY283" s="195" t="s">
        <v>174</v>
      </c>
    </row>
    <row r="284" s="13" customFormat="1">
      <c r="A284" s="13"/>
      <c r="B284" s="194"/>
      <c r="C284" s="13"/>
      <c r="D284" s="189" t="s">
        <v>184</v>
      </c>
      <c r="E284" s="195" t="s">
        <v>3</v>
      </c>
      <c r="F284" s="196" t="s">
        <v>387</v>
      </c>
      <c r="G284" s="13"/>
      <c r="H284" s="197">
        <v>3.6259999999999999</v>
      </c>
      <c r="I284" s="198"/>
      <c r="J284" s="13"/>
      <c r="K284" s="13"/>
      <c r="L284" s="194"/>
      <c r="M284" s="199"/>
      <c r="N284" s="200"/>
      <c r="O284" s="200"/>
      <c r="P284" s="200"/>
      <c r="Q284" s="200"/>
      <c r="R284" s="200"/>
      <c r="S284" s="200"/>
      <c r="T284" s="20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95" t="s">
        <v>184</v>
      </c>
      <c r="AU284" s="195" t="s">
        <v>81</v>
      </c>
      <c r="AV284" s="13" t="s">
        <v>81</v>
      </c>
      <c r="AW284" s="13" t="s">
        <v>33</v>
      </c>
      <c r="AX284" s="13" t="s">
        <v>72</v>
      </c>
      <c r="AY284" s="195" t="s">
        <v>174</v>
      </c>
    </row>
    <row r="285" s="13" customFormat="1">
      <c r="A285" s="13"/>
      <c r="B285" s="194"/>
      <c r="C285" s="13"/>
      <c r="D285" s="189" t="s">
        <v>184</v>
      </c>
      <c r="E285" s="195" t="s">
        <v>3</v>
      </c>
      <c r="F285" s="196" t="s">
        <v>388</v>
      </c>
      <c r="G285" s="13"/>
      <c r="H285" s="197">
        <v>3.1150000000000002</v>
      </c>
      <c r="I285" s="198"/>
      <c r="J285" s="13"/>
      <c r="K285" s="13"/>
      <c r="L285" s="194"/>
      <c r="M285" s="199"/>
      <c r="N285" s="200"/>
      <c r="O285" s="200"/>
      <c r="P285" s="200"/>
      <c r="Q285" s="200"/>
      <c r="R285" s="200"/>
      <c r="S285" s="200"/>
      <c r="T285" s="20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95" t="s">
        <v>184</v>
      </c>
      <c r="AU285" s="195" t="s">
        <v>81</v>
      </c>
      <c r="AV285" s="13" t="s">
        <v>81</v>
      </c>
      <c r="AW285" s="13" t="s">
        <v>33</v>
      </c>
      <c r="AX285" s="13" t="s">
        <v>72</v>
      </c>
      <c r="AY285" s="195" t="s">
        <v>174</v>
      </c>
    </row>
    <row r="286" s="13" customFormat="1">
      <c r="A286" s="13"/>
      <c r="B286" s="194"/>
      <c r="C286" s="13"/>
      <c r="D286" s="189" t="s">
        <v>184</v>
      </c>
      <c r="E286" s="195" t="s">
        <v>3</v>
      </c>
      <c r="F286" s="196" t="s">
        <v>389</v>
      </c>
      <c r="G286" s="13"/>
      <c r="H286" s="197">
        <v>3.4729999999999999</v>
      </c>
      <c r="I286" s="198"/>
      <c r="J286" s="13"/>
      <c r="K286" s="13"/>
      <c r="L286" s="194"/>
      <c r="M286" s="199"/>
      <c r="N286" s="200"/>
      <c r="O286" s="200"/>
      <c r="P286" s="200"/>
      <c r="Q286" s="200"/>
      <c r="R286" s="200"/>
      <c r="S286" s="200"/>
      <c r="T286" s="20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95" t="s">
        <v>184</v>
      </c>
      <c r="AU286" s="195" t="s">
        <v>81</v>
      </c>
      <c r="AV286" s="13" t="s">
        <v>81</v>
      </c>
      <c r="AW286" s="13" t="s">
        <v>33</v>
      </c>
      <c r="AX286" s="13" t="s">
        <v>72</v>
      </c>
      <c r="AY286" s="195" t="s">
        <v>174</v>
      </c>
    </row>
    <row r="287" s="13" customFormat="1">
      <c r="A287" s="13"/>
      <c r="B287" s="194"/>
      <c r="C287" s="13"/>
      <c r="D287" s="189" t="s">
        <v>184</v>
      </c>
      <c r="E287" s="195" t="s">
        <v>3</v>
      </c>
      <c r="F287" s="196" t="s">
        <v>390</v>
      </c>
      <c r="G287" s="13"/>
      <c r="H287" s="197">
        <v>5.1070000000000002</v>
      </c>
      <c r="I287" s="198"/>
      <c r="J287" s="13"/>
      <c r="K287" s="13"/>
      <c r="L287" s="194"/>
      <c r="M287" s="199"/>
      <c r="N287" s="200"/>
      <c r="O287" s="200"/>
      <c r="P287" s="200"/>
      <c r="Q287" s="200"/>
      <c r="R287" s="200"/>
      <c r="S287" s="200"/>
      <c r="T287" s="20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95" t="s">
        <v>184</v>
      </c>
      <c r="AU287" s="195" t="s">
        <v>81</v>
      </c>
      <c r="AV287" s="13" t="s">
        <v>81</v>
      </c>
      <c r="AW287" s="13" t="s">
        <v>33</v>
      </c>
      <c r="AX287" s="13" t="s">
        <v>72</v>
      </c>
      <c r="AY287" s="195" t="s">
        <v>174</v>
      </c>
    </row>
    <row r="288" s="13" customFormat="1">
      <c r="A288" s="13"/>
      <c r="B288" s="194"/>
      <c r="C288" s="13"/>
      <c r="D288" s="189" t="s">
        <v>184</v>
      </c>
      <c r="E288" s="195" t="s">
        <v>3</v>
      </c>
      <c r="F288" s="196" t="s">
        <v>391</v>
      </c>
      <c r="G288" s="13"/>
      <c r="H288" s="197">
        <v>4.2130000000000001</v>
      </c>
      <c r="I288" s="198"/>
      <c r="J288" s="13"/>
      <c r="K288" s="13"/>
      <c r="L288" s="194"/>
      <c r="M288" s="199"/>
      <c r="N288" s="200"/>
      <c r="O288" s="200"/>
      <c r="P288" s="200"/>
      <c r="Q288" s="200"/>
      <c r="R288" s="200"/>
      <c r="S288" s="200"/>
      <c r="T288" s="20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95" t="s">
        <v>184</v>
      </c>
      <c r="AU288" s="195" t="s">
        <v>81</v>
      </c>
      <c r="AV288" s="13" t="s">
        <v>81</v>
      </c>
      <c r="AW288" s="13" t="s">
        <v>33</v>
      </c>
      <c r="AX288" s="13" t="s">
        <v>72</v>
      </c>
      <c r="AY288" s="195" t="s">
        <v>174</v>
      </c>
    </row>
    <row r="289" s="13" customFormat="1">
      <c r="A289" s="13"/>
      <c r="B289" s="194"/>
      <c r="C289" s="13"/>
      <c r="D289" s="189" t="s">
        <v>184</v>
      </c>
      <c r="E289" s="195" t="s">
        <v>3</v>
      </c>
      <c r="F289" s="196" t="s">
        <v>392</v>
      </c>
      <c r="G289" s="13"/>
      <c r="H289" s="197">
        <v>4.7750000000000004</v>
      </c>
      <c r="I289" s="198"/>
      <c r="J289" s="13"/>
      <c r="K289" s="13"/>
      <c r="L289" s="194"/>
      <c r="M289" s="199"/>
      <c r="N289" s="200"/>
      <c r="O289" s="200"/>
      <c r="P289" s="200"/>
      <c r="Q289" s="200"/>
      <c r="R289" s="200"/>
      <c r="S289" s="200"/>
      <c r="T289" s="20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5" t="s">
        <v>184</v>
      </c>
      <c r="AU289" s="195" t="s">
        <v>81</v>
      </c>
      <c r="AV289" s="13" t="s">
        <v>81</v>
      </c>
      <c r="AW289" s="13" t="s">
        <v>33</v>
      </c>
      <c r="AX289" s="13" t="s">
        <v>72</v>
      </c>
      <c r="AY289" s="195" t="s">
        <v>174</v>
      </c>
    </row>
    <row r="290" s="13" customFormat="1">
      <c r="A290" s="13"/>
      <c r="B290" s="194"/>
      <c r="C290" s="13"/>
      <c r="D290" s="189" t="s">
        <v>184</v>
      </c>
      <c r="E290" s="195" t="s">
        <v>3</v>
      </c>
      <c r="F290" s="196" t="s">
        <v>393</v>
      </c>
      <c r="G290" s="13"/>
      <c r="H290" s="197">
        <v>5.1070000000000002</v>
      </c>
      <c r="I290" s="198"/>
      <c r="J290" s="13"/>
      <c r="K290" s="13"/>
      <c r="L290" s="194"/>
      <c r="M290" s="199"/>
      <c r="N290" s="200"/>
      <c r="O290" s="200"/>
      <c r="P290" s="200"/>
      <c r="Q290" s="200"/>
      <c r="R290" s="200"/>
      <c r="S290" s="200"/>
      <c r="T290" s="20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95" t="s">
        <v>184</v>
      </c>
      <c r="AU290" s="195" t="s">
        <v>81</v>
      </c>
      <c r="AV290" s="13" t="s">
        <v>81</v>
      </c>
      <c r="AW290" s="13" t="s">
        <v>33</v>
      </c>
      <c r="AX290" s="13" t="s">
        <v>72</v>
      </c>
      <c r="AY290" s="195" t="s">
        <v>174</v>
      </c>
    </row>
    <row r="291" s="13" customFormat="1">
      <c r="A291" s="13"/>
      <c r="B291" s="194"/>
      <c r="C291" s="13"/>
      <c r="D291" s="189" t="s">
        <v>184</v>
      </c>
      <c r="E291" s="195" t="s">
        <v>3</v>
      </c>
      <c r="F291" s="196" t="s">
        <v>394</v>
      </c>
      <c r="G291" s="13"/>
      <c r="H291" s="197">
        <v>4.0350000000000001</v>
      </c>
      <c r="I291" s="198"/>
      <c r="J291" s="13"/>
      <c r="K291" s="13"/>
      <c r="L291" s="194"/>
      <c r="M291" s="199"/>
      <c r="N291" s="200"/>
      <c r="O291" s="200"/>
      <c r="P291" s="200"/>
      <c r="Q291" s="200"/>
      <c r="R291" s="200"/>
      <c r="S291" s="200"/>
      <c r="T291" s="20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95" t="s">
        <v>184</v>
      </c>
      <c r="AU291" s="195" t="s">
        <v>81</v>
      </c>
      <c r="AV291" s="13" t="s">
        <v>81</v>
      </c>
      <c r="AW291" s="13" t="s">
        <v>33</v>
      </c>
      <c r="AX291" s="13" t="s">
        <v>72</v>
      </c>
      <c r="AY291" s="195" t="s">
        <v>174</v>
      </c>
    </row>
    <row r="292" s="13" customFormat="1">
      <c r="A292" s="13"/>
      <c r="B292" s="194"/>
      <c r="C292" s="13"/>
      <c r="D292" s="189" t="s">
        <v>184</v>
      </c>
      <c r="E292" s="195" t="s">
        <v>3</v>
      </c>
      <c r="F292" s="196" t="s">
        <v>395</v>
      </c>
      <c r="G292" s="13"/>
      <c r="H292" s="197">
        <v>9.8819999999999997</v>
      </c>
      <c r="I292" s="198"/>
      <c r="J292" s="13"/>
      <c r="K292" s="13"/>
      <c r="L292" s="194"/>
      <c r="M292" s="199"/>
      <c r="N292" s="200"/>
      <c r="O292" s="200"/>
      <c r="P292" s="200"/>
      <c r="Q292" s="200"/>
      <c r="R292" s="200"/>
      <c r="S292" s="200"/>
      <c r="T292" s="20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95" t="s">
        <v>184</v>
      </c>
      <c r="AU292" s="195" t="s">
        <v>81</v>
      </c>
      <c r="AV292" s="13" t="s">
        <v>81</v>
      </c>
      <c r="AW292" s="13" t="s">
        <v>33</v>
      </c>
      <c r="AX292" s="13" t="s">
        <v>72</v>
      </c>
      <c r="AY292" s="195" t="s">
        <v>174</v>
      </c>
    </row>
    <row r="293" s="13" customFormat="1">
      <c r="A293" s="13"/>
      <c r="B293" s="194"/>
      <c r="C293" s="13"/>
      <c r="D293" s="189" t="s">
        <v>184</v>
      </c>
      <c r="E293" s="195" t="s">
        <v>3</v>
      </c>
      <c r="F293" s="196" t="s">
        <v>396</v>
      </c>
      <c r="G293" s="13"/>
      <c r="H293" s="197">
        <v>9.6270000000000007</v>
      </c>
      <c r="I293" s="198"/>
      <c r="J293" s="13"/>
      <c r="K293" s="13"/>
      <c r="L293" s="194"/>
      <c r="M293" s="199"/>
      <c r="N293" s="200"/>
      <c r="O293" s="200"/>
      <c r="P293" s="200"/>
      <c r="Q293" s="200"/>
      <c r="R293" s="200"/>
      <c r="S293" s="200"/>
      <c r="T293" s="20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5" t="s">
        <v>184</v>
      </c>
      <c r="AU293" s="195" t="s">
        <v>81</v>
      </c>
      <c r="AV293" s="13" t="s">
        <v>81</v>
      </c>
      <c r="AW293" s="13" t="s">
        <v>33</v>
      </c>
      <c r="AX293" s="13" t="s">
        <v>72</v>
      </c>
      <c r="AY293" s="195" t="s">
        <v>174</v>
      </c>
    </row>
    <row r="294" s="13" customFormat="1">
      <c r="A294" s="13"/>
      <c r="B294" s="194"/>
      <c r="C294" s="13"/>
      <c r="D294" s="189" t="s">
        <v>184</v>
      </c>
      <c r="E294" s="195" t="s">
        <v>3</v>
      </c>
      <c r="F294" s="196" t="s">
        <v>397</v>
      </c>
      <c r="G294" s="13"/>
      <c r="H294" s="197">
        <v>5.5919999999999996</v>
      </c>
      <c r="I294" s="198"/>
      <c r="J294" s="13"/>
      <c r="K294" s="13"/>
      <c r="L294" s="194"/>
      <c r="M294" s="199"/>
      <c r="N294" s="200"/>
      <c r="O294" s="200"/>
      <c r="P294" s="200"/>
      <c r="Q294" s="200"/>
      <c r="R294" s="200"/>
      <c r="S294" s="200"/>
      <c r="T294" s="20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95" t="s">
        <v>184</v>
      </c>
      <c r="AU294" s="195" t="s">
        <v>81</v>
      </c>
      <c r="AV294" s="13" t="s">
        <v>81</v>
      </c>
      <c r="AW294" s="13" t="s">
        <v>33</v>
      </c>
      <c r="AX294" s="13" t="s">
        <v>72</v>
      </c>
      <c r="AY294" s="195" t="s">
        <v>174</v>
      </c>
    </row>
    <row r="295" s="13" customFormat="1">
      <c r="A295" s="13"/>
      <c r="B295" s="194"/>
      <c r="C295" s="13"/>
      <c r="D295" s="189" t="s">
        <v>184</v>
      </c>
      <c r="E295" s="195" t="s">
        <v>3</v>
      </c>
      <c r="F295" s="196" t="s">
        <v>398</v>
      </c>
      <c r="G295" s="13"/>
      <c r="H295" s="197">
        <v>3.601</v>
      </c>
      <c r="I295" s="198"/>
      <c r="J295" s="13"/>
      <c r="K295" s="13"/>
      <c r="L295" s="194"/>
      <c r="M295" s="199"/>
      <c r="N295" s="200"/>
      <c r="O295" s="200"/>
      <c r="P295" s="200"/>
      <c r="Q295" s="200"/>
      <c r="R295" s="200"/>
      <c r="S295" s="200"/>
      <c r="T295" s="20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95" t="s">
        <v>184</v>
      </c>
      <c r="AU295" s="195" t="s">
        <v>81</v>
      </c>
      <c r="AV295" s="13" t="s">
        <v>81</v>
      </c>
      <c r="AW295" s="13" t="s">
        <v>33</v>
      </c>
      <c r="AX295" s="13" t="s">
        <v>72</v>
      </c>
      <c r="AY295" s="195" t="s">
        <v>174</v>
      </c>
    </row>
    <row r="296" s="13" customFormat="1">
      <c r="A296" s="13"/>
      <c r="B296" s="194"/>
      <c r="C296" s="13"/>
      <c r="D296" s="189" t="s">
        <v>184</v>
      </c>
      <c r="E296" s="195" t="s">
        <v>3</v>
      </c>
      <c r="F296" s="196" t="s">
        <v>399</v>
      </c>
      <c r="G296" s="13"/>
      <c r="H296" s="197">
        <v>5.5410000000000004</v>
      </c>
      <c r="I296" s="198"/>
      <c r="J296" s="13"/>
      <c r="K296" s="13"/>
      <c r="L296" s="194"/>
      <c r="M296" s="199"/>
      <c r="N296" s="200"/>
      <c r="O296" s="200"/>
      <c r="P296" s="200"/>
      <c r="Q296" s="200"/>
      <c r="R296" s="200"/>
      <c r="S296" s="200"/>
      <c r="T296" s="20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95" t="s">
        <v>184</v>
      </c>
      <c r="AU296" s="195" t="s">
        <v>81</v>
      </c>
      <c r="AV296" s="13" t="s">
        <v>81</v>
      </c>
      <c r="AW296" s="13" t="s">
        <v>33</v>
      </c>
      <c r="AX296" s="13" t="s">
        <v>72</v>
      </c>
      <c r="AY296" s="195" t="s">
        <v>174</v>
      </c>
    </row>
    <row r="297" s="13" customFormat="1">
      <c r="A297" s="13"/>
      <c r="B297" s="194"/>
      <c r="C297" s="13"/>
      <c r="D297" s="189" t="s">
        <v>184</v>
      </c>
      <c r="E297" s="195" t="s">
        <v>3</v>
      </c>
      <c r="F297" s="196" t="s">
        <v>400</v>
      </c>
      <c r="G297" s="13"/>
      <c r="H297" s="197">
        <v>4.8520000000000003</v>
      </c>
      <c r="I297" s="198"/>
      <c r="J297" s="13"/>
      <c r="K297" s="13"/>
      <c r="L297" s="194"/>
      <c r="M297" s="199"/>
      <c r="N297" s="200"/>
      <c r="O297" s="200"/>
      <c r="P297" s="200"/>
      <c r="Q297" s="200"/>
      <c r="R297" s="200"/>
      <c r="S297" s="200"/>
      <c r="T297" s="20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95" t="s">
        <v>184</v>
      </c>
      <c r="AU297" s="195" t="s">
        <v>81</v>
      </c>
      <c r="AV297" s="13" t="s">
        <v>81</v>
      </c>
      <c r="AW297" s="13" t="s">
        <v>33</v>
      </c>
      <c r="AX297" s="13" t="s">
        <v>72</v>
      </c>
      <c r="AY297" s="195" t="s">
        <v>174</v>
      </c>
    </row>
    <row r="298" s="13" customFormat="1">
      <c r="A298" s="13"/>
      <c r="B298" s="194"/>
      <c r="C298" s="13"/>
      <c r="D298" s="189" t="s">
        <v>184</v>
      </c>
      <c r="E298" s="195" t="s">
        <v>3</v>
      </c>
      <c r="F298" s="196" t="s">
        <v>401</v>
      </c>
      <c r="G298" s="13"/>
      <c r="H298" s="197">
        <v>4.9539999999999997</v>
      </c>
      <c r="I298" s="198"/>
      <c r="J298" s="13"/>
      <c r="K298" s="13"/>
      <c r="L298" s="194"/>
      <c r="M298" s="199"/>
      <c r="N298" s="200"/>
      <c r="O298" s="200"/>
      <c r="P298" s="200"/>
      <c r="Q298" s="200"/>
      <c r="R298" s="200"/>
      <c r="S298" s="200"/>
      <c r="T298" s="20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5" t="s">
        <v>184</v>
      </c>
      <c r="AU298" s="195" t="s">
        <v>81</v>
      </c>
      <c r="AV298" s="13" t="s">
        <v>81</v>
      </c>
      <c r="AW298" s="13" t="s">
        <v>33</v>
      </c>
      <c r="AX298" s="13" t="s">
        <v>72</v>
      </c>
      <c r="AY298" s="195" t="s">
        <v>174</v>
      </c>
    </row>
    <row r="299" s="13" customFormat="1">
      <c r="A299" s="13"/>
      <c r="B299" s="194"/>
      <c r="C299" s="13"/>
      <c r="D299" s="189" t="s">
        <v>184</v>
      </c>
      <c r="E299" s="195" t="s">
        <v>3</v>
      </c>
      <c r="F299" s="196" t="s">
        <v>402</v>
      </c>
      <c r="G299" s="13"/>
      <c r="H299" s="197">
        <v>5.056</v>
      </c>
      <c r="I299" s="198"/>
      <c r="J299" s="13"/>
      <c r="K299" s="13"/>
      <c r="L299" s="194"/>
      <c r="M299" s="199"/>
      <c r="N299" s="200"/>
      <c r="O299" s="200"/>
      <c r="P299" s="200"/>
      <c r="Q299" s="200"/>
      <c r="R299" s="200"/>
      <c r="S299" s="200"/>
      <c r="T299" s="20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5" t="s">
        <v>184</v>
      </c>
      <c r="AU299" s="195" t="s">
        <v>81</v>
      </c>
      <c r="AV299" s="13" t="s">
        <v>81</v>
      </c>
      <c r="AW299" s="13" t="s">
        <v>33</v>
      </c>
      <c r="AX299" s="13" t="s">
        <v>72</v>
      </c>
      <c r="AY299" s="195" t="s">
        <v>174</v>
      </c>
    </row>
    <row r="300" s="13" customFormat="1">
      <c r="A300" s="13"/>
      <c r="B300" s="194"/>
      <c r="C300" s="13"/>
      <c r="D300" s="189" t="s">
        <v>184</v>
      </c>
      <c r="E300" s="195" t="s">
        <v>3</v>
      </c>
      <c r="F300" s="196" t="s">
        <v>403</v>
      </c>
      <c r="G300" s="13"/>
      <c r="H300" s="197">
        <v>5.1580000000000004</v>
      </c>
      <c r="I300" s="198"/>
      <c r="J300" s="13"/>
      <c r="K300" s="13"/>
      <c r="L300" s="194"/>
      <c r="M300" s="199"/>
      <c r="N300" s="200"/>
      <c r="O300" s="200"/>
      <c r="P300" s="200"/>
      <c r="Q300" s="200"/>
      <c r="R300" s="200"/>
      <c r="S300" s="200"/>
      <c r="T300" s="20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95" t="s">
        <v>184</v>
      </c>
      <c r="AU300" s="195" t="s">
        <v>81</v>
      </c>
      <c r="AV300" s="13" t="s">
        <v>81</v>
      </c>
      <c r="AW300" s="13" t="s">
        <v>33</v>
      </c>
      <c r="AX300" s="13" t="s">
        <v>72</v>
      </c>
      <c r="AY300" s="195" t="s">
        <v>174</v>
      </c>
    </row>
    <row r="301" s="13" customFormat="1">
      <c r="A301" s="13"/>
      <c r="B301" s="194"/>
      <c r="C301" s="13"/>
      <c r="D301" s="189" t="s">
        <v>184</v>
      </c>
      <c r="E301" s="195" t="s">
        <v>3</v>
      </c>
      <c r="F301" s="196" t="s">
        <v>404</v>
      </c>
      <c r="G301" s="13"/>
      <c r="H301" s="197">
        <v>4.6479999999999997</v>
      </c>
      <c r="I301" s="198"/>
      <c r="J301" s="13"/>
      <c r="K301" s="13"/>
      <c r="L301" s="194"/>
      <c r="M301" s="199"/>
      <c r="N301" s="200"/>
      <c r="O301" s="200"/>
      <c r="P301" s="200"/>
      <c r="Q301" s="200"/>
      <c r="R301" s="200"/>
      <c r="S301" s="200"/>
      <c r="T301" s="20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95" t="s">
        <v>184</v>
      </c>
      <c r="AU301" s="195" t="s">
        <v>81</v>
      </c>
      <c r="AV301" s="13" t="s">
        <v>81</v>
      </c>
      <c r="AW301" s="13" t="s">
        <v>33</v>
      </c>
      <c r="AX301" s="13" t="s">
        <v>72</v>
      </c>
      <c r="AY301" s="195" t="s">
        <v>174</v>
      </c>
    </row>
    <row r="302" s="13" customFormat="1">
      <c r="A302" s="13"/>
      <c r="B302" s="194"/>
      <c r="C302" s="13"/>
      <c r="D302" s="189" t="s">
        <v>184</v>
      </c>
      <c r="E302" s="195" t="s">
        <v>3</v>
      </c>
      <c r="F302" s="196" t="s">
        <v>405</v>
      </c>
      <c r="G302" s="13"/>
      <c r="H302" s="197">
        <v>3.907</v>
      </c>
      <c r="I302" s="198"/>
      <c r="J302" s="13"/>
      <c r="K302" s="13"/>
      <c r="L302" s="194"/>
      <c r="M302" s="199"/>
      <c r="N302" s="200"/>
      <c r="O302" s="200"/>
      <c r="P302" s="200"/>
      <c r="Q302" s="200"/>
      <c r="R302" s="200"/>
      <c r="S302" s="200"/>
      <c r="T302" s="20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95" t="s">
        <v>184</v>
      </c>
      <c r="AU302" s="195" t="s">
        <v>81</v>
      </c>
      <c r="AV302" s="13" t="s">
        <v>81</v>
      </c>
      <c r="AW302" s="13" t="s">
        <v>33</v>
      </c>
      <c r="AX302" s="13" t="s">
        <v>72</v>
      </c>
      <c r="AY302" s="195" t="s">
        <v>174</v>
      </c>
    </row>
    <row r="303" s="13" customFormat="1">
      <c r="A303" s="13"/>
      <c r="B303" s="194"/>
      <c r="C303" s="13"/>
      <c r="D303" s="189" t="s">
        <v>184</v>
      </c>
      <c r="E303" s="195" t="s">
        <v>3</v>
      </c>
      <c r="F303" s="196" t="s">
        <v>406</v>
      </c>
      <c r="G303" s="13"/>
      <c r="H303" s="197">
        <v>5.3630000000000004</v>
      </c>
      <c r="I303" s="198"/>
      <c r="J303" s="13"/>
      <c r="K303" s="13"/>
      <c r="L303" s="194"/>
      <c r="M303" s="199"/>
      <c r="N303" s="200"/>
      <c r="O303" s="200"/>
      <c r="P303" s="200"/>
      <c r="Q303" s="200"/>
      <c r="R303" s="200"/>
      <c r="S303" s="200"/>
      <c r="T303" s="20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95" t="s">
        <v>184</v>
      </c>
      <c r="AU303" s="195" t="s">
        <v>81</v>
      </c>
      <c r="AV303" s="13" t="s">
        <v>81</v>
      </c>
      <c r="AW303" s="13" t="s">
        <v>33</v>
      </c>
      <c r="AX303" s="13" t="s">
        <v>72</v>
      </c>
      <c r="AY303" s="195" t="s">
        <v>174</v>
      </c>
    </row>
    <row r="304" s="13" customFormat="1">
      <c r="A304" s="13"/>
      <c r="B304" s="194"/>
      <c r="C304" s="13"/>
      <c r="D304" s="189" t="s">
        <v>184</v>
      </c>
      <c r="E304" s="195" t="s">
        <v>3</v>
      </c>
      <c r="F304" s="196" t="s">
        <v>407</v>
      </c>
      <c r="G304" s="13"/>
      <c r="H304" s="197">
        <v>5.4649999999999999</v>
      </c>
      <c r="I304" s="198"/>
      <c r="J304" s="13"/>
      <c r="K304" s="13"/>
      <c r="L304" s="194"/>
      <c r="M304" s="199"/>
      <c r="N304" s="200"/>
      <c r="O304" s="200"/>
      <c r="P304" s="200"/>
      <c r="Q304" s="200"/>
      <c r="R304" s="200"/>
      <c r="S304" s="200"/>
      <c r="T304" s="20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95" t="s">
        <v>184</v>
      </c>
      <c r="AU304" s="195" t="s">
        <v>81</v>
      </c>
      <c r="AV304" s="13" t="s">
        <v>81</v>
      </c>
      <c r="AW304" s="13" t="s">
        <v>33</v>
      </c>
      <c r="AX304" s="13" t="s">
        <v>72</v>
      </c>
      <c r="AY304" s="195" t="s">
        <v>174</v>
      </c>
    </row>
    <row r="305" s="13" customFormat="1">
      <c r="A305" s="13"/>
      <c r="B305" s="194"/>
      <c r="C305" s="13"/>
      <c r="D305" s="189" t="s">
        <v>184</v>
      </c>
      <c r="E305" s="195" t="s">
        <v>3</v>
      </c>
      <c r="F305" s="196" t="s">
        <v>408</v>
      </c>
      <c r="G305" s="13"/>
      <c r="H305" s="197">
        <v>4.7240000000000002</v>
      </c>
      <c r="I305" s="198"/>
      <c r="J305" s="13"/>
      <c r="K305" s="13"/>
      <c r="L305" s="194"/>
      <c r="M305" s="199"/>
      <c r="N305" s="200"/>
      <c r="O305" s="200"/>
      <c r="P305" s="200"/>
      <c r="Q305" s="200"/>
      <c r="R305" s="200"/>
      <c r="S305" s="200"/>
      <c r="T305" s="20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95" t="s">
        <v>184</v>
      </c>
      <c r="AU305" s="195" t="s">
        <v>81</v>
      </c>
      <c r="AV305" s="13" t="s">
        <v>81</v>
      </c>
      <c r="AW305" s="13" t="s">
        <v>33</v>
      </c>
      <c r="AX305" s="13" t="s">
        <v>72</v>
      </c>
      <c r="AY305" s="195" t="s">
        <v>174</v>
      </c>
    </row>
    <row r="306" s="13" customFormat="1">
      <c r="A306" s="13"/>
      <c r="B306" s="194"/>
      <c r="C306" s="13"/>
      <c r="D306" s="189" t="s">
        <v>184</v>
      </c>
      <c r="E306" s="195" t="s">
        <v>3</v>
      </c>
      <c r="F306" s="196" t="s">
        <v>409</v>
      </c>
      <c r="G306" s="13"/>
      <c r="H306" s="197">
        <v>4.4690000000000003</v>
      </c>
      <c r="I306" s="198"/>
      <c r="J306" s="13"/>
      <c r="K306" s="13"/>
      <c r="L306" s="194"/>
      <c r="M306" s="199"/>
      <c r="N306" s="200"/>
      <c r="O306" s="200"/>
      <c r="P306" s="200"/>
      <c r="Q306" s="200"/>
      <c r="R306" s="200"/>
      <c r="S306" s="200"/>
      <c r="T306" s="20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95" t="s">
        <v>184</v>
      </c>
      <c r="AU306" s="195" t="s">
        <v>81</v>
      </c>
      <c r="AV306" s="13" t="s">
        <v>81</v>
      </c>
      <c r="AW306" s="13" t="s">
        <v>33</v>
      </c>
      <c r="AX306" s="13" t="s">
        <v>72</v>
      </c>
      <c r="AY306" s="195" t="s">
        <v>174</v>
      </c>
    </row>
    <row r="307" s="13" customFormat="1">
      <c r="A307" s="13"/>
      <c r="B307" s="194"/>
      <c r="C307" s="13"/>
      <c r="D307" s="189" t="s">
        <v>184</v>
      </c>
      <c r="E307" s="195" t="s">
        <v>3</v>
      </c>
      <c r="F307" s="196" t="s">
        <v>410</v>
      </c>
      <c r="G307" s="13"/>
      <c r="H307" s="197">
        <v>4.5199999999999996</v>
      </c>
      <c r="I307" s="198"/>
      <c r="J307" s="13"/>
      <c r="K307" s="13"/>
      <c r="L307" s="194"/>
      <c r="M307" s="199"/>
      <c r="N307" s="200"/>
      <c r="O307" s="200"/>
      <c r="P307" s="200"/>
      <c r="Q307" s="200"/>
      <c r="R307" s="200"/>
      <c r="S307" s="200"/>
      <c r="T307" s="20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95" t="s">
        <v>184</v>
      </c>
      <c r="AU307" s="195" t="s">
        <v>81</v>
      </c>
      <c r="AV307" s="13" t="s">
        <v>81</v>
      </c>
      <c r="AW307" s="13" t="s">
        <v>33</v>
      </c>
      <c r="AX307" s="13" t="s">
        <v>72</v>
      </c>
      <c r="AY307" s="195" t="s">
        <v>174</v>
      </c>
    </row>
    <row r="308" s="13" customFormat="1">
      <c r="A308" s="13"/>
      <c r="B308" s="194"/>
      <c r="C308" s="13"/>
      <c r="D308" s="189" t="s">
        <v>184</v>
      </c>
      <c r="E308" s="195" t="s">
        <v>3</v>
      </c>
      <c r="F308" s="196" t="s">
        <v>411</v>
      </c>
      <c r="G308" s="13"/>
      <c r="H308" s="197">
        <v>6.4610000000000003</v>
      </c>
      <c r="I308" s="198"/>
      <c r="J308" s="13"/>
      <c r="K308" s="13"/>
      <c r="L308" s="194"/>
      <c r="M308" s="199"/>
      <c r="N308" s="200"/>
      <c r="O308" s="200"/>
      <c r="P308" s="200"/>
      <c r="Q308" s="200"/>
      <c r="R308" s="200"/>
      <c r="S308" s="200"/>
      <c r="T308" s="20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95" t="s">
        <v>184</v>
      </c>
      <c r="AU308" s="195" t="s">
        <v>81</v>
      </c>
      <c r="AV308" s="13" t="s">
        <v>81</v>
      </c>
      <c r="AW308" s="13" t="s">
        <v>33</v>
      </c>
      <c r="AX308" s="13" t="s">
        <v>72</v>
      </c>
      <c r="AY308" s="195" t="s">
        <v>174</v>
      </c>
    </row>
    <row r="309" s="13" customFormat="1">
      <c r="A309" s="13"/>
      <c r="B309" s="194"/>
      <c r="C309" s="13"/>
      <c r="D309" s="189" t="s">
        <v>184</v>
      </c>
      <c r="E309" s="195" t="s">
        <v>3</v>
      </c>
      <c r="F309" s="196" t="s">
        <v>412</v>
      </c>
      <c r="G309" s="13"/>
      <c r="H309" s="197">
        <v>4.5709999999999997</v>
      </c>
      <c r="I309" s="198"/>
      <c r="J309" s="13"/>
      <c r="K309" s="13"/>
      <c r="L309" s="194"/>
      <c r="M309" s="199"/>
      <c r="N309" s="200"/>
      <c r="O309" s="200"/>
      <c r="P309" s="200"/>
      <c r="Q309" s="200"/>
      <c r="R309" s="200"/>
      <c r="S309" s="200"/>
      <c r="T309" s="20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95" t="s">
        <v>184</v>
      </c>
      <c r="AU309" s="195" t="s">
        <v>81</v>
      </c>
      <c r="AV309" s="13" t="s">
        <v>81</v>
      </c>
      <c r="AW309" s="13" t="s">
        <v>33</v>
      </c>
      <c r="AX309" s="13" t="s">
        <v>72</v>
      </c>
      <c r="AY309" s="195" t="s">
        <v>174</v>
      </c>
    </row>
    <row r="310" s="13" customFormat="1">
      <c r="A310" s="13"/>
      <c r="B310" s="194"/>
      <c r="C310" s="13"/>
      <c r="D310" s="189" t="s">
        <v>184</v>
      </c>
      <c r="E310" s="195" t="s">
        <v>3</v>
      </c>
      <c r="F310" s="196" t="s">
        <v>413</v>
      </c>
      <c r="G310" s="13"/>
      <c r="H310" s="197">
        <v>5.133</v>
      </c>
      <c r="I310" s="198"/>
      <c r="J310" s="13"/>
      <c r="K310" s="13"/>
      <c r="L310" s="194"/>
      <c r="M310" s="199"/>
      <c r="N310" s="200"/>
      <c r="O310" s="200"/>
      <c r="P310" s="200"/>
      <c r="Q310" s="200"/>
      <c r="R310" s="200"/>
      <c r="S310" s="200"/>
      <c r="T310" s="20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95" t="s">
        <v>184</v>
      </c>
      <c r="AU310" s="195" t="s">
        <v>81</v>
      </c>
      <c r="AV310" s="13" t="s">
        <v>81</v>
      </c>
      <c r="AW310" s="13" t="s">
        <v>33</v>
      </c>
      <c r="AX310" s="13" t="s">
        <v>72</v>
      </c>
      <c r="AY310" s="195" t="s">
        <v>174</v>
      </c>
    </row>
    <row r="311" s="13" customFormat="1">
      <c r="A311" s="13"/>
      <c r="B311" s="194"/>
      <c r="C311" s="13"/>
      <c r="D311" s="189" t="s">
        <v>184</v>
      </c>
      <c r="E311" s="195" t="s">
        <v>3</v>
      </c>
      <c r="F311" s="196" t="s">
        <v>414</v>
      </c>
      <c r="G311" s="13"/>
      <c r="H311" s="197">
        <v>6.8949999999999996</v>
      </c>
      <c r="I311" s="198"/>
      <c r="J311" s="13"/>
      <c r="K311" s="13"/>
      <c r="L311" s="194"/>
      <c r="M311" s="199"/>
      <c r="N311" s="200"/>
      <c r="O311" s="200"/>
      <c r="P311" s="200"/>
      <c r="Q311" s="200"/>
      <c r="R311" s="200"/>
      <c r="S311" s="200"/>
      <c r="T311" s="20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95" t="s">
        <v>184</v>
      </c>
      <c r="AU311" s="195" t="s">
        <v>81</v>
      </c>
      <c r="AV311" s="13" t="s">
        <v>81</v>
      </c>
      <c r="AW311" s="13" t="s">
        <v>33</v>
      </c>
      <c r="AX311" s="13" t="s">
        <v>72</v>
      </c>
      <c r="AY311" s="195" t="s">
        <v>174</v>
      </c>
    </row>
    <row r="312" s="13" customFormat="1">
      <c r="A312" s="13"/>
      <c r="B312" s="194"/>
      <c r="C312" s="13"/>
      <c r="D312" s="189" t="s">
        <v>184</v>
      </c>
      <c r="E312" s="195" t="s">
        <v>3</v>
      </c>
      <c r="F312" s="196" t="s">
        <v>415</v>
      </c>
      <c r="G312" s="13"/>
      <c r="H312" s="197">
        <v>7.6609999999999996</v>
      </c>
      <c r="I312" s="198"/>
      <c r="J312" s="13"/>
      <c r="K312" s="13"/>
      <c r="L312" s="194"/>
      <c r="M312" s="199"/>
      <c r="N312" s="200"/>
      <c r="O312" s="200"/>
      <c r="P312" s="200"/>
      <c r="Q312" s="200"/>
      <c r="R312" s="200"/>
      <c r="S312" s="200"/>
      <c r="T312" s="20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95" t="s">
        <v>184</v>
      </c>
      <c r="AU312" s="195" t="s">
        <v>81</v>
      </c>
      <c r="AV312" s="13" t="s">
        <v>81</v>
      </c>
      <c r="AW312" s="13" t="s">
        <v>33</v>
      </c>
      <c r="AX312" s="13" t="s">
        <v>72</v>
      </c>
      <c r="AY312" s="195" t="s">
        <v>174</v>
      </c>
    </row>
    <row r="313" s="13" customFormat="1">
      <c r="A313" s="13"/>
      <c r="B313" s="194"/>
      <c r="C313" s="13"/>
      <c r="D313" s="189" t="s">
        <v>184</v>
      </c>
      <c r="E313" s="195" t="s">
        <v>3</v>
      </c>
      <c r="F313" s="196" t="s">
        <v>416</v>
      </c>
      <c r="G313" s="13"/>
      <c r="H313" s="197">
        <v>5.9749999999999996</v>
      </c>
      <c r="I313" s="198"/>
      <c r="J313" s="13"/>
      <c r="K313" s="13"/>
      <c r="L313" s="194"/>
      <c r="M313" s="199"/>
      <c r="N313" s="200"/>
      <c r="O313" s="200"/>
      <c r="P313" s="200"/>
      <c r="Q313" s="200"/>
      <c r="R313" s="200"/>
      <c r="S313" s="200"/>
      <c r="T313" s="20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5" t="s">
        <v>184</v>
      </c>
      <c r="AU313" s="195" t="s">
        <v>81</v>
      </c>
      <c r="AV313" s="13" t="s">
        <v>81</v>
      </c>
      <c r="AW313" s="13" t="s">
        <v>33</v>
      </c>
      <c r="AX313" s="13" t="s">
        <v>72</v>
      </c>
      <c r="AY313" s="195" t="s">
        <v>174</v>
      </c>
    </row>
    <row r="314" s="13" customFormat="1">
      <c r="A314" s="13"/>
      <c r="B314" s="194"/>
      <c r="C314" s="13"/>
      <c r="D314" s="189" t="s">
        <v>184</v>
      </c>
      <c r="E314" s="195" t="s">
        <v>3</v>
      </c>
      <c r="F314" s="196" t="s">
        <v>417</v>
      </c>
      <c r="G314" s="13"/>
      <c r="H314" s="197">
        <v>4.5960000000000001</v>
      </c>
      <c r="I314" s="198"/>
      <c r="J314" s="13"/>
      <c r="K314" s="13"/>
      <c r="L314" s="194"/>
      <c r="M314" s="199"/>
      <c r="N314" s="200"/>
      <c r="O314" s="200"/>
      <c r="P314" s="200"/>
      <c r="Q314" s="200"/>
      <c r="R314" s="200"/>
      <c r="S314" s="200"/>
      <c r="T314" s="20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95" t="s">
        <v>184</v>
      </c>
      <c r="AU314" s="195" t="s">
        <v>81</v>
      </c>
      <c r="AV314" s="13" t="s">
        <v>81</v>
      </c>
      <c r="AW314" s="13" t="s">
        <v>33</v>
      </c>
      <c r="AX314" s="13" t="s">
        <v>72</v>
      </c>
      <c r="AY314" s="195" t="s">
        <v>174</v>
      </c>
    </row>
    <row r="315" s="13" customFormat="1">
      <c r="A315" s="13"/>
      <c r="B315" s="194"/>
      <c r="C315" s="13"/>
      <c r="D315" s="189" t="s">
        <v>184</v>
      </c>
      <c r="E315" s="195" t="s">
        <v>3</v>
      </c>
      <c r="F315" s="196" t="s">
        <v>418</v>
      </c>
      <c r="G315" s="13"/>
      <c r="H315" s="197">
        <v>4.6219999999999999</v>
      </c>
      <c r="I315" s="198"/>
      <c r="J315" s="13"/>
      <c r="K315" s="13"/>
      <c r="L315" s="194"/>
      <c r="M315" s="199"/>
      <c r="N315" s="200"/>
      <c r="O315" s="200"/>
      <c r="P315" s="200"/>
      <c r="Q315" s="200"/>
      <c r="R315" s="200"/>
      <c r="S315" s="200"/>
      <c r="T315" s="20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95" t="s">
        <v>184</v>
      </c>
      <c r="AU315" s="195" t="s">
        <v>81</v>
      </c>
      <c r="AV315" s="13" t="s">
        <v>81</v>
      </c>
      <c r="AW315" s="13" t="s">
        <v>33</v>
      </c>
      <c r="AX315" s="13" t="s">
        <v>72</v>
      </c>
      <c r="AY315" s="195" t="s">
        <v>174</v>
      </c>
    </row>
    <row r="316" s="13" customFormat="1">
      <c r="A316" s="13"/>
      <c r="B316" s="194"/>
      <c r="C316" s="13"/>
      <c r="D316" s="189" t="s">
        <v>184</v>
      </c>
      <c r="E316" s="195" t="s">
        <v>3</v>
      </c>
      <c r="F316" s="196" t="s">
        <v>419</v>
      </c>
      <c r="G316" s="13"/>
      <c r="H316" s="197">
        <v>4.4690000000000003</v>
      </c>
      <c r="I316" s="198"/>
      <c r="J316" s="13"/>
      <c r="K316" s="13"/>
      <c r="L316" s="194"/>
      <c r="M316" s="199"/>
      <c r="N316" s="200"/>
      <c r="O316" s="200"/>
      <c r="P316" s="200"/>
      <c r="Q316" s="200"/>
      <c r="R316" s="200"/>
      <c r="S316" s="200"/>
      <c r="T316" s="20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195" t="s">
        <v>184</v>
      </c>
      <c r="AU316" s="195" t="s">
        <v>81</v>
      </c>
      <c r="AV316" s="13" t="s">
        <v>81</v>
      </c>
      <c r="AW316" s="13" t="s">
        <v>33</v>
      </c>
      <c r="AX316" s="13" t="s">
        <v>72</v>
      </c>
      <c r="AY316" s="195" t="s">
        <v>174</v>
      </c>
    </row>
    <row r="317" s="13" customFormat="1">
      <c r="A317" s="13"/>
      <c r="B317" s="194"/>
      <c r="C317" s="13"/>
      <c r="D317" s="189" t="s">
        <v>184</v>
      </c>
      <c r="E317" s="195" t="s">
        <v>3</v>
      </c>
      <c r="F317" s="196" t="s">
        <v>420</v>
      </c>
      <c r="G317" s="13"/>
      <c r="H317" s="197">
        <v>4.5709999999999997</v>
      </c>
      <c r="I317" s="198"/>
      <c r="J317" s="13"/>
      <c r="K317" s="13"/>
      <c r="L317" s="194"/>
      <c r="M317" s="199"/>
      <c r="N317" s="200"/>
      <c r="O317" s="200"/>
      <c r="P317" s="200"/>
      <c r="Q317" s="200"/>
      <c r="R317" s="200"/>
      <c r="S317" s="200"/>
      <c r="T317" s="20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95" t="s">
        <v>184</v>
      </c>
      <c r="AU317" s="195" t="s">
        <v>81</v>
      </c>
      <c r="AV317" s="13" t="s">
        <v>81</v>
      </c>
      <c r="AW317" s="13" t="s">
        <v>33</v>
      </c>
      <c r="AX317" s="13" t="s">
        <v>72</v>
      </c>
      <c r="AY317" s="195" t="s">
        <v>174</v>
      </c>
    </row>
    <row r="318" s="13" customFormat="1">
      <c r="A318" s="13"/>
      <c r="B318" s="194"/>
      <c r="C318" s="13"/>
      <c r="D318" s="189" t="s">
        <v>184</v>
      </c>
      <c r="E318" s="195" t="s">
        <v>3</v>
      </c>
      <c r="F318" s="196" t="s">
        <v>421</v>
      </c>
      <c r="G318" s="13"/>
      <c r="H318" s="197">
        <v>4.6219999999999999</v>
      </c>
      <c r="I318" s="198"/>
      <c r="J318" s="13"/>
      <c r="K318" s="13"/>
      <c r="L318" s="194"/>
      <c r="M318" s="199"/>
      <c r="N318" s="200"/>
      <c r="O318" s="200"/>
      <c r="P318" s="200"/>
      <c r="Q318" s="200"/>
      <c r="R318" s="200"/>
      <c r="S318" s="200"/>
      <c r="T318" s="20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95" t="s">
        <v>184</v>
      </c>
      <c r="AU318" s="195" t="s">
        <v>81</v>
      </c>
      <c r="AV318" s="13" t="s">
        <v>81</v>
      </c>
      <c r="AW318" s="13" t="s">
        <v>33</v>
      </c>
      <c r="AX318" s="13" t="s">
        <v>72</v>
      </c>
      <c r="AY318" s="195" t="s">
        <v>174</v>
      </c>
    </row>
    <row r="319" s="13" customFormat="1">
      <c r="A319" s="13"/>
      <c r="B319" s="194"/>
      <c r="C319" s="13"/>
      <c r="D319" s="189" t="s">
        <v>184</v>
      </c>
      <c r="E319" s="195" t="s">
        <v>3</v>
      </c>
      <c r="F319" s="196" t="s">
        <v>422</v>
      </c>
      <c r="G319" s="13"/>
      <c r="H319" s="197">
        <v>7.508</v>
      </c>
      <c r="I319" s="198"/>
      <c r="J319" s="13"/>
      <c r="K319" s="13"/>
      <c r="L319" s="194"/>
      <c r="M319" s="199"/>
      <c r="N319" s="200"/>
      <c r="O319" s="200"/>
      <c r="P319" s="200"/>
      <c r="Q319" s="200"/>
      <c r="R319" s="200"/>
      <c r="S319" s="200"/>
      <c r="T319" s="20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95" t="s">
        <v>184</v>
      </c>
      <c r="AU319" s="195" t="s">
        <v>81</v>
      </c>
      <c r="AV319" s="13" t="s">
        <v>81</v>
      </c>
      <c r="AW319" s="13" t="s">
        <v>33</v>
      </c>
      <c r="AX319" s="13" t="s">
        <v>72</v>
      </c>
      <c r="AY319" s="195" t="s">
        <v>174</v>
      </c>
    </row>
    <row r="320" s="13" customFormat="1">
      <c r="A320" s="13"/>
      <c r="B320" s="194"/>
      <c r="C320" s="13"/>
      <c r="D320" s="189" t="s">
        <v>184</v>
      </c>
      <c r="E320" s="195" t="s">
        <v>3</v>
      </c>
      <c r="F320" s="196" t="s">
        <v>423</v>
      </c>
      <c r="G320" s="13"/>
      <c r="H320" s="197">
        <v>7.3540000000000001</v>
      </c>
      <c r="I320" s="198"/>
      <c r="J320" s="13"/>
      <c r="K320" s="13"/>
      <c r="L320" s="194"/>
      <c r="M320" s="199"/>
      <c r="N320" s="200"/>
      <c r="O320" s="200"/>
      <c r="P320" s="200"/>
      <c r="Q320" s="200"/>
      <c r="R320" s="200"/>
      <c r="S320" s="200"/>
      <c r="T320" s="20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95" t="s">
        <v>184</v>
      </c>
      <c r="AU320" s="195" t="s">
        <v>81</v>
      </c>
      <c r="AV320" s="13" t="s">
        <v>81</v>
      </c>
      <c r="AW320" s="13" t="s">
        <v>33</v>
      </c>
      <c r="AX320" s="13" t="s">
        <v>72</v>
      </c>
      <c r="AY320" s="195" t="s">
        <v>174</v>
      </c>
    </row>
    <row r="321" s="13" customFormat="1">
      <c r="A321" s="13"/>
      <c r="B321" s="194"/>
      <c r="C321" s="13"/>
      <c r="D321" s="189" t="s">
        <v>184</v>
      </c>
      <c r="E321" s="195" t="s">
        <v>3</v>
      </c>
      <c r="F321" s="196" t="s">
        <v>424</v>
      </c>
      <c r="G321" s="13"/>
      <c r="H321" s="197">
        <v>7.2009999999999996</v>
      </c>
      <c r="I321" s="198"/>
      <c r="J321" s="13"/>
      <c r="K321" s="13"/>
      <c r="L321" s="194"/>
      <c r="M321" s="199"/>
      <c r="N321" s="200"/>
      <c r="O321" s="200"/>
      <c r="P321" s="200"/>
      <c r="Q321" s="200"/>
      <c r="R321" s="200"/>
      <c r="S321" s="200"/>
      <c r="T321" s="20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95" t="s">
        <v>184</v>
      </c>
      <c r="AU321" s="195" t="s">
        <v>81</v>
      </c>
      <c r="AV321" s="13" t="s">
        <v>81</v>
      </c>
      <c r="AW321" s="13" t="s">
        <v>33</v>
      </c>
      <c r="AX321" s="13" t="s">
        <v>72</v>
      </c>
      <c r="AY321" s="195" t="s">
        <v>174</v>
      </c>
    </row>
    <row r="322" s="13" customFormat="1">
      <c r="A322" s="13"/>
      <c r="B322" s="194"/>
      <c r="C322" s="13"/>
      <c r="D322" s="189" t="s">
        <v>184</v>
      </c>
      <c r="E322" s="195" t="s">
        <v>3</v>
      </c>
      <c r="F322" s="196" t="s">
        <v>425</v>
      </c>
      <c r="G322" s="13"/>
      <c r="H322" s="197">
        <v>6.4859999999999998</v>
      </c>
      <c r="I322" s="198"/>
      <c r="J322" s="13"/>
      <c r="K322" s="13"/>
      <c r="L322" s="194"/>
      <c r="M322" s="199"/>
      <c r="N322" s="200"/>
      <c r="O322" s="200"/>
      <c r="P322" s="200"/>
      <c r="Q322" s="200"/>
      <c r="R322" s="200"/>
      <c r="S322" s="200"/>
      <c r="T322" s="20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95" t="s">
        <v>184</v>
      </c>
      <c r="AU322" s="195" t="s">
        <v>81</v>
      </c>
      <c r="AV322" s="13" t="s">
        <v>81</v>
      </c>
      <c r="AW322" s="13" t="s">
        <v>33</v>
      </c>
      <c r="AX322" s="13" t="s">
        <v>72</v>
      </c>
      <c r="AY322" s="195" t="s">
        <v>174</v>
      </c>
    </row>
    <row r="323" s="13" customFormat="1">
      <c r="A323" s="13"/>
      <c r="B323" s="194"/>
      <c r="C323" s="13"/>
      <c r="D323" s="189" t="s">
        <v>184</v>
      </c>
      <c r="E323" s="195" t="s">
        <v>3</v>
      </c>
      <c r="F323" s="196" t="s">
        <v>426</v>
      </c>
      <c r="G323" s="13"/>
      <c r="H323" s="197">
        <v>4.4429999999999996</v>
      </c>
      <c r="I323" s="198"/>
      <c r="J323" s="13"/>
      <c r="K323" s="13"/>
      <c r="L323" s="194"/>
      <c r="M323" s="199"/>
      <c r="N323" s="200"/>
      <c r="O323" s="200"/>
      <c r="P323" s="200"/>
      <c r="Q323" s="200"/>
      <c r="R323" s="200"/>
      <c r="S323" s="200"/>
      <c r="T323" s="20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95" t="s">
        <v>184</v>
      </c>
      <c r="AU323" s="195" t="s">
        <v>81</v>
      </c>
      <c r="AV323" s="13" t="s">
        <v>81</v>
      </c>
      <c r="AW323" s="13" t="s">
        <v>33</v>
      </c>
      <c r="AX323" s="13" t="s">
        <v>72</v>
      </c>
      <c r="AY323" s="195" t="s">
        <v>174</v>
      </c>
    </row>
    <row r="324" s="13" customFormat="1">
      <c r="A324" s="13"/>
      <c r="B324" s="194"/>
      <c r="C324" s="13"/>
      <c r="D324" s="189" t="s">
        <v>184</v>
      </c>
      <c r="E324" s="195" t="s">
        <v>3</v>
      </c>
      <c r="F324" s="196" t="s">
        <v>427</v>
      </c>
      <c r="G324" s="13"/>
      <c r="H324" s="197">
        <v>3.7280000000000002</v>
      </c>
      <c r="I324" s="198"/>
      <c r="J324" s="13"/>
      <c r="K324" s="13"/>
      <c r="L324" s="194"/>
      <c r="M324" s="199"/>
      <c r="N324" s="200"/>
      <c r="O324" s="200"/>
      <c r="P324" s="200"/>
      <c r="Q324" s="200"/>
      <c r="R324" s="200"/>
      <c r="S324" s="200"/>
      <c r="T324" s="20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95" t="s">
        <v>184</v>
      </c>
      <c r="AU324" s="195" t="s">
        <v>81</v>
      </c>
      <c r="AV324" s="13" t="s">
        <v>81</v>
      </c>
      <c r="AW324" s="13" t="s">
        <v>33</v>
      </c>
      <c r="AX324" s="13" t="s">
        <v>72</v>
      </c>
      <c r="AY324" s="195" t="s">
        <v>174</v>
      </c>
    </row>
    <row r="325" s="13" customFormat="1">
      <c r="A325" s="13"/>
      <c r="B325" s="194"/>
      <c r="C325" s="13"/>
      <c r="D325" s="189" t="s">
        <v>184</v>
      </c>
      <c r="E325" s="195" t="s">
        <v>3</v>
      </c>
      <c r="F325" s="196" t="s">
        <v>428</v>
      </c>
      <c r="G325" s="13"/>
      <c r="H325" s="197">
        <v>3.4729999999999999</v>
      </c>
      <c r="I325" s="198"/>
      <c r="J325" s="13"/>
      <c r="K325" s="13"/>
      <c r="L325" s="194"/>
      <c r="M325" s="199"/>
      <c r="N325" s="200"/>
      <c r="O325" s="200"/>
      <c r="P325" s="200"/>
      <c r="Q325" s="200"/>
      <c r="R325" s="200"/>
      <c r="S325" s="200"/>
      <c r="T325" s="20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95" t="s">
        <v>184</v>
      </c>
      <c r="AU325" s="195" t="s">
        <v>81</v>
      </c>
      <c r="AV325" s="13" t="s">
        <v>81</v>
      </c>
      <c r="AW325" s="13" t="s">
        <v>33</v>
      </c>
      <c r="AX325" s="13" t="s">
        <v>72</v>
      </c>
      <c r="AY325" s="195" t="s">
        <v>174</v>
      </c>
    </row>
    <row r="326" s="13" customFormat="1">
      <c r="A326" s="13"/>
      <c r="B326" s="194"/>
      <c r="C326" s="13"/>
      <c r="D326" s="189" t="s">
        <v>184</v>
      </c>
      <c r="E326" s="195" t="s">
        <v>3</v>
      </c>
      <c r="F326" s="196" t="s">
        <v>429</v>
      </c>
      <c r="G326" s="13"/>
      <c r="H326" s="197">
        <v>3.7280000000000002</v>
      </c>
      <c r="I326" s="198"/>
      <c r="J326" s="13"/>
      <c r="K326" s="13"/>
      <c r="L326" s="194"/>
      <c r="M326" s="199"/>
      <c r="N326" s="200"/>
      <c r="O326" s="200"/>
      <c r="P326" s="200"/>
      <c r="Q326" s="200"/>
      <c r="R326" s="200"/>
      <c r="S326" s="200"/>
      <c r="T326" s="20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95" t="s">
        <v>184</v>
      </c>
      <c r="AU326" s="195" t="s">
        <v>81</v>
      </c>
      <c r="AV326" s="13" t="s">
        <v>81</v>
      </c>
      <c r="AW326" s="13" t="s">
        <v>33</v>
      </c>
      <c r="AX326" s="13" t="s">
        <v>72</v>
      </c>
      <c r="AY326" s="195" t="s">
        <v>174</v>
      </c>
    </row>
    <row r="327" s="13" customFormat="1">
      <c r="A327" s="13"/>
      <c r="B327" s="194"/>
      <c r="C327" s="13"/>
      <c r="D327" s="189" t="s">
        <v>184</v>
      </c>
      <c r="E327" s="195" t="s">
        <v>3</v>
      </c>
      <c r="F327" s="196" t="s">
        <v>430</v>
      </c>
      <c r="G327" s="13"/>
      <c r="H327" s="197">
        <v>3.3959999999999999</v>
      </c>
      <c r="I327" s="198"/>
      <c r="J327" s="13"/>
      <c r="K327" s="13"/>
      <c r="L327" s="194"/>
      <c r="M327" s="199"/>
      <c r="N327" s="200"/>
      <c r="O327" s="200"/>
      <c r="P327" s="200"/>
      <c r="Q327" s="200"/>
      <c r="R327" s="200"/>
      <c r="S327" s="200"/>
      <c r="T327" s="20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95" t="s">
        <v>184</v>
      </c>
      <c r="AU327" s="195" t="s">
        <v>81</v>
      </c>
      <c r="AV327" s="13" t="s">
        <v>81</v>
      </c>
      <c r="AW327" s="13" t="s">
        <v>33</v>
      </c>
      <c r="AX327" s="13" t="s">
        <v>72</v>
      </c>
      <c r="AY327" s="195" t="s">
        <v>174</v>
      </c>
    </row>
    <row r="328" s="13" customFormat="1">
      <c r="A328" s="13"/>
      <c r="B328" s="194"/>
      <c r="C328" s="13"/>
      <c r="D328" s="189" t="s">
        <v>184</v>
      </c>
      <c r="E328" s="195" t="s">
        <v>3</v>
      </c>
      <c r="F328" s="196" t="s">
        <v>431</v>
      </c>
      <c r="G328" s="13"/>
      <c r="H328" s="197">
        <v>4.7240000000000002</v>
      </c>
      <c r="I328" s="198"/>
      <c r="J328" s="13"/>
      <c r="K328" s="13"/>
      <c r="L328" s="194"/>
      <c r="M328" s="199"/>
      <c r="N328" s="200"/>
      <c r="O328" s="200"/>
      <c r="P328" s="200"/>
      <c r="Q328" s="200"/>
      <c r="R328" s="200"/>
      <c r="S328" s="200"/>
      <c r="T328" s="20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95" t="s">
        <v>184</v>
      </c>
      <c r="AU328" s="195" t="s">
        <v>81</v>
      </c>
      <c r="AV328" s="13" t="s">
        <v>81</v>
      </c>
      <c r="AW328" s="13" t="s">
        <v>33</v>
      </c>
      <c r="AX328" s="13" t="s">
        <v>72</v>
      </c>
      <c r="AY328" s="195" t="s">
        <v>174</v>
      </c>
    </row>
    <row r="329" s="13" customFormat="1">
      <c r="A329" s="13"/>
      <c r="B329" s="194"/>
      <c r="C329" s="13"/>
      <c r="D329" s="189" t="s">
        <v>184</v>
      </c>
      <c r="E329" s="195" t="s">
        <v>3</v>
      </c>
      <c r="F329" s="196" t="s">
        <v>432</v>
      </c>
      <c r="G329" s="13"/>
      <c r="H329" s="197">
        <v>2.375</v>
      </c>
      <c r="I329" s="198"/>
      <c r="J329" s="13"/>
      <c r="K329" s="13"/>
      <c r="L329" s="194"/>
      <c r="M329" s="199"/>
      <c r="N329" s="200"/>
      <c r="O329" s="200"/>
      <c r="P329" s="200"/>
      <c r="Q329" s="200"/>
      <c r="R329" s="200"/>
      <c r="S329" s="200"/>
      <c r="T329" s="20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95" t="s">
        <v>184</v>
      </c>
      <c r="AU329" s="195" t="s">
        <v>81</v>
      </c>
      <c r="AV329" s="13" t="s">
        <v>81</v>
      </c>
      <c r="AW329" s="13" t="s">
        <v>33</v>
      </c>
      <c r="AX329" s="13" t="s">
        <v>72</v>
      </c>
      <c r="AY329" s="195" t="s">
        <v>174</v>
      </c>
    </row>
    <row r="330" s="13" customFormat="1">
      <c r="A330" s="13"/>
      <c r="B330" s="194"/>
      <c r="C330" s="13"/>
      <c r="D330" s="189" t="s">
        <v>184</v>
      </c>
      <c r="E330" s="195" t="s">
        <v>3</v>
      </c>
      <c r="F330" s="196" t="s">
        <v>433</v>
      </c>
      <c r="G330" s="13"/>
      <c r="H330" s="197">
        <v>4.8520000000000003</v>
      </c>
      <c r="I330" s="198"/>
      <c r="J330" s="13"/>
      <c r="K330" s="13"/>
      <c r="L330" s="194"/>
      <c r="M330" s="199"/>
      <c r="N330" s="200"/>
      <c r="O330" s="200"/>
      <c r="P330" s="200"/>
      <c r="Q330" s="200"/>
      <c r="R330" s="200"/>
      <c r="S330" s="200"/>
      <c r="T330" s="20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95" t="s">
        <v>184</v>
      </c>
      <c r="AU330" s="195" t="s">
        <v>81</v>
      </c>
      <c r="AV330" s="13" t="s">
        <v>81</v>
      </c>
      <c r="AW330" s="13" t="s">
        <v>33</v>
      </c>
      <c r="AX330" s="13" t="s">
        <v>72</v>
      </c>
      <c r="AY330" s="195" t="s">
        <v>174</v>
      </c>
    </row>
    <row r="331" s="13" customFormat="1">
      <c r="A331" s="13"/>
      <c r="B331" s="194"/>
      <c r="C331" s="13"/>
      <c r="D331" s="189" t="s">
        <v>184</v>
      </c>
      <c r="E331" s="195" t="s">
        <v>3</v>
      </c>
      <c r="F331" s="196" t="s">
        <v>434</v>
      </c>
      <c r="G331" s="13"/>
      <c r="H331" s="197">
        <v>3.8050000000000002</v>
      </c>
      <c r="I331" s="198"/>
      <c r="J331" s="13"/>
      <c r="K331" s="13"/>
      <c r="L331" s="194"/>
      <c r="M331" s="199"/>
      <c r="N331" s="200"/>
      <c r="O331" s="200"/>
      <c r="P331" s="200"/>
      <c r="Q331" s="200"/>
      <c r="R331" s="200"/>
      <c r="S331" s="200"/>
      <c r="T331" s="20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95" t="s">
        <v>184</v>
      </c>
      <c r="AU331" s="195" t="s">
        <v>81</v>
      </c>
      <c r="AV331" s="13" t="s">
        <v>81</v>
      </c>
      <c r="AW331" s="13" t="s">
        <v>33</v>
      </c>
      <c r="AX331" s="13" t="s">
        <v>72</v>
      </c>
      <c r="AY331" s="195" t="s">
        <v>174</v>
      </c>
    </row>
    <row r="332" s="16" customFormat="1">
      <c r="A332" s="16"/>
      <c r="B332" s="217"/>
      <c r="C332" s="16"/>
      <c r="D332" s="189" t="s">
        <v>184</v>
      </c>
      <c r="E332" s="218" t="s">
        <v>3</v>
      </c>
      <c r="F332" s="219" t="s">
        <v>344</v>
      </c>
      <c r="G332" s="16"/>
      <c r="H332" s="220">
        <v>458.47199999999998</v>
      </c>
      <c r="I332" s="221"/>
      <c r="J332" s="16"/>
      <c r="K332" s="16"/>
      <c r="L332" s="217"/>
      <c r="M332" s="222"/>
      <c r="N332" s="223"/>
      <c r="O332" s="223"/>
      <c r="P332" s="223"/>
      <c r="Q332" s="223"/>
      <c r="R332" s="223"/>
      <c r="S332" s="223"/>
      <c r="T332" s="224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T332" s="218" t="s">
        <v>184</v>
      </c>
      <c r="AU332" s="218" t="s">
        <v>81</v>
      </c>
      <c r="AV332" s="16" t="s">
        <v>89</v>
      </c>
      <c r="AW332" s="16" t="s">
        <v>33</v>
      </c>
      <c r="AX332" s="16" t="s">
        <v>72</v>
      </c>
      <c r="AY332" s="218" t="s">
        <v>174</v>
      </c>
    </row>
    <row r="333" s="13" customFormat="1">
      <c r="A333" s="13"/>
      <c r="B333" s="194"/>
      <c r="C333" s="13"/>
      <c r="D333" s="189" t="s">
        <v>184</v>
      </c>
      <c r="E333" s="195" t="s">
        <v>3</v>
      </c>
      <c r="F333" s="196" t="s">
        <v>435</v>
      </c>
      <c r="G333" s="13"/>
      <c r="H333" s="197">
        <v>412.60500000000002</v>
      </c>
      <c r="I333" s="198"/>
      <c r="J333" s="13"/>
      <c r="K333" s="13"/>
      <c r="L333" s="194"/>
      <c r="M333" s="199"/>
      <c r="N333" s="200"/>
      <c r="O333" s="200"/>
      <c r="P333" s="200"/>
      <c r="Q333" s="200"/>
      <c r="R333" s="200"/>
      <c r="S333" s="200"/>
      <c r="T333" s="20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195" t="s">
        <v>184</v>
      </c>
      <c r="AU333" s="195" t="s">
        <v>81</v>
      </c>
      <c r="AV333" s="13" t="s">
        <v>81</v>
      </c>
      <c r="AW333" s="13" t="s">
        <v>33</v>
      </c>
      <c r="AX333" s="13" t="s">
        <v>72</v>
      </c>
      <c r="AY333" s="195" t="s">
        <v>174</v>
      </c>
    </row>
    <row r="334" s="16" customFormat="1">
      <c r="A334" s="16"/>
      <c r="B334" s="217"/>
      <c r="C334" s="16"/>
      <c r="D334" s="189" t="s">
        <v>184</v>
      </c>
      <c r="E334" s="218" t="s">
        <v>3</v>
      </c>
      <c r="F334" s="219" t="s">
        <v>344</v>
      </c>
      <c r="G334" s="16"/>
      <c r="H334" s="220">
        <v>412.60500000000002</v>
      </c>
      <c r="I334" s="221"/>
      <c r="J334" s="16"/>
      <c r="K334" s="16"/>
      <c r="L334" s="217"/>
      <c r="M334" s="222"/>
      <c r="N334" s="223"/>
      <c r="O334" s="223"/>
      <c r="P334" s="223"/>
      <c r="Q334" s="223"/>
      <c r="R334" s="223"/>
      <c r="S334" s="223"/>
      <c r="T334" s="224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218" t="s">
        <v>184</v>
      </c>
      <c r="AU334" s="218" t="s">
        <v>81</v>
      </c>
      <c r="AV334" s="16" t="s">
        <v>89</v>
      </c>
      <c r="AW334" s="16" t="s">
        <v>33</v>
      </c>
      <c r="AX334" s="16" t="s">
        <v>79</v>
      </c>
      <c r="AY334" s="218" t="s">
        <v>174</v>
      </c>
    </row>
    <row r="335" s="2" customFormat="1" ht="16.5" customHeight="1">
      <c r="A335" s="40"/>
      <c r="B335" s="175"/>
      <c r="C335" s="176" t="s">
        <v>436</v>
      </c>
      <c r="D335" s="176" t="s">
        <v>176</v>
      </c>
      <c r="E335" s="177" t="s">
        <v>437</v>
      </c>
      <c r="F335" s="178" t="s">
        <v>438</v>
      </c>
      <c r="G335" s="179" t="s">
        <v>242</v>
      </c>
      <c r="H335" s="180">
        <v>45.844999999999999</v>
      </c>
      <c r="I335" s="181"/>
      <c r="J335" s="182">
        <f>ROUND(I335*H335,2)</f>
        <v>0</v>
      </c>
      <c r="K335" s="178" t="s">
        <v>180</v>
      </c>
      <c r="L335" s="41"/>
      <c r="M335" s="183" t="s">
        <v>3</v>
      </c>
      <c r="N335" s="184" t="s">
        <v>43</v>
      </c>
      <c r="O335" s="74"/>
      <c r="P335" s="185">
        <f>O335*H335</f>
        <v>0</v>
      </c>
      <c r="Q335" s="185">
        <v>0</v>
      </c>
      <c r="R335" s="185">
        <f>Q335*H335</f>
        <v>0</v>
      </c>
      <c r="S335" s="185">
        <v>0</v>
      </c>
      <c r="T335" s="18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187" t="s">
        <v>111</v>
      </c>
      <c r="AT335" s="187" t="s">
        <v>176</v>
      </c>
      <c r="AU335" s="187" t="s">
        <v>81</v>
      </c>
      <c r="AY335" s="21" t="s">
        <v>174</v>
      </c>
      <c r="BE335" s="188">
        <f>IF(N335="základní",J335,0)</f>
        <v>0</v>
      </c>
      <c r="BF335" s="188">
        <f>IF(N335="snížená",J335,0)</f>
        <v>0</v>
      </c>
      <c r="BG335" s="188">
        <f>IF(N335="zákl. přenesená",J335,0)</f>
        <v>0</v>
      </c>
      <c r="BH335" s="188">
        <f>IF(N335="sníž. přenesená",J335,0)</f>
        <v>0</v>
      </c>
      <c r="BI335" s="188">
        <f>IF(N335="nulová",J335,0)</f>
        <v>0</v>
      </c>
      <c r="BJ335" s="21" t="s">
        <v>79</v>
      </c>
      <c r="BK335" s="188">
        <f>ROUND(I335*H335,2)</f>
        <v>0</v>
      </c>
      <c r="BL335" s="21" t="s">
        <v>111</v>
      </c>
      <c r="BM335" s="187" t="s">
        <v>439</v>
      </c>
    </row>
    <row r="336" s="2" customFormat="1">
      <c r="A336" s="40"/>
      <c r="B336" s="41"/>
      <c r="C336" s="40"/>
      <c r="D336" s="189" t="s">
        <v>182</v>
      </c>
      <c r="E336" s="40"/>
      <c r="F336" s="190" t="s">
        <v>349</v>
      </c>
      <c r="G336" s="40"/>
      <c r="H336" s="40"/>
      <c r="I336" s="191"/>
      <c r="J336" s="40"/>
      <c r="K336" s="40"/>
      <c r="L336" s="41"/>
      <c r="M336" s="192"/>
      <c r="N336" s="193"/>
      <c r="O336" s="74"/>
      <c r="P336" s="74"/>
      <c r="Q336" s="74"/>
      <c r="R336" s="74"/>
      <c r="S336" s="74"/>
      <c r="T336" s="75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21" t="s">
        <v>182</v>
      </c>
      <c r="AU336" s="21" t="s">
        <v>81</v>
      </c>
    </row>
    <row r="337" s="13" customFormat="1">
      <c r="A337" s="13"/>
      <c r="B337" s="194"/>
      <c r="C337" s="13"/>
      <c r="D337" s="189" t="s">
        <v>184</v>
      </c>
      <c r="E337" s="195" t="s">
        <v>3</v>
      </c>
      <c r="F337" s="196" t="s">
        <v>440</v>
      </c>
      <c r="G337" s="13"/>
      <c r="H337" s="197">
        <v>45.844999999999999</v>
      </c>
      <c r="I337" s="198"/>
      <c r="J337" s="13"/>
      <c r="K337" s="13"/>
      <c r="L337" s="194"/>
      <c r="M337" s="199"/>
      <c r="N337" s="200"/>
      <c r="O337" s="200"/>
      <c r="P337" s="200"/>
      <c r="Q337" s="200"/>
      <c r="R337" s="200"/>
      <c r="S337" s="200"/>
      <c r="T337" s="20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95" t="s">
        <v>184</v>
      </c>
      <c r="AU337" s="195" t="s">
        <v>81</v>
      </c>
      <c r="AV337" s="13" t="s">
        <v>81</v>
      </c>
      <c r="AW337" s="13" t="s">
        <v>33</v>
      </c>
      <c r="AX337" s="13" t="s">
        <v>72</v>
      </c>
      <c r="AY337" s="195" t="s">
        <v>174</v>
      </c>
    </row>
    <row r="338" s="14" customFormat="1">
      <c r="A338" s="14"/>
      <c r="B338" s="202"/>
      <c r="C338" s="14"/>
      <c r="D338" s="189" t="s">
        <v>184</v>
      </c>
      <c r="E338" s="203" t="s">
        <v>3</v>
      </c>
      <c r="F338" s="204" t="s">
        <v>187</v>
      </c>
      <c r="G338" s="14"/>
      <c r="H338" s="205">
        <v>45.844999999999999</v>
      </c>
      <c r="I338" s="206"/>
      <c r="J338" s="14"/>
      <c r="K338" s="14"/>
      <c r="L338" s="202"/>
      <c r="M338" s="207"/>
      <c r="N338" s="208"/>
      <c r="O338" s="208"/>
      <c r="P338" s="208"/>
      <c r="Q338" s="208"/>
      <c r="R338" s="208"/>
      <c r="S338" s="208"/>
      <c r="T338" s="209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03" t="s">
        <v>184</v>
      </c>
      <c r="AU338" s="203" t="s">
        <v>81</v>
      </c>
      <c r="AV338" s="14" t="s">
        <v>111</v>
      </c>
      <c r="AW338" s="14" t="s">
        <v>33</v>
      </c>
      <c r="AX338" s="14" t="s">
        <v>79</v>
      </c>
      <c r="AY338" s="203" t="s">
        <v>174</v>
      </c>
    </row>
    <row r="339" s="2" customFormat="1">
      <c r="A339" s="40"/>
      <c r="B339" s="175"/>
      <c r="C339" s="176" t="s">
        <v>441</v>
      </c>
      <c r="D339" s="176" t="s">
        <v>176</v>
      </c>
      <c r="E339" s="177" t="s">
        <v>442</v>
      </c>
      <c r="F339" s="178" t="s">
        <v>443</v>
      </c>
      <c r="G339" s="179" t="s">
        <v>179</v>
      </c>
      <c r="H339" s="180">
        <v>12217.584999999999</v>
      </c>
      <c r="I339" s="181"/>
      <c r="J339" s="182">
        <f>ROUND(I339*H339,2)</f>
        <v>0</v>
      </c>
      <c r="K339" s="178" t="s">
        <v>180</v>
      </c>
      <c r="L339" s="41"/>
      <c r="M339" s="183" t="s">
        <v>3</v>
      </c>
      <c r="N339" s="184" t="s">
        <v>43</v>
      </c>
      <c r="O339" s="74"/>
      <c r="P339" s="185">
        <f>O339*H339</f>
        <v>0</v>
      </c>
      <c r="Q339" s="185">
        <v>0.00058</v>
      </c>
      <c r="R339" s="185">
        <f>Q339*H339</f>
        <v>7.0861992999999996</v>
      </c>
      <c r="S339" s="185">
        <v>0</v>
      </c>
      <c r="T339" s="18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187" t="s">
        <v>111</v>
      </c>
      <c r="AT339" s="187" t="s">
        <v>176</v>
      </c>
      <c r="AU339" s="187" t="s">
        <v>81</v>
      </c>
      <c r="AY339" s="21" t="s">
        <v>174</v>
      </c>
      <c r="BE339" s="188">
        <f>IF(N339="základní",J339,0)</f>
        <v>0</v>
      </c>
      <c r="BF339" s="188">
        <f>IF(N339="snížená",J339,0)</f>
        <v>0</v>
      </c>
      <c r="BG339" s="188">
        <f>IF(N339="zákl. přenesená",J339,0)</f>
        <v>0</v>
      </c>
      <c r="BH339" s="188">
        <f>IF(N339="sníž. přenesená",J339,0)</f>
        <v>0</v>
      </c>
      <c r="BI339" s="188">
        <f>IF(N339="nulová",J339,0)</f>
        <v>0</v>
      </c>
      <c r="BJ339" s="21" t="s">
        <v>79</v>
      </c>
      <c r="BK339" s="188">
        <f>ROUND(I339*H339,2)</f>
        <v>0</v>
      </c>
      <c r="BL339" s="21" t="s">
        <v>111</v>
      </c>
      <c r="BM339" s="187" t="s">
        <v>444</v>
      </c>
    </row>
    <row r="340" s="2" customFormat="1">
      <c r="A340" s="40"/>
      <c r="B340" s="41"/>
      <c r="C340" s="40"/>
      <c r="D340" s="189" t="s">
        <v>182</v>
      </c>
      <c r="E340" s="40"/>
      <c r="F340" s="190" t="s">
        <v>227</v>
      </c>
      <c r="G340" s="40"/>
      <c r="H340" s="40"/>
      <c r="I340" s="191"/>
      <c r="J340" s="40"/>
      <c r="K340" s="40"/>
      <c r="L340" s="41"/>
      <c r="M340" s="192"/>
      <c r="N340" s="193"/>
      <c r="O340" s="74"/>
      <c r="P340" s="74"/>
      <c r="Q340" s="74"/>
      <c r="R340" s="74"/>
      <c r="S340" s="74"/>
      <c r="T340" s="75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21" t="s">
        <v>182</v>
      </c>
      <c r="AU340" s="21" t="s">
        <v>81</v>
      </c>
    </row>
    <row r="341" s="15" customFormat="1">
      <c r="A341" s="15"/>
      <c r="B341" s="210"/>
      <c r="C341" s="15"/>
      <c r="D341" s="189" t="s">
        <v>184</v>
      </c>
      <c r="E341" s="211" t="s">
        <v>3</v>
      </c>
      <c r="F341" s="212" t="s">
        <v>256</v>
      </c>
      <c r="G341" s="15"/>
      <c r="H341" s="211" t="s">
        <v>3</v>
      </c>
      <c r="I341" s="213"/>
      <c r="J341" s="15"/>
      <c r="K341" s="15"/>
      <c r="L341" s="210"/>
      <c r="M341" s="214"/>
      <c r="N341" s="215"/>
      <c r="O341" s="215"/>
      <c r="P341" s="215"/>
      <c r="Q341" s="215"/>
      <c r="R341" s="215"/>
      <c r="S341" s="215"/>
      <c r="T341" s="216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11" t="s">
        <v>184</v>
      </c>
      <c r="AU341" s="211" t="s">
        <v>81</v>
      </c>
      <c r="AV341" s="15" t="s">
        <v>79</v>
      </c>
      <c r="AW341" s="15" t="s">
        <v>33</v>
      </c>
      <c r="AX341" s="15" t="s">
        <v>72</v>
      </c>
      <c r="AY341" s="211" t="s">
        <v>174</v>
      </c>
    </row>
    <row r="342" s="13" customFormat="1">
      <c r="A342" s="13"/>
      <c r="B342" s="194"/>
      <c r="C342" s="13"/>
      <c r="D342" s="189" t="s">
        <v>184</v>
      </c>
      <c r="E342" s="195" t="s">
        <v>3</v>
      </c>
      <c r="F342" s="196" t="s">
        <v>445</v>
      </c>
      <c r="G342" s="13"/>
      <c r="H342" s="197">
        <v>112.75</v>
      </c>
      <c r="I342" s="198"/>
      <c r="J342" s="13"/>
      <c r="K342" s="13"/>
      <c r="L342" s="194"/>
      <c r="M342" s="199"/>
      <c r="N342" s="200"/>
      <c r="O342" s="200"/>
      <c r="P342" s="200"/>
      <c r="Q342" s="200"/>
      <c r="R342" s="200"/>
      <c r="S342" s="200"/>
      <c r="T342" s="20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95" t="s">
        <v>184</v>
      </c>
      <c r="AU342" s="195" t="s">
        <v>81</v>
      </c>
      <c r="AV342" s="13" t="s">
        <v>81</v>
      </c>
      <c r="AW342" s="13" t="s">
        <v>33</v>
      </c>
      <c r="AX342" s="13" t="s">
        <v>72</v>
      </c>
      <c r="AY342" s="195" t="s">
        <v>174</v>
      </c>
    </row>
    <row r="343" s="13" customFormat="1">
      <c r="A343" s="13"/>
      <c r="B343" s="194"/>
      <c r="C343" s="13"/>
      <c r="D343" s="189" t="s">
        <v>184</v>
      </c>
      <c r="E343" s="195" t="s">
        <v>3</v>
      </c>
      <c r="F343" s="196" t="s">
        <v>446</v>
      </c>
      <c r="G343" s="13"/>
      <c r="H343" s="197">
        <v>294.68000000000001</v>
      </c>
      <c r="I343" s="198"/>
      <c r="J343" s="13"/>
      <c r="K343" s="13"/>
      <c r="L343" s="194"/>
      <c r="M343" s="199"/>
      <c r="N343" s="200"/>
      <c r="O343" s="200"/>
      <c r="P343" s="200"/>
      <c r="Q343" s="200"/>
      <c r="R343" s="200"/>
      <c r="S343" s="200"/>
      <c r="T343" s="20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95" t="s">
        <v>184</v>
      </c>
      <c r="AU343" s="195" t="s">
        <v>81</v>
      </c>
      <c r="AV343" s="13" t="s">
        <v>81</v>
      </c>
      <c r="AW343" s="13" t="s">
        <v>33</v>
      </c>
      <c r="AX343" s="13" t="s">
        <v>72</v>
      </c>
      <c r="AY343" s="195" t="s">
        <v>174</v>
      </c>
    </row>
    <row r="344" s="13" customFormat="1">
      <c r="A344" s="13"/>
      <c r="B344" s="194"/>
      <c r="C344" s="13"/>
      <c r="D344" s="189" t="s">
        <v>184</v>
      </c>
      <c r="E344" s="195" t="s">
        <v>3</v>
      </c>
      <c r="F344" s="196" t="s">
        <v>447</v>
      </c>
      <c r="G344" s="13"/>
      <c r="H344" s="197">
        <v>275.06999999999999</v>
      </c>
      <c r="I344" s="198"/>
      <c r="J344" s="13"/>
      <c r="K344" s="13"/>
      <c r="L344" s="194"/>
      <c r="M344" s="199"/>
      <c r="N344" s="200"/>
      <c r="O344" s="200"/>
      <c r="P344" s="200"/>
      <c r="Q344" s="200"/>
      <c r="R344" s="200"/>
      <c r="S344" s="200"/>
      <c r="T344" s="20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95" t="s">
        <v>184</v>
      </c>
      <c r="AU344" s="195" t="s">
        <v>81</v>
      </c>
      <c r="AV344" s="13" t="s">
        <v>81</v>
      </c>
      <c r="AW344" s="13" t="s">
        <v>33</v>
      </c>
      <c r="AX344" s="13" t="s">
        <v>72</v>
      </c>
      <c r="AY344" s="195" t="s">
        <v>174</v>
      </c>
    </row>
    <row r="345" s="13" customFormat="1">
      <c r="A345" s="13"/>
      <c r="B345" s="194"/>
      <c r="C345" s="13"/>
      <c r="D345" s="189" t="s">
        <v>184</v>
      </c>
      <c r="E345" s="195" t="s">
        <v>3</v>
      </c>
      <c r="F345" s="196" t="s">
        <v>448</v>
      </c>
      <c r="G345" s="13"/>
      <c r="H345" s="197">
        <v>183.40000000000001</v>
      </c>
      <c r="I345" s="198"/>
      <c r="J345" s="13"/>
      <c r="K345" s="13"/>
      <c r="L345" s="194"/>
      <c r="M345" s="199"/>
      <c r="N345" s="200"/>
      <c r="O345" s="200"/>
      <c r="P345" s="200"/>
      <c r="Q345" s="200"/>
      <c r="R345" s="200"/>
      <c r="S345" s="200"/>
      <c r="T345" s="20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95" t="s">
        <v>184</v>
      </c>
      <c r="AU345" s="195" t="s">
        <v>81</v>
      </c>
      <c r="AV345" s="13" t="s">
        <v>81</v>
      </c>
      <c r="AW345" s="13" t="s">
        <v>33</v>
      </c>
      <c r="AX345" s="13" t="s">
        <v>72</v>
      </c>
      <c r="AY345" s="195" t="s">
        <v>174</v>
      </c>
    </row>
    <row r="346" s="13" customFormat="1">
      <c r="A346" s="13"/>
      <c r="B346" s="194"/>
      <c r="C346" s="13"/>
      <c r="D346" s="189" t="s">
        <v>184</v>
      </c>
      <c r="E346" s="195" t="s">
        <v>3</v>
      </c>
      <c r="F346" s="196" t="s">
        <v>449</v>
      </c>
      <c r="G346" s="13"/>
      <c r="H346" s="197">
        <v>177.55000000000001</v>
      </c>
      <c r="I346" s="198"/>
      <c r="J346" s="13"/>
      <c r="K346" s="13"/>
      <c r="L346" s="194"/>
      <c r="M346" s="199"/>
      <c r="N346" s="200"/>
      <c r="O346" s="200"/>
      <c r="P346" s="200"/>
      <c r="Q346" s="200"/>
      <c r="R346" s="200"/>
      <c r="S346" s="200"/>
      <c r="T346" s="20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95" t="s">
        <v>184</v>
      </c>
      <c r="AU346" s="195" t="s">
        <v>81</v>
      </c>
      <c r="AV346" s="13" t="s">
        <v>81</v>
      </c>
      <c r="AW346" s="13" t="s">
        <v>33</v>
      </c>
      <c r="AX346" s="13" t="s">
        <v>72</v>
      </c>
      <c r="AY346" s="195" t="s">
        <v>174</v>
      </c>
    </row>
    <row r="347" s="13" customFormat="1">
      <c r="A347" s="13"/>
      <c r="B347" s="194"/>
      <c r="C347" s="13"/>
      <c r="D347" s="189" t="s">
        <v>184</v>
      </c>
      <c r="E347" s="195" t="s">
        <v>3</v>
      </c>
      <c r="F347" s="196" t="s">
        <v>450</v>
      </c>
      <c r="G347" s="13"/>
      <c r="H347" s="197">
        <v>107.73</v>
      </c>
      <c r="I347" s="198"/>
      <c r="J347" s="13"/>
      <c r="K347" s="13"/>
      <c r="L347" s="194"/>
      <c r="M347" s="199"/>
      <c r="N347" s="200"/>
      <c r="O347" s="200"/>
      <c r="P347" s="200"/>
      <c r="Q347" s="200"/>
      <c r="R347" s="200"/>
      <c r="S347" s="200"/>
      <c r="T347" s="20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95" t="s">
        <v>184</v>
      </c>
      <c r="AU347" s="195" t="s">
        <v>81</v>
      </c>
      <c r="AV347" s="13" t="s">
        <v>81</v>
      </c>
      <c r="AW347" s="13" t="s">
        <v>33</v>
      </c>
      <c r="AX347" s="13" t="s">
        <v>72</v>
      </c>
      <c r="AY347" s="195" t="s">
        <v>174</v>
      </c>
    </row>
    <row r="348" s="13" customFormat="1">
      <c r="A348" s="13"/>
      <c r="B348" s="194"/>
      <c r="C348" s="13"/>
      <c r="D348" s="189" t="s">
        <v>184</v>
      </c>
      <c r="E348" s="195" t="s">
        <v>3</v>
      </c>
      <c r="F348" s="196" t="s">
        <v>451</v>
      </c>
      <c r="G348" s="13"/>
      <c r="H348" s="197">
        <v>72.625</v>
      </c>
      <c r="I348" s="198"/>
      <c r="J348" s="13"/>
      <c r="K348" s="13"/>
      <c r="L348" s="194"/>
      <c r="M348" s="199"/>
      <c r="N348" s="200"/>
      <c r="O348" s="200"/>
      <c r="P348" s="200"/>
      <c r="Q348" s="200"/>
      <c r="R348" s="200"/>
      <c r="S348" s="200"/>
      <c r="T348" s="20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95" t="s">
        <v>184</v>
      </c>
      <c r="AU348" s="195" t="s">
        <v>81</v>
      </c>
      <c r="AV348" s="13" t="s">
        <v>81</v>
      </c>
      <c r="AW348" s="13" t="s">
        <v>33</v>
      </c>
      <c r="AX348" s="13" t="s">
        <v>72</v>
      </c>
      <c r="AY348" s="195" t="s">
        <v>174</v>
      </c>
    </row>
    <row r="349" s="13" customFormat="1">
      <c r="A349" s="13"/>
      <c r="B349" s="194"/>
      <c r="C349" s="13"/>
      <c r="D349" s="189" t="s">
        <v>184</v>
      </c>
      <c r="E349" s="195" t="s">
        <v>3</v>
      </c>
      <c r="F349" s="196" t="s">
        <v>452</v>
      </c>
      <c r="G349" s="13"/>
      <c r="H349" s="197">
        <v>195.59999999999999</v>
      </c>
      <c r="I349" s="198"/>
      <c r="J349" s="13"/>
      <c r="K349" s="13"/>
      <c r="L349" s="194"/>
      <c r="M349" s="199"/>
      <c r="N349" s="200"/>
      <c r="O349" s="200"/>
      <c r="P349" s="200"/>
      <c r="Q349" s="200"/>
      <c r="R349" s="200"/>
      <c r="S349" s="200"/>
      <c r="T349" s="20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195" t="s">
        <v>184</v>
      </c>
      <c r="AU349" s="195" t="s">
        <v>81</v>
      </c>
      <c r="AV349" s="13" t="s">
        <v>81</v>
      </c>
      <c r="AW349" s="13" t="s">
        <v>33</v>
      </c>
      <c r="AX349" s="13" t="s">
        <v>72</v>
      </c>
      <c r="AY349" s="195" t="s">
        <v>174</v>
      </c>
    </row>
    <row r="350" s="13" customFormat="1">
      <c r="A350" s="13"/>
      <c r="B350" s="194"/>
      <c r="C350" s="13"/>
      <c r="D350" s="189" t="s">
        <v>184</v>
      </c>
      <c r="E350" s="195" t="s">
        <v>3</v>
      </c>
      <c r="F350" s="196" t="s">
        <v>453</v>
      </c>
      <c r="G350" s="13"/>
      <c r="H350" s="197">
        <v>245.625</v>
      </c>
      <c r="I350" s="198"/>
      <c r="J350" s="13"/>
      <c r="K350" s="13"/>
      <c r="L350" s="194"/>
      <c r="M350" s="199"/>
      <c r="N350" s="200"/>
      <c r="O350" s="200"/>
      <c r="P350" s="200"/>
      <c r="Q350" s="200"/>
      <c r="R350" s="200"/>
      <c r="S350" s="200"/>
      <c r="T350" s="20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195" t="s">
        <v>184</v>
      </c>
      <c r="AU350" s="195" t="s">
        <v>81</v>
      </c>
      <c r="AV350" s="13" t="s">
        <v>81</v>
      </c>
      <c r="AW350" s="13" t="s">
        <v>33</v>
      </c>
      <c r="AX350" s="13" t="s">
        <v>72</v>
      </c>
      <c r="AY350" s="195" t="s">
        <v>174</v>
      </c>
    </row>
    <row r="351" s="13" customFormat="1">
      <c r="A351" s="13"/>
      <c r="B351" s="194"/>
      <c r="C351" s="13"/>
      <c r="D351" s="189" t="s">
        <v>184</v>
      </c>
      <c r="E351" s="195" t="s">
        <v>3</v>
      </c>
      <c r="F351" s="196" t="s">
        <v>454</v>
      </c>
      <c r="G351" s="13"/>
      <c r="H351" s="197">
        <v>200.69999999999999</v>
      </c>
      <c r="I351" s="198"/>
      <c r="J351" s="13"/>
      <c r="K351" s="13"/>
      <c r="L351" s="194"/>
      <c r="M351" s="199"/>
      <c r="N351" s="200"/>
      <c r="O351" s="200"/>
      <c r="P351" s="200"/>
      <c r="Q351" s="200"/>
      <c r="R351" s="200"/>
      <c r="S351" s="200"/>
      <c r="T351" s="20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195" t="s">
        <v>184</v>
      </c>
      <c r="AU351" s="195" t="s">
        <v>81</v>
      </c>
      <c r="AV351" s="13" t="s">
        <v>81</v>
      </c>
      <c r="AW351" s="13" t="s">
        <v>33</v>
      </c>
      <c r="AX351" s="13" t="s">
        <v>72</v>
      </c>
      <c r="AY351" s="195" t="s">
        <v>174</v>
      </c>
    </row>
    <row r="352" s="13" customFormat="1">
      <c r="A352" s="13"/>
      <c r="B352" s="194"/>
      <c r="C352" s="13"/>
      <c r="D352" s="189" t="s">
        <v>184</v>
      </c>
      <c r="E352" s="195" t="s">
        <v>3</v>
      </c>
      <c r="F352" s="196" t="s">
        <v>455</v>
      </c>
      <c r="G352" s="13"/>
      <c r="H352" s="197">
        <v>281.81999999999999</v>
      </c>
      <c r="I352" s="198"/>
      <c r="J352" s="13"/>
      <c r="K352" s="13"/>
      <c r="L352" s="194"/>
      <c r="M352" s="199"/>
      <c r="N352" s="200"/>
      <c r="O352" s="200"/>
      <c r="P352" s="200"/>
      <c r="Q352" s="200"/>
      <c r="R352" s="200"/>
      <c r="S352" s="200"/>
      <c r="T352" s="20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195" t="s">
        <v>184</v>
      </c>
      <c r="AU352" s="195" t="s">
        <v>81</v>
      </c>
      <c r="AV352" s="13" t="s">
        <v>81</v>
      </c>
      <c r="AW352" s="13" t="s">
        <v>33</v>
      </c>
      <c r="AX352" s="13" t="s">
        <v>72</v>
      </c>
      <c r="AY352" s="195" t="s">
        <v>174</v>
      </c>
    </row>
    <row r="353" s="13" customFormat="1">
      <c r="A353" s="13"/>
      <c r="B353" s="194"/>
      <c r="C353" s="13"/>
      <c r="D353" s="189" t="s">
        <v>184</v>
      </c>
      <c r="E353" s="195" t="s">
        <v>3</v>
      </c>
      <c r="F353" s="196" t="s">
        <v>456</v>
      </c>
      <c r="G353" s="13"/>
      <c r="H353" s="197">
        <v>319.5</v>
      </c>
      <c r="I353" s="198"/>
      <c r="J353" s="13"/>
      <c r="K353" s="13"/>
      <c r="L353" s="194"/>
      <c r="M353" s="199"/>
      <c r="N353" s="200"/>
      <c r="O353" s="200"/>
      <c r="P353" s="200"/>
      <c r="Q353" s="200"/>
      <c r="R353" s="200"/>
      <c r="S353" s="200"/>
      <c r="T353" s="20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95" t="s">
        <v>184</v>
      </c>
      <c r="AU353" s="195" t="s">
        <v>81</v>
      </c>
      <c r="AV353" s="13" t="s">
        <v>81</v>
      </c>
      <c r="AW353" s="13" t="s">
        <v>33</v>
      </c>
      <c r="AX353" s="13" t="s">
        <v>72</v>
      </c>
      <c r="AY353" s="195" t="s">
        <v>174</v>
      </c>
    </row>
    <row r="354" s="13" customFormat="1">
      <c r="A354" s="13"/>
      <c r="B354" s="194"/>
      <c r="C354" s="13"/>
      <c r="D354" s="189" t="s">
        <v>184</v>
      </c>
      <c r="E354" s="195" t="s">
        <v>3</v>
      </c>
      <c r="F354" s="196" t="s">
        <v>457</v>
      </c>
      <c r="G354" s="13"/>
      <c r="H354" s="197">
        <v>93.620000000000005</v>
      </c>
      <c r="I354" s="198"/>
      <c r="J354" s="13"/>
      <c r="K354" s="13"/>
      <c r="L354" s="194"/>
      <c r="M354" s="199"/>
      <c r="N354" s="200"/>
      <c r="O354" s="200"/>
      <c r="P354" s="200"/>
      <c r="Q354" s="200"/>
      <c r="R354" s="200"/>
      <c r="S354" s="200"/>
      <c r="T354" s="20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195" t="s">
        <v>184</v>
      </c>
      <c r="AU354" s="195" t="s">
        <v>81</v>
      </c>
      <c r="AV354" s="13" t="s">
        <v>81</v>
      </c>
      <c r="AW354" s="13" t="s">
        <v>33</v>
      </c>
      <c r="AX354" s="13" t="s">
        <v>72</v>
      </c>
      <c r="AY354" s="195" t="s">
        <v>174</v>
      </c>
    </row>
    <row r="355" s="13" customFormat="1">
      <c r="A355" s="13"/>
      <c r="B355" s="194"/>
      <c r="C355" s="13"/>
      <c r="D355" s="189" t="s">
        <v>184</v>
      </c>
      <c r="E355" s="195" t="s">
        <v>3</v>
      </c>
      <c r="F355" s="196" t="s">
        <v>458</v>
      </c>
      <c r="G355" s="13"/>
      <c r="H355" s="197">
        <v>222.18000000000001</v>
      </c>
      <c r="I355" s="198"/>
      <c r="J355" s="13"/>
      <c r="K355" s="13"/>
      <c r="L355" s="194"/>
      <c r="M355" s="199"/>
      <c r="N355" s="200"/>
      <c r="O355" s="200"/>
      <c r="P355" s="200"/>
      <c r="Q355" s="200"/>
      <c r="R355" s="200"/>
      <c r="S355" s="200"/>
      <c r="T355" s="20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95" t="s">
        <v>184</v>
      </c>
      <c r="AU355" s="195" t="s">
        <v>81</v>
      </c>
      <c r="AV355" s="13" t="s">
        <v>81</v>
      </c>
      <c r="AW355" s="13" t="s">
        <v>33</v>
      </c>
      <c r="AX355" s="13" t="s">
        <v>72</v>
      </c>
      <c r="AY355" s="195" t="s">
        <v>174</v>
      </c>
    </row>
    <row r="356" s="13" customFormat="1">
      <c r="A356" s="13"/>
      <c r="B356" s="194"/>
      <c r="C356" s="13"/>
      <c r="D356" s="189" t="s">
        <v>184</v>
      </c>
      <c r="E356" s="195" t="s">
        <v>3</v>
      </c>
      <c r="F356" s="196" t="s">
        <v>459</v>
      </c>
      <c r="G356" s="13"/>
      <c r="H356" s="197">
        <v>368.5</v>
      </c>
      <c r="I356" s="198"/>
      <c r="J356" s="13"/>
      <c r="K356" s="13"/>
      <c r="L356" s="194"/>
      <c r="M356" s="199"/>
      <c r="N356" s="200"/>
      <c r="O356" s="200"/>
      <c r="P356" s="200"/>
      <c r="Q356" s="200"/>
      <c r="R356" s="200"/>
      <c r="S356" s="200"/>
      <c r="T356" s="20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195" t="s">
        <v>184</v>
      </c>
      <c r="AU356" s="195" t="s">
        <v>81</v>
      </c>
      <c r="AV356" s="13" t="s">
        <v>81</v>
      </c>
      <c r="AW356" s="13" t="s">
        <v>33</v>
      </c>
      <c r="AX356" s="13" t="s">
        <v>72</v>
      </c>
      <c r="AY356" s="195" t="s">
        <v>174</v>
      </c>
    </row>
    <row r="357" s="13" customFormat="1">
      <c r="A357" s="13"/>
      <c r="B357" s="194"/>
      <c r="C357" s="13"/>
      <c r="D357" s="189" t="s">
        <v>184</v>
      </c>
      <c r="E357" s="195" t="s">
        <v>3</v>
      </c>
      <c r="F357" s="196" t="s">
        <v>460</v>
      </c>
      <c r="G357" s="13"/>
      <c r="H357" s="197">
        <v>152.40000000000001</v>
      </c>
      <c r="I357" s="198"/>
      <c r="J357" s="13"/>
      <c r="K357" s="13"/>
      <c r="L357" s="194"/>
      <c r="M357" s="199"/>
      <c r="N357" s="200"/>
      <c r="O357" s="200"/>
      <c r="P357" s="200"/>
      <c r="Q357" s="200"/>
      <c r="R357" s="200"/>
      <c r="S357" s="200"/>
      <c r="T357" s="20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195" t="s">
        <v>184</v>
      </c>
      <c r="AU357" s="195" t="s">
        <v>81</v>
      </c>
      <c r="AV357" s="13" t="s">
        <v>81</v>
      </c>
      <c r="AW357" s="13" t="s">
        <v>33</v>
      </c>
      <c r="AX357" s="13" t="s">
        <v>72</v>
      </c>
      <c r="AY357" s="195" t="s">
        <v>174</v>
      </c>
    </row>
    <row r="358" s="13" customFormat="1">
      <c r="A358" s="13"/>
      <c r="B358" s="194"/>
      <c r="C358" s="13"/>
      <c r="D358" s="189" t="s">
        <v>184</v>
      </c>
      <c r="E358" s="195" t="s">
        <v>3</v>
      </c>
      <c r="F358" s="196" t="s">
        <v>461</v>
      </c>
      <c r="G358" s="13"/>
      <c r="H358" s="197">
        <v>251.61500000000001</v>
      </c>
      <c r="I358" s="198"/>
      <c r="J358" s="13"/>
      <c r="K358" s="13"/>
      <c r="L358" s="194"/>
      <c r="M358" s="199"/>
      <c r="N358" s="200"/>
      <c r="O358" s="200"/>
      <c r="P358" s="200"/>
      <c r="Q358" s="200"/>
      <c r="R358" s="200"/>
      <c r="S358" s="200"/>
      <c r="T358" s="20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95" t="s">
        <v>184</v>
      </c>
      <c r="AU358" s="195" t="s">
        <v>81</v>
      </c>
      <c r="AV358" s="13" t="s">
        <v>81</v>
      </c>
      <c r="AW358" s="13" t="s">
        <v>33</v>
      </c>
      <c r="AX358" s="13" t="s">
        <v>72</v>
      </c>
      <c r="AY358" s="195" t="s">
        <v>174</v>
      </c>
    </row>
    <row r="359" s="13" customFormat="1">
      <c r="A359" s="13"/>
      <c r="B359" s="194"/>
      <c r="C359" s="13"/>
      <c r="D359" s="189" t="s">
        <v>184</v>
      </c>
      <c r="E359" s="195" t="s">
        <v>3</v>
      </c>
      <c r="F359" s="196" t="s">
        <v>462</v>
      </c>
      <c r="G359" s="13"/>
      <c r="H359" s="197">
        <v>232.5</v>
      </c>
      <c r="I359" s="198"/>
      <c r="J359" s="13"/>
      <c r="K359" s="13"/>
      <c r="L359" s="194"/>
      <c r="M359" s="199"/>
      <c r="N359" s="200"/>
      <c r="O359" s="200"/>
      <c r="P359" s="200"/>
      <c r="Q359" s="200"/>
      <c r="R359" s="200"/>
      <c r="S359" s="200"/>
      <c r="T359" s="20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195" t="s">
        <v>184</v>
      </c>
      <c r="AU359" s="195" t="s">
        <v>81</v>
      </c>
      <c r="AV359" s="13" t="s">
        <v>81</v>
      </c>
      <c r="AW359" s="13" t="s">
        <v>33</v>
      </c>
      <c r="AX359" s="13" t="s">
        <v>72</v>
      </c>
      <c r="AY359" s="195" t="s">
        <v>174</v>
      </c>
    </row>
    <row r="360" s="13" customFormat="1">
      <c r="A360" s="13"/>
      <c r="B360" s="194"/>
      <c r="C360" s="13"/>
      <c r="D360" s="189" t="s">
        <v>184</v>
      </c>
      <c r="E360" s="195" t="s">
        <v>3</v>
      </c>
      <c r="F360" s="196" t="s">
        <v>463</v>
      </c>
      <c r="G360" s="13"/>
      <c r="H360" s="197">
        <v>183.34999999999999</v>
      </c>
      <c r="I360" s="198"/>
      <c r="J360" s="13"/>
      <c r="K360" s="13"/>
      <c r="L360" s="194"/>
      <c r="M360" s="199"/>
      <c r="N360" s="200"/>
      <c r="O360" s="200"/>
      <c r="P360" s="200"/>
      <c r="Q360" s="200"/>
      <c r="R360" s="200"/>
      <c r="S360" s="200"/>
      <c r="T360" s="20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195" t="s">
        <v>184</v>
      </c>
      <c r="AU360" s="195" t="s">
        <v>81</v>
      </c>
      <c r="AV360" s="13" t="s">
        <v>81</v>
      </c>
      <c r="AW360" s="13" t="s">
        <v>33</v>
      </c>
      <c r="AX360" s="13" t="s">
        <v>72</v>
      </c>
      <c r="AY360" s="195" t="s">
        <v>174</v>
      </c>
    </row>
    <row r="361" s="13" customFormat="1">
      <c r="A361" s="13"/>
      <c r="B361" s="194"/>
      <c r="C361" s="13"/>
      <c r="D361" s="189" t="s">
        <v>184</v>
      </c>
      <c r="E361" s="195" t="s">
        <v>3</v>
      </c>
      <c r="F361" s="196" t="s">
        <v>464</v>
      </c>
      <c r="G361" s="13"/>
      <c r="H361" s="197">
        <v>187.68000000000001</v>
      </c>
      <c r="I361" s="198"/>
      <c r="J361" s="13"/>
      <c r="K361" s="13"/>
      <c r="L361" s="194"/>
      <c r="M361" s="199"/>
      <c r="N361" s="200"/>
      <c r="O361" s="200"/>
      <c r="P361" s="200"/>
      <c r="Q361" s="200"/>
      <c r="R361" s="200"/>
      <c r="S361" s="200"/>
      <c r="T361" s="20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195" t="s">
        <v>184</v>
      </c>
      <c r="AU361" s="195" t="s">
        <v>81</v>
      </c>
      <c r="AV361" s="13" t="s">
        <v>81</v>
      </c>
      <c r="AW361" s="13" t="s">
        <v>33</v>
      </c>
      <c r="AX361" s="13" t="s">
        <v>72</v>
      </c>
      <c r="AY361" s="195" t="s">
        <v>174</v>
      </c>
    </row>
    <row r="362" s="13" customFormat="1">
      <c r="A362" s="13"/>
      <c r="B362" s="194"/>
      <c r="C362" s="13"/>
      <c r="D362" s="189" t="s">
        <v>184</v>
      </c>
      <c r="E362" s="195" t="s">
        <v>3</v>
      </c>
      <c r="F362" s="196" t="s">
        <v>465</v>
      </c>
      <c r="G362" s="13"/>
      <c r="H362" s="197">
        <v>159</v>
      </c>
      <c r="I362" s="198"/>
      <c r="J362" s="13"/>
      <c r="K362" s="13"/>
      <c r="L362" s="194"/>
      <c r="M362" s="199"/>
      <c r="N362" s="200"/>
      <c r="O362" s="200"/>
      <c r="P362" s="200"/>
      <c r="Q362" s="200"/>
      <c r="R362" s="200"/>
      <c r="S362" s="200"/>
      <c r="T362" s="20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195" t="s">
        <v>184</v>
      </c>
      <c r="AU362" s="195" t="s">
        <v>81</v>
      </c>
      <c r="AV362" s="13" t="s">
        <v>81</v>
      </c>
      <c r="AW362" s="13" t="s">
        <v>33</v>
      </c>
      <c r="AX362" s="13" t="s">
        <v>72</v>
      </c>
      <c r="AY362" s="195" t="s">
        <v>174</v>
      </c>
    </row>
    <row r="363" s="13" customFormat="1">
      <c r="A363" s="13"/>
      <c r="B363" s="194"/>
      <c r="C363" s="13"/>
      <c r="D363" s="189" t="s">
        <v>184</v>
      </c>
      <c r="E363" s="195" t="s">
        <v>3</v>
      </c>
      <c r="F363" s="196" t="s">
        <v>466</v>
      </c>
      <c r="G363" s="13"/>
      <c r="H363" s="197">
        <v>116.875</v>
      </c>
      <c r="I363" s="198"/>
      <c r="J363" s="13"/>
      <c r="K363" s="13"/>
      <c r="L363" s="194"/>
      <c r="M363" s="199"/>
      <c r="N363" s="200"/>
      <c r="O363" s="200"/>
      <c r="P363" s="200"/>
      <c r="Q363" s="200"/>
      <c r="R363" s="200"/>
      <c r="S363" s="200"/>
      <c r="T363" s="20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95" t="s">
        <v>184</v>
      </c>
      <c r="AU363" s="195" t="s">
        <v>81</v>
      </c>
      <c r="AV363" s="13" t="s">
        <v>81</v>
      </c>
      <c r="AW363" s="13" t="s">
        <v>33</v>
      </c>
      <c r="AX363" s="13" t="s">
        <v>72</v>
      </c>
      <c r="AY363" s="195" t="s">
        <v>174</v>
      </c>
    </row>
    <row r="364" s="13" customFormat="1">
      <c r="A364" s="13"/>
      <c r="B364" s="194"/>
      <c r="C364" s="13"/>
      <c r="D364" s="189" t="s">
        <v>184</v>
      </c>
      <c r="E364" s="195" t="s">
        <v>3</v>
      </c>
      <c r="F364" s="196" t="s">
        <v>467</v>
      </c>
      <c r="G364" s="13"/>
      <c r="H364" s="197">
        <v>168.41999999999999</v>
      </c>
      <c r="I364" s="198"/>
      <c r="J364" s="13"/>
      <c r="K364" s="13"/>
      <c r="L364" s="194"/>
      <c r="M364" s="199"/>
      <c r="N364" s="200"/>
      <c r="O364" s="200"/>
      <c r="P364" s="200"/>
      <c r="Q364" s="200"/>
      <c r="R364" s="200"/>
      <c r="S364" s="200"/>
      <c r="T364" s="20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195" t="s">
        <v>184</v>
      </c>
      <c r="AU364" s="195" t="s">
        <v>81</v>
      </c>
      <c r="AV364" s="13" t="s">
        <v>81</v>
      </c>
      <c r="AW364" s="13" t="s">
        <v>33</v>
      </c>
      <c r="AX364" s="13" t="s">
        <v>72</v>
      </c>
      <c r="AY364" s="195" t="s">
        <v>174</v>
      </c>
    </row>
    <row r="365" s="13" customFormat="1">
      <c r="A365" s="13"/>
      <c r="B365" s="194"/>
      <c r="C365" s="13"/>
      <c r="D365" s="189" t="s">
        <v>184</v>
      </c>
      <c r="E365" s="195" t="s">
        <v>3</v>
      </c>
      <c r="F365" s="196" t="s">
        <v>468</v>
      </c>
      <c r="G365" s="13"/>
      <c r="H365" s="197">
        <v>83.420000000000002</v>
      </c>
      <c r="I365" s="198"/>
      <c r="J365" s="13"/>
      <c r="K365" s="13"/>
      <c r="L365" s="194"/>
      <c r="M365" s="199"/>
      <c r="N365" s="200"/>
      <c r="O365" s="200"/>
      <c r="P365" s="200"/>
      <c r="Q365" s="200"/>
      <c r="R365" s="200"/>
      <c r="S365" s="200"/>
      <c r="T365" s="20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195" t="s">
        <v>184</v>
      </c>
      <c r="AU365" s="195" t="s">
        <v>81</v>
      </c>
      <c r="AV365" s="13" t="s">
        <v>81</v>
      </c>
      <c r="AW365" s="13" t="s">
        <v>33</v>
      </c>
      <c r="AX365" s="13" t="s">
        <v>72</v>
      </c>
      <c r="AY365" s="195" t="s">
        <v>174</v>
      </c>
    </row>
    <row r="366" s="13" customFormat="1">
      <c r="A366" s="13"/>
      <c r="B366" s="194"/>
      <c r="C366" s="13"/>
      <c r="D366" s="189" t="s">
        <v>184</v>
      </c>
      <c r="E366" s="195" t="s">
        <v>3</v>
      </c>
      <c r="F366" s="196" t="s">
        <v>469</v>
      </c>
      <c r="G366" s="13"/>
      <c r="H366" s="197">
        <v>125.40000000000001</v>
      </c>
      <c r="I366" s="198"/>
      <c r="J366" s="13"/>
      <c r="K366" s="13"/>
      <c r="L366" s="194"/>
      <c r="M366" s="199"/>
      <c r="N366" s="200"/>
      <c r="O366" s="200"/>
      <c r="P366" s="200"/>
      <c r="Q366" s="200"/>
      <c r="R366" s="200"/>
      <c r="S366" s="200"/>
      <c r="T366" s="20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195" t="s">
        <v>184</v>
      </c>
      <c r="AU366" s="195" t="s">
        <v>81</v>
      </c>
      <c r="AV366" s="13" t="s">
        <v>81</v>
      </c>
      <c r="AW366" s="13" t="s">
        <v>33</v>
      </c>
      <c r="AX366" s="13" t="s">
        <v>72</v>
      </c>
      <c r="AY366" s="195" t="s">
        <v>174</v>
      </c>
    </row>
    <row r="367" s="13" customFormat="1">
      <c r="A367" s="13"/>
      <c r="B367" s="194"/>
      <c r="C367" s="13"/>
      <c r="D367" s="189" t="s">
        <v>184</v>
      </c>
      <c r="E367" s="195" t="s">
        <v>3</v>
      </c>
      <c r="F367" s="196" t="s">
        <v>470</v>
      </c>
      <c r="G367" s="13"/>
      <c r="H367" s="197">
        <v>60.060000000000002</v>
      </c>
      <c r="I367" s="198"/>
      <c r="J367" s="13"/>
      <c r="K367" s="13"/>
      <c r="L367" s="194"/>
      <c r="M367" s="199"/>
      <c r="N367" s="200"/>
      <c r="O367" s="200"/>
      <c r="P367" s="200"/>
      <c r="Q367" s="200"/>
      <c r="R367" s="200"/>
      <c r="S367" s="200"/>
      <c r="T367" s="20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195" t="s">
        <v>184</v>
      </c>
      <c r="AU367" s="195" t="s">
        <v>81</v>
      </c>
      <c r="AV367" s="13" t="s">
        <v>81</v>
      </c>
      <c r="AW367" s="13" t="s">
        <v>33</v>
      </c>
      <c r="AX367" s="13" t="s">
        <v>72</v>
      </c>
      <c r="AY367" s="195" t="s">
        <v>174</v>
      </c>
    </row>
    <row r="368" s="13" customFormat="1">
      <c r="A368" s="13"/>
      <c r="B368" s="194"/>
      <c r="C368" s="13"/>
      <c r="D368" s="189" t="s">
        <v>184</v>
      </c>
      <c r="E368" s="195" t="s">
        <v>3</v>
      </c>
      <c r="F368" s="196" t="s">
        <v>471</v>
      </c>
      <c r="G368" s="13"/>
      <c r="H368" s="197">
        <v>98.450000000000003</v>
      </c>
      <c r="I368" s="198"/>
      <c r="J368" s="13"/>
      <c r="K368" s="13"/>
      <c r="L368" s="194"/>
      <c r="M368" s="199"/>
      <c r="N368" s="200"/>
      <c r="O368" s="200"/>
      <c r="P368" s="200"/>
      <c r="Q368" s="200"/>
      <c r="R368" s="200"/>
      <c r="S368" s="200"/>
      <c r="T368" s="20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195" t="s">
        <v>184</v>
      </c>
      <c r="AU368" s="195" t="s">
        <v>81</v>
      </c>
      <c r="AV368" s="13" t="s">
        <v>81</v>
      </c>
      <c r="AW368" s="13" t="s">
        <v>33</v>
      </c>
      <c r="AX368" s="13" t="s">
        <v>72</v>
      </c>
      <c r="AY368" s="195" t="s">
        <v>174</v>
      </c>
    </row>
    <row r="369" s="15" customFormat="1">
      <c r="A369" s="15"/>
      <c r="B369" s="210"/>
      <c r="C369" s="15"/>
      <c r="D369" s="189" t="s">
        <v>184</v>
      </c>
      <c r="E369" s="211" t="s">
        <v>3</v>
      </c>
      <c r="F369" s="212" t="s">
        <v>291</v>
      </c>
      <c r="G369" s="15"/>
      <c r="H369" s="211" t="s">
        <v>3</v>
      </c>
      <c r="I369" s="213"/>
      <c r="J369" s="15"/>
      <c r="K369" s="15"/>
      <c r="L369" s="210"/>
      <c r="M369" s="214"/>
      <c r="N369" s="215"/>
      <c r="O369" s="215"/>
      <c r="P369" s="215"/>
      <c r="Q369" s="215"/>
      <c r="R369" s="215"/>
      <c r="S369" s="215"/>
      <c r="T369" s="216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11" t="s">
        <v>184</v>
      </c>
      <c r="AU369" s="211" t="s">
        <v>81</v>
      </c>
      <c r="AV369" s="15" t="s">
        <v>79</v>
      </c>
      <c r="AW369" s="15" t="s">
        <v>33</v>
      </c>
      <c r="AX369" s="15" t="s">
        <v>72</v>
      </c>
      <c r="AY369" s="211" t="s">
        <v>174</v>
      </c>
    </row>
    <row r="370" s="13" customFormat="1">
      <c r="A370" s="13"/>
      <c r="B370" s="194"/>
      <c r="C370" s="13"/>
      <c r="D370" s="189" t="s">
        <v>184</v>
      </c>
      <c r="E370" s="195" t="s">
        <v>3</v>
      </c>
      <c r="F370" s="196" t="s">
        <v>472</v>
      </c>
      <c r="G370" s="13"/>
      <c r="H370" s="197">
        <v>57.310000000000002</v>
      </c>
      <c r="I370" s="198"/>
      <c r="J370" s="13"/>
      <c r="K370" s="13"/>
      <c r="L370" s="194"/>
      <c r="M370" s="199"/>
      <c r="N370" s="200"/>
      <c r="O370" s="200"/>
      <c r="P370" s="200"/>
      <c r="Q370" s="200"/>
      <c r="R370" s="200"/>
      <c r="S370" s="200"/>
      <c r="T370" s="20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195" t="s">
        <v>184</v>
      </c>
      <c r="AU370" s="195" t="s">
        <v>81</v>
      </c>
      <c r="AV370" s="13" t="s">
        <v>81</v>
      </c>
      <c r="AW370" s="13" t="s">
        <v>33</v>
      </c>
      <c r="AX370" s="13" t="s">
        <v>72</v>
      </c>
      <c r="AY370" s="195" t="s">
        <v>174</v>
      </c>
    </row>
    <row r="371" s="13" customFormat="1">
      <c r="A371" s="13"/>
      <c r="B371" s="194"/>
      <c r="C371" s="13"/>
      <c r="D371" s="189" t="s">
        <v>184</v>
      </c>
      <c r="E371" s="195" t="s">
        <v>3</v>
      </c>
      <c r="F371" s="196" t="s">
        <v>473</v>
      </c>
      <c r="G371" s="13"/>
      <c r="H371" s="197">
        <v>186</v>
      </c>
      <c r="I371" s="198"/>
      <c r="J371" s="13"/>
      <c r="K371" s="13"/>
      <c r="L371" s="194"/>
      <c r="M371" s="199"/>
      <c r="N371" s="200"/>
      <c r="O371" s="200"/>
      <c r="P371" s="200"/>
      <c r="Q371" s="200"/>
      <c r="R371" s="200"/>
      <c r="S371" s="200"/>
      <c r="T371" s="20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95" t="s">
        <v>184</v>
      </c>
      <c r="AU371" s="195" t="s">
        <v>81</v>
      </c>
      <c r="AV371" s="13" t="s">
        <v>81</v>
      </c>
      <c r="AW371" s="13" t="s">
        <v>33</v>
      </c>
      <c r="AX371" s="13" t="s">
        <v>72</v>
      </c>
      <c r="AY371" s="195" t="s">
        <v>174</v>
      </c>
    </row>
    <row r="372" s="13" customFormat="1">
      <c r="A372" s="13"/>
      <c r="B372" s="194"/>
      <c r="C372" s="13"/>
      <c r="D372" s="189" t="s">
        <v>184</v>
      </c>
      <c r="E372" s="195" t="s">
        <v>3</v>
      </c>
      <c r="F372" s="196" t="s">
        <v>474</v>
      </c>
      <c r="G372" s="13"/>
      <c r="H372" s="197">
        <v>221.47999999999999</v>
      </c>
      <c r="I372" s="198"/>
      <c r="J372" s="13"/>
      <c r="K372" s="13"/>
      <c r="L372" s="194"/>
      <c r="M372" s="199"/>
      <c r="N372" s="200"/>
      <c r="O372" s="200"/>
      <c r="P372" s="200"/>
      <c r="Q372" s="200"/>
      <c r="R372" s="200"/>
      <c r="S372" s="200"/>
      <c r="T372" s="20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195" t="s">
        <v>184</v>
      </c>
      <c r="AU372" s="195" t="s">
        <v>81</v>
      </c>
      <c r="AV372" s="13" t="s">
        <v>81</v>
      </c>
      <c r="AW372" s="13" t="s">
        <v>33</v>
      </c>
      <c r="AX372" s="13" t="s">
        <v>72</v>
      </c>
      <c r="AY372" s="195" t="s">
        <v>174</v>
      </c>
    </row>
    <row r="373" s="13" customFormat="1">
      <c r="A373" s="13"/>
      <c r="B373" s="194"/>
      <c r="C373" s="13"/>
      <c r="D373" s="189" t="s">
        <v>184</v>
      </c>
      <c r="E373" s="195" t="s">
        <v>3</v>
      </c>
      <c r="F373" s="196" t="s">
        <v>475</v>
      </c>
      <c r="G373" s="13"/>
      <c r="H373" s="197">
        <v>131.49000000000001</v>
      </c>
      <c r="I373" s="198"/>
      <c r="J373" s="13"/>
      <c r="K373" s="13"/>
      <c r="L373" s="194"/>
      <c r="M373" s="199"/>
      <c r="N373" s="200"/>
      <c r="O373" s="200"/>
      <c r="P373" s="200"/>
      <c r="Q373" s="200"/>
      <c r="R373" s="200"/>
      <c r="S373" s="200"/>
      <c r="T373" s="20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195" t="s">
        <v>184</v>
      </c>
      <c r="AU373" s="195" t="s">
        <v>81</v>
      </c>
      <c r="AV373" s="13" t="s">
        <v>81</v>
      </c>
      <c r="AW373" s="13" t="s">
        <v>33</v>
      </c>
      <c r="AX373" s="13" t="s">
        <v>72</v>
      </c>
      <c r="AY373" s="195" t="s">
        <v>174</v>
      </c>
    </row>
    <row r="374" s="13" customFormat="1">
      <c r="A374" s="13"/>
      <c r="B374" s="194"/>
      <c r="C374" s="13"/>
      <c r="D374" s="189" t="s">
        <v>184</v>
      </c>
      <c r="E374" s="195" t="s">
        <v>3</v>
      </c>
      <c r="F374" s="196" t="s">
        <v>476</v>
      </c>
      <c r="G374" s="13"/>
      <c r="H374" s="197">
        <v>210.68000000000001</v>
      </c>
      <c r="I374" s="198"/>
      <c r="J374" s="13"/>
      <c r="K374" s="13"/>
      <c r="L374" s="194"/>
      <c r="M374" s="199"/>
      <c r="N374" s="200"/>
      <c r="O374" s="200"/>
      <c r="P374" s="200"/>
      <c r="Q374" s="200"/>
      <c r="R374" s="200"/>
      <c r="S374" s="200"/>
      <c r="T374" s="20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195" t="s">
        <v>184</v>
      </c>
      <c r="AU374" s="195" t="s">
        <v>81</v>
      </c>
      <c r="AV374" s="13" t="s">
        <v>81</v>
      </c>
      <c r="AW374" s="13" t="s">
        <v>33</v>
      </c>
      <c r="AX374" s="13" t="s">
        <v>72</v>
      </c>
      <c r="AY374" s="195" t="s">
        <v>174</v>
      </c>
    </row>
    <row r="375" s="15" customFormat="1">
      <c r="A375" s="15"/>
      <c r="B375" s="210"/>
      <c r="C375" s="15"/>
      <c r="D375" s="189" t="s">
        <v>184</v>
      </c>
      <c r="E375" s="211" t="s">
        <v>3</v>
      </c>
      <c r="F375" s="212" t="s">
        <v>297</v>
      </c>
      <c r="G375" s="15"/>
      <c r="H375" s="211" t="s">
        <v>3</v>
      </c>
      <c r="I375" s="213"/>
      <c r="J375" s="15"/>
      <c r="K375" s="15"/>
      <c r="L375" s="210"/>
      <c r="M375" s="214"/>
      <c r="N375" s="215"/>
      <c r="O375" s="215"/>
      <c r="P375" s="215"/>
      <c r="Q375" s="215"/>
      <c r="R375" s="215"/>
      <c r="S375" s="215"/>
      <c r="T375" s="216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11" t="s">
        <v>184</v>
      </c>
      <c r="AU375" s="211" t="s">
        <v>81</v>
      </c>
      <c r="AV375" s="15" t="s">
        <v>79</v>
      </c>
      <c r="AW375" s="15" t="s">
        <v>33</v>
      </c>
      <c r="AX375" s="15" t="s">
        <v>72</v>
      </c>
      <c r="AY375" s="211" t="s">
        <v>174</v>
      </c>
    </row>
    <row r="376" s="13" customFormat="1">
      <c r="A376" s="13"/>
      <c r="B376" s="194"/>
      <c r="C376" s="13"/>
      <c r="D376" s="189" t="s">
        <v>184</v>
      </c>
      <c r="E376" s="195" t="s">
        <v>3</v>
      </c>
      <c r="F376" s="196" t="s">
        <v>477</v>
      </c>
      <c r="G376" s="13"/>
      <c r="H376" s="197">
        <v>226.19999999999999</v>
      </c>
      <c r="I376" s="198"/>
      <c r="J376" s="13"/>
      <c r="K376" s="13"/>
      <c r="L376" s="194"/>
      <c r="M376" s="199"/>
      <c r="N376" s="200"/>
      <c r="O376" s="200"/>
      <c r="P376" s="200"/>
      <c r="Q376" s="200"/>
      <c r="R376" s="200"/>
      <c r="S376" s="200"/>
      <c r="T376" s="20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195" t="s">
        <v>184</v>
      </c>
      <c r="AU376" s="195" t="s">
        <v>81</v>
      </c>
      <c r="AV376" s="13" t="s">
        <v>81</v>
      </c>
      <c r="AW376" s="13" t="s">
        <v>33</v>
      </c>
      <c r="AX376" s="13" t="s">
        <v>72</v>
      </c>
      <c r="AY376" s="195" t="s">
        <v>174</v>
      </c>
    </row>
    <row r="377" s="13" customFormat="1">
      <c r="A377" s="13"/>
      <c r="B377" s="194"/>
      <c r="C377" s="13"/>
      <c r="D377" s="189" t="s">
        <v>184</v>
      </c>
      <c r="E377" s="195" t="s">
        <v>3</v>
      </c>
      <c r="F377" s="196" t="s">
        <v>478</v>
      </c>
      <c r="G377" s="13"/>
      <c r="H377" s="197">
        <v>117.3</v>
      </c>
      <c r="I377" s="198"/>
      <c r="J377" s="13"/>
      <c r="K377" s="13"/>
      <c r="L377" s="194"/>
      <c r="M377" s="199"/>
      <c r="N377" s="200"/>
      <c r="O377" s="200"/>
      <c r="P377" s="200"/>
      <c r="Q377" s="200"/>
      <c r="R377" s="200"/>
      <c r="S377" s="200"/>
      <c r="T377" s="20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195" t="s">
        <v>184</v>
      </c>
      <c r="AU377" s="195" t="s">
        <v>81</v>
      </c>
      <c r="AV377" s="13" t="s">
        <v>81</v>
      </c>
      <c r="AW377" s="13" t="s">
        <v>33</v>
      </c>
      <c r="AX377" s="13" t="s">
        <v>72</v>
      </c>
      <c r="AY377" s="195" t="s">
        <v>174</v>
      </c>
    </row>
    <row r="378" s="15" customFormat="1">
      <c r="A378" s="15"/>
      <c r="B378" s="210"/>
      <c r="C378" s="15"/>
      <c r="D378" s="189" t="s">
        <v>184</v>
      </c>
      <c r="E378" s="211" t="s">
        <v>3</v>
      </c>
      <c r="F378" s="212" t="s">
        <v>302</v>
      </c>
      <c r="G378" s="15"/>
      <c r="H378" s="211" t="s">
        <v>3</v>
      </c>
      <c r="I378" s="213"/>
      <c r="J378" s="15"/>
      <c r="K378" s="15"/>
      <c r="L378" s="210"/>
      <c r="M378" s="214"/>
      <c r="N378" s="215"/>
      <c r="O378" s="215"/>
      <c r="P378" s="215"/>
      <c r="Q378" s="215"/>
      <c r="R378" s="215"/>
      <c r="S378" s="215"/>
      <c r="T378" s="216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11" t="s">
        <v>184</v>
      </c>
      <c r="AU378" s="211" t="s">
        <v>81</v>
      </c>
      <c r="AV378" s="15" t="s">
        <v>79</v>
      </c>
      <c r="AW378" s="15" t="s">
        <v>33</v>
      </c>
      <c r="AX378" s="15" t="s">
        <v>72</v>
      </c>
      <c r="AY378" s="211" t="s">
        <v>174</v>
      </c>
    </row>
    <row r="379" s="13" customFormat="1">
      <c r="A379" s="13"/>
      <c r="B379" s="194"/>
      <c r="C379" s="13"/>
      <c r="D379" s="189" t="s">
        <v>184</v>
      </c>
      <c r="E379" s="195" t="s">
        <v>3</v>
      </c>
      <c r="F379" s="196" t="s">
        <v>479</v>
      </c>
      <c r="G379" s="13"/>
      <c r="H379" s="197">
        <v>128.75</v>
      </c>
      <c r="I379" s="198"/>
      <c r="J379" s="13"/>
      <c r="K379" s="13"/>
      <c r="L379" s="194"/>
      <c r="M379" s="199"/>
      <c r="N379" s="200"/>
      <c r="O379" s="200"/>
      <c r="P379" s="200"/>
      <c r="Q379" s="200"/>
      <c r="R379" s="200"/>
      <c r="S379" s="200"/>
      <c r="T379" s="20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195" t="s">
        <v>184</v>
      </c>
      <c r="AU379" s="195" t="s">
        <v>81</v>
      </c>
      <c r="AV379" s="13" t="s">
        <v>81</v>
      </c>
      <c r="AW379" s="13" t="s">
        <v>33</v>
      </c>
      <c r="AX379" s="13" t="s">
        <v>72</v>
      </c>
      <c r="AY379" s="195" t="s">
        <v>174</v>
      </c>
    </row>
    <row r="380" s="15" customFormat="1">
      <c r="A380" s="15"/>
      <c r="B380" s="210"/>
      <c r="C380" s="15"/>
      <c r="D380" s="189" t="s">
        <v>184</v>
      </c>
      <c r="E380" s="211" t="s">
        <v>3</v>
      </c>
      <c r="F380" s="212" t="s">
        <v>304</v>
      </c>
      <c r="G380" s="15"/>
      <c r="H380" s="211" t="s">
        <v>3</v>
      </c>
      <c r="I380" s="213"/>
      <c r="J380" s="15"/>
      <c r="K380" s="15"/>
      <c r="L380" s="210"/>
      <c r="M380" s="214"/>
      <c r="N380" s="215"/>
      <c r="O380" s="215"/>
      <c r="P380" s="215"/>
      <c r="Q380" s="215"/>
      <c r="R380" s="215"/>
      <c r="S380" s="215"/>
      <c r="T380" s="216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11" t="s">
        <v>184</v>
      </c>
      <c r="AU380" s="211" t="s">
        <v>81</v>
      </c>
      <c r="AV380" s="15" t="s">
        <v>79</v>
      </c>
      <c r="AW380" s="15" t="s">
        <v>33</v>
      </c>
      <c r="AX380" s="15" t="s">
        <v>72</v>
      </c>
      <c r="AY380" s="211" t="s">
        <v>174</v>
      </c>
    </row>
    <row r="381" s="13" customFormat="1">
      <c r="A381" s="13"/>
      <c r="B381" s="194"/>
      <c r="C381" s="13"/>
      <c r="D381" s="189" t="s">
        <v>184</v>
      </c>
      <c r="E381" s="195" t="s">
        <v>3</v>
      </c>
      <c r="F381" s="196" t="s">
        <v>480</v>
      </c>
      <c r="G381" s="13"/>
      <c r="H381" s="197">
        <v>34.090000000000003</v>
      </c>
      <c r="I381" s="198"/>
      <c r="J381" s="13"/>
      <c r="K381" s="13"/>
      <c r="L381" s="194"/>
      <c r="M381" s="199"/>
      <c r="N381" s="200"/>
      <c r="O381" s="200"/>
      <c r="P381" s="200"/>
      <c r="Q381" s="200"/>
      <c r="R381" s="200"/>
      <c r="S381" s="200"/>
      <c r="T381" s="20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195" t="s">
        <v>184</v>
      </c>
      <c r="AU381" s="195" t="s">
        <v>81</v>
      </c>
      <c r="AV381" s="13" t="s">
        <v>81</v>
      </c>
      <c r="AW381" s="13" t="s">
        <v>33</v>
      </c>
      <c r="AX381" s="13" t="s">
        <v>72</v>
      </c>
      <c r="AY381" s="195" t="s">
        <v>174</v>
      </c>
    </row>
    <row r="382" s="13" customFormat="1">
      <c r="A382" s="13"/>
      <c r="B382" s="194"/>
      <c r="C382" s="13"/>
      <c r="D382" s="189" t="s">
        <v>184</v>
      </c>
      <c r="E382" s="195" t="s">
        <v>3</v>
      </c>
      <c r="F382" s="196" t="s">
        <v>481</v>
      </c>
      <c r="G382" s="13"/>
      <c r="H382" s="197">
        <v>183.33000000000001</v>
      </c>
      <c r="I382" s="198"/>
      <c r="J382" s="13"/>
      <c r="K382" s="13"/>
      <c r="L382" s="194"/>
      <c r="M382" s="199"/>
      <c r="N382" s="200"/>
      <c r="O382" s="200"/>
      <c r="P382" s="200"/>
      <c r="Q382" s="200"/>
      <c r="R382" s="200"/>
      <c r="S382" s="200"/>
      <c r="T382" s="20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195" t="s">
        <v>184</v>
      </c>
      <c r="AU382" s="195" t="s">
        <v>81</v>
      </c>
      <c r="AV382" s="13" t="s">
        <v>81</v>
      </c>
      <c r="AW382" s="13" t="s">
        <v>33</v>
      </c>
      <c r="AX382" s="13" t="s">
        <v>72</v>
      </c>
      <c r="AY382" s="195" t="s">
        <v>174</v>
      </c>
    </row>
    <row r="383" s="15" customFormat="1">
      <c r="A383" s="15"/>
      <c r="B383" s="210"/>
      <c r="C383" s="15"/>
      <c r="D383" s="189" t="s">
        <v>184</v>
      </c>
      <c r="E383" s="211" t="s">
        <v>3</v>
      </c>
      <c r="F383" s="212" t="s">
        <v>307</v>
      </c>
      <c r="G383" s="15"/>
      <c r="H383" s="211" t="s">
        <v>3</v>
      </c>
      <c r="I383" s="213"/>
      <c r="J383" s="15"/>
      <c r="K383" s="15"/>
      <c r="L383" s="210"/>
      <c r="M383" s="214"/>
      <c r="N383" s="215"/>
      <c r="O383" s="215"/>
      <c r="P383" s="215"/>
      <c r="Q383" s="215"/>
      <c r="R383" s="215"/>
      <c r="S383" s="215"/>
      <c r="T383" s="216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11" t="s">
        <v>184</v>
      </c>
      <c r="AU383" s="211" t="s">
        <v>81</v>
      </c>
      <c r="AV383" s="15" t="s">
        <v>79</v>
      </c>
      <c r="AW383" s="15" t="s">
        <v>33</v>
      </c>
      <c r="AX383" s="15" t="s">
        <v>72</v>
      </c>
      <c r="AY383" s="211" t="s">
        <v>174</v>
      </c>
    </row>
    <row r="384" s="13" customFormat="1">
      <c r="A384" s="13"/>
      <c r="B384" s="194"/>
      <c r="C384" s="13"/>
      <c r="D384" s="189" t="s">
        <v>184</v>
      </c>
      <c r="E384" s="195" t="s">
        <v>3</v>
      </c>
      <c r="F384" s="196" t="s">
        <v>482</v>
      </c>
      <c r="G384" s="13"/>
      <c r="H384" s="197">
        <v>126.90000000000001</v>
      </c>
      <c r="I384" s="198"/>
      <c r="J384" s="13"/>
      <c r="K384" s="13"/>
      <c r="L384" s="194"/>
      <c r="M384" s="199"/>
      <c r="N384" s="200"/>
      <c r="O384" s="200"/>
      <c r="P384" s="200"/>
      <c r="Q384" s="200"/>
      <c r="R384" s="200"/>
      <c r="S384" s="200"/>
      <c r="T384" s="20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195" t="s">
        <v>184</v>
      </c>
      <c r="AU384" s="195" t="s">
        <v>81</v>
      </c>
      <c r="AV384" s="13" t="s">
        <v>81</v>
      </c>
      <c r="AW384" s="13" t="s">
        <v>33</v>
      </c>
      <c r="AX384" s="13" t="s">
        <v>72</v>
      </c>
      <c r="AY384" s="195" t="s">
        <v>174</v>
      </c>
    </row>
    <row r="385" s="13" customFormat="1">
      <c r="A385" s="13"/>
      <c r="B385" s="194"/>
      <c r="C385" s="13"/>
      <c r="D385" s="189" t="s">
        <v>184</v>
      </c>
      <c r="E385" s="195" t="s">
        <v>3</v>
      </c>
      <c r="F385" s="196" t="s">
        <v>483</v>
      </c>
      <c r="G385" s="13"/>
      <c r="H385" s="197">
        <v>173.405</v>
      </c>
      <c r="I385" s="198"/>
      <c r="J385" s="13"/>
      <c r="K385" s="13"/>
      <c r="L385" s="194"/>
      <c r="M385" s="199"/>
      <c r="N385" s="200"/>
      <c r="O385" s="200"/>
      <c r="P385" s="200"/>
      <c r="Q385" s="200"/>
      <c r="R385" s="200"/>
      <c r="S385" s="200"/>
      <c r="T385" s="20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195" t="s">
        <v>184</v>
      </c>
      <c r="AU385" s="195" t="s">
        <v>81</v>
      </c>
      <c r="AV385" s="13" t="s">
        <v>81</v>
      </c>
      <c r="AW385" s="13" t="s">
        <v>33</v>
      </c>
      <c r="AX385" s="13" t="s">
        <v>72</v>
      </c>
      <c r="AY385" s="195" t="s">
        <v>174</v>
      </c>
    </row>
    <row r="386" s="15" customFormat="1">
      <c r="A386" s="15"/>
      <c r="B386" s="210"/>
      <c r="C386" s="15"/>
      <c r="D386" s="189" t="s">
        <v>184</v>
      </c>
      <c r="E386" s="211" t="s">
        <v>3</v>
      </c>
      <c r="F386" s="212" t="s">
        <v>310</v>
      </c>
      <c r="G386" s="15"/>
      <c r="H386" s="211" t="s">
        <v>3</v>
      </c>
      <c r="I386" s="213"/>
      <c r="J386" s="15"/>
      <c r="K386" s="15"/>
      <c r="L386" s="210"/>
      <c r="M386" s="214"/>
      <c r="N386" s="215"/>
      <c r="O386" s="215"/>
      <c r="P386" s="215"/>
      <c r="Q386" s="215"/>
      <c r="R386" s="215"/>
      <c r="S386" s="215"/>
      <c r="T386" s="216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11" t="s">
        <v>184</v>
      </c>
      <c r="AU386" s="211" t="s">
        <v>81</v>
      </c>
      <c r="AV386" s="15" t="s">
        <v>79</v>
      </c>
      <c r="AW386" s="15" t="s">
        <v>33</v>
      </c>
      <c r="AX386" s="15" t="s">
        <v>72</v>
      </c>
      <c r="AY386" s="211" t="s">
        <v>174</v>
      </c>
    </row>
    <row r="387" s="13" customFormat="1">
      <c r="A387" s="13"/>
      <c r="B387" s="194"/>
      <c r="C387" s="13"/>
      <c r="D387" s="189" t="s">
        <v>184</v>
      </c>
      <c r="E387" s="195" t="s">
        <v>3</v>
      </c>
      <c r="F387" s="196" t="s">
        <v>484</v>
      </c>
      <c r="G387" s="13"/>
      <c r="H387" s="197">
        <v>186.19999999999999</v>
      </c>
      <c r="I387" s="198"/>
      <c r="J387" s="13"/>
      <c r="K387" s="13"/>
      <c r="L387" s="194"/>
      <c r="M387" s="199"/>
      <c r="N387" s="200"/>
      <c r="O387" s="200"/>
      <c r="P387" s="200"/>
      <c r="Q387" s="200"/>
      <c r="R387" s="200"/>
      <c r="S387" s="200"/>
      <c r="T387" s="20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195" t="s">
        <v>184</v>
      </c>
      <c r="AU387" s="195" t="s">
        <v>81</v>
      </c>
      <c r="AV387" s="13" t="s">
        <v>81</v>
      </c>
      <c r="AW387" s="13" t="s">
        <v>33</v>
      </c>
      <c r="AX387" s="13" t="s">
        <v>72</v>
      </c>
      <c r="AY387" s="195" t="s">
        <v>174</v>
      </c>
    </row>
    <row r="388" s="13" customFormat="1">
      <c r="A388" s="13"/>
      <c r="B388" s="194"/>
      <c r="C388" s="13"/>
      <c r="D388" s="189" t="s">
        <v>184</v>
      </c>
      <c r="E388" s="195" t="s">
        <v>3</v>
      </c>
      <c r="F388" s="196" t="s">
        <v>485</v>
      </c>
      <c r="G388" s="13"/>
      <c r="H388" s="197">
        <v>188.75999999999999</v>
      </c>
      <c r="I388" s="198"/>
      <c r="J388" s="13"/>
      <c r="K388" s="13"/>
      <c r="L388" s="194"/>
      <c r="M388" s="199"/>
      <c r="N388" s="200"/>
      <c r="O388" s="200"/>
      <c r="P388" s="200"/>
      <c r="Q388" s="200"/>
      <c r="R388" s="200"/>
      <c r="S388" s="200"/>
      <c r="T388" s="20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195" t="s">
        <v>184</v>
      </c>
      <c r="AU388" s="195" t="s">
        <v>81</v>
      </c>
      <c r="AV388" s="13" t="s">
        <v>81</v>
      </c>
      <c r="AW388" s="13" t="s">
        <v>33</v>
      </c>
      <c r="AX388" s="13" t="s">
        <v>72</v>
      </c>
      <c r="AY388" s="195" t="s">
        <v>174</v>
      </c>
    </row>
    <row r="389" s="13" customFormat="1">
      <c r="A389" s="13"/>
      <c r="B389" s="194"/>
      <c r="C389" s="13"/>
      <c r="D389" s="189" t="s">
        <v>184</v>
      </c>
      <c r="E389" s="195" t="s">
        <v>3</v>
      </c>
      <c r="F389" s="196" t="s">
        <v>486</v>
      </c>
      <c r="G389" s="13"/>
      <c r="H389" s="197">
        <v>147.59999999999999</v>
      </c>
      <c r="I389" s="198"/>
      <c r="J389" s="13"/>
      <c r="K389" s="13"/>
      <c r="L389" s="194"/>
      <c r="M389" s="199"/>
      <c r="N389" s="200"/>
      <c r="O389" s="200"/>
      <c r="P389" s="200"/>
      <c r="Q389" s="200"/>
      <c r="R389" s="200"/>
      <c r="S389" s="200"/>
      <c r="T389" s="20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195" t="s">
        <v>184</v>
      </c>
      <c r="AU389" s="195" t="s">
        <v>81</v>
      </c>
      <c r="AV389" s="13" t="s">
        <v>81</v>
      </c>
      <c r="AW389" s="13" t="s">
        <v>33</v>
      </c>
      <c r="AX389" s="13" t="s">
        <v>72</v>
      </c>
      <c r="AY389" s="195" t="s">
        <v>174</v>
      </c>
    </row>
    <row r="390" s="13" customFormat="1">
      <c r="A390" s="13"/>
      <c r="B390" s="194"/>
      <c r="C390" s="13"/>
      <c r="D390" s="189" t="s">
        <v>184</v>
      </c>
      <c r="E390" s="195" t="s">
        <v>3</v>
      </c>
      <c r="F390" s="196" t="s">
        <v>487</v>
      </c>
      <c r="G390" s="13"/>
      <c r="H390" s="197">
        <v>145</v>
      </c>
      <c r="I390" s="198"/>
      <c r="J390" s="13"/>
      <c r="K390" s="13"/>
      <c r="L390" s="194"/>
      <c r="M390" s="199"/>
      <c r="N390" s="200"/>
      <c r="O390" s="200"/>
      <c r="P390" s="200"/>
      <c r="Q390" s="200"/>
      <c r="R390" s="200"/>
      <c r="S390" s="200"/>
      <c r="T390" s="20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195" t="s">
        <v>184</v>
      </c>
      <c r="AU390" s="195" t="s">
        <v>81</v>
      </c>
      <c r="AV390" s="13" t="s">
        <v>81</v>
      </c>
      <c r="AW390" s="13" t="s">
        <v>33</v>
      </c>
      <c r="AX390" s="13" t="s">
        <v>72</v>
      </c>
      <c r="AY390" s="195" t="s">
        <v>174</v>
      </c>
    </row>
    <row r="391" s="13" customFormat="1">
      <c r="A391" s="13"/>
      <c r="B391" s="194"/>
      <c r="C391" s="13"/>
      <c r="D391" s="189" t="s">
        <v>184</v>
      </c>
      <c r="E391" s="195" t="s">
        <v>3</v>
      </c>
      <c r="F391" s="196" t="s">
        <v>488</v>
      </c>
      <c r="G391" s="13"/>
      <c r="H391" s="197">
        <v>242</v>
      </c>
      <c r="I391" s="198"/>
      <c r="J391" s="13"/>
      <c r="K391" s="13"/>
      <c r="L391" s="194"/>
      <c r="M391" s="199"/>
      <c r="N391" s="200"/>
      <c r="O391" s="200"/>
      <c r="P391" s="200"/>
      <c r="Q391" s="200"/>
      <c r="R391" s="200"/>
      <c r="S391" s="200"/>
      <c r="T391" s="20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195" t="s">
        <v>184</v>
      </c>
      <c r="AU391" s="195" t="s">
        <v>81</v>
      </c>
      <c r="AV391" s="13" t="s">
        <v>81</v>
      </c>
      <c r="AW391" s="13" t="s">
        <v>33</v>
      </c>
      <c r="AX391" s="13" t="s">
        <v>72</v>
      </c>
      <c r="AY391" s="195" t="s">
        <v>174</v>
      </c>
    </row>
    <row r="392" s="13" customFormat="1">
      <c r="A392" s="13"/>
      <c r="B392" s="194"/>
      <c r="C392" s="13"/>
      <c r="D392" s="189" t="s">
        <v>184</v>
      </c>
      <c r="E392" s="195" t="s">
        <v>3</v>
      </c>
      <c r="F392" s="196" t="s">
        <v>489</v>
      </c>
      <c r="G392" s="13"/>
      <c r="H392" s="197">
        <v>139.19999999999999</v>
      </c>
      <c r="I392" s="198"/>
      <c r="J392" s="13"/>
      <c r="K392" s="13"/>
      <c r="L392" s="194"/>
      <c r="M392" s="199"/>
      <c r="N392" s="200"/>
      <c r="O392" s="200"/>
      <c r="P392" s="200"/>
      <c r="Q392" s="200"/>
      <c r="R392" s="200"/>
      <c r="S392" s="200"/>
      <c r="T392" s="20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195" t="s">
        <v>184</v>
      </c>
      <c r="AU392" s="195" t="s">
        <v>81</v>
      </c>
      <c r="AV392" s="13" t="s">
        <v>81</v>
      </c>
      <c r="AW392" s="13" t="s">
        <v>33</v>
      </c>
      <c r="AX392" s="13" t="s">
        <v>72</v>
      </c>
      <c r="AY392" s="195" t="s">
        <v>174</v>
      </c>
    </row>
    <row r="393" s="13" customFormat="1">
      <c r="A393" s="13"/>
      <c r="B393" s="194"/>
      <c r="C393" s="13"/>
      <c r="D393" s="189" t="s">
        <v>184</v>
      </c>
      <c r="E393" s="195" t="s">
        <v>3</v>
      </c>
      <c r="F393" s="196" t="s">
        <v>490</v>
      </c>
      <c r="G393" s="13"/>
      <c r="H393" s="197">
        <v>206.035</v>
      </c>
      <c r="I393" s="198"/>
      <c r="J393" s="13"/>
      <c r="K393" s="13"/>
      <c r="L393" s="194"/>
      <c r="M393" s="199"/>
      <c r="N393" s="200"/>
      <c r="O393" s="200"/>
      <c r="P393" s="200"/>
      <c r="Q393" s="200"/>
      <c r="R393" s="200"/>
      <c r="S393" s="200"/>
      <c r="T393" s="20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195" t="s">
        <v>184</v>
      </c>
      <c r="AU393" s="195" t="s">
        <v>81</v>
      </c>
      <c r="AV393" s="13" t="s">
        <v>81</v>
      </c>
      <c r="AW393" s="13" t="s">
        <v>33</v>
      </c>
      <c r="AX393" s="13" t="s">
        <v>72</v>
      </c>
      <c r="AY393" s="195" t="s">
        <v>174</v>
      </c>
    </row>
    <row r="394" s="13" customFormat="1">
      <c r="A394" s="13"/>
      <c r="B394" s="194"/>
      <c r="C394" s="13"/>
      <c r="D394" s="189" t="s">
        <v>184</v>
      </c>
      <c r="E394" s="195" t="s">
        <v>3</v>
      </c>
      <c r="F394" s="196" t="s">
        <v>491</v>
      </c>
      <c r="G394" s="13"/>
      <c r="H394" s="197">
        <v>209.59999999999999</v>
      </c>
      <c r="I394" s="198"/>
      <c r="J394" s="13"/>
      <c r="K394" s="13"/>
      <c r="L394" s="194"/>
      <c r="M394" s="199"/>
      <c r="N394" s="200"/>
      <c r="O394" s="200"/>
      <c r="P394" s="200"/>
      <c r="Q394" s="200"/>
      <c r="R394" s="200"/>
      <c r="S394" s="200"/>
      <c r="T394" s="20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195" t="s">
        <v>184</v>
      </c>
      <c r="AU394" s="195" t="s">
        <v>81</v>
      </c>
      <c r="AV394" s="13" t="s">
        <v>81</v>
      </c>
      <c r="AW394" s="13" t="s">
        <v>33</v>
      </c>
      <c r="AX394" s="13" t="s">
        <v>72</v>
      </c>
      <c r="AY394" s="195" t="s">
        <v>174</v>
      </c>
    </row>
    <row r="395" s="13" customFormat="1">
      <c r="A395" s="13"/>
      <c r="B395" s="194"/>
      <c r="C395" s="13"/>
      <c r="D395" s="189" t="s">
        <v>184</v>
      </c>
      <c r="E395" s="195" t="s">
        <v>3</v>
      </c>
      <c r="F395" s="196" t="s">
        <v>492</v>
      </c>
      <c r="G395" s="13"/>
      <c r="H395" s="197">
        <v>229.53999999999999</v>
      </c>
      <c r="I395" s="198"/>
      <c r="J395" s="13"/>
      <c r="K395" s="13"/>
      <c r="L395" s="194"/>
      <c r="M395" s="199"/>
      <c r="N395" s="200"/>
      <c r="O395" s="200"/>
      <c r="P395" s="200"/>
      <c r="Q395" s="200"/>
      <c r="R395" s="200"/>
      <c r="S395" s="200"/>
      <c r="T395" s="20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195" t="s">
        <v>184</v>
      </c>
      <c r="AU395" s="195" t="s">
        <v>81</v>
      </c>
      <c r="AV395" s="13" t="s">
        <v>81</v>
      </c>
      <c r="AW395" s="13" t="s">
        <v>33</v>
      </c>
      <c r="AX395" s="13" t="s">
        <v>72</v>
      </c>
      <c r="AY395" s="195" t="s">
        <v>174</v>
      </c>
    </row>
    <row r="396" s="15" customFormat="1">
      <c r="A396" s="15"/>
      <c r="B396" s="210"/>
      <c r="C396" s="15"/>
      <c r="D396" s="189" t="s">
        <v>184</v>
      </c>
      <c r="E396" s="211" t="s">
        <v>3</v>
      </c>
      <c r="F396" s="212" t="s">
        <v>320</v>
      </c>
      <c r="G396" s="15"/>
      <c r="H396" s="211" t="s">
        <v>3</v>
      </c>
      <c r="I396" s="213"/>
      <c r="J396" s="15"/>
      <c r="K396" s="15"/>
      <c r="L396" s="210"/>
      <c r="M396" s="214"/>
      <c r="N396" s="215"/>
      <c r="O396" s="215"/>
      <c r="P396" s="215"/>
      <c r="Q396" s="215"/>
      <c r="R396" s="215"/>
      <c r="S396" s="215"/>
      <c r="T396" s="216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11" t="s">
        <v>184</v>
      </c>
      <c r="AU396" s="211" t="s">
        <v>81</v>
      </c>
      <c r="AV396" s="15" t="s">
        <v>79</v>
      </c>
      <c r="AW396" s="15" t="s">
        <v>33</v>
      </c>
      <c r="AX396" s="15" t="s">
        <v>72</v>
      </c>
      <c r="AY396" s="211" t="s">
        <v>174</v>
      </c>
    </row>
    <row r="397" s="13" customFormat="1">
      <c r="A397" s="13"/>
      <c r="B397" s="194"/>
      <c r="C397" s="13"/>
      <c r="D397" s="189" t="s">
        <v>184</v>
      </c>
      <c r="E397" s="195" t="s">
        <v>3</v>
      </c>
      <c r="F397" s="196" t="s">
        <v>493</v>
      </c>
      <c r="G397" s="13"/>
      <c r="H397" s="197">
        <v>117.5</v>
      </c>
      <c r="I397" s="198"/>
      <c r="J397" s="13"/>
      <c r="K397" s="13"/>
      <c r="L397" s="194"/>
      <c r="M397" s="199"/>
      <c r="N397" s="200"/>
      <c r="O397" s="200"/>
      <c r="P397" s="200"/>
      <c r="Q397" s="200"/>
      <c r="R397" s="200"/>
      <c r="S397" s="200"/>
      <c r="T397" s="20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195" t="s">
        <v>184</v>
      </c>
      <c r="AU397" s="195" t="s">
        <v>81</v>
      </c>
      <c r="AV397" s="13" t="s">
        <v>81</v>
      </c>
      <c r="AW397" s="13" t="s">
        <v>33</v>
      </c>
      <c r="AX397" s="13" t="s">
        <v>72</v>
      </c>
      <c r="AY397" s="195" t="s">
        <v>174</v>
      </c>
    </row>
    <row r="398" s="13" customFormat="1">
      <c r="A398" s="13"/>
      <c r="B398" s="194"/>
      <c r="C398" s="13"/>
      <c r="D398" s="189" t="s">
        <v>184</v>
      </c>
      <c r="E398" s="195" t="s">
        <v>3</v>
      </c>
      <c r="F398" s="196" t="s">
        <v>494</v>
      </c>
      <c r="G398" s="13"/>
      <c r="H398" s="197">
        <v>103.95999999999999</v>
      </c>
      <c r="I398" s="198"/>
      <c r="J398" s="13"/>
      <c r="K398" s="13"/>
      <c r="L398" s="194"/>
      <c r="M398" s="199"/>
      <c r="N398" s="200"/>
      <c r="O398" s="200"/>
      <c r="P398" s="200"/>
      <c r="Q398" s="200"/>
      <c r="R398" s="200"/>
      <c r="S398" s="200"/>
      <c r="T398" s="20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195" t="s">
        <v>184</v>
      </c>
      <c r="AU398" s="195" t="s">
        <v>81</v>
      </c>
      <c r="AV398" s="13" t="s">
        <v>81</v>
      </c>
      <c r="AW398" s="13" t="s">
        <v>33</v>
      </c>
      <c r="AX398" s="13" t="s">
        <v>72</v>
      </c>
      <c r="AY398" s="195" t="s">
        <v>174</v>
      </c>
    </row>
    <row r="399" s="13" customFormat="1">
      <c r="A399" s="13"/>
      <c r="B399" s="194"/>
      <c r="C399" s="13"/>
      <c r="D399" s="189" t="s">
        <v>184</v>
      </c>
      <c r="E399" s="195" t="s">
        <v>3</v>
      </c>
      <c r="F399" s="196" t="s">
        <v>495</v>
      </c>
      <c r="G399" s="13"/>
      <c r="H399" s="197">
        <v>159</v>
      </c>
      <c r="I399" s="198"/>
      <c r="J399" s="13"/>
      <c r="K399" s="13"/>
      <c r="L399" s="194"/>
      <c r="M399" s="199"/>
      <c r="N399" s="200"/>
      <c r="O399" s="200"/>
      <c r="P399" s="200"/>
      <c r="Q399" s="200"/>
      <c r="R399" s="200"/>
      <c r="S399" s="200"/>
      <c r="T399" s="20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195" t="s">
        <v>184</v>
      </c>
      <c r="AU399" s="195" t="s">
        <v>81</v>
      </c>
      <c r="AV399" s="13" t="s">
        <v>81</v>
      </c>
      <c r="AW399" s="13" t="s">
        <v>33</v>
      </c>
      <c r="AX399" s="13" t="s">
        <v>72</v>
      </c>
      <c r="AY399" s="195" t="s">
        <v>174</v>
      </c>
    </row>
    <row r="400" s="13" customFormat="1">
      <c r="A400" s="13"/>
      <c r="B400" s="194"/>
      <c r="C400" s="13"/>
      <c r="D400" s="189" t="s">
        <v>184</v>
      </c>
      <c r="E400" s="195" t="s">
        <v>3</v>
      </c>
      <c r="F400" s="196" t="s">
        <v>496</v>
      </c>
      <c r="G400" s="13"/>
      <c r="H400" s="197">
        <v>172.90000000000001</v>
      </c>
      <c r="I400" s="198"/>
      <c r="J400" s="13"/>
      <c r="K400" s="13"/>
      <c r="L400" s="194"/>
      <c r="M400" s="199"/>
      <c r="N400" s="200"/>
      <c r="O400" s="200"/>
      <c r="P400" s="200"/>
      <c r="Q400" s="200"/>
      <c r="R400" s="200"/>
      <c r="S400" s="200"/>
      <c r="T400" s="20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195" t="s">
        <v>184</v>
      </c>
      <c r="AU400" s="195" t="s">
        <v>81</v>
      </c>
      <c r="AV400" s="13" t="s">
        <v>81</v>
      </c>
      <c r="AW400" s="13" t="s">
        <v>33</v>
      </c>
      <c r="AX400" s="13" t="s">
        <v>72</v>
      </c>
      <c r="AY400" s="195" t="s">
        <v>174</v>
      </c>
    </row>
    <row r="401" s="13" customFormat="1">
      <c r="A401" s="13"/>
      <c r="B401" s="194"/>
      <c r="C401" s="13"/>
      <c r="D401" s="189" t="s">
        <v>184</v>
      </c>
      <c r="E401" s="195" t="s">
        <v>3</v>
      </c>
      <c r="F401" s="196" t="s">
        <v>497</v>
      </c>
      <c r="G401" s="13"/>
      <c r="H401" s="197">
        <v>168</v>
      </c>
      <c r="I401" s="198"/>
      <c r="J401" s="13"/>
      <c r="K401" s="13"/>
      <c r="L401" s="194"/>
      <c r="M401" s="199"/>
      <c r="N401" s="200"/>
      <c r="O401" s="200"/>
      <c r="P401" s="200"/>
      <c r="Q401" s="200"/>
      <c r="R401" s="200"/>
      <c r="S401" s="200"/>
      <c r="T401" s="20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195" t="s">
        <v>184</v>
      </c>
      <c r="AU401" s="195" t="s">
        <v>81</v>
      </c>
      <c r="AV401" s="13" t="s">
        <v>81</v>
      </c>
      <c r="AW401" s="13" t="s">
        <v>33</v>
      </c>
      <c r="AX401" s="13" t="s">
        <v>72</v>
      </c>
      <c r="AY401" s="195" t="s">
        <v>174</v>
      </c>
    </row>
    <row r="402" s="13" customFormat="1">
      <c r="A402" s="13"/>
      <c r="B402" s="194"/>
      <c r="C402" s="13"/>
      <c r="D402" s="189" t="s">
        <v>184</v>
      </c>
      <c r="E402" s="195" t="s">
        <v>3</v>
      </c>
      <c r="F402" s="196" t="s">
        <v>498</v>
      </c>
      <c r="G402" s="13"/>
      <c r="H402" s="197">
        <v>239.81999999999999</v>
      </c>
      <c r="I402" s="198"/>
      <c r="J402" s="13"/>
      <c r="K402" s="13"/>
      <c r="L402" s="194"/>
      <c r="M402" s="199"/>
      <c r="N402" s="200"/>
      <c r="O402" s="200"/>
      <c r="P402" s="200"/>
      <c r="Q402" s="200"/>
      <c r="R402" s="200"/>
      <c r="S402" s="200"/>
      <c r="T402" s="20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195" t="s">
        <v>184</v>
      </c>
      <c r="AU402" s="195" t="s">
        <v>81</v>
      </c>
      <c r="AV402" s="13" t="s">
        <v>81</v>
      </c>
      <c r="AW402" s="13" t="s">
        <v>33</v>
      </c>
      <c r="AX402" s="13" t="s">
        <v>72</v>
      </c>
      <c r="AY402" s="195" t="s">
        <v>174</v>
      </c>
    </row>
    <row r="403" s="13" customFormat="1">
      <c r="A403" s="13"/>
      <c r="B403" s="194"/>
      <c r="C403" s="13"/>
      <c r="D403" s="189" t="s">
        <v>184</v>
      </c>
      <c r="E403" s="195" t="s">
        <v>3</v>
      </c>
      <c r="F403" s="196" t="s">
        <v>499</v>
      </c>
      <c r="G403" s="13"/>
      <c r="H403" s="197">
        <v>214.40000000000001</v>
      </c>
      <c r="I403" s="198"/>
      <c r="J403" s="13"/>
      <c r="K403" s="13"/>
      <c r="L403" s="194"/>
      <c r="M403" s="199"/>
      <c r="N403" s="200"/>
      <c r="O403" s="200"/>
      <c r="P403" s="200"/>
      <c r="Q403" s="200"/>
      <c r="R403" s="200"/>
      <c r="S403" s="200"/>
      <c r="T403" s="20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195" t="s">
        <v>184</v>
      </c>
      <c r="AU403" s="195" t="s">
        <v>81</v>
      </c>
      <c r="AV403" s="13" t="s">
        <v>81</v>
      </c>
      <c r="AW403" s="13" t="s">
        <v>33</v>
      </c>
      <c r="AX403" s="13" t="s">
        <v>72</v>
      </c>
      <c r="AY403" s="195" t="s">
        <v>174</v>
      </c>
    </row>
    <row r="404" s="13" customFormat="1">
      <c r="A404" s="13"/>
      <c r="B404" s="194"/>
      <c r="C404" s="13"/>
      <c r="D404" s="189" t="s">
        <v>184</v>
      </c>
      <c r="E404" s="195" t="s">
        <v>3</v>
      </c>
      <c r="F404" s="196" t="s">
        <v>500</v>
      </c>
      <c r="G404" s="13"/>
      <c r="H404" s="197">
        <v>285.30000000000001</v>
      </c>
      <c r="I404" s="198"/>
      <c r="J404" s="13"/>
      <c r="K404" s="13"/>
      <c r="L404" s="194"/>
      <c r="M404" s="199"/>
      <c r="N404" s="200"/>
      <c r="O404" s="200"/>
      <c r="P404" s="200"/>
      <c r="Q404" s="200"/>
      <c r="R404" s="200"/>
      <c r="S404" s="200"/>
      <c r="T404" s="20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195" t="s">
        <v>184</v>
      </c>
      <c r="AU404" s="195" t="s">
        <v>81</v>
      </c>
      <c r="AV404" s="13" t="s">
        <v>81</v>
      </c>
      <c r="AW404" s="13" t="s">
        <v>33</v>
      </c>
      <c r="AX404" s="13" t="s">
        <v>72</v>
      </c>
      <c r="AY404" s="195" t="s">
        <v>174</v>
      </c>
    </row>
    <row r="405" s="13" customFormat="1">
      <c r="A405" s="13"/>
      <c r="B405" s="194"/>
      <c r="C405" s="13"/>
      <c r="D405" s="189" t="s">
        <v>184</v>
      </c>
      <c r="E405" s="195" t="s">
        <v>3</v>
      </c>
      <c r="F405" s="196" t="s">
        <v>501</v>
      </c>
      <c r="G405" s="13"/>
      <c r="H405" s="197">
        <v>236.44</v>
      </c>
      <c r="I405" s="198"/>
      <c r="J405" s="13"/>
      <c r="K405" s="13"/>
      <c r="L405" s="194"/>
      <c r="M405" s="199"/>
      <c r="N405" s="200"/>
      <c r="O405" s="200"/>
      <c r="P405" s="200"/>
      <c r="Q405" s="200"/>
      <c r="R405" s="200"/>
      <c r="S405" s="200"/>
      <c r="T405" s="20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195" t="s">
        <v>184</v>
      </c>
      <c r="AU405" s="195" t="s">
        <v>81</v>
      </c>
      <c r="AV405" s="13" t="s">
        <v>81</v>
      </c>
      <c r="AW405" s="13" t="s">
        <v>33</v>
      </c>
      <c r="AX405" s="13" t="s">
        <v>72</v>
      </c>
      <c r="AY405" s="195" t="s">
        <v>174</v>
      </c>
    </row>
    <row r="406" s="13" customFormat="1">
      <c r="A406" s="13"/>
      <c r="B406" s="194"/>
      <c r="C406" s="13"/>
      <c r="D406" s="189" t="s">
        <v>184</v>
      </c>
      <c r="E406" s="195" t="s">
        <v>3</v>
      </c>
      <c r="F406" s="196" t="s">
        <v>502</v>
      </c>
      <c r="G406" s="13"/>
      <c r="H406" s="197">
        <v>209.755</v>
      </c>
      <c r="I406" s="198"/>
      <c r="J406" s="13"/>
      <c r="K406" s="13"/>
      <c r="L406" s="194"/>
      <c r="M406" s="199"/>
      <c r="N406" s="200"/>
      <c r="O406" s="200"/>
      <c r="P406" s="200"/>
      <c r="Q406" s="200"/>
      <c r="R406" s="200"/>
      <c r="S406" s="200"/>
      <c r="T406" s="20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195" t="s">
        <v>184</v>
      </c>
      <c r="AU406" s="195" t="s">
        <v>81</v>
      </c>
      <c r="AV406" s="13" t="s">
        <v>81</v>
      </c>
      <c r="AW406" s="13" t="s">
        <v>33</v>
      </c>
      <c r="AX406" s="13" t="s">
        <v>72</v>
      </c>
      <c r="AY406" s="195" t="s">
        <v>174</v>
      </c>
    </row>
    <row r="407" s="13" customFormat="1">
      <c r="A407" s="13"/>
      <c r="B407" s="194"/>
      <c r="C407" s="13"/>
      <c r="D407" s="189" t="s">
        <v>184</v>
      </c>
      <c r="E407" s="195" t="s">
        <v>3</v>
      </c>
      <c r="F407" s="196" t="s">
        <v>503</v>
      </c>
      <c r="G407" s="13"/>
      <c r="H407" s="197">
        <v>157.31999999999999</v>
      </c>
      <c r="I407" s="198"/>
      <c r="J407" s="13"/>
      <c r="K407" s="13"/>
      <c r="L407" s="194"/>
      <c r="M407" s="199"/>
      <c r="N407" s="200"/>
      <c r="O407" s="200"/>
      <c r="P407" s="200"/>
      <c r="Q407" s="200"/>
      <c r="R407" s="200"/>
      <c r="S407" s="200"/>
      <c r="T407" s="20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195" t="s">
        <v>184</v>
      </c>
      <c r="AU407" s="195" t="s">
        <v>81</v>
      </c>
      <c r="AV407" s="13" t="s">
        <v>81</v>
      </c>
      <c r="AW407" s="13" t="s">
        <v>33</v>
      </c>
      <c r="AX407" s="13" t="s">
        <v>72</v>
      </c>
      <c r="AY407" s="195" t="s">
        <v>174</v>
      </c>
    </row>
    <row r="408" s="13" customFormat="1">
      <c r="A408" s="13"/>
      <c r="B408" s="194"/>
      <c r="C408" s="13"/>
      <c r="D408" s="189" t="s">
        <v>184</v>
      </c>
      <c r="E408" s="195" t="s">
        <v>3</v>
      </c>
      <c r="F408" s="196" t="s">
        <v>504</v>
      </c>
      <c r="G408" s="13"/>
      <c r="H408" s="197">
        <v>127.12000000000001</v>
      </c>
      <c r="I408" s="198"/>
      <c r="J408" s="13"/>
      <c r="K408" s="13"/>
      <c r="L408" s="194"/>
      <c r="M408" s="199"/>
      <c r="N408" s="200"/>
      <c r="O408" s="200"/>
      <c r="P408" s="200"/>
      <c r="Q408" s="200"/>
      <c r="R408" s="200"/>
      <c r="S408" s="200"/>
      <c r="T408" s="20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195" t="s">
        <v>184</v>
      </c>
      <c r="AU408" s="195" t="s">
        <v>81</v>
      </c>
      <c r="AV408" s="13" t="s">
        <v>81</v>
      </c>
      <c r="AW408" s="13" t="s">
        <v>33</v>
      </c>
      <c r="AX408" s="13" t="s">
        <v>72</v>
      </c>
      <c r="AY408" s="195" t="s">
        <v>174</v>
      </c>
    </row>
    <row r="409" s="13" customFormat="1">
      <c r="A409" s="13"/>
      <c r="B409" s="194"/>
      <c r="C409" s="13"/>
      <c r="D409" s="189" t="s">
        <v>184</v>
      </c>
      <c r="E409" s="195" t="s">
        <v>3</v>
      </c>
      <c r="F409" s="196" t="s">
        <v>505</v>
      </c>
      <c r="G409" s="13"/>
      <c r="H409" s="197">
        <v>184</v>
      </c>
      <c r="I409" s="198"/>
      <c r="J409" s="13"/>
      <c r="K409" s="13"/>
      <c r="L409" s="194"/>
      <c r="M409" s="199"/>
      <c r="N409" s="200"/>
      <c r="O409" s="200"/>
      <c r="P409" s="200"/>
      <c r="Q409" s="200"/>
      <c r="R409" s="200"/>
      <c r="S409" s="200"/>
      <c r="T409" s="20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195" t="s">
        <v>184</v>
      </c>
      <c r="AU409" s="195" t="s">
        <v>81</v>
      </c>
      <c r="AV409" s="13" t="s">
        <v>81</v>
      </c>
      <c r="AW409" s="13" t="s">
        <v>33</v>
      </c>
      <c r="AX409" s="13" t="s">
        <v>72</v>
      </c>
      <c r="AY409" s="195" t="s">
        <v>174</v>
      </c>
    </row>
    <row r="410" s="15" customFormat="1">
      <c r="A410" s="15"/>
      <c r="B410" s="210"/>
      <c r="C410" s="15"/>
      <c r="D410" s="189" t="s">
        <v>184</v>
      </c>
      <c r="E410" s="211" t="s">
        <v>3</v>
      </c>
      <c r="F410" s="212" t="s">
        <v>334</v>
      </c>
      <c r="G410" s="15"/>
      <c r="H410" s="211" t="s">
        <v>3</v>
      </c>
      <c r="I410" s="213"/>
      <c r="J410" s="15"/>
      <c r="K410" s="15"/>
      <c r="L410" s="210"/>
      <c r="M410" s="214"/>
      <c r="N410" s="215"/>
      <c r="O410" s="215"/>
      <c r="P410" s="215"/>
      <c r="Q410" s="215"/>
      <c r="R410" s="215"/>
      <c r="S410" s="215"/>
      <c r="T410" s="216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11" t="s">
        <v>184</v>
      </c>
      <c r="AU410" s="211" t="s">
        <v>81</v>
      </c>
      <c r="AV410" s="15" t="s">
        <v>79</v>
      </c>
      <c r="AW410" s="15" t="s">
        <v>33</v>
      </c>
      <c r="AX410" s="15" t="s">
        <v>72</v>
      </c>
      <c r="AY410" s="211" t="s">
        <v>174</v>
      </c>
    </row>
    <row r="411" s="13" customFormat="1">
      <c r="A411" s="13"/>
      <c r="B411" s="194"/>
      <c r="C411" s="13"/>
      <c r="D411" s="189" t="s">
        <v>184</v>
      </c>
      <c r="E411" s="195" t="s">
        <v>3</v>
      </c>
      <c r="F411" s="196" t="s">
        <v>506</v>
      </c>
      <c r="G411" s="13"/>
      <c r="H411" s="197">
        <v>68.900000000000006</v>
      </c>
      <c r="I411" s="198"/>
      <c r="J411" s="13"/>
      <c r="K411" s="13"/>
      <c r="L411" s="194"/>
      <c r="M411" s="199"/>
      <c r="N411" s="200"/>
      <c r="O411" s="200"/>
      <c r="P411" s="200"/>
      <c r="Q411" s="200"/>
      <c r="R411" s="200"/>
      <c r="S411" s="200"/>
      <c r="T411" s="20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195" t="s">
        <v>184</v>
      </c>
      <c r="AU411" s="195" t="s">
        <v>81</v>
      </c>
      <c r="AV411" s="13" t="s">
        <v>81</v>
      </c>
      <c r="AW411" s="13" t="s">
        <v>33</v>
      </c>
      <c r="AX411" s="13" t="s">
        <v>72</v>
      </c>
      <c r="AY411" s="195" t="s">
        <v>174</v>
      </c>
    </row>
    <row r="412" s="13" customFormat="1">
      <c r="A412" s="13"/>
      <c r="B412" s="194"/>
      <c r="C412" s="13"/>
      <c r="D412" s="189" t="s">
        <v>184</v>
      </c>
      <c r="E412" s="195" t="s">
        <v>3</v>
      </c>
      <c r="F412" s="196" t="s">
        <v>507</v>
      </c>
      <c r="G412" s="13"/>
      <c r="H412" s="197">
        <v>126.17</v>
      </c>
      <c r="I412" s="198"/>
      <c r="J412" s="13"/>
      <c r="K412" s="13"/>
      <c r="L412" s="194"/>
      <c r="M412" s="199"/>
      <c r="N412" s="200"/>
      <c r="O412" s="200"/>
      <c r="P412" s="200"/>
      <c r="Q412" s="200"/>
      <c r="R412" s="200"/>
      <c r="S412" s="200"/>
      <c r="T412" s="20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195" t="s">
        <v>184</v>
      </c>
      <c r="AU412" s="195" t="s">
        <v>81</v>
      </c>
      <c r="AV412" s="13" t="s">
        <v>81</v>
      </c>
      <c r="AW412" s="13" t="s">
        <v>33</v>
      </c>
      <c r="AX412" s="13" t="s">
        <v>72</v>
      </c>
      <c r="AY412" s="195" t="s">
        <v>174</v>
      </c>
    </row>
    <row r="413" s="13" customFormat="1">
      <c r="A413" s="13"/>
      <c r="B413" s="194"/>
      <c r="C413" s="13"/>
      <c r="D413" s="189" t="s">
        <v>184</v>
      </c>
      <c r="E413" s="195" t="s">
        <v>3</v>
      </c>
      <c r="F413" s="196" t="s">
        <v>508</v>
      </c>
      <c r="G413" s="13"/>
      <c r="H413" s="197">
        <v>170.84999999999999</v>
      </c>
      <c r="I413" s="198"/>
      <c r="J413" s="13"/>
      <c r="K413" s="13"/>
      <c r="L413" s="194"/>
      <c r="M413" s="199"/>
      <c r="N413" s="200"/>
      <c r="O413" s="200"/>
      <c r="P413" s="200"/>
      <c r="Q413" s="200"/>
      <c r="R413" s="200"/>
      <c r="S413" s="200"/>
      <c r="T413" s="20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195" t="s">
        <v>184</v>
      </c>
      <c r="AU413" s="195" t="s">
        <v>81</v>
      </c>
      <c r="AV413" s="13" t="s">
        <v>81</v>
      </c>
      <c r="AW413" s="13" t="s">
        <v>33</v>
      </c>
      <c r="AX413" s="13" t="s">
        <v>72</v>
      </c>
      <c r="AY413" s="195" t="s">
        <v>174</v>
      </c>
    </row>
    <row r="414" s="13" customFormat="1">
      <c r="A414" s="13"/>
      <c r="B414" s="194"/>
      <c r="C414" s="13"/>
      <c r="D414" s="189" t="s">
        <v>184</v>
      </c>
      <c r="E414" s="195" t="s">
        <v>3</v>
      </c>
      <c r="F414" s="196" t="s">
        <v>509</v>
      </c>
      <c r="G414" s="13"/>
      <c r="H414" s="197">
        <v>162.18000000000001</v>
      </c>
      <c r="I414" s="198"/>
      <c r="J414" s="13"/>
      <c r="K414" s="13"/>
      <c r="L414" s="194"/>
      <c r="M414" s="199"/>
      <c r="N414" s="200"/>
      <c r="O414" s="200"/>
      <c r="P414" s="200"/>
      <c r="Q414" s="200"/>
      <c r="R414" s="200"/>
      <c r="S414" s="200"/>
      <c r="T414" s="20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195" t="s">
        <v>184</v>
      </c>
      <c r="AU414" s="195" t="s">
        <v>81</v>
      </c>
      <c r="AV414" s="13" t="s">
        <v>81</v>
      </c>
      <c r="AW414" s="13" t="s">
        <v>33</v>
      </c>
      <c r="AX414" s="13" t="s">
        <v>72</v>
      </c>
      <c r="AY414" s="195" t="s">
        <v>174</v>
      </c>
    </row>
    <row r="415" s="13" customFormat="1">
      <c r="A415" s="13"/>
      <c r="B415" s="194"/>
      <c r="C415" s="13"/>
      <c r="D415" s="189" t="s">
        <v>184</v>
      </c>
      <c r="E415" s="195" t="s">
        <v>3</v>
      </c>
      <c r="F415" s="196" t="s">
        <v>510</v>
      </c>
      <c r="G415" s="13"/>
      <c r="H415" s="197">
        <v>290.39999999999998</v>
      </c>
      <c r="I415" s="198"/>
      <c r="J415" s="13"/>
      <c r="K415" s="13"/>
      <c r="L415" s="194"/>
      <c r="M415" s="199"/>
      <c r="N415" s="200"/>
      <c r="O415" s="200"/>
      <c r="P415" s="200"/>
      <c r="Q415" s="200"/>
      <c r="R415" s="200"/>
      <c r="S415" s="200"/>
      <c r="T415" s="20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195" t="s">
        <v>184</v>
      </c>
      <c r="AU415" s="195" t="s">
        <v>81</v>
      </c>
      <c r="AV415" s="13" t="s">
        <v>81</v>
      </c>
      <c r="AW415" s="13" t="s">
        <v>33</v>
      </c>
      <c r="AX415" s="13" t="s">
        <v>72</v>
      </c>
      <c r="AY415" s="195" t="s">
        <v>174</v>
      </c>
    </row>
    <row r="416" s="13" customFormat="1">
      <c r="A416" s="13"/>
      <c r="B416" s="194"/>
      <c r="C416" s="13"/>
      <c r="D416" s="189" t="s">
        <v>184</v>
      </c>
      <c r="E416" s="195" t="s">
        <v>3</v>
      </c>
      <c r="F416" s="196" t="s">
        <v>511</v>
      </c>
      <c r="G416" s="13"/>
      <c r="H416" s="197">
        <v>123.90000000000001</v>
      </c>
      <c r="I416" s="198"/>
      <c r="J416" s="13"/>
      <c r="K416" s="13"/>
      <c r="L416" s="194"/>
      <c r="M416" s="199"/>
      <c r="N416" s="200"/>
      <c r="O416" s="200"/>
      <c r="P416" s="200"/>
      <c r="Q416" s="200"/>
      <c r="R416" s="200"/>
      <c r="S416" s="200"/>
      <c r="T416" s="20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195" t="s">
        <v>184</v>
      </c>
      <c r="AU416" s="195" t="s">
        <v>81</v>
      </c>
      <c r="AV416" s="13" t="s">
        <v>81</v>
      </c>
      <c r="AW416" s="13" t="s">
        <v>33</v>
      </c>
      <c r="AX416" s="13" t="s">
        <v>72</v>
      </c>
      <c r="AY416" s="195" t="s">
        <v>174</v>
      </c>
    </row>
    <row r="417" s="13" customFormat="1">
      <c r="A417" s="13"/>
      <c r="B417" s="194"/>
      <c r="C417" s="13"/>
      <c r="D417" s="189" t="s">
        <v>184</v>
      </c>
      <c r="E417" s="195" t="s">
        <v>3</v>
      </c>
      <c r="F417" s="196" t="s">
        <v>512</v>
      </c>
      <c r="G417" s="13"/>
      <c r="H417" s="197">
        <v>118.42</v>
      </c>
      <c r="I417" s="198"/>
      <c r="J417" s="13"/>
      <c r="K417" s="13"/>
      <c r="L417" s="194"/>
      <c r="M417" s="199"/>
      <c r="N417" s="200"/>
      <c r="O417" s="200"/>
      <c r="P417" s="200"/>
      <c r="Q417" s="200"/>
      <c r="R417" s="200"/>
      <c r="S417" s="200"/>
      <c r="T417" s="20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195" t="s">
        <v>184</v>
      </c>
      <c r="AU417" s="195" t="s">
        <v>81</v>
      </c>
      <c r="AV417" s="13" t="s">
        <v>81</v>
      </c>
      <c r="AW417" s="13" t="s">
        <v>33</v>
      </c>
      <c r="AX417" s="13" t="s">
        <v>72</v>
      </c>
      <c r="AY417" s="195" t="s">
        <v>174</v>
      </c>
    </row>
    <row r="418" s="13" customFormat="1">
      <c r="A418" s="13"/>
      <c r="B418" s="194"/>
      <c r="C418" s="13"/>
      <c r="D418" s="189" t="s">
        <v>184</v>
      </c>
      <c r="E418" s="195" t="s">
        <v>3</v>
      </c>
      <c r="F418" s="196" t="s">
        <v>513</v>
      </c>
      <c r="G418" s="13"/>
      <c r="H418" s="197">
        <v>191</v>
      </c>
      <c r="I418" s="198"/>
      <c r="J418" s="13"/>
      <c r="K418" s="13"/>
      <c r="L418" s="194"/>
      <c r="M418" s="199"/>
      <c r="N418" s="200"/>
      <c r="O418" s="200"/>
      <c r="P418" s="200"/>
      <c r="Q418" s="200"/>
      <c r="R418" s="200"/>
      <c r="S418" s="200"/>
      <c r="T418" s="20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195" t="s">
        <v>184</v>
      </c>
      <c r="AU418" s="195" t="s">
        <v>81</v>
      </c>
      <c r="AV418" s="13" t="s">
        <v>81</v>
      </c>
      <c r="AW418" s="13" t="s">
        <v>33</v>
      </c>
      <c r="AX418" s="13" t="s">
        <v>72</v>
      </c>
      <c r="AY418" s="195" t="s">
        <v>174</v>
      </c>
    </row>
    <row r="419" s="13" customFormat="1">
      <c r="A419" s="13"/>
      <c r="B419" s="194"/>
      <c r="C419" s="13"/>
      <c r="D419" s="189" t="s">
        <v>184</v>
      </c>
      <c r="E419" s="195" t="s">
        <v>3</v>
      </c>
      <c r="F419" s="196" t="s">
        <v>514</v>
      </c>
      <c r="G419" s="13"/>
      <c r="H419" s="197">
        <v>128.86000000000001</v>
      </c>
      <c r="I419" s="198"/>
      <c r="J419" s="13"/>
      <c r="K419" s="13"/>
      <c r="L419" s="194"/>
      <c r="M419" s="199"/>
      <c r="N419" s="200"/>
      <c r="O419" s="200"/>
      <c r="P419" s="200"/>
      <c r="Q419" s="200"/>
      <c r="R419" s="200"/>
      <c r="S419" s="200"/>
      <c r="T419" s="20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195" t="s">
        <v>184</v>
      </c>
      <c r="AU419" s="195" t="s">
        <v>81</v>
      </c>
      <c r="AV419" s="13" t="s">
        <v>81</v>
      </c>
      <c r="AW419" s="13" t="s">
        <v>33</v>
      </c>
      <c r="AX419" s="13" t="s">
        <v>72</v>
      </c>
      <c r="AY419" s="195" t="s">
        <v>174</v>
      </c>
    </row>
    <row r="420" s="14" customFormat="1">
      <c r="A420" s="14"/>
      <c r="B420" s="202"/>
      <c r="C420" s="14"/>
      <c r="D420" s="189" t="s">
        <v>184</v>
      </c>
      <c r="E420" s="203" t="s">
        <v>3</v>
      </c>
      <c r="F420" s="204" t="s">
        <v>187</v>
      </c>
      <c r="G420" s="14"/>
      <c r="H420" s="205">
        <v>12217.584999999999</v>
      </c>
      <c r="I420" s="206"/>
      <c r="J420" s="14"/>
      <c r="K420" s="14"/>
      <c r="L420" s="202"/>
      <c r="M420" s="207"/>
      <c r="N420" s="208"/>
      <c r="O420" s="208"/>
      <c r="P420" s="208"/>
      <c r="Q420" s="208"/>
      <c r="R420" s="208"/>
      <c r="S420" s="208"/>
      <c r="T420" s="209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03" t="s">
        <v>184</v>
      </c>
      <c r="AU420" s="203" t="s">
        <v>81</v>
      </c>
      <c r="AV420" s="14" t="s">
        <v>111</v>
      </c>
      <c r="AW420" s="14" t="s">
        <v>33</v>
      </c>
      <c r="AX420" s="14" t="s">
        <v>79</v>
      </c>
      <c r="AY420" s="203" t="s">
        <v>174</v>
      </c>
    </row>
    <row r="421" s="2" customFormat="1">
      <c r="A421" s="40"/>
      <c r="B421" s="175"/>
      <c r="C421" s="176" t="s">
        <v>515</v>
      </c>
      <c r="D421" s="176" t="s">
        <v>176</v>
      </c>
      <c r="E421" s="177" t="s">
        <v>516</v>
      </c>
      <c r="F421" s="178" t="s">
        <v>517</v>
      </c>
      <c r="G421" s="179" t="s">
        <v>179</v>
      </c>
      <c r="H421" s="180">
        <v>3065.8600000000001</v>
      </c>
      <c r="I421" s="181"/>
      <c r="J421" s="182">
        <f>ROUND(I421*H421,2)</f>
        <v>0</v>
      </c>
      <c r="K421" s="178" t="s">
        <v>180</v>
      </c>
      <c r="L421" s="41"/>
      <c r="M421" s="183" t="s">
        <v>3</v>
      </c>
      <c r="N421" s="184" t="s">
        <v>43</v>
      </c>
      <c r="O421" s="74"/>
      <c r="P421" s="185">
        <f>O421*H421</f>
        <v>0</v>
      </c>
      <c r="Q421" s="185">
        <v>0.00062</v>
      </c>
      <c r="R421" s="185">
        <f>Q421*H421</f>
        <v>1.9008332000000001</v>
      </c>
      <c r="S421" s="185">
        <v>0</v>
      </c>
      <c r="T421" s="18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187" t="s">
        <v>111</v>
      </c>
      <c r="AT421" s="187" t="s">
        <v>176</v>
      </c>
      <c r="AU421" s="187" t="s">
        <v>81</v>
      </c>
      <c r="AY421" s="21" t="s">
        <v>174</v>
      </c>
      <c r="BE421" s="188">
        <f>IF(N421="základní",J421,0)</f>
        <v>0</v>
      </c>
      <c r="BF421" s="188">
        <f>IF(N421="snížená",J421,0)</f>
        <v>0</v>
      </c>
      <c r="BG421" s="188">
        <f>IF(N421="zákl. přenesená",J421,0)</f>
        <v>0</v>
      </c>
      <c r="BH421" s="188">
        <f>IF(N421="sníž. přenesená",J421,0)</f>
        <v>0</v>
      </c>
      <c r="BI421" s="188">
        <f>IF(N421="nulová",J421,0)</f>
        <v>0</v>
      </c>
      <c r="BJ421" s="21" t="s">
        <v>79</v>
      </c>
      <c r="BK421" s="188">
        <f>ROUND(I421*H421,2)</f>
        <v>0</v>
      </c>
      <c r="BL421" s="21" t="s">
        <v>111</v>
      </c>
      <c r="BM421" s="187" t="s">
        <v>518</v>
      </c>
    </row>
    <row r="422" s="2" customFormat="1">
      <c r="A422" s="40"/>
      <c r="B422" s="41"/>
      <c r="C422" s="40"/>
      <c r="D422" s="189" t="s">
        <v>182</v>
      </c>
      <c r="E422" s="40"/>
      <c r="F422" s="190" t="s">
        <v>227</v>
      </c>
      <c r="G422" s="40"/>
      <c r="H422" s="40"/>
      <c r="I422" s="191"/>
      <c r="J422" s="40"/>
      <c r="K422" s="40"/>
      <c r="L422" s="41"/>
      <c r="M422" s="192"/>
      <c r="N422" s="193"/>
      <c r="O422" s="74"/>
      <c r="P422" s="74"/>
      <c r="Q422" s="74"/>
      <c r="R422" s="74"/>
      <c r="S422" s="74"/>
      <c r="T422" s="75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21" t="s">
        <v>182</v>
      </c>
      <c r="AU422" s="21" t="s">
        <v>81</v>
      </c>
    </row>
    <row r="423" s="15" customFormat="1">
      <c r="A423" s="15"/>
      <c r="B423" s="210"/>
      <c r="C423" s="15"/>
      <c r="D423" s="189" t="s">
        <v>184</v>
      </c>
      <c r="E423" s="211" t="s">
        <v>3</v>
      </c>
      <c r="F423" s="212" t="s">
        <v>256</v>
      </c>
      <c r="G423" s="15"/>
      <c r="H423" s="211" t="s">
        <v>3</v>
      </c>
      <c r="I423" s="213"/>
      <c r="J423" s="15"/>
      <c r="K423" s="15"/>
      <c r="L423" s="210"/>
      <c r="M423" s="214"/>
      <c r="N423" s="215"/>
      <c r="O423" s="215"/>
      <c r="P423" s="215"/>
      <c r="Q423" s="215"/>
      <c r="R423" s="215"/>
      <c r="S423" s="215"/>
      <c r="T423" s="216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11" t="s">
        <v>184</v>
      </c>
      <c r="AU423" s="211" t="s">
        <v>81</v>
      </c>
      <c r="AV423" s="15" t="s">
        <v>79</v>
      </c>
      <c r="AW423" s="15" t="s">
        <v>33</v>
      </c>
      <c r="AX423" s="15" t="s">
        <v>72</v>
      </c>
      <c r="AY423" s="211" t="s">
        <v>174</v>
      </c>
    </row>
    <row r="424" s="13" customFormat="1">
      <c r="A424" s="13"/>
      <c r="B424" s="194"/>
      <c r="C424" s="13"/>
      <c r="D424" s="189" t="s">
        <v>184</v>
      </c>
      <c r="E424" s="195" t="s">
        <v>3</v>
      </c>
      <c r="F424" s="196" t="s">
        <v>519</v>
      </c>
      <c r="G424" s="13"/>
      <c r="H424" s="197">
        <v>242.69999999999999</v>
      </c>
      <c r="I424" s="198"/>
      <c r="J424" s="13"/>
      <c r="K424" s="13"/>
      <c r="L424" s="194"/>
      <c r="M424" s="199"/>
      <c r="N424" s="200"/>
      <c r="O424" s="200"/>
      <c r="P424" s="200"/>
      <c r="Q424" s="200"/>
      <c r="R424" s="200"/>
      <c r="S424" s="200"/>
      <c r="T424" s="20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195" t="s">
        <v>184</v>
      </c>
      <c r="AU424" s="195" t="s">
        <v>81</v>
      </c>
      <c r="AV424" s="13" t="s">
        <v>81</v>
      </c>
      <c r="AW424" s="13" t="s">
        <v>33</v>
      </c>
      <c r="AX424" s="13" t="s">
        <v>72</v>
      </c>
      <c r="AY424" s="195" t="s">
        <v>174</v>
      </c>
    </row>
    <row r="425" s="13" customFormat="1">
      <c r="A425" s="13"/>
      <c r="B425" s="194"/>
      <c r="C425" s="13"/>
      <c r="D425" s="189" t="s">
        <v>184</v>
      </c>
      <c r="E425" s="195" t="s">
        <v>3</v>
      </c>
      <c r="F425" s="196" t="s">
        <v>520</v>
      </c>
      <c r="G425" s="13"/>
      <c r="H425" s="197">
        <v>270.00999999999999</v>
      </c>
      <c r="I425" s="198"/>
      <c r="J425" s="13"/>
      <c r="K425" s="13"/>
      <c r="L425" s="194"/>
      <c r="M425" s="199"/>
      <c r="N425" s="200"/>
      <c r="O425" s="200"/>
      <c r="P425" s="200"/>
      <c r="Q425" s="200"/>
      <c r="R425" s="200"/>
      <c r="S425" s="200"/>
      <c r="T425" s="20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195" t="s">
        <v>184</v>
      </c>
      <c r="AU425" s="195" t="s">
        <v>81</v>
      </c>
      <c r="AV425" s="13" t="s">
        <v>81</v>
      </c>
      <c r="AW425" s="13" t="s">
        <v>33</v>
      </c>
      <c r="AX425" s="13" t="s">
        <v>72</v>
      </c>
      <c r="AY425" s="195" t="s">
        <v>174</v>
      </c>
    </row>
    <row r="426" s="13" customFormat="1">
      <c r="A426" s="13"/>
      <c r="B426" s="194"/>
      <c r="C426" s="13"/>
      <c r="D426" s="189" t="s">
        <v>184</v>
      </c>
      <c r="E426" s="195" t="s">
        <v>3</v>
      </c>
      <c r="F426" s="196" t="s">
        <v>521</v>
      </c>
      <c r="G426" s="13"/>
      <c r="H426" s="197">
        <v>472.5</v>
      </c>
      <c r="I426" s="198"/>
      <c r="J426" s="13"/>
      <c r="K426" s="13"/>
      <c r="L426" s="194"/>
      <c r="M426" s="199"/>
      <c r="N426" s="200"/>
      <c r="O426" s="200"/>
      <c r="P426" s="200"/>
      <c r="Q426" s="200"/>
      <c r="R426" s="200"/>
      <c r="S426" s="200"/>
      <c r="T426" s="20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195" t="s">
        <v>184</v>
      </c>
      <c r="AU426" s="195" t="s">
        <v>81</v>
      </c>
      <c r="AV426" s="13" t="s">
        <v>81</v>
      </c>
      <c r="AW426" s="13" t="s">
        <v>33</v>
      </c>
      <c r="AX426" s="13" t="s">
        <v>72</v>
      </c>
      <c r="AY426" s="195" t="s">
        <v>174</v>
      </c>
    </row>
    <row r="427" s="13" customFormat="1">
      <c r="A427" s="13"/>
      <c r="B427" s="194"/>
      <c r="C427" s="13"/>
      <c r="D427" s="189" t="s">
        <v>184</v>
      </c>
      <c r="E427" s="195" t="s">
        <v>3</v>
      </c>
      <c r="F427" s="196" t="s">
        <v>522</v>
      </c>
      <c r="G427" s="13"/>
      <c r="H427" s="197">
        <v>433.39999999999998</v>
      </c>
      <c r="I427" s="198"/>
      <c r="J427" s="13"/>
      <c r="K427" s="13"/>
      <c r="L427" s="194"/>
      <c r="M427" s="199"/>
      <c r="N427" s="200"/>
      <c r="O427" s="200"/>
      <c r="P427" s="200"/>
      <c r="Q427" s="200"/>
      <c r="R427" s="200"/>
      <c r="S427" s="200"/>
      <c r="T427" s="20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195" t="s">
        <v>184</v>
      </c>
      <c r="AU427" s="195" t="s">
        <v>81</v>
      </c>
      <c r="AV427" s="13" t="s">
        <v>81</v>
      </c>
      <c r="AW427" s="13" t="s">
        <v>33</v>
      </c>
      <c r="AX427" s="13" t="s">
        <v>72</v>
      </c>
      <c r="AY427" s="195" t="s">
        <v>174</v>
      </c>
    </row>
    <row r="428" s="13" customFormat="1">
      <c r="A428" s="13"/>
      <c r="B428" s="194"/>
      <c r="C428" s="13"/>
      <c r="D428" s="189" t="s">
        <v>184</v>
      </c>
      <c r="E428" s="195" t="s">
        <v>3</v>
      </c>
      <c r="F428" s="196" t="s">
        <v>523</v>
      </c>
      <c r="G428" s="13"/>
      <c r="H428" s="197">
        <v>345.10000000000002</v>
      </c>
      <c r="I428" s="198"/>
      <c r="J428" s="13"/>
      <c r="K428" s="13"/>
      <c r="L428" s="194"/>
      <c r="M428" s="199"/>
      <c r="N428" s="200"/>
      <c r="O428" s="200"/>
      <c r="P428" s="200"/>
      <c r="Q428" s="200"/>
      <c r="R428" s="200"/>
      <c r="S428" s="200"/>
      <c r="T428" s="20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195" t="s">
        <v>184</v>
      </c>
      <c r="AU428" s="195" t="s">
        <v>81</v>
      </c>
      <c r="AV428" s="13" t="s">
        <v>81</v>
      </c>
      <c r="AW428" s="13" t="s">
        <v>33</v>
      </c>
      <c r="AX428" s="13" t="s">
        <v>72</v>
      </c>
      <c r="AY428" s="195" t="s">
        <v>174</v>
      </c>
    </row>
    <row r="429" s="13" customFormat="1">
      <c r="A429" s="13"/>
      <c r="B429" s="194"/>
      <c r="C429" s="13"/>
      <c r="D429" s="189" t="s">
        <v>184</v>
      </c>
      <c r="E429" s="195" t="s">
        <v>3</v>
      </c>
      <c r="F429" s="196" t="s">
        <v>524</v>
      </c>
      <c r="G429" s="13"/>
      <c r="H429" s="197">
        <v>467.5</v>
      </c>
      <c r="I429" s="198"/>
      <c r="J429" s="13"/>
      <c r="K429" s="13"/>
      <c r="L429" s="194"/>
      <c r="M429" s="199"/>
      <c r="N429" s="200"/>
      <c r="O429" s="200"/>
      <c r="P429" s="200"/>
      <c r="Q429" s="200"/>
      <c r="R429" s="200"/>
      <c r="S429" s="200"/>
      <c r="T429" s="20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195" t="s">
        <v>184</v>
      </c>
      <c r="AU429" s="195" t="s">
        <v>81</v>
      </c>
      <c r="AV429" s="13" t="s">
        <v>81</v>
      </c>
      <c r="AW429" s="13" t="s">
        <v>33</v>
      </c>
      <c r="AX429" s="13" t="s">
        <v>72</v>
      </c>
      <c r="AY429" s="195" t="s">
        <v>174</v>
      </c>
    </row>
    <row r="430" s="13" customFormat="1">
      <c r="A430" s="13"/>
      <c r="B430" s="194"/>
      <c r="C430" s="13"/>
      <c r="D430" s="189" t="s">
        <v>184</v>
      </c>
      <c r="E430" s="195" t="s">
        <v>3</v>
      </c>
      <c r="F430" s="196" t="s">
        <v>525</v>
      </c>
      <c r="G430" s="13"/>
      <c r="H430" s="197">
        <v>242.72999999999999</v>
      </c>
      <c r="I430" s="198"/>
      <c r="J430" s="13"/>
      <c r="K430" s="13"/>
      <c r="L430" s="194"/>
      <c r="M430" s="199"/>
      <c r="N430" s="200"/>
      <c r="O430" s="200"/>
      <c r="P430" s="200"/>
      <c r="Q430" s="200"/>
      <c r="R430" s="200"/>
      <c r="S430" s="200"/>
      <c r="T430" s="20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195" t="s">
        <v>184</v>
      </c>
      <c r="AU430" s="195" t="s">
        <v>81</v>
      </c>
      <c r="AV430" s="13" t="s">
        <v>81</v>
      </c>
      <c r="AW430" s="13" t="s">
        <v>33</v>
      </c>
      <c r="AX430" s="13" t="s">
        <v>72</v>
      </c>
      <c r="AY430" s="195" t="s">
        <v>174</v>
      </c>
    </row>
    <row r="431" s="15" customFormat="1">
      <c r="A431" s="15"/>
      <c r="B431" s="210"/>
      <c r="C431" s="15"/>
      <c r="D431" s="189" t="s">
        <v>184</v>
      </c>
      <c r="E431" s="211" t="s">
        <v>3</v>
      </c>
      <c r="F431" s="212" t="s">
        <v>297</v>
      </c>
      <c r="G431" s="15"/>
      <c r="H431" s="211" t="s">
        <v>3</v>
      </c>
      <c r="I431" s="213"/>
      <c r="J431" s="15"/>
      <c r="K431" s="15"/>
      <c r="L431" s="210"/>
      <c r="M431" s="214"/>
      <c r="N431" s="215"/>
      <c r="O431" s="215"/>
      <c r="P431" s="215"/>
      <c r="Q431" s="215"/>
      <c r="R431" s="215"/>
      <c r="S431" s="215"/>
      <c r="T431" s="216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11" t="s">
        <v>184</v>
      </c>
      <c r="AU431" s="211" t="s">
        <v>81</v>
      </c>
      <c r="AV431" s="15" t="s">
        <v>79</v>
      </c>
      <c r="AW431" s="15" t="s">
        <v>33</v>
      </c>
      <c r="AX431" s="15" t="s">
        <v>72</v>
      </c>
      <c r="AY431" s="211" t="s">
        <v>174</v>
      </c>
    </row>
    <row r="432" s="13" customFormat="1">
      <c r="A432" s="13"/>
      <c r="B432" s="194"/>
      <c r="C432" s="13"/>
      <c r="D432" s="189" t="s">
        <v>184</v>
      </c>
      <c r="E432" s="195" t="s">
        <v>3</v>
      </c>
      <c r="F432" s="196" t="s">
        <v>526</v>
      </c>
      <c r="G432" s="13"/>
      <c r="H432" s="197">
        <v>350</v>
      </c>
      <c r="I432" s="198"/>
      <c r="J432" s="13"/>
      <c r="K432" s="13"/>
      <c r="L432" s="194"/>
      <c r="M432" s="199"/>
      <c r="N432" s="200"/>
      <c r="O432" s="200"/>
      <c r="P432" s="200"/>
      <c r="Q432" s="200"/>
      <c r="R432" s="200"/>
      <c r="S432" s="200"/>
      <c r="T432" s="20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195" t="s">
        <v>184</v>
      </c>
      <c r="AU432" s="195" t="s">
        <v>81</v>
      </c>
      <c r="AV432" s="13" t="s">
        <v>81</v>
      </c>
      <c r="AW432" s="13" t="s">
        <v>33</v>
      </c>
      <c r="AX432" s="13" t="s">
        <v>72</v>
      </c>
      <c r="AY432" s="195" t="s">
        <v>174</v>
      </c>
    </row>
    <row r="433" s="13" customFormat="1">
      <c r="A433" s="13"/>
      <c r="B433" s="194"/>
      <c r="C433" s="13"/>
      <c r="D433" s="189" t="s">
        <v>184</v>
      </c>
      <c r="E433" s="195" t="s">
        <v>3</v>
      </c>
      <c r="F433" s="196" t="s">
        <v>527</v>
      </c>
      <c r="G433" s="13"/>
      <c r="H433" s="197">
        <v>241.91999999999999</v>
      </c>
      <c r="I433" s="198"/>
      <c r="J433" s="13"/>
      <c r="K433" s="13"/>
      <c r="L433" s="194"/>
      <c r="M433" s="199"/>
      <c r="N433" s="200"/>
      <c r="O433" s="200"/>
      <c r="P433" s="200"/>
      <c r="Q433" s="200"/>
      <c r="R433" s="200"/>
      <c r="S433" s="200"/>
      <c r="T433" s="20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195" t="s">
        <v>184</v>
      </c>
      <c r="AU433" s="195" t="s">
        <v>81</v>
      </c>
      <c r="AV433" s="13" t="s">
        <v>81</v>
      </c>
      <c r="AW433" s="13" t="s">
        <v>33</v>
      </c>
      <c r="AX433" s="13" t="s">
        <v>72</v>
      </c>
      <c r="AY433" s="195" t="s">
        <v>174</v>
      </c>
    </row>
    <row r="434" s="14" customFormat="1">
      <c r="A434" s="14"/>
      <c r="B434" s="202"/>
      <c r="C434" s="14"/>
      <c r="D434" s="189" t="s">
        <v>184</v>
      </c>
      <c r="E434" s="203" t="s">
        <v>3</v>
      </c>
      <c r="F434" s="204" t="s">
        <v>187</v>
      </c>
      <c r="G434" s="14"/>
      <c r="H434" s="205">
        <v>3065.8600000000001</v>
      </c>
      <c r="I434" s="206"/>
      <c r="J434" s="14"/>
      <c r="K434" s="14"/>
      <c r="L434" s="202"/>
      <c r="M434" s="207"/>
      <c r="N434" s="208"/>
      <c r="O434" s="208"/>
      <c r="P434" s="208"/>
      <c r="Q434" s="208"/>
      <c r="R434" s="208"/>
      <c r="S434" s="208"/>
      <c r="T434" s="209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03" t="s">
        <v>184</v>
      </c>
      <c r="AU434" s="203" t="s">
        <v>81</v>
      </c>
      <c r="AV434" s="14" t="s">
        <v>111</v>
      </c>
      <c r="AW434" s="14" t="s">
        <v>33</v>
      </c>
      <c r="AX434" s="14" t="s">
        <v>79</v>
      </c>
      <c r="AY434" s="203" t="s">
        <v>174</v>
      </c>
    </row>
    <row r="435" s="2" customFormat="1">
      <c r="A435" s="40"/>
      <c r="B435" s="175"/>
      <c r="C435" s="176" t="s">
        <v>528</v>
      </c>
      <c r="D435" s="176" t="s">
        <v>176</v>
      </c>
      <c r="E435" s="177" t="s">
        <v>529</v>
      </c>
      <c r="F435" s="178" t="s">
        <v>530</v>
      </c>
      <c r="G435" s="179" t="s">
        <v>179</v>
      </c>
      <c r="H435" s="180">
        <v>12217.620000000001</v>
      </c>
      <c r="I435" s="181"/>
      <c r="J435" s="182">
        <f>ROUND(I435*H435,2)</f>
        <v>0</v>
      </c>
      <c r="K435" s="178" t="s">
        <v>180</v>
      </c>
      <c r="L435" s="41"/>
      <c r="M435" s="183" t="s">
        <v>3</v>
      </c>
      <c r="N435" s="184" t="s">
        <v>43</v>
      </c>
      <c r="O435" s="74"/>
      <c r="P435" s="185">
        <f>O435*H435</f>
        <v>0</v>
      </c>
      <c r="Q435" s="185">
        <v>0</v>
      </c>
      <c r="R435" s="185">
        <f>Q435*H435</f>
        <v>0</v>
      </c>
      <c r="S435" s="185">
        <v>0</v>
      </c>
      <c r="T435" s="186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187" t="s">
        <v>111</v>
      </c>
      <c r="AT435" s="187" t="s">
        <v>176</v>
      </c>
      <c r="AU435" s="187" t="s">
        <v>81</v>
      </c>
      <c r="AY435" s="21" t="s">
        <v>174</v>
      </c>
      <c r="BE435" s="188">
        <f>IF(N435="základní",J435,0)</f>
        <v>0</v>
      </c>
      <c r="BF435" s="188">
        <f>IF(N435="snížená",J435,0)</f>
        <v>0</v>
      </c>
      <c r="BG435" s="188">
        <f>IF(N435="zákl. přenesená",J435,0)</f>
        <v>0</v>
      </c>
      <c r="BH435" s="188">
        <f>IF(N435="sníž. přenesená",J435,0)</f>
        <v>0</v>
      </c>
      <c r="BI435" s="188">
        <f>IF(N435="nulová",J435,0)</f>
        <v>0</v>
      </c>
      <c r="BJ435" s="21" t="s">
        <v>79</v>
      </c>
      <c r="BK435" s="188">
        <f>ROUND(I435*H435,2)</f>
        <v>0</v>
      </c>
      <c r="BL435" s="21" t="s">
        <v>111</v>
      </c>
      <c r="BM435" s="187" t="s">
        <v>531</v>
      </c>
    </row>
    <row r="436" s="2" customFormat="1">
      <c r="A436" s="40"/>
      <c r="B436" s="41"/>
      <c r="C436" s="40"/>
      <c r="D436" s="189" t="s">
        <v>182</v>
      </c>
      <c r="E436" s="40"/>
      <c r="F436" s="190" t="s">
        <v>532</v>
      </c>
      <c r="G436" s="40"/>
      <c r="H436" s="40"/>
      <c r="I436" s="191"/>
      <c r="J436" s="40"/>
      <c r="K436" s="40"/>
      <c r="L436" s="41"/>
      <c r="M436" s="192"/>
      <c r="N436" s="193"/>
      <c r="O436" s="74"/>
      <c r="P436" s="74"/>
      <c r="Q436" s="74"/>
      <c r="R436" s="74"/>
      <c r="S436" s="74"/>
      <c r="T436" s="75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21" t="s">
        <v>182</v>
      </c>
      <c r="AU436" s="21" t="s">
        <v>81</v>
      </c>
    </row>
    <row r="437" s="2" customFormat="1">
      <c r="A437" s="40"/>
      <c r="B437" s="175"/>
      <c r="C437" s="176" t="s">
        <v>8</v>
      </c>
      <c r="D437" s="176" t="s">
        <v>176</v>
      </c>
      <c r="E437" s="177" t="s">
        <v>533</v>
      </c>
      <c r="F437" s="178" t="s">
        <v>534</v>
      </c>
      <c r="G437" s="179" t="s">
        <v>179</v>
      </c>
      <c r="H437" s="180">
        <v>3065.8600000000001</v>
      </c>
      <c r="I437" s="181"/>
      <c r="J437" s="182">
        <f>ROUND(I437*H437,2)</f>
        <v>0</v>
      </c>
      <c r="K437" s="178" t="s">
        <v>180</v>
      </c>
      <c r="L437" s="41"/>
      <c r="M437" s="183" t="s">
        <v>3</v>
      </c>
      <c r="N437" s="184" t="s">
        <v>43</v>
      </c>
      <c r="O437" s="74"/>
      <c r="P437" s="185">
        <f>O437*H437</f>
        <v>0</v>
      </c>
      <c r="Q437" s="185">
        <v>0</v>
      </c>
      <c r="R437" s="185">
        <f>Q437*H437</f>
        <v>0</v>
      </c>
      <c r="S437" s="185">
        <v>0</v>
      </c>
      <c r="T437" s="18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187" t="s">
        <v>111</v>
      </c>
      <c r="AT437" s="187" t="s">
        <v>176</v>
      </c>
      <c r="AU437" s="187" t="s">
        <v>81</v>
      </c>
      <c r="AY437" s="21" t="s">
        <v>174</v>
      </c>
      <c r="BE437" s="188">
        <f>IF(N437="základní",J437,0)</f>
        <v>0</v>
      </c>
      <c r="BF437" s="188">
        <f>IF(N437="snížená",J437,0)</f>
        <v>0</v>
      </c>
      <c r="BG437" s="188">
        <f>IF(N437="zákl. přenesená",J437,0)</f>
        <v>0</v>
      </c>
      <c r="BH437" s="188">
        <f>IF(N437="sníž. přenesená",J437,0)</f>
        <v>0</v>
      </c>
      <c r="BI437" s="188">
        <f>IF(N437="nulová",J437,0)</f>
        <v>0</v>
      </c>
      <c r="BJ437" s="21" t="s">
        <v>79</v>
      </c>
      <c r="BK437" s="188">
        <f>ROUND(I437*H437,2)</f>
        <v>0</v>
      </c>
      <c r="BL437" s="21" t="s">
        <v>111</v>
      </c>
      <c r="BM437" s="187" t="s">
        <v>535</v>
      </c>
    </row>
    <row r="438" s="2" customFormat="1">
      <c r="A438" s="40"/>
      <c r="B438" s="41"/>
      <c r="C438" s="40"/>
      <c r="D438" s="189" t="s">
        <v>182</v>
      </c>
      <c r="E438" s="40"/>
      <c r="F438" s="190" t="s">
        <v>536</v>
      </c>
      <c r="G438" s="40"/>
      <c r="H438" s="40"/>
      <c r="I438" s="191"/>
      <c r="J438" s="40"/>
      <c r="K438" s="40"/>
      <c r="L438" s="41"/>
      <c r="M438" s="192"/>
      <c r="N438" s="193"/>
      <c r="O438" s="74"/>
      <c r="P438" s="74"/>
      <c r="Q438" s="74"/>
      <c r="R438" s="74"/>
      <c r="S438" s="74"/>
      <c r="T438" s="75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21" t="s">
        <v>182</v>
      </c>
      <c r="AU438" s="21" t="s">
        <v>81</v>
      </c>
    </row>
    <row r="439" s="2" customFormat="1">
      <c r="A439" s="40"/>
      <c r="B439" s="175"/>
      <c r="C439" s="176" t="s">
        <v>537</v>
      </c>
      <c r="D439" s="176" t="s">
        <v>176</v>
      </c>
      <c r="E439" s="177" t="s">
        <v>538</v>
      </c>
      <c r="F439" s="178" t="s">
        <v>539</v>
      </c>
      <c r="G439" s="179" t="s">
        <v>242</v>
      </c>
      <c r="H439" s="180">
        <v>1583.992</v>
      </c>
      <c r="I439" s="181"/>
      <c r="J439" s="182">
        <f>ROUND(I439*H439,2)</f>
        <v>0</v>
      </c>
      <c r="K439" s="178" t="s">
        <v>180</v>
      </c>
      <c r="L439" s="41"/>
      <c r="M439" s="183" t="s">
        <v>3</v>
      </c>
      <c r="N439" s="184" t="s">
        <v>43</v>
      </c>
      <c r="O439" s="74"/>
      <c r="P439" s="185">
        <f>O439*H439</f>
        <v>0</v>
      </c>
      <c r="Q439" s="185">
        <v>0</v>
      </c>
      <c r="R439" s="185">
        <f>Q439*H439</f>
        <v>0</v>
      </c>
      <c r="S439" s="185">
        <v>0</v>
      </c>
      <c r="T439" s="18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187" t="s">
        <v>111</v>
      </c>
      <c r="AT439" s="187" t="s">
        <v>176</v>
      </c>
      <c r="AU439" s="187" t="s">
        <v>81</v>
      </c>
      <c r="AY439" s="21" t="s">
        <v>174</v>
      </c>
      <c r="BE439" s="188">
        <f>IF(N439="základní",J439,0)</f>
        <v>0</v>
      </c>
      <c r="BF439" s="188">
        <f>IF(N439="snížená",J439,0)</f>
        <v>0</v>
      </c>
      <c r="BG439" s="188">
        <f>IF(N439="zákl. přenesená",J439,0)</f>
        <v>0</v>
      </c>
      <c r="BH439" s="188">
        <f>IF(N439="sníž. přenesená",J439,0)</f>
        <v>0</v>
      </c>
      <c r="BI439" s="188">
        <f>IF(N439="nulová",J439,0)</f>
        <v>0</v>
      </c>
      <c r="BJ439" s="21" t="s">
        <v>79</v>
      </c>
      <c r="BK439" s="188">
        <f>ROUND(I439*H439,2)</f>
        <v>0</v>
      </c>
      <c r="BL439" s="21" t="s">
        <v>111</v>
      </c>
      <c r="BM439" s="187" t="s">
        <v>540</v>
      </c>
    </row>
    <row r="440" s="15" customFormat="1">
      <c r="A440" s="15"/>
      <c r="B440" s="210"/>
      <c r="C440" s="15"/>
      <c r="D440" s="189" t="s">
        <v>184</v>
      </c>
      <c r="E440" s="211" t="s">
        <v>3</v>
      </c>
      <c r="F440" s="212" t="s">
        <v>256</v>
      </c>
      <c r="G440" s="15"/>
      <c r="H440" s="211" t="s">
        <v>3</v>
      </c>
      <c r="I440" s="213"/>
      <c r="J440" s="15"/>
      <c r="K440" s="15"/>
      <c r="L440" s="210"/>
      <c r="M440" s="214"/>
      <c r="N440" s="215"/>
      <c r="O440" s="215"/>
      <c r="P440" s="215"/>
      <c r="Q440" s="215"/>
      <c r="R440" s="215"/>
      <c r="S440" s="215"/>
      <c r="T440" s="216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11" t="s">
        <v>184</v>
      </c>
      <c r="AU440" s="211" t="s">
        <v>81</v>
      </c>
      <c r="AV440" s="15" t="s">
        <v>79</v>
      </c>
      <c r="AW440" s="15" t="s">
        <v>33</v>
      </c>
      <c r="AX440" s="15" t="s">
        <v>72</v>
      </c>
      <c r="AY440" s="211" t="s">
        <v>174</v>
      </c>
    </row>
    <row r="441" s="13" customFormat="1">
      <c r="A441" s="13"/>
      <c r="B441" s="194"/>
      <c r="C441" s="13"/>
      <c r="D441" s="189" t="s">
        <v>184</v>
      </c>
      <c r="E441" s="195" t="s">
        <v>3</v>
      </c>
      <c r="F441" s="196" t="s">
        <v>272</v>
      </c>
      <c r="G441" s="13"/>
      <c r="H441" s="197">
        <v>116.985</v>
      </c>
      <c r="I441" s="198"/>
      <c r="J441" s="13"/>
      <c r="K441" s="13"/>
      <c r="L441" s="194"/>
      <c r="M441" s="199"/>
      <c r="N441" s="200"/>
      <c r="O441" s="200"/>
      <c r="P441" s="200"/>
      <c r="Q441" s="200"/>
      <c r="R441" s="200"/>
      <c r="S441" s="200"/>
      <c r="T441" s="20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195" t="s">
        <v>184</v>
      </c>
      <c r="AU441" s="195" t="s">
        <v>81</v>
      </c>
      <c r="AV441" s="13" t="s">
        <v>81</v>
      </c>
      <c r="AW441" s="13" t="s">
        <v>33</v>
      </c>
      <c r="AX441" s="13" t="s">
        <v>72</v>
      </c>
      <c r="AY441" s="195" t="s">
        <v>174</v>
      </c>
    </row>
    <row r="442" s="13" customFormat="1">
      <c r="A442" s="13"/>
      <c r="B442" s="194"/>
      <c r="C442" s="13"/>
      <c r="D442" s="189" t="s">
        <v>184</v>
      </c>
      <c r="E442" s="195" t="s">
        <v>3</v>
      </c>
      <c r="F442" s="196" t="s">
        <v>273</v>
      </c>
      <c r="G442" s="13"/>
      <c r="H442" s="197">
        <v>131.45599999999999</v>
      </c>
      <c r="I442" s="198"/>
      <c r="J442" s="13"/>
      <c r="K442" s="13"/>
      <c r="L442" s="194"/>
      <c r="M442" s="199"/>
      <c r="N442" s="200"/>
      <c r="O442" s="200"/>
      <c r="P442" s="200"/>
      <c r="Q442" s="200"/>
      <c r="R442" s="200"/>
      <c r="S442" s="200"/>
      <c r="T442" s="20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195" t="s">
        <v>184</v>
      </c>
      <c r="AU442" s="195" t="s">
        <v>81</v>
      </c>
      <c r="AV442" s="13" t="s">
        <v>81</v>
      </c>
      <c r="AW442" s="13" t="s">
        <v>33</v>
      </c>
      <c r="AX442" s="13" t="s">
        <v>72</v>
      </c>
      <c r="AY442" s="195" t="s">
        <v>174</v>
      </c>
    </row>
    <row r="443" s="13" customFormat="1">
      <c r="A443" s="13"/>
      <c r="B443" s="194"/>
      <c r="C443" s="13"/>
      <c r="D443" s="189" t="s">
        <v>184</v>
      </c>
      <c r="E443" s="195" t="s">
        <v>3</v>
      </c>
      <c r="F443" s="196" t="s">
        <v>274</v>
      </c>
      <c r="G443" s="13"/>
      <c r="H443" s="197">
        <v>232.375</v>
      </c>
      <c r="I443" s="198"/>
      <c r="J443" s="13"/>
      <c r="K443" s="13"/>
      <c r="L443" s="194"/>
      <c r="M443" s="199"/>
      <c r="N443" s="200"/>
      <c r="O443" s="200"/>
      <c r="P443" s="200"/>
      <c r="Q443" s="200"/>
      <c r="R443" s="200"/>
      <c r="S443" s="200"/>
      <c r="T443" s="20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195" t="s">
        <v>184</v>
      </c>
      <c r="AU443" s="195" t="s">
        <v>81</v>
      </c>
      <c r="AV443" s="13" t="s">
        <v>81</v>
      </c>
      <c r="AW443" s="13" t="s">
        <v>33</v>
      </c>
      <c r="AX443" s="13" t="s">
        <v>72</v>
      </c>
      <c r="AY443" s="195" t="s">
        <v>174</v>
      </c>
    </row>
    <row r="444" s="13" customFormat="1">
      <c r="A444" s="13"/>
      <c r="B444" s="194"/>
      <c r="C444" s="13"/>
      <c r="D444" s="189" t="s">
        <v>184</v>
      </c>
      <c r="E444" s="195" t="s">
        <v>3</v>
      </c>
      <c r="F444" s="196" t="s">
        <v>275</v>
      </c>
      <c r="G444" s="13"/>
      <c r="H444" s="197">
        <v>214.16999999999999</v>
      </c>
      <c r="I444" s="198"/>
      <c r="J444" s="13"/>
      <c r="K444" s="13"/>
      <c r="L444" s="194"/>
      <c r="M444" s="199"/>
      <c r="N444" s="200"/>
      <c r="O444" s="200"/>
      <c r="P444" s="200"/>
      <c r="Q444" s="200"/>
      <c r="R444" s="200"/>
      <c r="S444" s="200"/>
      <c r="T444" s="20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195" t="s">
        <v>184</v>
      </c>
      <c r="AU444" s="195" t="s">
        <v>81</v>
      </c>
      <c r="AV444" s="13" t="s">
        <v>81</v>
      </c>
      <c r="AW444" s="13" t="s">
        <v>33</v>
      </c>
      <c r="AX444" s="13" t="s">
        <v>72</v>
      </c>
      <c r="AY444" s="195" t="s">
        <v>174</v>
      </c>
    </row>
    <row r="445" s="13" customFormat="1">
      <c r="A445" s="13"/>
      <c r="B445" s="194"/>
      <c r="C445" s="13"/>
      <c r="D445" s="189" t="s">
        <v>184</v>
      </c>
      <c r="E445" s="195" t="s">
        <v>3</v>
      </c>
      <c r="F445" s="196" t="s">
        <v>276</v>
      </c>
      <c r="G445" s="13"/>
      <c r="H445" s="197">
        <v>170.55500000000001</v>
      </c>
      <c r="I445" s="198"/>
      <c r="J445" s="13"/>
      <c r="K445" s="13"/>
      <c r="L445" s="194"/>
      <c r="M445" s="199"/>
      <c r="N445" s="200"/>
      <c r="O445" s="200"/>
      <c r="P445" s="200"/>
      <c r="Q445" s="200"/>
      <c r="R445" s="200"/>
      <c r="S445" s="200"/>
      <c r="T445" s="20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195" t="s">
        <v>184</v>
      </c>
      <c r="AU445" s="195" t="s">
        <v>81</v>
      </c>
      <c r="AV445" s="13" t="s">
        <v>81</v>
      </c>
      <c r="AW445" s="13" t="s">
        <v>33</v>
      </c>
      <c r="AX445" s="13" t="s">
        <v>72</v>
      </c>
      <c r="AY445" s="195" t="s">
        <v>174</v>
      </c>
    </row>
    <row r="446" s="13" customFormat="1">
      <c r="A446" s="13"/>
      <c r="B446" s="194"/>
      <c r="C446" s="13"/>
      <c r="D446" s="189" t="s">
        <v>184</v>
      </c>
      <c r="E446" s="195" t="s">
        <v>3</v>
      </c>
      <c r="F446" s="196" t="s">
        <v>277</v>
      </c>
      <c r="G446" s="13"/>
      <c r="H446" s="197">
        <v>229.625</v>
      </c>
      <c r="I446" s="198"/>
      <c r="J446" s="13"/>
      <c r="K446" s="13"/>
      <c r="L446" s="194"/>
      <c r="M446" s="199"/>
      <c r="N446" s="200"/>
      <c r="O446" s="200"/>
      <c r="P446" s="200"/>
      <c r="Q446" s="200"/>
      <c r="R446" s="200"/>
      <c r="S446" s="200"/>
      <c r="T446" s="20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195" t="s">
        <v>184</v>
      </c>
      <c r="AU446" s="195" t="s">
        <v>81</v>
      </c>
      <c r="AV446" s="13" t="s">
        <v>81</v>
      </c>
      <c r="AW446" s="13" t="s">
        <v>33</v>
      </c>
      <c r="AX446" s="13" t="s">
        <v>72</v>
      </c>
      <c r="AY446" s="195" t="s">
        <v>174</v>
      </c>
    </row>
    <row r="447" s="13" customFormat="1">
      <c r="A447" s="13"/>
      <c r="B447" s="194"/>
      <c r="C447" s="13"/>
      <c r="D447" s="189" t="s">
        <v>184</v>
      </c>
      <c r="E447" s="195" t="s">
        <v>3</v>
      </c>
      <c r="F447" s="196" t="s">
        <v>278</v>
      </c>
      <c r="G447" s="13"/>
      <c r="H447" s="197">
        <v>117.55200000000001</v>
      </c>
      <c r="I447" s="198"/>
      <c r="J447" s="13"/>
      <c r="K447" s="13"/>
      <c r="L447" s="194"/>
      <c r="M447" s="199"/>
      <c r="N447" s="200"/>
      <c r="O447" s="200"/>
      <c r="P447" s="200"/>
      <c r="Q447" s="200"/>
      <c r="R447" s="200"/>
      <c r="S447" s="200"/>
      <c r="T447" s="20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195" t="s">
        <v>184</v>
      </c>
      <c r="AU447" s="195" t="s">
        <v>81</v>
      </c>
      <c r="AV447" s="13" t="s">
        <v>81</v>
      </c>
      <c r="AW447" s="13" t="s">
        <v>33</v>
      </c>
      <c r="AX447" s="13" t="s">
        <v>72</v>
      </c>
      <c r="AY447" s="195" t="s">
        <v>174</v>
      </c>
    </row>
    <row r="448" s="15" customFormat="1">
      <c r="A448" s="15"/>
      <c r="B448" s="210"/>
      <c r="C448" s="15"/>
      <c r="D448" s="189" t="s">
        <v>184</v>
      </c>
      <c r="E448" s="211" t="s">
        <v>3</v>
      </c>
      <c r="F448" s="212" t="s">
        <v>297</v>
      </c>
      <c r="G448" s="15"/>
      <c r="H448" s="211" t="s">
        <v>3</v>
      </c>
      <c r="I448" s="213"/>
      <c r="J448" s="15"/>
      <c r="K448" s="15"/>
      <c r="L448" s="210"/>
      <c r="M448" s="214"/>
      <c r="N448" s="215"/>
      <c r="O448" s="215"/>
      <c r="P448" s="215"/>
      <c r="Q448" s="215"/>
      <c r="R448" s="215"/>
      <c r="S448" s="215"/>
      <c r="T448" s="216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11" t="s">
        <v>184</v>
      </c>
      <c r="AU448" s="211" t="s">
        <v>81</v>
      </c>
      <c r="AV448" s="15" t="s">
        <v>79</v>
      </c>
      <c r="AW448" s="15" t="s">
        <v>33</v>
      </c>
      <c r="AX448" s="15" t="s">
        <v>72</v>
      </c>
      <c r="AY448" s="211" t="s">
        <v>174</v>
      </c>
    </row>
    <row r="449" s="13" customFormat="1">
      <c r="A449" s="13"/>
      <c r="B449" s="194"/>
      <c r="C449" s="13"/>
      <c r="D449" s="189" t="s">
        <v>184</v>
      </c>
      <c r="E449" s="195" t="s">
        <v>3</v>
      </c>
      <c r="F449" s="196" t="s">
        <v>298</v>
      </c>
      <c r="G449" s="13"/>
      <c r="H449" s="197">
        <v>170.5</v>
      </c>
      <c r="I449" s="198"/>
      <c r="J449" s="13"/>
      <c r="K449" s="13"/>
      <c r="L449" s="194"/>
      <c r="M449" s="199"/>
      <c r="N449" s="200"/>
      <c r="O449" s="200"/>
      <c r="P449" s="200"/>
      <c r="Q449" s="200"/>
      <c r="R449" s="200"/>
      <c r="S449" s="200"/>
      <c r="T449" s="20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195" t="s">
        <v>184</v>
      </c>
      <c r="AU449" s="195" t="s">
        <v>81</v>
      </c>
      <c r="AV449" s="13" t="s">
        <v>81</v>
      </c>
      <c r="AW449" s="13" t="s">
        <v>33</v>
      </c>
      <c r="AX449" s="13" t="s">
        <v>72</v>
      </c>
      <c r="AY449" s="195" t="s">
        <v>174</v>
      </c>
    </row>
    <row r="450" s="13" customFormat="1">
      <c r="A450" s="13"/>
      <c r="B450" s="194"/>
      <c r="C450" s="13"/>
      <c r="D450" s="189" t="s">
        <v>184</v>
      </c>
      <c r="E450" s="195" t="s">
        <v>3</v>
      </c>
      <c r="F450" s="196" t="s">
        <v>299</v>
      </c>
      <c r="G450" s="13"/>
      <c r="H450" s="197">
        <v>117.65600000000001</v>
      </c>
      <c r="I450" s="198"/>
      <c r="J450" s="13"/>
      <c r="K450" s="13"/>
      <c r="L450" s="194"/>
      <c r="M450" s="199"/>
      <c r="N450" s="200"/>
      <c r="O450" s="200"/>
      <c r="P450" s="200"/>
      <c r="Q450" s="200"/>
      <c r="R450" s="200"/>
      <c r="S450" s="200"/>
      <c r="T450" s="20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195" t="s">
        <v>184</v>
      </c>
      <c r="AU450" s="195" t="s">
        <v>81</v>
      </c>
      <c r="AV450" s="13" t="s">
        <v>81</v>
      </c>
      <c r="AW450" s="13" t="s">
        <v>33</v>
      </c>
      <c r="AX450" s="13" t="s">
        <v>72</v>
      </c>
      <c r="AY450" s="195" t="s">
        <v>174</v>
      </c>
    </row>
    <row r="451" s="16" customFormat="1">
      <c r="A451" s="16"/>
      <c r="B451" s="217"/>
      <c r="C451" s="16"/>
      <c r="D451" s="189" t="s">
        <v>184</v>
      </c>
      <c r="E451" s="218" t="s">
        <v>3</v>
      </c>
      <c r="F451" s="219" t="s">
        <v>344</v>
      </c>
      <c r="G451" s="16"/>
      <c r="H451" s="220">
        <v>1500.874</v>
      </c>
      <c r="I451" s="221"/>
      <c r="J451" s="16"/>
      <c r="K451" s="16"/>
      <c r="L451" s="217"/>
      <c r="M451" s="222"/>
      <c r="N451" s="223"/>
      <c r="O451" s="223"/>
      <c r="P451" s="223"/>
      <c r="Q451" s="223"/>
      <c r="R451" s="223"/>
      <c r="S451" s="223"/>
      <c r="T451" s="224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T451" s="218" t="s">
        <v>184</v>
      </c>
      <c r="AU451" s="218" t="s">
        <v>81</v>
      </c>
      <c r="AV451" s="16" t="s">
        <v>89</v>
      </c>
      <c r="AW451" s="16" t="s">
        <v>33</v>
      </c>
      <c r="AX451" s="16" t="s">
        <v>72</v>
      </c>
      <c r="AY451" s="218" t="s">
        <v>174</v>
      </c>
    </row>
    <row r="452" s="13" customFormat="1">
      <c r="A452" s="13"/>
      <c r="B452" s="194"/>
      <c r="C452" s="13"/>
      <c r="D452" s="189" t="s">
        <v>184</v>
      </c>
      <c r="E452" s="195" t="s">
        <v>3</v>
      </c>
      <c r="F452" s="196" t="s">
        <v>371</v>
      </c>
      <c r="G452" s="13"/>
      <c r="H452" s="197">
        <v>9.3970000000000002</v>
      </c>
      <c r="I452" s="198"/>
      <c r="J452" s="13"/>
      <c r="K452" s="13"/>
      <c r="L452" s="194"/>
      <c r="M452" s="199"/>
      <c r="N452" s="200"/>
      <c r="O452" s="200"/>
      <c r="P452" s="200"/>
      <c r="Q452" s="200"/>
      <c r="R452" s="200"/>
      <c r="S452" s="200"/>
      <c r="T452" s="20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195" t="s">
        <v>184</v>
      </c>
      <c r="AU452" s="195" t="s">
        <v>81</v>
      </c>
      <c r="AV452" s="13" t="s">
        <v>81</v>
      </c>
      <c r="AW452" s="13" t="s">
        <v>33</v>
      </c>
      <c r="AX452" s="13" t="s">
        <v>72</v>
      </c>
      <c r="AY452" s="195" t="s">
        <v>174</v>
      </c>
    </row>
    <row r="453" s="13" customFormat="1">
      <c r="A453" s="13"/>
      <c r="B453" s="194"/>
      <c r="C453" s="13"/>
      <c r="D453" s="189" t="s">
        <v>184</v>
      </c>
      <c r="E453" s="195" t="s">
        <v>3</v>
      </c>
      <c r="F453" s="196" t="s">
        <v>372</v>
      </c>
      <c r="G453" s="13"/>
      <c r="H453" s="197">
        <v>10.291</v>
      </c>
      <c r="I453" s="198"/>
      <c r="J453" s="13"/>
      <c r="K453" s="13"/>
      <c r="L453" s="194"/>
      <c r="M453" s="199"/>
      <c r="N453" s="200"/>
      <c r="O453" s="200"/>
      <c r="P453" s="200"/>
      <c r="Q453" s="200"/>
      <c r="R453" s="200"/>
      <c r="S453" s="200"/>
      <c r="T453" s="20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195" t="s">
        <v>184</v>
      </c>
      <c r="AU453" s="195" t="s">
        <v>81</v>
      </c>
      <c r="AV453" s="13" t="s">
        <v>81</v>
      </c>
      <c r="AW453" s="13" t="s">
        <v>33</v>
      </c>
      <c r="AX453" s="13" t="s">
        <v>72</v>
      </c>
      <c r="AY453" s="195" t="s">
        <v>174</v>
      </c>
    </row>
    <row r="454" s="13" customFormat="1">
      <c r="A454" s="13"/>
      <c r="B454" s="194"/>
      <c r="C454" s="13"/>
      <c r="D454" s="189" t="s">
        <v>184</v>
      </c>
      <c r="E454" s="195" t="s">
        <v>3</v>
      </c>
      <c r="F454" s="196" t="s">
        <v>373</v>
      </c>
      <c r="G454" s="13"/>
      <c r="H454" s="197">
        <v>11.287000000000001</v>
      </c>
      <c r="I454" s="198"/>
      <c r="J454" s="13"/>
      <c r="K454" s="13"/>
      <c r="L454" s="194"/>
      <c r="M454" s="199"/>
      <c r="N454" s="200"/>
      <c r="O454" s="200"/>
      <c r="P454" s="200"/>
      <c r="Q454" s="200"/>
      <c r="R454" s="200"/>
      <c r="S454" s="200"/>
      <c r="T454" s="20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195" t="s">
        <v>184</v>
      </c>
      <c r="AU454" s="195" t="s">
        <v>81</v>
      </c>
      <c r="AV454" s="13" t="s">
        <v>81</v>
      </c>
      <c r="AW454" s="13" t="s">
        <v>33</v>
      </c>
      <c r="AX454" s="13" t="s">
        <v>72</v>
      </c>
      <c r="AY454" s="195" t="s">
        <v>174</v>
      </c>
    </row>
    <row r="455" s="13" customFormat="1">
      <c r="A455" s="13"/>
      <c r="B455" s="194"/>
      <c r="C455" s="13"/>
      <c r="D455" s="189" t="s">
        <v>184</v>
      </c>
      <c r="E455" s="195" t="s">
        <v>3</v>
      </c>
      <c r="F455" s="196" t="s">
        <v>374</v>
      </c>
      <c r="G455" s="13"/>
      <c r="H455" s="197">
        <v>11.311999999999999</v>
      </c>
      <c r="I455" s="198"/>
      <c r="J455" s="13"/>
      <c r="K455" s="13"/>
      <c r="L455" s="194"/>
      <c r="M455" s="199"/>
      <c r="N455" s="200"/>
      <c r="O455" s="200"/>
      <c r="P455" s="200"/>
      <c r="Q455" s="200"/>
      <c r="R455" s="200"/>
      <c r="S455" s="200"/>
      <c r="T455" s="20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195" t="s">
        <v>184</v>
      </c>
      <c r="AU455" s="195" t="s">
        <v>81</v>
      </c>
      <c r="AV455" s="13" t="s">
        <v>81</v>
      </c>
      <c r="AW455" s="13" t="s">
        <v>33</v>
      </c>
      <c r="AX455" s="13" t="s">
        <v>72</v>
      </c>
      <c r="AY455" s="195" t="s">
        <v>174</v>
      </c>
    </row>
    <row r="456" s="13" customFormat="1">
      <c r="A456" s="13"/>
      <c r="B456" s="194"/>
      <c r="C456" s="13"/>
      <c r="D456" s="189" t="s">
        <v>184</v>
      </c>
      <c r="E456" s="195" t="s">
        <v>3</v>
      </c>
      <c r="F456" s="196" t="s">
        <v>375</v>
      </c>
      <c r="G456" s="13"/>
      <c r="H456" s="197">
        <v>11.311999999999999</v>
      </c>
      <c r="I456" s="198"/>
      <c r="J456" s="13"/>
      <c r="K456" s="13"/>
      <c r="L456" s="194"/>
      <c r="M456" s="199"/>
      <c r="N456" s="200"/>
      <c r="O456" s="200"/>
      <c r="P456" s="200"/>
      <c r="Q456" s="200"/>
      <c r="R456" s="200"/>
      <c r="S456" s="200"/>
      <c r="T456" s="20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195" t="s">
        <v>184</v>
      </c>
      <c r="AU456" s="195" t="s">
        <v>81</v>
      </c>
      <c r="AV456" s="13" t="s">
        <v>81</v>
      </c>
      <c r="AW456" s="13" t="s">
        <v>33</v>
      </c>
      <c r="AX456" s="13" t="s">
        <v>72</v>
      </c>
      <c r="AY456" s="195" t="s">
        <v>174</v>
      </c>
    </row>
    <row r="457" s="13" customFormat="1">
      <c r="A457" s="13"/>
      <c r="B457" s="194"/>
      <c r="C457" s="13"/>
      <c r="D457" s="189" t="s">
        <v>184</v>
      </c>
      <c r="E457" s="195" t="s">
        <v>3</v>
      </c>
      <c r="F457" s="196" t="s">
        <v>376</v>
      </c>
      <c r="G457" s="13"/>
      <c r="H457" s="197">
        <v>10.01</v>
      </c>
      <c r="I457" s="198"/>
      <c r="J457" s="13"/>
      <c r="K457" s="13"/>
      <c r="L457" s="194"/>
      <c r="M457" s="199"/>
      <c r="N457" s="200"/>
      <c r="O457" s="200"/>
      <c r="P457" s="200"/>
      <c r="Q457" s="200"/>
      <c r="R457" s="200"/>
      <c r="S457" s="200"/>
      <c r="T457" s="20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195" t="s">
        <v>184</v>
      </c>
      <c r="AU457" s="195" t="s">
        <v>81</v>
      </c>
      <c r="AV457" s="13" t="s">
        <v>81</v>
      </c>
      <c r="AW457" s="13" t="s">
        <v>33</v>
      </c>
      <c r="AX457" s="13" t="s">
        <v>72</v>
      </c>
      <c r="AY457" s="195" t="s">
        <v>174</v>
      </c>
    </row>
    <row r="458" s="13" customFormat="1">
      <c r="A458" s="13"/>
      <c r="B458" s="194"/>
      <c r="C458" s="13"/>
      <c r="D458" s="189" t="s">
        <v>184</v>
      </c>
      <c r="E458" s="195" t="s">
        <v>3</v>
      </c>
      <c r="F458" s="196" t="s">
        <v>395</v>
      </c>
      <c r="G458" s="13"/>
      <c r="H458" s="197">
        <v>9.8819999999999997</v>
      </c>
      <c r="I458" s="198"/>
      <c r="J458" s="13"/>
      <c r="K458" s="13"/>
      <c r="L458" s="194"/>
      <c r="M458" s="199"/>
      <c r="N458" s="200"/>
      <c r="O458" s="200"/>
      <c r="P458" s="200"/>
      <c r="Q458" s="200"/>
      <c r="R458" s="200"/>
      <c r="S458" s="200"/>
      <c r="T458" s="20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195" t="s">
        <v>184</v>
      </c>
      <c r="AU458" s="195" t="s">
        <v>81</v>
      </c>
      <c r="AV458" s="13" t="s">
        <v>81</v>
      </c>
      <c r="AW458" s="13" t="s">
        <v>33</v>
      </c>
      <c r="AX458" s="13" t="s">
        <v>72</v>
      </c>
      <c r="AY458" s="195" t="s">
        <v>174</v>
      </c>
    </row>
    <row r="459" s="13" customFormat="1">
      <c r="A459" s="13"/>
      <c r="B459" s="194"/>
      <c r="C459" s="13"/>
      <c r="D459" s="189" t="s">
        <v>184</v>
      </c>
      <c r="E459" s="195" t="s">
        <v>3</v>
      </c>
      <c r="F459" s="196" t="s">
        <v>396</v>
      </c>
      <c r="G459" s="13"/>
      <c r="H459" s="197">
        <v>9.6270000000000007</v>
      </c>
      <c r="I459" s="198"/>
      <c r="J459" s="13"/>
      <c r="K459" s="13"/>
      <c r="L459" s="194"/>
      <c r="M459" s="199"/>
      <c r="N459" s="200"/>
      <c r="O459" s="200"/>
      <c r="P459" s="200"/>
      <c r="Q459" s="200"/>
      <c r="R459" s="200"/>
      <c r="S459" s="200"/>
      <c r="T459" s="20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195" t="s">
        <v>184</v>
      </c>
      <c r="AU459" s="195" t="s">
        <v>81</v>
      </c>
      <c r="AV459" s="13" t="s">
        <v>81</v>
      </c>
      <c r="AW459" s="13" t="s">
        <v>33</v>
      </c>
      <c r="AX459" s="13" t="s">
        <v>72</v>
      </c>
      <c r="AY459" s="195" t="s">
        <v>174</v>
      </c>
    </row>
    <row r="460" s="16" customFormat="1">
      <c r="A460" s="16"/>
      <c r="B460" s="217"/>
      <c r="C460" s="16"/>
      <c r="D460" s="189" t="s">
        <v>184</v>
      </c>
      <c r="E460" s="218" t="s">
        <v>3</v>
      </c>
      <c r="F460" s="219" t="s">
        <v>344</v>
      </c>
      <c r="G460" s="16"/>
      <c r="H460" s="220">
        <v>83.117999999999995</v>
      </c>
      <c r="I460" s="221"/>
      <c r="J460" s="16"/>
      <c r="K460" s="16"/>
      <c r="L460" s="217"/>
      <c r="M460" s="222"/>
      <c r="N460" s="223"/>
      <c r="O460" s="223"/>
      <c r="P460" s="223"/>
      <c r="Q460" s="223"/>
      <c r="R460" s="223"/>
      <c r="S460" s="223"/>
      <c r="T460" s="224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T460" s="218" t="s">
        <v>184</v>
      </c>
      <c r="AU460" s="218" t="s">
        <v>81</v>
      </c>
      <c r="AV460" s="16" t="s">
        <v>89</v>
      </c>
      <c r="AW460" s="16" t="s">
        <v>33</v>
      </c>
      <c r="AX460" s="16" t="s">
        <v>72</v>
      </c>
      <c r="AY460" s="218" t="s">
        <v>174</v>
      </c>
    </row>
    <row r="461" s="14" customFormat="1">
      <c r="A461" s="14"/>
      <c r="B461" s="202"/>
      <c r="C461" s="14"/>
      <c r="D461" s="189" t="s">
        <v>184</v>
      </c>
      <c r="E461" s="203" t="s">
        <v>3</v>
      </c>
      <c r="F461" s="204" t="s">
        <v>187</v>
      </c>
      <c r="G461" s="14"/>
      <c r="H461" s="205">
        <v>1583.992</v>
      </c>
      <c r="I461" s="206"/>
      <c r="J461" s="14"/>
      <c r="K461" s="14"/>
      <c r="L461" s="202"/>
      <c r="M461" s="207"/>
      <c r="N461" s="208"/>
      <c r="O461" s="208"/>
      <c r="P461" s="208"/>
      <c r="Q461" s="208"/>
      <c r="R461" s="208"/>
      <c r="S461" s="208"/>
      <c r="T461" s="209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03" t="s">
        <v>184</v>
      </c>
      <c r="AU461" s="203" t="s">
        <v>81</v>
      </c>
      <c r="AV461" s="14" t="s">
        <v>111</v>
      </c>
      <c r="AW461" s="14" t="s">
        <v>33</v>
      </c>
      <c r="AX461" s="14" t="s">
        <v>79</v>
      </c>
      <c r="AY461" s="203" t="s">
        <v>174</v>
      </c>
    </row>
    <row r="462" s="2" customFormat="1">
      <c r="A462" s="40"/>
      <c r="B462" s="175"/>
      <c r="C462" s="176" t="s">
        <v>541</v>
      </c>
      <c r="D462" s="176" t="s">
        <v>176</v>
      </c>
      <c r="E462" s="177" t="s">
        <v>542</v>
      </c>
      <c r="F462" s="178" t="s">
        <v>543</v>
      </c>
      <c r="G462" s="179" t="s">
        <v>242</v>
      </c>
      <c r="H462" s="180">
        <v>11268.879999999999</v>
      </c>
      <c r="I462" s="181"/>
      <c r="J462" s="182">
        <f>ROUND(I462*H462,2)</f>
        <v>0</v>
      </c>
      <c r="K462" s="178" t="s">
        <v>180</v>
      </c>
      <c r="L462" s="41"/>
      <c r="M462" s="183" t="s">
        <v>3</v>
      </c>
      <c r="N462" s="184" t="s">
        <v>43</v>
      </c>
      <c r="O462" s="74"/>
      <c r="P462" s="185">
        <f>O462*H462</f>
        <v>0</v>
      </c>
      <c r="Q462" s="185">
        <v>0</v>
      </c>
      <c r="R462" s="185">
        <f>Q462*H462</f>
        <v>0</v>
      </c>
      <c r="S462" s="185">
        <v>0</v>
      </c>
      <c r="T462" s="18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187" t="s">
        <v>111</v>
      </c>
      <c r="AT462" s="187" t="s">
        <v>176</v>
      </c>
      <c r="AU462" s="187" t="s">
        <v>81</v>
      </c>
      <c r="AY462" s="21" t="s">
        <v>174</v>
      </c>
      <c r="BE462" s="188">
        <f>IF(N462="základní",J462,0)</f>
        <v>0</v>
      </c>
      <c r="BF462" s="188">
        <f>IF(N462="snížená",J462,0)</f>
        <v>0</v>
      </c>
      <c r="BG462" s="188">
        <f>IF(N462="zákl. přenesená",J462,0)</f>
        <v>0</v>
      </c>
      <c r="BH462" s="188">
        <f>IF(N462="sníž. přenesená",J462,0)</f>
        <v>0</v>
      </c>
      <c r="BI462" s="188">
        <f>IF(N462="nulová",J462,0)</f>
        <v>0</v>
      </c>
      <c r="BJ462" s="21" t="s">
        <v>79</v>
      </c>
      <c r="BK462" s="188">
        <f>ROUND(I462*H462,2)</f>
        <v>0</v>
      </c>
      <c r="BL462" s="21" t="s">
        <v>111</v>
      </c>
      <c r="BM462" s="187" t="s">
        <v>544</v>
      </c>
    </row>
    <row r="463" s="13" customFormat="1">
      <c r="A463" s="13"/>
      <c r="B463" s="194"/>
      <c r="C463" s="13"/>
      <c r="D463" s="189" t="s">
        <v>184</v>
      </c>
      <c r="E463" s="195" t="s">
        <v>3</v>
      </c>
      <c r="F463" s="196" t="s">
        <v>545</v>
      </c>
      <c r="G463" s="13"/>
      <c r="H463" s="197">
        <v>6901.4300000000003</v>
      </c>
      <c r="I463" s="198"/>
      <c r="J463" s="13"/>
      <c r="K463" s="13"/>
      <c r="L463" s="194"/>
      <c r="M463" s="199"/>
      <c r="N463" s="200"/>
      <c r="O463" s="200"/>
      <c r="P463" s="200"/>
      <c r="Q463" s="200"/>
      <c r="R463" s="200"/>
      <c r="S463" s="200"/>
      <c r="T463" s="20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195" t="s">
        <v>184</v>
      </c>
      <c r="AU463" s="195" t="s">
        <v>81</v>
      </c>
      <c r="AV463" s="13" t="s">
        <v>81</v>
      </c>
      <c r="AW463" s="13" t="s">
        <v>33</v>
      </c>
      <c r="AX463" s="13" t="s">
        <v>72</v>
      </c>
      <c r="AY463" s="195" t="s">
        <v>174</v>
      </c>
    </row>
    <row r="464" s="13" customFormat="1">
      <c r="A464" s="13"/>
      <c r="B464" s="194"/>
      <c r="C464" s="13"/>
      <c r="D464" s="189" t="s">
        <v>184</v>
      </c>
      <c r="E464" s="195" t="s">
        <v>3</v>
      </c>
      <c r="F464" s="196" t="s">
        <v>546</v>
      </c>
      <c r="G464" s="13"/>
      <c r="H464" s="197">
        <v>458.44999999999999</v>
      </c>
      <c r="I464" s="198"/>
      <c r="J464" s="13"/>
      <c r="K464" s="13"/>
      <c r="L464" s="194"/>
      <c r="M464" s="199"/>
      <c r="N464" s="200"/>
      <c r="O464" s="200"/>
      <c r="P464" s="200"/>
      <c r="Q464" s="200"/>
      <c r="R464" s="200"/>
      <c r="S464" s="200"/>
      <c r="T464" s="201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195" t="s">
        <v>184</v>
      </c>
      <c r="AU464" s="195" t="s">
        <v>81</v>
      </c>
      <c r="AV464" s="13" t="s">
        <v>81</v>
      </c>
      <c r="AW464" s="13" t="s">
        <v>33</v>
      </c>
      <c r="AX464" s="13" t="s">
        <v>72</v>
      </c>
      <c r="AY464" s="195" t="s">
        <v>174</v>
      </c>
    </row>
    <row r="465" s="13" customFormat="1">
      <c r="A465" s="13"/>
      <c r="B465" s="194"/>
      <c r="C465" s="13"/>
      <c r="D465" s="189" t="s">
        <v>184</v>
      </c>
      <c r="E465" s="195" t="s">
        <v>3</v>
      </c>
      <c r="F465" s="196" t="s">
        <v>547</v>
      </c>
      <c r="G465" s="13"/>
      <c r="H465" s="197">
        <v>-3211.1399999999999</v>
      </c>
      <c r="I465" s="198"/>
      <c r="J465" s="13"/>
      <c r="K465" s="13"/>
      <c r="L465" s="194"/>
      <c r="M465" s="199"/>
      <c r="N465" s="200"/>
      <c r="O465" s="200"/>
      <c r="P465" s="200"/>
      <c r="Q465" s="200"/>
      <c r="R465" s="200"/>
      <c r="S465" s="200"/>
      <c r="T465" s="20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195" t="s">
        <v>184</v>
      </c>
      <c r="AU465" s="195" t="s">
        <v>81</v>
      </c>
      <c r="AV465" s="13" t="s">
        <v>81</v>
      </c>
      <c r="AW465" s="13" t="s">
        <v>33</v>
      </c>
      <c r="AX465" s="13" t="s">
        <v>72</v>
      </c>
      <c r="AY465" s="195" t="s">
        <v>174</v>
      </c>
    </row>
    <row r="466" s="16" customFormat="1">
      <c r="A466" s="16"/>
      <c r="B466" s="217"/>
      <c r="C466" s="16"/>
      <c r="D466" s="189" t="s">
        <v>184</v>
      </c>
      <c r="E466" s="218" t="s">
        <v>3</v>
      </c>
      <c r="F466" s="219" t="s">
        <v>344</v>
      </c>
      <c r="G466" s="16"/>
      <c r="H466" s="220">
        <v>4148.7399999999998</v>
      </c>
      <c r="I466" s="221"/>
      <c r="J466" s="16"/>
      <c r="K466" s="16"/>
      <c r="L466" s="217"/>
      <c r="M466" s="222"/>
      <c r="N466" s="223"/>
      <c r="O466" s="223"/>
      <c r="P466" s="223"/>
      <c r="Q466" s="223"/>
      <c r="R466" s="223"/>
      <c r="S466" s="223"/>
      <c r="T466" s="224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T466" s="218" t="s">
        <v>184</v>
      </c>
      <c r="AU466" s="218" t="s">
        <v>81</v>
      </c>
      <c r="AV466" s="16" t="s">
        <v>89</v>
      </c>
      <c r="AW466" s="16" t="s">
        <v>33</v>
      </c>
      <c r="AX466" s="16" t="s">
        <v>72</v>
      </c>
      <c r="AY466" s="218" t="s">
        <v>174</v>
      </c>
    </row>
    <row r="467" s="13" customFormat="1">
      <c r="A467" s="13"/>
      <c r="B467" s="194"/>
      <c r="C467" s="13"/>
      <c r="D467" s="189" t="s">
        <v>184</v>
      </c>
      <c r="E467" s="195" t="s">
        <v>3</v>
      </c>
      <c r="F467" s="196" t="s">
        <v>548</v>
      </c>
      <c r="G467" s="13"/>
      <c r="H467" s="197">
        <v>4148.7399999999998</v>
      </c>
      <c r="I467" s="198"/>
      <c r="J467" s="13"/>
      <c r="K467" s="13"/>
      <c r="L467" s="194"/>
      <c r="M467" s="199"/>
      <c r="N467" s="200"/>
      <c r="O467" s="200"/>
      <c r="P467" s="200"/>
      <c r="Q467" s="200"/>
      <c r="R467" s="200"/>
      <c r="S467" s="200"/>
      <c r="T467" s="20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195" t="s">
        <v>184</v>
      </c>
      <c r="AU467" s="195" t="s">
        <v>81</v>
      </c>
      <c r="AV467" s="13" t="s">
        <v>81</v>
      </c>
      <c r="AW467" s="13" t="s">
        <v>33</v>
      </c>
      <c r="AX467" s="13" t="s">
        <v>72</v>
      </c>
      <c r="AY467" s="195" t="s">
        <v>174</v>
      </c>
    </row>
    <row r="468" s="13" customFormat="1">
      <c r="A468" s="13"/>
      <c r="B468" s="194"/>
      <c r="C468" s="13"/>
      <c r="D468" s="189" t="s">
        <v>184</v>
      </c>
      <c r="E468" s="195" t="s">
        <v>3</v>
      </c>
      <c r="F468" s="196" t="s">
        <v>549</v>
      </c>
      <c r="G468" s="13"/>
      <c r="H468" s="197">
        <v>-300.685</v>
      </c>
      <c r="I468" s="198"/>
      <c r="J468" s="13"/>
      <c r="K468" s="13"/>
      <c r="L468" s="194"/>
      <c r="M468" s="199"/>
      <c r="N468" s="200"/>
      <c r="O468" s="200"/>
      <c r="P468" s="200"/>
      <c r="Q468" s="200"/>
      <c r="R468" s="200"/>
      <c r="S468" s="200"/>
      <c r="T468" s="20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195" t="s">
        <v>184</v>
      </c>
      <c r="AU468" s="195" t="s">
        <v>81</v>
      </c>
      <c r="AV468" s="13" t="s">
        <v>81</v>
      </c>
      <c r="AW468" s="13" t="s">
        <v>33</v>
      </c>
      <c r="AX468" s="13" t="s">
        <v>72</v>
      </c>
      <c r="AY468" s="195" t="s">
        <v>174</v>
      </c>
    </row>
    <row r="469" s="13" customFormat="1">
      <c r="A469" s="13"/>
      <c r="B469" s="194"/>
      <c r="C469" s="13"/>
      <c r="D469" s="189" t="s">
        <v>184</v>
      </c>
      <c r="E469" s="195" t="s">
        <v>3</v>
      </c>
      <c r="F469" s="196" t="s">
        <v>550</v>
      </c>
      <c r="G469" s="13"/>
      <c r="H469" s="197">
        <v>-1218.0550000000001</v>
      </c>
      <c r="I469" s="198"/>
      <c r="J469" s="13"/>
      <c r="K469" s="13"/>
      <c r="L469" s="194"/>
      <c r="M469" s="199"/>
      <c r="N469" s="200"/>
      <c r="O469" s="200"/>
      <c r="P469" s="200"/>
      <c r="Q469" s="200"/>
      <c r="R469" s="200"/>
      <c r="S469" s="200"/>
      <c r="T469" s="201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195" t="s">
        <v>184</v>
      </c>
      <c r="AU469" s="195" t="s">
        <v>81</v>
      </c>
      <c r="AV469" s="13" t="s">
        <v>81</v>
      </c>
      <c r="AW469" s="13" t="s">
        <v>33</v>
      </c>
      <c r="AX469" s="13" t="s">
        <v>72</v>
      </c>
      <c r="AY469" s="195" t="s">
        <v>174</v>
      </c>
    </row>
    <row r="470" s="13" customFormat="1">
      <c r="A470" s="13"/>
      <c r="B470" s="194"/>
      <c r="C470" s="13"/>
      <c r="D470" s="189" t="s">
        <v>184</v>
      </c>
      <c r="E470" s="195" t="s">
        <v>3</v>
      </c>
      <c r="F470" s="196" t="s">
        <v>551</v>
      </c>
      <c r="G470" s="13"/>
      <c r="H470" s="197">
        <v>-374.63999999999999</v>
      </c>
      <c r="I470" s="198"/>
      <c r="J470" s="13"/>
      <c r="K470" s="13"/>
      <c r="L470" s="194"/>
      <c r="M470" s="199"/>
      <c r="N470" s="200"/>
      <c r="O470" s="200"/>
      <c r="P470" s="200"/>
      <c r="Q470" s="200"/>
      <c r="R470" s="200"/>
      <c r="S470" s="200"/>
      <c r="T470" s="20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195" t="s">
        <v>184</v>
      </c>
      <c r="AU470" s="195" t="s">
        <v>81</v>
      </c>
      <c r="AV470" s="13" t="s">
        <v>81</v>
      </c>
      <c r="AW470" s="13" t="s">
        <v>33</v>
      </c>
      <c r="AX470" s="13" t="s">
        <v>72</v>
      </c>
      <c r="AY470" s="195" t="s">
        <v>174</v>
      </c>
    </row>
    <row r="471" s="13" customFormat="1">
      <c r="A471" s="13"/>
      <c r="B471" s="194"/>
      <c r="C471" s="13"/>
      <c r="D471" s="189" t="s">
        <v>184</v>
      </c>
      <c r="E471" s="195" t="s">
        <v>3</v>
      </c>
      <c r="F471" s="196" t="s">
        <v>552</v>
      </c>
      <c r="G471" s="13"/>
      <c r="H471" s="197">
        <v>-145.857</v>
      </c>
      <c r="I471" s="198"/>
      <c r="J471" s="13"/>
      <c r="K471" s="13"/>
      <c r="L471" s="194"/>
      <c r="M471" s="199"/>
      <c r="N471" s="200"/>
      <c r="O471" s="200"/>
      <c r="P471" s="200"/>
      <c r="Q471" s="200"/>
      <c r="R471" s="200"/>
      <c r="S471" s="200"/>
      <c r="T471" s="20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195" t="s">
        <v>184</v>
      </c>
      <c r="AU471" s="195" t="s">
        <v>81</v>
      </c>
      <c r="AV471" s="13" t="s">
        <v>81</v>
      </c>
      <c r="AW471" s="13" t="s">
        <v>33</v>
      </c>
      <c r="AX471" s="13" t="s">
        <v>72</v>
      </c>
      <c r="AY471" s="195" t="s">
        <v>174</v>
      </c>
    </row>
    <row r="472" s="13" customFormat="1">
      <c r="A472" s="13"/>
      <c r="B472" s="194"/>
      <c r="C472" s="13"/>
      <c r="D472" s="189" t="s">
        <v>184</v>
      </c>
      <c r="E472" s="195" t="s">
        <v>3</v>
      </c>
      <c r="F472" s="196" t="s">
        <v>553</v>
      </c>
      <c r="G472" s="13"/>
      <c r="H472" s="197">
        <v>-32.823</v>
      </c>
      <c r="I472" s="198"/>
      <c r="J472" s="13"/>
      <c r="K472" s="13"/>
      <c r="L472" s="194"/>
      <c r="M472" s="199"/>
      <c r="N472" s="200"/>
      <c r="O472" s="200"/>
      <c r="P472" s="200"/>
      <c r="Q472" s="200"/>
      <c r="R472" s="200"/>
      <c r="S472" s="200"/>
      <c r="T472" s="20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195" t="s">
        <v>184</v>
      </c>
      <c r="AU472" s="195" t="s">
        <v>81</v>
      </c>
      <c r="AV472" s="13" t="s">
        <v>81</v>
      </c>
      <c r="AW472" s="13" t="s">
        <v>33</v>
      </c>
      <c r="AX472" s="13" t="s">
        <v>72</v>
      </c>
      <c r="AY472" s="195" t="s">
        <v>174</v>
      </c>
    </row>
    <row r="473" s="13" customFormat="1">
      <c r="A473" s="13"/>
      <c r="B473" s="194"/>
      <c r="C473" s="13"/>
      <c r="D473" s="189" t="s">
        <v>184</v>
      </c>
      <c r="E473" s="195" t="s">
        <v>3</v>
      </c>
      <c r="F473" s="196" t="s">
        <v>554</v>
      </c>
      <c r="G473" s="13"/>
      <c r="H473" s="197">
        <v>-167.667</v>
      </c>
      <c r="I473" s="198"/>
      <c r="J473" s="13"/>
      <c r="K473" s="13"/>
      <c r="L473" s="194"/>
      <c r="M473" s="199"/>
      <c r="N473" s="200"/>
      <c r="O473" s="200"/>
      <c r="P473" s="200"/>
      <c r="Q473" s="200"/>
      <c r="R473" s="200"/>
      <c r="S473" s="200"/>
      <c r="T473" s="20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195" t="s">
        <v>184</v>
      </c>
      <c r="AU473" s="195" t="s">
        <v>81</v>
      </c>
      <c r="AV473" s="13" t="s">
        <v>81</v>
      </c>
      <c r="AW473" s="13" t="s">
        <v>33</v>
      </c>
      <c r="AX473" s="13" t="s">
        <v>72</v>
      </c>
      <c r="AY473" s="195" t="s">
        <v>174</v>
      </c>
    </row>
    <row r="474" s="16" customFormat="1">
      <c r="A474" s="16"/>
      <c r="B474" s="217"/>
      <c r="C474" s="16"/>
      <c r="D474" s="189" t="s">
        <v>184</v>
      </c>
      <c r="E474" s="218" t="s">
        <v>3</v>
      </c>
      <c r="F474" s="219" t="s">
        <v>344</v>
      </c>
      <c r="G474" s="16"/>
      <c r="H474" s="220">
        <v>1909.0129999999999</v>
      </c>
      <c r="I474" s="221"/>
      <c r="J474" s="16"/>
      <c r="K474" s="16"/>
      <c r="L474" s="217"/>
      <c r="M474" s="222"/>
      <c r="N474" s="223"/>
      <c r="O474" s="223"/>
      <c r="P474" s="223"/>
      <c r="Q474" s="223"/>
      <c r="R474" s="223"/>
      <c r="S474" s="223"/>
      <c r="T474" s="224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T474" s="218" t="s">
        <v>184</v>
      </c>
      <c r="AU474" s="218" t="s">
        <v>81</v>
      </c>
      <c r="AV474" s="16" t="s">
        <v>89</v>
      </c>
      <c r="AW474" s="16" t="s">
        <v>33</v>
      </c>
      <c r="AX474" s="16" t="s">
        <v>72</v>
      </c>
      <c r="AY474" s="218" t="s">
        <v>174</v>
      </c>
    </row>
    <row r="475" s="13" customFormat="1">
      <c r="A475" s="13"/>
      <c r="B475" s="194"/>
      <c r="C475" s="13"/>
      <c r="D475" s="189" t="s">
        <v>184</v>
      </c>
      <c r="E475" s="195" t="s">
        <v>3</v>
      </c>
      <c r="F475" s="196" t="s">
        <v>555</v>
      </c>
      <c r="G475" s="13"/>
      <c r="H475" s="197">
        <v>9268.8799999999992</v>
      </c>
      <c r="I475" s="198"/>
      <c r="J475" s="13"/>
      <c r="K475" s="13"/>
      <c r="L475" s="194"/>
      <c r="M475" s="199"/>
      <c r="N475" s="200"/>
      <c r="O475" s="200"/>
      <c r="P475" s="200"/>
      <c r="Q475" s="200"/>
      <c r="R475" s="200"/>
      <c r="S475" s="200"/>
      <c r="T475" s="20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195" t="s">
        <v>184</v>
      </c>
      <c r="AU475" s="195" t="s">
        <v>81</v>
      </c>
      <c r="AV475" s="13" t="s">
        <v>81</v>
      </c>
      <c r="AW475" s="13" t="s">
        <v>33</v>
      </c>
      <c r="AX475" s="13" t="s">
        <v>72</v>
      </c>
      <c r="AY475" s="195" t="s">
        <v>174</v>
      </c>
    </row>
    <row r="476" s="16" customFormat="1">
      <c r="A476" s="16"/>
      <c r="B476" s="217"/>
      <c r="C476" s="16"/>
      <c r="D476" s="189" t="s">
        <v>184</v>
      </c>
      <c r="E476" s="218" t="s">
        <v>3</v>
      </c>
      <c r="F476" s="219" t="s">
        <v>344</v>
      </c>
      <c r="G476" s="16"/>
      <c r="H476" s="220">
        <v>9268.8799999999992</v>
      </c>
      <c r="I476" s="221"/>
      <c r="J476" s="16"/>
      <c r="K476" s="16"/>
      <c r="L476" s="217"/>
      <c r="M476" s="222"/>
      <c r="N476" s="223"/>
      <c r="O476" s="223"/>
      <c r="P476" s="223"/>
      <c r="Q476" s="223"/>
      <c r="R476" s="223"/>
      <c r="S476" s="223"/>
      <c r="T476" s="224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T476" s="218" t="s">
        <v>184</v>
      </c>
      <c r="AU476" s="218" t="s">
        <v>81</v>
      </c>
      <c r="AV476" s="16" t="s">
        <v>89</v>
      </c>
      <c r="AW476" s="16" t="s">
        <v>33</v>
      </c>
      <c r="AX476" s="16" t="s">
        <v>72</v>
      </c>
      <c r="AY476" s="218" t="s">
        <v>174</v>
      </c>
    </row>
    <row r="477" s="13" customFormat="1">
      <c r="A477" s="13"/>
      <c r="B477" s="194"/>
      <c r="C477" s="13"/>
      <c r="D477" s="189" t="s">
        <v>184</v>
      </c>
      <c r="E477" s="195" t="s">
        <v>3</v>
      </c>
      <c r="F477" s="196" t="s">
        <v>556</v>
      </c>
      <c r="G477" s="13"/>
      <c r="H477" s="197">
        <v>2000</v>
      </c>
      <c r="I477" s="198"/>
      <c r="J477" s="13"/>
      <c r="K477" s="13"/>
      <c r="L477" s="194"/>
      <c r="M477" s="199"/>
      <c r="N477" s="200"/>
      <c r="O477" s="200"/>
      <c r="P477" s="200"/>
      <c r="Q477" s="200"/>
      <c r="R477" s="200"/>
      <c r="S477" s="200"/>
      <c r="T477" s="20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195" t="s">
        <v>184</v>
      </c>
      <c r="AU477" s="195" t="s">
        <v>81</v>
      </c>
      <c r="AV477" s="13" t="s">
        <v>81</v>
      </c>
      <c r="AW477" s="13" t="s">
        <v>33</v>
      </c>
      <c r="AX477" s="13" t="s">
        <v>72</v>
      </c>
      <c r="AY477" s="195" t="s">
        <v>174</v>
      </c>
    </row>
    <row r="478" s="16" customFormat="1">
      <c r="A478" s="16"/>
      <c r="B478" s="217"/>
      <c r="C478" s="16"/>
      <c r="D478" s="189" t="s">
        <v>184</v>
      </c>
      <c r="E478" s="218" t="s">
        <v>3</v>
      </c>
      <c r="F478" s="219" t="s">
        <v>344</v>
      </c>
      <c r="G478" s="16"/>
      <c r="H478" s="220">
        <v>2000</v>
      </c>
      <c r="I478" s="221"/>
      <c r="J478" s="16"/>
      <c r="K478" s="16"/>
      <c r="L478" s="217"/>
      <c r="M478" s="222"/>
      <c r="N478" s="223"/>
      <c r="O478" s="223"/>
      <c r="P478" s="223"/>
      <c r="Q478" s="223"/>
      <c r="R478" s="223"/>
      <c r="S478" s="223"/>
      <c r="T478" s="224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T478" s="218" t="s">
        <v>184</v>
      </c>
      <c r="AU478" s="218" t="s">
        <v>81</v>
      </c>
      <c r="AV478" s="16" t="s">
        <v>89</v>
      </c>
      <c r="AW478" s="16" t="s">
        <v>33</v>
      </c>
      <c r="AX478" s="16" t="s">
        <v>72</v>
      </c>
      <c r="AY478" s="218" t="s">
        <v>174</v>
      </c>
    </row>
    <row r="479" s="13" customFormat="1">
      <c r="A479" s="13"/>
      <c r="B479" s="194"/>
      <c r="C479" s="13"/>
      <c r="D479" s="189" t="s">
        <v>184</v>
      </c>
      <c r="E479" s="195" t="s">
        <v>3</v>
      </c>
      <c r="F479" s="196" t="s">
        <v>557</v>
      </c>
      <c r="G479" s="13"/>
      <c r="H479" s="197">
        <v>11268.879999999999</v>
      </c>
      <c r="I479" s="198"/>
      <c r="J479" s="13"/>
      <c r="K479" s="13"/>
      <c r="L479" s="194"/>
      <c r="M479" s="199"/>
      <c r="N479" s="200"/>
      <c r="O479" s="200"/>
      <c r="P479" s="200"/>
      <c r="Q479" s="200"/>
      <c r="R479" s="200"/>
      <c r="S479" s="200"/>
      <c r="T479" s="20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195" t="s">
        <v>184</v>
      </c>
      <c r="AU479" s="195" t="s">
        <v>81</v>
      </c>
      <c r="AV479" s="13" t="s">
        <v>81</v>
      </c>
      <c r="AW479" s="13" t="s">
        <v>33</v>
      </c>
      <c r="AX479" s="13" t="s">
        <v>79</v>
      </c>
      <c r="AY479" s="195" t="s">
        <v>174</v>
      </c>
    </row>
    <row r="480" s="2" customFormat="1">
      <c r="A480" s="40"/>
      <c r="B480" s="175"/>
      <c r="C480" s="176" t="s">
        <v>558</v>
      </c>
      <c r="D480" s="176" t="s">
        <v>176</v>
      </c>
      <c r="E480" s="177" t="s">
        <v>559</v>
      </c>
      <c r="F480" s="178" t="s">
        <v>560</v>
      </c>
      <c r="G480" s="179" t="s">
        <v>242</v>
      </c>
      <c r="H480" s="180">
        <v>2785.875</v>
      </c>
      <c r="I480" s="181"/>
      <c r="J480" s="182">
        <f>ROUND(I480*H480,2)</f>
        <v>0</v>
      </c>
      <c r="K480" s="178" t="s">
        <v>180</v>
      </c>
      <c r="L480" s="41"/>
      <c r="M480" s="183" t="s">
        <v>3</v>
      </c>
      <c r="N480" s="184" t="s">
        <v>43</v>
      </c>
      <c r="O480" s="74"/>
      <c r="P480" s="185">
        <f>O480*H480</f>
        <v>0</v>
      </c>
      <c r="Q480" s="185">
        <v>0</v>
      </c>
      <c r="R480" s="185">
        <f>Q480*H480</f>
        <v>0</v>
      </c>
      <c r="S480" s="185">
        <v>0</v>
      </c>
      <c r="T480" s="186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187" t="s">
        <v>111</v>
      </c>
      <c r="AT480" s="187" t="s">
        <v>176</v>
      </c>
      <c r="AU480" s="187" t="s">
        <v>81</v>
      </c>
      <c r="AY480" s="21" t="s">
        <v>174</v>
      </c>
      <c r="BE480" s="188">
        <f>IF(N480="základní",J480,0)</f>
        <v>0</v>
      </c>
      <c r="BF480" s="188">
        <f>IF(N480="snížená",J480,0)</f>
        <v>0</v>
      </c>
      <c r="BG480" s="188">
        <f>IF(N480="zákl. přenesená",J480,0)</f>
        <v>0</v>
      </c>
      <c r="BH480" s="188">
        <f>IF(N480="sníž. přenesená",J480,0)</f>
        <v>0</v>
      </c>
      <c r="BI480" s="188">
        <f>IF(N480="nulová",J480,0)</f>
        <v>0</v>
      </c>
      <c r="BJ480" s="21" t="s">
        <v>79</v>
      </c>
      <c r="BK480" s="188">
        <f>ROUND(I480*H480,2)</f>
        <v>0</v>
      </c>
      <c r="BL480" s="21" t="s">
        <v>111</v>
      </c>
      <c r="BM480" s="187" t="s">
        <v>561</v>
      </c>
    </row>
    <row r="481" s="13" customFormat="1">
      <c r="A481" s="13"/>
      <c r="B481" s="194"/>
      <c r="C481" s="13"/>
      <c r="D481" s="189" t="s">
        <v>184</v>
      </c>
      <c r="E481" s="195" t="s">
        <v>3</v>
      </c>
      <c r="F481" s="196" t="s">
        <v>562</v>
      </c>
      <c r="G481" s="13"/>
      <c r="H481" s="197">
        <v>3211.1379999999999</v>
      </c>
      <c r="I481" s="198"/>
      <c r="J481" s="13"/>
      <c r="K481" s="13"/>
      <c r="L481" s="194"/>
      <c r="M481" s="199"/>
      <c r="N481" s="200"/>
      <c r="O481" s="200"/>
      <c r="P481" s="200"/>
      <c r="Q481" s="200"/>
      <c r="R481" s="200"/>
      <c r="S481" s="200"/>
      <c r="T481" s="20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195" t="s">
        <v>184</v>
      </c>
      <c r="AU481" s="195" t="s">
        <v>81</v>
      </c>
      <c r="AV481" s="13" t="s">
        <v>81</v>
      </c>
      <c r="AW481" s="13" t="s">
        <v>33</v>
      </c>
      <c r="AX481" s="13" t="s">
        <v>72</v>
      </c>
      <c r="AY481" s="195" t="s">
        <v>174</v>
      </c>
    </row>
    <row r="482" s="13" customFormat="1">
      <c r="A482" s="13"/>
      <c r="B482" s="194"/>
      <c r="C482" s="13"/>
      <c r="D482" s="189" t="s">
        <v>184</v>
      </c>
      <c r="E482" s="195" t="s">
        <v>3</v>
      </c>
      <c r="F482" s="196" t="s">
        <v>563</v>
      </c>
      <c r="G482" s="13"/>
      <c r="H482" s="197">
        <v>300.685</v>
      </c>
      <c r="I482" s="198"/>
      <c r="J482" s="13"/>
      <c r="K482" s="13"/>
      <c r="L482" s="194"/>
      <c r="M482" s="199"/>
      <c r="N482" s="200"/>
      <c r="O482" s="200"/>
      <c r="P482" s="200"/>
      <c r="Q482" s="200"/>
      <c r="R482" s="200"/>
      <c r="S482" s="200"/>
      <c r="T482" s="20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195" t="s">
        <v>184</v>
      </c>
      <c r="AU482" s="195" t="s">
        <v>81</v>
      </c>
      <c r="AV482" s="13" t="s">
        <v>81</v>
      </c>
      <c r="AW482" s="13" t="s">
        <v>33</v>
      </c>
      <c r="AX482" s="13" t="s">
        <v>72</v>
      </c>
      <c r="AY482" s="195" t="s">
        <v>174</v>
      </c>
    </row>
    <row r="483" s="13" customFormat="1">
      <c r="A483" s="13"/>
      <c r="B483" s="194"/>
      <c r="C483" s="13"/>
      <c r="D483" s="189" t="s">
        <v>184</v>
      </c>
      <c r="E483" s="195" t="s">
        <v>3</v>
      </c>
      <c r="F483" s="196" t="s">
        <v>564</v>
      </c>
      <c r="G483" s="13"/>
      <c r="H483" s="197">
        <v>1218.0550000000001</v>
      </c>
      <c r="I483" s="198"/>
      <c r="J483" s="13"/>
      <c r="K483" s="13"/>
      <c r="L483" s="194"/>
      <c r="M483" s="199"/>
      <c r="N483" s="200"/>
      <c r="O483" s="200"/>
      <c r="P483" s="200"/>
      <c r="Q483" s="200"/>
      <c r="R483" s="200"/>
      <c r="S483" s="200"/>
      <c r="T483" s="20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195" t="s">
        <v>184</v>
      </c>
      <c r="AU483" s="195" t="s">
        <v>81</v>
      </c>
      <c r="AV483" s="13" t="s">
        <v>81</v>
      </c>
      <c r="AW483" s="13" t="s">
        <v>33</v>
      </c>
      <c r="AX483" s="13" t="s">
        <v>72</v>
      </c>
      <c r="AY483" s="195" t="s">
        <v>174</v>
      </c>
    </row>
    <row r="484" s="13" customFormat="1">
      <c r="A484" s="13"/>
      <c r="B484" s="194"/>
      <c r="C484" s="13"/>
      <c r="D484" s="189" t="s">
        <v>184</v>
      </c>
      <c r="E484" s="195" t="s">
        <v>3</v>
      </c>
      <c r="F484" s="196" t="s">
        <v>565</v>
      </c>
      <c r="G484" s="13"/>
      <c r="H484" s="197">
        <v>374.63999999999999</v>
      </c>
      <c r="I484" s="198"/>
      <c r="J484" s="13"/>
      <c r="K484" s="13"/>
      <c r="L484" s="194"/>
      <c r="M484" s="199"/>
      <c r="N484" s="200"/>
      <c r="O484" s="200"/>
      <c r="P484" s="200"/>
      <c r="Q484" s="200"/>
      <c r="R484" s="200"/>
      <c r="S484" s="200"/>
      <c r="T484" s="20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195" t="s">
        <v>184</v>
      </c>
      <c r="AU484" s="195" t="s">
        <v>81</v>
      </c>
      <c r="AV484" s="13" t="s">
        <v>81</v>
      </c>
      <c r="AW484" s="13" t="s">
        <v>33</v>
      </c>
      <c r="AX484" s="13" t="s">
        <v>72</v>
      </c>
      <c r="AY484" s="195" t="s">
        <v>174</v>
      </c>
    </row>
    <row r="485" s="13" customFormat="1">
      <c r="A485" s="13"/>
      <c r="B485" s="194"/>
      <c r="C485" s="13"/>
      <c r="D485" s="189" t="s">
        <v>184</v>
      </c>
      <c r="E485" s="195" t="s">
        <v>3</v>
      </c>
      <c r="F485" s="196" t="s">
        <v>566</v>
      </c>
      <c r="G485" s="13"/>
      <c r="H485" s="197">
        <v>145.857</v>
      </c>
      <c r="I485" s="198"/>
      <c r="J485" s="13"/>
      <c r="K485" s="13"/>
      <c r="L485" s="194"/>
      <c r="M485" s="199"/>
      <c r="N485" s="200"/>
      <c r="O485" s="200"/>
      <c r="P485" s="200"/>
      <c r="Q485" s="200"/>
      <c r="R485" s="200"/>
      <c r="S485" s="200"/>
      <c r="T485" s="20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195" t="s">
        <v>184</v>
      </c>
      <c r="AU485" s="195" t="s">
        <v>81</v>
      </c>
      <c r="AV485" s="13" t="s">
        <v>81</v>
      </c>
      <c r="AW485" s="13" t="s">
        <v>33</v>
      </c>
      <c r="AX485" s="13" t="s">
        <v>72</v>
      </c>
      <c r="AY485" s="195" t="s">
        <v>174</v>
      </c>
    </row>
    <row r="486" s="13" customFormat="1">
      <c r="A486" s="13"/>
      <c r="B486" s="194"/>
      <c r="C486" s="13"/>
      <c r="D486" s="189" t="s">
        <v>184</v>
      </c>
      <c r="E486" s="195" t="s">
        <v>3</v>
      </c>
      <c r="F486" s="196" t="s">
        <v>567</v>
      </c>
      <c r="G486" s="13"/>
      <c r="H486" s="197">
        <v>32.823</v>
      </c>
      <c r="I486" s="198"/>
      <c r="J486" s="13"/>
      <c r="K486" s="13"/>
      <c r="L486" s="194"/>
      <c r="M486" s="199"/>
      <c r="N486" s="200"/>
      <c r="O486" s="200"/>
      <c r="P486" s="200"/>
      <c r="Q486" s="200"/>
      <c r="R486" s="200"/>
      <c r="S486" s="200"/>
      <c r="T486" s="20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195" t="s">
        <v>184</v>
      </c>
      <c r="AU486" s="195" t="s">
        <v>81</v>
      </c>
      <c r="AV486" s="13" t="s">
        <v>81</v>
      </c>
      <c r="AW486" s="13" t="s">
        <v>33</v>
      </c>
      <c r="AX486" s="13" t="s">
        <v>72</v>
      </c>
      <c r="AY486" s="195" t="s">
        <v>174</v>
      </c>
    </row>
    <row r="487" s="13" customFormat="1">
      <c r="A487" s="13"/>
      <c r="B487" s="194"/>
      <c r="C487" s="13"/>
      <c r="D487" s="189" t="s">
        <v>184</v>
      </c>
      <c r="E487" s="195" t="s">
        <v>3</v>
      </c>
      <c r="F487" s="196" t="s">
        <v>568</v>
      </c>
      <c r="G487" s="13"/>
      <c r="H487" s="197">
        <v>167.667</v>
      </c>
      <c r="I487" s="198"/>
      <c r="J487" s="13"/>
      <c r="K487" s="13"/>
      <c r="L487" s="194"/>
      <c r="M487" s="199"/>
      <c r="N487" s="200"/>
      <c r="O487" s="200"/>
      <c r="P487" s="200"/>
      <c r="Q487" s="200"/>
      <c r="R487" s="200"/>
      <c r="S487" s="200"/>
      <c r="T487" s="20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195" t="s">
        <v>184</v>
      </c>
      <c r="AU487" s="195" t="s">
        <v>81</v>
      </c>
      <c r="AV487" s="13" t="s">
        <v>81</v>
      </c>
      <c r="AW487" s="13" t="s">
        <v>33</v>
      </c>
      <c r="AX487" s="13" t="s">
        <v>72</v>
      </c>
      <c r="AY487" s="195" t="s">
        <v>174</v>
      </c>
    </row>
    <row r="488" s="16" customFormat="1">
      <c r="A488" s="16"/>
      <c r="B488" s="217"/>
      <c r="C488" s="16"/>
      <c r="D488" s="189" t="s">
        <v>184</v>
      </c>
      <c r="E488" s="218" t="s">
        <v>3</v>
      </c>
      <c r="F488" s="219" t="s">
        <v>344</v>
      </c>
      <c r="G488" s="16"/>
      <c r="H488" s="220">
        <v>5450.8649999999998</v>
      </c>
      <c r="I488" s="221"/>
      <c r="J488" s="16"/>
      <c r="K488" s="16"/>
      <c r="L488" s="217"/>
      <c r="M488" s="222"/>
      <c r="N488" s="223"/>
      <c r="O488" s="223"/>
      <c r="P488" s="223"/>
      <c r="Q488" s="223"/>
      <c r="R488" s="223"/>
      <c r="S488" s="223"/>
      <c r="T488" s="224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T488" s="218" t="s">
        <v>184</v>
      </c>
      <c r="AU488" s="218" t="s">
        <v>81</v>
      </c>
      <c r="AV488" s="16" t="s">
        <v>89</v>
      </c>
      <c r="AW488" s="16" t="s">
        <v>33</v>
      </c>
      <c r="AX488" s="16" t="s">
        <v>72</v>
      </c>
      <c r="AY488" s="218" t="s">
        <v>174</v>
      </c>
    </row>
    <row r="489" s="13" customFormat="1">
      <c r="A489" s="13"/>
      <c r="B489" s="194"/>
      <c r="C489" s="13"/>
      <c r="D489" s="189" t="s">
        <v>184</v>
      </c>
      <c r="E489" s="195" t="s">
        <v>3</v>
      </c>
      <c r="F489" s="196" t="s">
        <v>569</v>
      </c>
      <c r="G489" s="13"/>
      <c r="H489" s="197">
        <v>-2000</v>
      </c>
      <c r="I489" s="198"/>
      <c r="J489" s="13"/>
      <c r="K489" s="13"/>
      <c r="L489" s="194"/>
      <c r="M489" s="199"/>
      <c r="N489" s="200"/>
      <c r="O489" s="200"/>
      <c r="P489" s="200"/>
      <c r="Q489" s="200"/>
      <c r="R489" s="200"/>
      <c r="S489" s="200"/>
      <c r="T489" s="20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195" t="s">
        <v>184</v>
      </c>
      <c r="AU489" s="195" t="s">
        <v>81</v>
      </c>
      <c r="AV489" s="13" t="s">
        <v>81</v>
      </c>
      <c r="AW489" s="13" t="s">
        <v>33</v>
      </c>
      <c r="AX489" s="13" t="s">
        <v>72</v>
      </c>
      <c r="AY489" s="195" t="s">
        <v>174</v>
      </c>
    </row>
    <row r="490" s="13" customFormat="1">
      <c r="A490" s="13"/>
      <c r="B490" s="194"/>
      <c r="C490" s="13"/>
      <c r="D490" s="189" t="s">
        <v>184</v>
      </c>
      <c r="E490" s="195" t="s">
        <v>3</v>
      </c>
      <c r="F490" s="196" t="s">
        <v>570</v>
      </c>
      <c r="G490" s="13"/>
      <c r="H490" s="197">
        <v>-664.99000000000001</v>
      </c>
      <c r="I490" s="198"/>
      <c r="J490" s="13"/>
      <c r="K490" s="13"/>
      <c r="L490" s="194"/>
      <c r="M490" s="199"/>
      <c r="N490" s="200"/>
      <c r="O490" s="200"/>
      <c r="P490" s="200"/>
      <c r="Q490" s="200"/>
      <c r="R490" s="200"/>
      <c r="S490" s="200"/>
      <c r="T490" s="20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195" t="s">
        <v>184</v>
      </c>
      <c r="AU490" s="195" t="s">
        <v>81</v>
      </c>
      <c r="AV490" s="13" t="s">
        <v>81</v>
      </c>
      <c r="AW490" s="13" t="s">
        <v>33</v>
      </c>
      <c r="AX490" s="13" t="s">
        <v>72</v>
      </c>
      <c r="AY490" s="195" t="s">
        <v>174</v>
      </c>
    </row>
    <row r="491" s="14" customFormat="1">
      <c r="A491" s="14"/>
      <c r="B491" s="202"/>
      <c r="C491" s="14"/>
      <c r="D491" s="189" t="s">
        <v>184</v>
      </c>
      <c r="E491" s="203" t="s">
        <v>3</v>
      </c>
      <c r="F491" s="204" t="s">
        <v>187</v>
      </c>
      <c r="G491" s="14"/>
      <c r="H491" s="205">
        <v>2785.875</v>
      </c>
      <c r="I491" s="206"/>
      <c r="J491" s="14"/>
      <c r="K491" s="14"/>
      <c r="L491" s="202"/>
      <c r="M491" s="207"/>
      <c r="N491" s="208"/>
      <c r="O491" s="208"/>
      <c r="P491" s="208"/>
      <c r="Q491" s="208"/>
      <c r="R491" s="208"/>
      <c r="S491" s="208"/>
      <c r="T491" s="209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03" t="s">
        <v>184</v>
      </c>
      <c r="AU491" s="203" t="s">
        <v>81</v>
      </c>
      <c r="AV491" s="14" t="s">
        <v>111</v>
      </c>
      <c r="AW491" s="14" t="s">
        <v>33</v>
      </c>
      <c r="AX491" s="14" t="s">
        <v>79</v>
      </c>
      <c r="AY491" s="203" t="s">
        <v>174</v>
      </c>
    </row>
    <row r="492" s="2" customFormat="1">
      <c r="A492" s="40"/>
      <c r="B492" s="175"/>
      <c r="C492" s="176" t="s">
        <v>571</v>
      </c>
      <c r="D492" s="176" t="s">
        <v>176</v>
      </c>
      <c r="E492" s="177" t="s">
        <v>572</v>
      </c>
      <c r="F492" s="178" t="s">
        <v>573</v>
      </c>
      <c r="G492" s="179" t="s">
        <v>242</v>
      </c>
      <c r="H492" s="180">
        <v>13929.375</v>
      </c>
      <c r="I492" s="181"/>
      <c r="J492" s="182">
        <f>ROUND(I492*H492,2)</f>
        <v>0</v>
      </c>
      <c r="K492" s="178" t="s">
        <v>180</v>
      </c>
      <c r="L492" s="41"/>
      <c r="M492" s="183" t="s">
        <v>3</v>
      </c>
      <c r="N492" s="184" t="s">
        <v>43</v>
      </c>
      <c r="O492" s="74"/>
      <c r="P492" s="185">
        <f>O492*H492</f>
        <v>0</v>
      </c>
      <c r="Q492" s="185">
        <v>0</v>
      </c>
      <c r="R492" s="185">
        <f>Q492*H492</f>
        <v>0</v>
      </c>
      <c r="S492" s="185">
        <v>0</v>
      </c>
      <c r="T492" s="186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187" t="s">
        <v>111</v>
      </c>
      <c r="AT492" s="187" t="s">
        <v>176</v>
      </c>
      <c r="AU492" s="187" t="s">
        <v>81</v>
      </c>
      <c r="AY492" s="21" t="s">
        <v>174</v>
      </c>
      <c r="BE492" s="188">
        <f>IF(N492="základní",J492,0)</f>
        <v>0</v>
      </c>
      <c r="BF492" s="188">
        <f>IF(N492="snížená",J492,0)</f>
        <v>0</v>
      </c>
      <c r="BG492" s="188">
        <f>IF(N492="zákl. přenesená",J492,0)</f>
        <v>0</v>
      </c>
      <c r="BH492" s="188">
        <f>IF(N492="sníž. přenesená",J492,0)</f>
        <v>0</v>
      </c>
      <c r="BI492" s="188">
        <f>IF(N492="nulová",J492,0)</f>
        <v>0</v>
      </c>
      <c r="BJ492" s="21" t="s">
        <v>79</v>
      </c>
      <c r="BK492" s="188">
        <f>ROUND(I492*H492,2)</f>
        <v>0</v>
      </c>
      <c r="BL492" s="21" t="s">
        <v>111</v>
      </c>
      <c r="BM492" s="187" t="s">
        <v>574</v>
      </c>
    </row>
    <row r="493" s="13" customFormat="1">
      <c r="A493" s="13"/>
      <c r="B493" s="194"/>
      <c r="C493" s="13"/>
      <c r="D493" s="189" t="s">
        <v>184</v>
      </c>
      <c r="E493" s="195" t="s">
        <v>3</v>
      </c>
      <c r="F493" s="196" t="s">
        <v>575</v>
      </c>
      <c r="G493" s="13"/>
      <c r="H493" s="197">
        <v>13929.375</v>
      </c>
      <c r="I493" s="198"/>
      <c r="J493" s="13"/>
      <c r="K493" s="13"/>
      <c r="L493" s="194"/>
      <c r="M493" s="199"/>
      <c r="N493" s="200"/>
      <c r="O493" s="200"/>
      <c r="P493" s="200"/>
      <c r="Q493" s="200"/>
      <c r="R493" s="200"/>
      <c r="S493" s="200"/>
      <c r="T493" s="20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195" t="s">
        <v>184</v>
      </c>
      <c r="AU493" s="195" t="s">
        <v>81</v>
      </c>
      <c r="AV493" s="13" t="s">
        <v>81</v>
      </c>
      <c r="AW493" s="13" t="s">
        <v>33</v>
      </c>
      <c r="AX493" s="13" t="s">
        <v>79</v>
      </c>
      <c r="AY493" s="195" t="s">
        <v>174</v>
      </c>
    </row>
    <row r="494" s="2" customFormat="1">
      <c r="A494" s="40"/>
      <c r="B494" s="175"/>
      <c r="C494" s="176" t="s">
        <v>576</v>
      </c>
      <c r="D494" s="176" t="s">
        <v>176</v>
      </c>
      <c r="E494" s="177" t="s">
        <v>577</v>
      </c>
      <c r="F494" s="178" t="s">
        <v>578</v>
      </c>
      <c r="G494" s="179" t="s">
        <v>242</v>
      </c>
      <c r="H494" s="180">
        <v>664.99000000000001</v>
      </c>
      <c r="I494" s="181"/>
      <c r="J494" s="182">
        <f>ROUND(I494*H494,2)</f>
        <v>0</v>
      </c>
      <c r="K494" s="178" t="s">
        <v>180</v>
      </c>
      <c r="L494" s="41"/>
      <c r="M494" s="183" t="s">
        <v>3</v>
      </c>
      <c r="N494" s="184" t="s">
        <v>43</v>
      </c>
      <c r="O494" s="74"/>
      <c r="P494" s="185">
        <f>O494*H494</f>
        <v>0</v>
      </c>
      <c r="Q494" s="185">
        <v>0</v>
      </c>
      <c r="R494" s="185">
        <f>Q494*H494</f>
        <v>0</v>
      </c>
      <c r="S494" s="185">
        <v>0</v>
      </c>
      <c r="T494" s="186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187" t="s">
        <v>111</v>
      </c>
      <c r="AT494" s="187" t="s">
        <v>176</v>
      </c>
      <c r="AU494" s="187" t="s">
        <v>81</v>
      </c>
      <c r="AY494" s="21" t="s">
        <v>174</v>
      </c>
      <c r="BE494" s="188">
        <f>IF(N494="základní",J494,0)</f>
        <v>0</v>
      </c>
      <c r="BF494" s="188">
        <f>IF(N494="snížená",J494,0)</f>
        <v>0</v>
      </c>
      <c r="BG494" s="188">
        <f>IF(N494="zákl. přenesená",J494,0)</f>
        <v>0</v>
      </c>
      <c r="BH494" s="188">
        <f>IF(N494="sníž. přenesená",J494,0)</f>
        <v>0</v>
      </c>
      <c r="BI494" s="188">
        <f>IF(N494="nulová",J494,0)</f>
        <v>0</v>
      </c>
      <c r="BJ494" s="21" t="s">
        <v>79</v>
      </c>
      <c r="BK494" s="188">
        <f>ROUND(I494*H494,2)</f>
        <v>0</v>
      </c>
      <c r="BL494" s="21" t="s">
        <v>111</v>
      </c>
      <c r="BM494" s="187" t="s">
        <v>579</v>
      </c>
    </row>
    <row r="495" s="13" customFormat="1">
      <c r="A495" s="13"/>
      <c r="B495" s="194"/>
      <c r="C495" s="13"/>
      <c r="D495" s="189" t="s">
        <v>184</v>
      </c>
      <c r="E495" s="195" t="s">
        <v>3</v>
      </c>
      <c r="F495" s="196" t="s">
        <v>580</v>
      </c>
      <c r="G495" s="13"/>
      <c r="H495" s="197">
        <v>664.99000000000001</v>
      </c>
      <c r="I495" s="198"/>
      <c r="J495" s="13"/>
      <c r="K495" s="13"/>
      <c r="L495" s="194"/>
      <c r="M495" s="199"/>
      <c r="N495" s="200"/>
      <c r="O495" s="200"/>
      <c r="P495" s="200"/>
      <c r="Q495" s="200"/>
      <c r="R495" s="200"/>
      <c r="S495" s="200"/>
      <c r="T495" s="20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195" t="s">
        <v>184</v>
      </c>
      <c r="AU495" s="195" t="s">
        <v>81</v>
      </c>
      <c r="AV495" s="13" t="s">
        <v>81</v>
      </c>
      <c r="AW495" s="13" t="s">
        <v>33</v>
      </c>
      <c r="AX495" s="13" t="s">
        <v>72</v>
      </c>
      <c r="AY495" s="195" t="s">
        <v>174</v>
      </c>
    </row>
    <row r="496" s="14" customFormat="1">
      <c r="A496" s="14"/>
      <c r="B496" s="202"/>
      <c r="C496" s="14"/>
      <c r="D496" s="189" t="s">
        <v>184</v>
      </c>
      <c r="E496" s="203" t="s">
        <v>3</v>
      </c>
      <c r="F496" s="204" t="s">
        <v>187</v>
      </c>
      <c r="G496" s="14"/>
      <c r="H496" s="205">
        <v>664.99000000000001</v>
      </c>
      <c r="I496" s="206"/>
      <c r="J496" s="14"/>
      <c r="K496" s="14"/>
      <c r="L496" s="202"/>
      <c r="M496" s="207"/>
      <c r="N496" s="208"/>
      <c r="O496" s="208"/>
      <c r="P496" s="208"/>
      <c r="Q496" s="208"/>
      <c r="R496" s="208"/>
      <c r="S496" s="208"/>
      <c r="T496" s="209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03" t="s">
        <v>184</v>
      </c>
      <c r="AU496" s="203" t="s">
        <v>81</v>
      </c>
      <c r="AV496" s="14" t="s">
        <v>111</v>
      </c>
      <c r="AW496" s="14" t="s">
        <v>33</v>
      </c>
      <c r="AX496" s="14" t="s">
        <v>79</v>
      </c>
      <c r="AY496" s="203" t="s">
        <v>174</v>
      </c>
    </row>
    <row r="497" s="2" customFormat="1">
      <c r="A497" s="40"/>
      <c r="B497" s="175"/>
      <c r="C497" s="176" t="s">
        <v>581</v>
      </c>
      <c r="D497" s="176" t="s">
        <v>176</v>
      </c>
      <c r="E497" s="177" t="s">
        <v>582</v>
      </c>
      <c r="F497" s="178" t="s">
        <v>583</v>
      </c>
      <c r="G497" s="179" t="s">
        <v>242</v>
      </c>
      <c r="H497" s="180">
        <v>3324.9499999999998</v>
      </c>
      <c r="I497" s="181"/>
      <c r="J497" s="182">
        <f>ROUND(I497*H497,2)</f>
        <v>0</v>
      </c>
      <c r="K497" s="178" t="s">
        <v>180</v>
      </c>
      <c r="L497" s="41"/>
      <c r="M497" s="183" t="s">
        <v>3</v>
      </c>
      <c r="N497" s="184" t="s">
        <v>43</v>
      </c>
      <c r="O497" s="74"/>
      <c r="P497" s="185">
        <f>O497*H497</f>
        <v>0</v>
      </c>
      <c r="Q497" s="185">
        <v>0</v>
      </c>
      <c r="R497" s="185">
        <f>Q497*H497</f>
        <v>0</v>
      </c>
      <c r="S497" s="185">
        <v>0</v>
      </c>
      <c r="T497" s="186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187" t="s">
        <v>111</v>
      </c>
      <c r="AT497" s="187" t="s">
        <v>176</v>
      </c>
      <c r="AU497" s="187" t="s">
        <v>81</v>
      </c>
      <c r="AY497" s="21" t="s">
        <v>174</v>
      </c>
      <c r="BE497" s="188">
        <f>IF(N497="základní",J497,0)</f>
        <v>0</v>
      </c>
      <c r="BF497" s="188">
        <f>IF(N497="snížená",J497,0)</f>
        <v>0</v>
      </c>
      <c r="BG497" s="188">
        <f>IF(N497="zákl. přenesená",J497,0)</f>
        <v>0</v>
      </c>
      <c r="BH497" s="188">
        <f>IF(N497="sníž. přenesená",J497,0)</f>
        <v>0</v>
      </c>
      <c r="BI497" s="188">
        <f>IF(N497="nulová",J497,0)</f>
        <v>0</v>
      </c>
      <c r="BJ497" s="21" t="s">
        <v>79</v>
      </c>
      <c r="BK497" s="188">
        <f>ROUND(I497*H497,2)</f>
        <v>0</v>
      </c>
      <c r="BL497" s="21" t="s">
        <v>111</v>
      </c>
      <c r="BM497" s="187" t="s">
        <v>584</v>
      </c>
    </row>
    <row r="498" s="13" customFormat="1">
      <c r="A498" s="13"/>
      <c r="B498" s="194"/>
      <c r="C498" s="13"/>
      <c r="D498" s="189" t="s">
        <v>184</v>
      </c>
      <c r="E498" s="195" t="s">
        <v>3</v>
      </c>
      <c r="F498" s="196" t="s">
        <v>585</v>
      </c>
      <c r="G498" s="13"/>
      <c r="H498" s="197">
        <v>3324.9499999999998</v>
      </c>
      <c r="I498" s="198"/>
      <c r="J498" s="13"/>
      <c r="K498" s="13"/>
      <c r="L498" s="194"/>
      <c r="M498" s="199"/>
      <c r="N498" s="200"/>
      <c r="O498" s="200"/>
      <c r="P498" s="200"/>
      <c r="Q498" s="200"/>
      <c r="R498" s="200"/>
      <c r="S498" s="200"/>
      <c r="T498" s="20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195" t="s">
        <v>184</v>
      </c>
      <c r="AU498" s="195" t="s">
        <v>81</v>
      </c>
      <c r="AV498" s="13" t="s">
        <v>81</v>
      </c>
      <c r="AW498" s="13" t="s">
        <v>33</v>
      </c>
      <c r="AX498" s="13" t="s">
        <v>79</v>
      </c>
      <c r="AY498" s="195" t="s">
        <v>174</v>
      </c>
    </row>
    <row r="499" s="2" customFormat="1">
      <c r="A499" s="40"/>
      <c r="B499" s="175"/>
      <c r="C499" s="176" t="s">
        <v>586</v>
      </c>
      <c r="D499" s="176" t="s">
        <v>176</v>
      </c>
      <c r="E499" s="177" t="s">
        <v>587</v>
      </c>
      <c r="F499" s="178" t="s">
        <v>588</v>
      </c>
      <c r="G499" s="179" t="s">
        <v>242</v>
      </c>
      <c r="H499" s="180">
        <v>16054.77</v>
      </c>
      <c r="I499" s="181"/>
      <c r="J499" s="182">
        <f>ROUND(I499*H499,2)</f>
        <v>0</v>
      </c>
      <c r="K499" s="178" t="s">
        <v>180</v>
      </c>
      <c r="L499" s="41"/>
      <c r="M499" s="183" t="s">
        <v>3</v>
      </c>
      <c r="N499" s="184" t="s">
        <v>43</v>
      </c>
      <c r="O499" s="74"/>
      <c r="P499" s="185">
        <f>O499*H499</f>
        <v>0</v>
      </c>
      <c r="Q499" s="185">
        <v>0</v>
      </c>
      <c r="R499" s="185">
        <f>Q499*H499</f>
        <v>0</v>
      </c>
      <c r="S499" s="185">
        <v>0</v>
      </c>
      <c r="T499" s="186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187" t="s">
        <v>111</v>
      </c>
      <c r="AT499" s="187" t="s">
        <v>176</v>
      </c>
      <c r="AU499" s="187" t="s">
        <v>81</v>
      </c>
      <c r="AY499" s="21" t="s">
        <v>174</v>
      </c>
      <c r="BE499" s="188">
        <f>IF(N499="základní",J499,0)</f>
        <v>0</v>
      </c>
      <c r="BF499" s="188">
        <f>IF(N499="snížená",J499,0)</f>
        <v>0</v>
      </c>
      <c r="BG499" s="188">
        <f>IF(N499="zákl. přenesená",J499,0)</f>
        <v>0</v>
      </c>
      <c r="BH499" s="188">
        <f>IF(N499="sníž. přenesená",J499,0)</f>
        <v>0</v>
      </c>
      <c r="BI499" s="188">
        <f>IF(N499="nulová",J499,0)</f>
        <v>0</v>
      </c>
      <c r="BJ499" s="21" t="s">
        <v>79</v>
      </c>
      <c r="BK499" s="188">
        <f>ROUND(I499*H499,2)</f>
        <v>0</v>
      </c>
      <c r="BL499" s="21" t="s">
        <v>111</v>
      </c>
      <c r="BM499" s="187" t="s">
        <v>589</v>
      </c>
    </row>
    <row r="500" s="2" customFormat="1">
      <c r="A500" s="40"/>
      <c r="B500" s="41"/>
      <c r="C500" s="40"/>
      <c r="D500" s="189" t="s">
        <v>182</v>
      </c>
      <c r="E500" s="40"/>
      <c r="F500" s="190" t="s">
        <v>590</v>
      </c>
      <c r="G500" s="40"/>
      <c r="H500" s="40"/>
      <c r="I500" s="191"/>
      <c r="J500" s="40"/>
      <c r="K500" s="40"/>
      <c r="L500" s="41"/>
      <c r="M500" s="192"/>
      <c r="N500" s="193"/>
      <c r="O500" s="74"/>
      <c r="P500" s="74"/>
      <c r="Q500" s="74"/>
      <c r="R500" s="74"/>
      <c r="S500" s="74"/>
      <c r="T500" s="75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21" t="s">
        <v>182</v>
      </c>
      <c r="AU500" s="21" t="s">
        <v>81</v>
      </c>
    </row>
    <row r="501" s="13" customFormat="1">
      <c r="A501" s="13"/>
      <c r="B501" s="194"/>
      <c r="C501" s="13"/>
      <c r="D501" s="189" t="s">
        <v>184</v>
      </c>
      <c r="E501" s="195" t="s">
        <v>3</v>
      </c>
      <c r="F501" s="196" t="s">
        <v>591</v>
      </c>
      <c r="G501" s="13"/>
      <c r="H501" s="197">
        <v>11268.879999999999</v>
      </c>
      <c r="I501" s="198"/>
      <c r="J501" s="13"/>
      <c r="K501" s="13"/>
      <c r="L501" s="194"/>
      <c r="M501" s="199"/>
      <c r="N501" s="200"/>
      <c r="O501" s="200"/>
      <c r="P501" s="200"/>
      <c r="Q501" s="200"/>
      <c r="R501" s="200"/>
      <c r="S501" s="200"/>
      <c r="T501" s="20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195" t="s">
        <v>184</v>
      </c>
      <c r="AU501" s="195" t="s">
        <v>81</v>
      </c>
      <c r="AV501" s="13" t="s">
        <v>81</v>
      </c>
      <c r="AW501" s="13" t="s">
        <v>33</v>
      </c>
      <c r="AX501" s="13" t="s">
        <v>72</v>
      </c>
      <c r="AY501" s="195" t="s">
        <v>174</v>
      </c>
    </row>
    <row r="502" s="13" customFormat="1">
      <c r="A502" s="13"/>
      <c r="B502" s="194"/>
      <c r="C502" s="13"/>
      <c r="D502" s="189" t="s">
        <v>184</v>
      </c>
      <c r="E502" s="195" t="s">
        <v>3</v>
      </c>
      <c r="F502" s="196" t="s">
        <v>592</v>
      </c>
      <c r="G502" s="13"/>
      <c r="H502" s="197">
        <v>5450.8800000000001</v>
      </c>
      <c r="I502" s="198"/>
      <c r="J502" s="13"/>
      <c r="K502" s="13"/>
      <c r="L502" s="194"/>
      <c r="M502" s="199"/>
      <c r="N502" s="200"/>
      <c r="O502" s="200"/>
      <c r="P502" s="200"/>
      <c r="Q502" s="200"/>
      <c r="R502" s="200"/>
      <c r="S502" s="200"/>
      <c r="T502" s="20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195" t="s">
        <v>184</v>
      </c>
      <c r="AU502" s="195" t="s">
        <v>81</v>
      </c>
      <c r="AV502" s="13" t="s">
        <v>81</v>
      </c>
      <c r="AW502" s="13" t="s">
        <v>33</v>
      </c>
      <c r="AX502" s="13" t="s">
        <v>72</v>
      </c>
      <c r="AY502" s="195" t="s">
        <v>174</v>
      </c>
    </row>
    <row r="503" s="16" customFormat="1">
      <c r="A503" s="16"/>
      <c r="B503" s="217"/>
      <c r="C503" s="16"/>
      <c r="D503" s="189" t="s">
        <v>184</v>
      </c>
      <c r="E503" s="218" t="s">
        <v>3</v>
      </c>
      <c r="F503" s="219" t="s">
        <v>344</v>
      </c>
      <c r="G503" s="16"/>
      <c r="H503" s="220">
        <v>16719.759999999998</v>
      </c>
      <c r="I503" s="221"/>
      <c r="J503" s="16"/>
      <c r="K503" s="16"/>
      <c r="L503" s="217"/>
      <c r="M503" s="222"/>
      <c r="N503" s="223"/>
      <c r="O503" s="223"/>
      <c r="P503" s="223"/>
      <c r="Q503" s="223"/>
      <c r="R503" s="223"/>
      <c r="S503" s="223"/>
      <c r="T503" s="224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T503" s="218" t="s">
        <v>184</v>
      </c>
      <c r="AU503" s="218" t="s">
        <v>81</v>
      </c>
      <c r="AV503" s="16" t="s">
        <v>89</v>
      </c>
      <c r="AW503" s="16" t="s">
        <v>33</v>
      </c>
      <c r="AX503" s="16" t="s">
        <v>72</v>
      </c>
      <c r="AY503" s="218" t="s">
        <v>174</v>
      </c>
    </row>
    <row r="504" s="13" customFormat="1">
      <c r="A504" s="13"/>
      <c r="B504" s="194"/>
      <c r="C504" s="13"/>
      <c r="D504" s="189" t="s">
        <v>184</v>
      </c>
      <c r="E504" s="195" t="s">
        <v>3</v>
      </c>
      <c r="F504" s="196" t="s">
        <v>593</v>
      </c>
      <c r="G504" s="13"/>
      <c r="H504" s="197">
        <v>-664.99000000000001</v>
      </c>
      <c r="I504" s="198"/>
      <c r="J504" s="13"/>
      <c r="K504" s="13"/>
      <c r="L504" s="194"/>
      <c r="M504" s="199"/>
      <c r="N504" s="200"/>
      <c r="O504" s="200"/>
      <c r="P504" s="200"/>
      <c r="Q504" s="200"/>
      <c r="R504" s="200"/>
      <c r="S504" s="200"/>
      <c r="T504" s="20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195" t="s">
        <v>184</v>
      </c>
      <c r="AU504" s="195" t="s">
        <v>81</v>
      </c>
      <c r="AV504" s="13" t="s">
        <v>81</v>
      </c>
      <c r="AW504" s="13" t="s">
        <v>33</v>
      </c>
      <c r="AX504" s="13" t="s">
        <v>72</v>
      </c>
      <c r="AY504" s="195" t="s">
        <v>174</v>
      </c>
    </row>
    <row r="505" s="14" customFormat="1">
      <c r="A505" s="14"/>
      <c r="B505" s="202"/>
      <c r="C505" s="14"/>
      <c r="D505" s="189" t="s">
        <v>184</v>
      </c>
      <c r="E505" s="203" t="s">
        <v>3</v>
      </c>
      <c r="F505" s="204" t="s">
        <v>187</v>
      </c>
      <c r="G505" s="14"/>
      <c r="H505" s="205">
        <v>16054.77</v>
      </c>
      <c r="I505" s="206"/>
      <c r="J505" s="14"/>
      <c r="K505" s="14"/>
      <c r="L505" s="202"/>
      <c r="M505" s="207"/>
      <c r="N505" s="208"/>
      <c r="O505" s="208"/>
      <c r="P505" s="208"/>
      <c r="Q505" s="208"/>
      <c r="R505" s="208"/>
      <c r="S505" s="208"/>
      <c r="T505" s="209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03" t="s">
        <v>184</v>
      </c>
      <c r="AU505" s="203" t="s">
        <v>81</v>
      </c>
      <c r="AV505" s="14" t="s">
        <v>111</v>
      </c>
      <c r="AW505" s="14" t="s">
        <v>33</v>
      </c>
      <c r="AX505" s="14" t="s">
        <v>79</v>
      </c>
      <c r="AY505" s="203" t="s">
        <v>174</v>
      </c>
    </row>
    <row r="506" s="2" customFormat="1">
      <c r="A506" s="40"/>
      <c r="B506" s="175"/>
      <c r="C506" s="176" t="s">
        <v>594</v>
      </c>
      <c r="D506" s="176" t="s">
        <v>176</v>
      </c>
      <c r="E506" s="177" t="s">
        <v>595</v>
      </c>
      <c r="F506" s="178" t="s">
        <v>596</v>
      </c>
      <c r="G506" s="179" t="s">
        <v>242</v>
      </c>
      <c r="H506" s="180">
        <v>3450.8800000000001</v>
      </c>
      <c r="I506" s="181"/>
      <c r="J506" s="182">
        <f>ROUND(I506*H506,2)</f>
        <v>0</v>
      </c>
      <c r="K506" s="178" t="s">
        <v>180</v>
      </c>
      <c r="L506" s="41"/>
      <c r="M506" s="183" t="s">
        <v>3</v>
      </c>
      <c r="N506" s="184" t="s">
        <v>43</v>
      </c>
      <c r="O506" s="74"/>
      <c r="P506" s="185">
        <f>O506*H506</f>
        <v>0</v>
      </c>
      <c r="Q506" s="185">
        <v>0</v>
      </c>
      <c r="R506" s="185">
        <f>Q506*H506</f>
        <v>0</v>
      </c>
      <c r="S506" s="185">
        <v>0</v>
      </c>
      <c r="T506" s="186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187" t="s">
        <v>111</v>
      </c>
      <c r="AT506" s="187" t="s">
        <v>176</v>
      </c>
      <c r="AU506" s="187" t="s">
        <v>81</v>
      </c>
      <c r="AY506" s="21" t="s">
        <v>174</v>
      </c>
      <c r="BE506" s="188">
        <f>IF(N506="základní",J506,0)</f>
        <v>0</v>
      </c>
      <c r="BF506" s="188">
        <f>IF(N506="snížená",J506,0)</f>
        <v>0</v>
      </c>
      <c r="BG506" s="188">
        <f>IF(N506="zákl. přenesená",J506,0)</f>
        <v>0</v>
      </c>
      <c r="BH506" s="188">
        <f>IF(N506="sníž. přenesená",J506,0)</f>
        <v>0</v>
      </c>
      <c r="BI506" s="188">
        <f>IF(N506="nulová",J506,0)</f>
        <v>0</v>
      </c>
      <c r="BJ506" s="21" t="s">
        <v>79</v>
      </c>
      <c r="BK506" s="188">
        <f>ROUND(I506*H506,2)</f>
        <v>0</v>
      </c>
      <c r="BL506" s="21" t="s">
        <v>111</v>
      </c>
      <c r="BM506" s="187" t="s">
        <v>597</v>
      </c>
    </row>
    <row r="507" s="2" customFormat="1">
      <c r="A507" s="40"/>
      <c r="B507" s="41"/>
      <c r="C507" s="40"/>
      <c r="D507" s="189" t="s">
        <v>182</v>
      </c>
      <c r="E507" s="40"/>
      <c r="F507" s="190" t="s">
        <v>598</v>
      </c>
      <c r="G507" s="40"/>
      <c r="H507" s="40"/>
      <c r="I507" s="191"/>
      <c r="J507" s="40"/>
      <c r="K507" s="40"/>
      <c r="L507" s="41"/>
      <c r="M507" s="192"/>
      <c r="N507" s="193"/>
      <c r="O507" s="74"/>
      <c r="P507" s="74"/>
      <c r="Q507" s="74"/>
      <c r="R507" s="74"/>
      <c r="S507" s="74"/>
      <c r="T507" s="75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21" t="s">
        <v>182</v>
      </c>
      <c r="AU507" s="21" t="s">
        <v>81</v>
      </c>
    </row>
    <row r="508" s="13" customFormat="1">
      <c r="A508" s="13"/>
      <c r="B508" s="194"/>
      <c r="C508" s="13"/>
      <c r="D508" s="189" t="s">
        <v>184</v>
      </c>
      <c r="E508" s="195" t="s">
        <v>3</v>
      </c>
      <c r="F508" s="196" t="s">
        <v>599</v>
      </c>
      <c r="G508" s="13"/>
      <c r="H508" s="197">
        <v>5450.8800000000001</v>
      </c>
      <c r="I508" s="198"/>
      <c r="J508" s="13"/>
      <c r="K508" s="13"/>
      <c r="L508" s="194"/>
      <c r="M508" s="199"/>
      <c r="N508" s="200"/>
      <c r="O508" s="200"/>
      <c r="P508" s="200"/>
      <c r="Q508" s="200"/>
      <c r="R508" s="200"/>
      <c r="S508" s="200"/>
      <c r="T508" s="20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195" t="s">
        <v>184</v>
      </c>
      <c r="AU508" s="195" t="s">
        <v>81</v>
      </c>
      <c r="AV508" s="13" t="s">
        <v>81</v>
      </c>
      <c r="AW508" s="13" t="s">
        <v>33</v>
      </c>
      <c r="AX508" s="13" t="s">
        <v>72</v>
      </c>
      <c r="AY508" s="195" t="s">
        <v>174</v>
      </c>
    </row>
    <row r="509" s="13" customFormat="1">
      <c r="A509" s="13"/>
      <c r="B509" s="194"/>
      <c r="C509" s="13"/>
      <c r="D509" s="189" t="s">
        <v>184</v>
      </c>
      <c r="E509" s="195" t="s">
        <v>3</v>
      </c>
      <c r="F509" s="196" t="s">
        <v>600</v>
      </c>
      <c r="G509" s="13"/>
      <c r="H509" s="197">
        <v>-2000</v>
      </c>
      <c r="I509" s="198"/>
      <c r="J509" s="13"/>
      <c r="K509" s="13"/>
      <c r="L509" s="194"/>
      <c r="M509" s="199"/>
      <c r="N509" s="200"/>
      <c r="O509" s="200"/>
      <c r="P509" s="200"/>
      <c r="Q509" s="200"/>
      <c r="R509" s="200"/>
      <c r="S509" s="200"/>
      <c r="T509" s="20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195" t="s">
        <v>184</v>
      </c>
      <c r="AU509" s="195" t="s">
        <v>81</v>
      </c>
      <c r="AV509" s="13" t="s">
        <v>81</v>
      </c>
      <c r="AW509" s="13" t="s">
        <v>33</v>
      </c>
      <c r="AX509" s="13" t="s">
        <v>72</v>
      </c>
      <c r="AY509" s="195" t="s">
        <v>174</v>
      </c>
    </row>
    <row r="510" s="14" customFormat="1">
      <c r="A510" s="14"/>
      <c r="B510" s="202"/>
      <c r="C510" s="14"/>
      <c r="D510" s="189" t="s">
        <v>184</v>
      </c>
      <c r="E510" s="203" t="s">
        <v>3</v>
      </c>
      <c r="F510" s="204" t="s">
        <v>187</v>
      </c>
      <c r="G510" s="14"/>
      <c r="H510" s="205">
        <v>3450.8800000000001</v>
      </c>
      <c r="I510" s="206"/>
      <c r="J510" s="14"/>
      <c r="K510" s="14"/>
      <c r="L510" s="202"/>
      <c r="M510" s="207"/>
      <c r="N510" s="208"/>
      <c r="O510" s="208"/>
      <c r="P510" s="208"/>
      <c r="Q510" s="208"/>
      <c r="R510" s="208"/>
      <c r="S510" s="208"/>
      <c r="T510" s="209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03" t="s">
        <v>184</v>
      </c>
      <c r="AU510" s="203" t="s">
        <v>81</v>
      </c>
      <c r="AV510" s="14" t="s">
        <v>111</v>
      </c>
      <c r="AW510" s="14" t="s">
        <v>33</v>
      </c>
      <c r="AX510" s="14" t="s">
        <v>79</v>
      </c>
      <c r="AY510" s="203" t="s">
        <v>174</v>
      </c>
    </row>
    <row r="511" s="2" customFormat="1">
      <c r="A511" s="40"/>
      <c r="B511" s="175"/>
      <c r="C511" s="176" t="s">
        <v>601</v>
      </c>
      <c r="D511" s="176" t="s">
        <v>176</v>
      </c>
      <c r="E511" s="177" t="s">
        <v>602</v>
      </c>
      <c r="F511" s="178" t="s">
        <v>603</v>
      </c>
      <c r="G511" s="179" t="s">
        <v>604</v>
      </c>
      <c r="H511" s="180">
        <v>6211.5839999999998</v>
      </c>
      <c r="I511" s="181"/>
      <c r="J511" s="182">
        <f>ROUND(I511*H511,2)</f>
        <v>0</v>
      </c>
      <c r="K511" s="178" t="s">
        <v>180</v>
      </c>
      <c r="L511" s="41"/>
      <c r="M511" s="183" t="s">
        <v>3</v>
      </c>
      <c r="N511" s="184" t="s">
        <v>43</v>
      </c>
      <c r="O511" s="74"/>
      <c r="P511" s="185">
        <f>O511*H511</f>
        <v>0</v>
      </c>
      <c r="Q511" s="185">
        <v>0</v>
      </c>
      <c r="R511" s="185">
        <f>Q511*H511</f>
        <v>0</v>
      </c>
      <c r="S511" s="185">
        <v>0</v>
      </c>
      <c r="T511" s="18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187" t="s">
        <v>111</v>
      </c>
      <c r="AT511" s="187" t="s">
        <v>176</v>
      </c>
      <c r="AU511" s="187" t="s">
        <v>81</v>
      </c>
      <c r="AY511" s="21" t="s">
        <v>174</v>
      </c>
      <c r="BE511" s="188">
        <f>IF(N511="základní",J511,0)</f>
        <v>0</v>
      </c>
      <c r="BF511" s="188">
        <f>IF(N511="snížená",J511,0)</f>
        <v>0</v>
      </c>
      <c r="BG511" s="188">
        <f>IF(N511="zákl. přenesená",J511,0)</f>
        <v>0</v>
      </c>
      <c r="BH511" s="188">
        <f>IF(N511="sníž. přenesená",J511,0)</f>
        <v>0</v>
      </c>
      <c r="BI511" s="188">
        <f>IF(N511="nulová",J511,0)</f>
        <v>0</v>
      </c>
      <c r="BJ511" s="21" t="s">
        <v>79</v>
      </c>
      <c r="BK511" s="188">
        <f>ROUND(I511*H511,2)</f>
        <v>0</v>
      </c>
      <c r="BL511" s="21" t="s">
        <v>111</v>
      </c>
      <c r="BM511" s="187" t="s">
        <v>605</v>
      </c>
    </row>
    <row r="512" s="13" customFormat="1">
      <c r="A512" s="13"/>
      <c r="B512" s="194"/>
      <c r="C512" s="13"/>
      <c r="D512" s="189" t="s">
        <v>184</v>
      </c>
      <c r="E512" s="195" t="s">
        <v>3</v>
      </c>
      <c r="F512" s="196" t="s">
        <v>606</v>
      </c>
      <c r="G512" s="13"/>
      <c r="H512" s="197">
        <v>6211.5839999999998</v>
      </c>
      <c r="I512" s="198"/>
      <c r="J512" s="13"/>
      <c r="K512" s="13"/>
      <c r="L512" s="194"/>
      <c r="M512" s="199"/>
      <c r="N512" s="200"/>
      <c r="O512" s="200"/>
      <c r="P512" s="200"/>
      <c r="Q512" s="200"/>
      <c r="R512" s="200"/>
      <c r="S512" s="200"/>
      <c r="T512" s="20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195" t="s">
        <v>184</v>
      </c>
      <c r="AU512" s="195" t="s">
        <v>81</v>
      </c>
      <c r="AV512" s="13" t="s">
        <v>81</v>
      </c>
      <c r="AW512" s="13" t="s">
        <v>33</v>
      </c>
      <c r="AX512" s="13" t="s">
        <v>72</v>
      </c>
      <c r="AY512" s="195" t="s">
        <v>174</v>
      </c>
    </row>
    <row r="513" s="14" customFormat="1">
      <c r="A513" s="14"/>
      <c r="B513" s="202"/>
      <c r="C513" s="14"/>
      <c r="D513" s="189" t="s">
        <v>184</v>
      </c>
      <c r="E513" s="203" t="s">
        <v>3</v>
      </c>
      <c r="F513" s="204" t="s">
        <v>187</v>
      </c>
      <c r="G513" s="14"/>
      <c r="H513" s="205">
        <v>6211.5839999999998</v>
      </c>
      <c r="I513" s="206"/>
      <c r="J513" s="14"/>
      <c r="K513" s="14"/>
      <c r="L513" s="202"/>
      <c r="M513" s="207"/>
      <c r="N513" s="208"/>
      <c r="O513" s="208"/>
      <c r="P513" s="208"/>
      <c r="Q513" s="208"/>
      <c r="R513" s="208"/>
      <c r="S513" s="208"/>
      <c r="T513" s="209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03" t="s">
        <v>184</v>
      </c>
      <c r="AU513" s="203" t="s">
        <v>81</v>
      </c>
      <c r="AV513" s="14" t="s">
        <v>111</v>
      </c>
      <c r="AW513" s="14" t="s">
        <v>33</v>
      </c>
      <c r="AX513" s="14" t="s">
        <v>79</v>
      </c>
      <c r="AY513" s="203" t="s">
        <v>174</v>
      </c>
    </row>
    <row r="514" s="2" customFormat="1">
      <c r="A514" s="40"/>
      <c r="B514" s="175"/>
      <c r="C514" s="176" t="s">
        <v>607</v>
      </c>
      <c r="D514" s="176" t="s">
        <v>176</v>
      </c>
      <c r="E514" s="177" t="s">
        <v>608</v>
      </c>
      <c r="F514" s="178" t="s">
        <v>609</v>
      </c>
      <c r="G514" s="179" t="s">
        <v>242</v>
      </c>
      <c r="H514" s="180">
        <v>5120.1400000000003</v>
      </c>
      <c r="I514" s="181"/>
      <c r="J514" s="182">
        <f>ROUND(I514*H514,2)</f>
        <v>0</v>
      </c>
      <c r="K514" s="178" t="s">
        <v>180</v>
      </c>
      <c r="L514" s="41"/>
      <c r="M514" s="183" t="s">
        <v>3</v>
      </c>
      <c r="N514" s="184" t="s">
        <v>43</v>
      </c>
      <c r="O514" s="74"/>
      <c r="P514" s="185">
        <f>O514*H514</f>
        <v>0</v>
      </c>
      <c r="Q514" s="185">
        <v>0</v>
      </c>
      <c r="R514" s="185">
        <f>Q514*H514</f>
        <v>0</v>
      </c>
      <c r="S514" s="185">
        <v>0</v>
      </c>
      <c r="T514" s="186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187" t="s">
        <v>111</v>
      </c>
      <c r="AT514" s="187" t="s">
        <v>176</v>
      </c>
      <c r="AU514" s="187" t="s">
        <v>81</v>
      </c>
      <c r="AY514" s="21" t="s">
        <v>174</v>
      </c>
      <c r="BE514" s="188">
        <f>IF(N514="základní",J514,0)</f>
        <v>0</v>
      </c>
      <c r="BF514" s="188">
        <f>IF(N514="snížená",J514,0)</f>
        <v>0</v>
      </c>
      <c r="BG514" s="188">
        <f>IF(N514="zákl. přenesená",J514,0)</f>
        <v>0</v>
      </c>
      <c r="BH514" s="188">
        <f>IF(N514="sníž. přenesená",J514,0)</f>
        <v>0</v>
      </c>
      <c r="BI514" s="188">
        <f>IF(N514="nulová",J514,0)</f>
        <v>0</v>
      </c>
      <c r="BJ514" s="21" t="s">
        <v>79</v>
      </c>
      <c r="BK514" s="188">
        <f>ROUND(I514*H514,2)</f>
        <v>0</v>
      </c>
      <c r="BL514" s="21" t="s">
        <v>111</v>
      </c>
      <c r="BM514" s="187" t="s">
        <v>610</v>
      </c>
    </row>
    <row r="515" s="2" customFormat="1">
      <c r="A515" s="40"/>
      <c r="B515" s="41"/>
      <c r="C515" s="40"/>
      <c r="D515" s="189" t="s">
        <v>182</v>
      </c>
      <c r="E515" s="40"/>
      <c r="F515" s="190" t="s">
        <v>611</v>
      </c>
      <c r="G515" s="40"/>
      <c r="H515" s="40"/>
      <c r="I515" s="191"/>
      <c r="J515" s="40"/>
      <c r="K515" s="40"/>
      <c r="L515" s="41"/>
      <c r="M515" s="192"/>
      <c r="N515" s="193"/>
      <c r="O515" s="74"/>
      <c r="P515" s="74"/>
      <c r="Q515" s="74"/>
      <c r="R515" s="74"/>
      <c r="S515" s="74"/>
      <c r="T515" s="75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21" t="s">
        <v>182</v>
      </c>
      <c r="AU515" s="21" t="s">
        <v>81</v>
      </c>
    </row>
    <row r="516" s="13" customFormat="1">
      <c r="A516" s="13"/>
      <c r="B516" s="194"/>
      <c r="C516" s="13"/>
      <c r="D516" s="189" t="s">
        <v>184</v>
      </c>
      <c r="E516" s="195" t="s">
        <v>3</v>
      </c>
      <c r="F516" s="196" t="s">
        <v>612</v>
      </c>
      <c r="G516" s="13"/>
      <c r="H516" s="197">
        <v>1909</v>
      </c>
      <c r="I516" s="198"/>
      <c r="J516" s="13"/>
      <c r="K516" s="13"/>
      <c r="L516" s="194"/>
      <c r="M516" s="199"/>
      <c r="N516" s="200"/>
      <c r="O516" s="200"/>
      <c r="P516" s="200"/>
      <c r="Q516" s="200"/>
      <c r="R516" s="200"/>
      <c r="S516" s="200"/>
      <c r="T516" s="20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195" t="s">
        <v>184</v>
      </c>
      <c r="AU516" s="195" t="s">
        <v>81</v>
      </c>
      <c r="AV516" s="13" t="s">
        <v>81</v>
      </c>
      <c r="AW516" s="13" t="s">
        <v>33</v>
      </c>
      <c r="AX516" s="13" t="s">
        <v>72</v>
      </c>
      <c r="AY516" s="195" t="s">
        <v>174</v>
      </c>
    </row>
    <row r="517" s="13" customFormat="1">
      <c r="A517" s="13"/>
      <c r="B517" s="194"/>
      <c r="C517" s="13"/>
      <c r="D517" s="189" t="s">
        <v>184</v>
      </c>
      <c r="E517" s="195" t="s">
        <v>3</v>
      </c>
      <c r="F517" s="196" t="s">
        <v>613</v>
      </c>
      <c r="G517" s="13"/>
      <c r="H517" s="197">
        <v>3211.1399999999999</v>
      </c>
      <c r="I517" s="198"/>
      <c r="J517" s="13"/>
      <c r="K517" s="13"/>
      <c r="L517" s="194"/>
      <c r="M517" s="199"/>
      <c r="N517" s="200"/>
      <c r="O517" s="200"/>
      <c r="P517" s="200"/>
      <c r="Q517" s="200"/>
      <c r="R517" s="200"/>
      <c r="S517" s="200"/>
      <c r="T517" s="20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195" t="s">
        <v>184</v>
      </c>
      <c r="AU517" s="195" t="s">
        <v>81</v>
      </c>
      <c r="AV517" s="13" t="s">
        <v>81</v>
      </c>
      <c r="AW517" s="13" t="s">
        <v>33</v>
      </c>
      <c r="AX517" s="13" t="s">
        <v>72</v>
      </c>
      <c r="AY517" s="195" t="s">
        <v>174</v>
      </c>
    </row>
    <row r="518" s="14" customFormat="1">
      <c r="A518" s="14"/>
      <c r="B518" s="202"/>
      <c r="C518" s="14"/>
      <c r="D518" s="189" t="s">
        <v>184</v>
      </c>
      <c r="E518" s="203" t="s">
        <v>3</v>
      </c>
      <c r="F518" s="204" t="s">
        <v>187</v>
      </c>
      <c r="G518" s="14"/>
      <c r="H518" s="205">
        <v>5120.1400000000003</v>
      </c>
      <c r="I518" s="206"/>
      <c r="J518" s="14"/>
      <c r="K518" s="14"/>
      <c r="L518" s="202"/>
      <c r="M518" s="207"/>
      <c r="N518" s="208"/>
      <c r="O518" s="208"/>
      <c r="P518" s="208"/>
      <c r="Q518" s="208"/>
      <c r="R518" s="208"/>
      <c r="S518" s="208"/>
      <c r="T518" s="209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03" t="s">
        <v>184</v>
      </c>
      <c r="AU518" s="203" t="s">
        <v>81</v>
      </c>
      <c r="AV518" s="14" t="s">
        <v>111</v>
      </c>
      <c r="AW518" s="14" t="s">
        <v>33</v>
      </c>
      <c r="AX518" s="14" t="s">
        <v>79</v>
      </c>
      <c r="AY518" s="203" t="s">
        <v>174</v>
      </c>
    </row>
    <row r="519" s="2" customFormat="1" ht="16.5" customHeight="1">
      <c r="A519" s="40"/>
      <c r="B519" s="175"/>
      <c r="C519" s="225" t="s">
        <v>614</v>
      </c>
      <c r="D519" s="225" t="s">
        <v>615</v>
      </c>
      <c r="E519" s="226" t="s">
        <v>616</v>
      </c>
      <c r="F519" s="227" t="s">
        <v>617</v>
      </c>
      <c r="G519" s="228" t="s">
        <v>604</v>
      </c>
      <c r="H519" s="229">
        <v>6101.1620000000003</v>
      </c>
      <c r="I519" s="230"/>
      <c r="J519" s="231">
        <f>ROUND(I519*H519,2)</f>
        <v>0</v>
      </c>
      <c r="K519" s="227" t="s">
        <v>180</v>
      </c>
      <c r="L519" s="232"/>
      <c r="M519" s="233" t="s">
        <v>3</v>
      </c>
      <c r="N519" s="234" t="s">
        <v>43</v>
      </c>
      <c r="O519" s="74"/>
      <c r="P519" s="185">
        <f>O519*H519</f>
        <v>0</v>
      </c>
      <c r="Q519" s="185">
        <v>1</v>
      </c>
      <c r="R519" s="185">
        <f>Q519*H519</f>
        <v>6101.1620000000003</v>
      </c>
      <c r="S519" s="185">
        <v>0</v>
      </c>
      <c r="T519" s="186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187" t="s">
        <v>218</v>
      </c>
      <c r="AT519" s="187" t="s">
        <v>615</v>
      </c>
      <c r="AU519" s="187" t="s">
        <v>81</v>
      </c>
      <c r="AY519" s="21" t="s">
        <v>174</v>
      </c>
      <c r="BE519" s="188">
        <f>IF(N519="základní",J519,0)</f>
        <v>0</v>
      </c>
      <c r="BF519" s="188">
        <f>IF(N519="snížená",J519,0)</f>
        <v>0</v>
      </c>
      <c r="BG519" s="188">
        <f>IF(N519="zákl. přenesená",J519,0)</f>
        <v>0</v>
      </c>
      <c r="BH519" s="188">
        <f>IF(N519="sníž. přenesená",J519,0)</f>
        <v>0</v>
      </c>
      <c r="BI519" s="188">
        <f>IF(N519="nulová",J519,0)</f>
        <v>0</v>
      </c>
      <c r="BJ519" s="21" t="s">
        <v>79</v>
      </c>
      <c r="BK519" s="188">
        <f>ROUND(I519*H519,2)</f>
        <v>0</v>
      </c>
      <c r="BL519" s="21" t="s">
        <v>111</v>
      </c>
      <c r="BM519" s="187" t="s">
        <v>618</v>
      </c>
    </row>
    <row r="520" s="2" customFormat="1">
      <c r="A520" s="40"/>
      <c r="B520" s="41"/>
      <c r="C520" s="40"/>
      <c r="D520" s="189" t="s">
        <v>182</v>
      </c>
      <c r="E520" s="40"/>
      <c r="F520" s="190" t="s">
        <v>619</v>
      </c>
      <c r="G520" s="40"/>
      <c r="H520" s="40"/>
      <c r="I520" s="191"/>
      <c r="J520" s="40"/>
      <c r="K520" s="40"/>
      <c r="L520" s="41"/>
      <c r="M520" s="192"/>
      <c r="N520" s="193"/>
      <c r="O520" s="74"/>
      <c r="P520" s="74"/>
      <c r="Q520" s="74"/>
      <c r="R520" s="74"/>
      <c r="S520" s="74"/>
      <c r="T520" s="75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21" t="s">
        <v>182</v>
      </c>
      <c r="AU520" s="21" t="s">
        <v>81</v>
      </c>
    </row>
    <row r="521" s="13" customFormat="1">
      <c r="A521" s="13"/>
      <c r="B521" s="194"/>
      <c r="C521" s="13"/>
      <c r="D521" s="189" t="s">
        <v>184</v>
      </c>
      <c r="E521" s="195" t="s">
        <v>3</v>
      </c>
      <c r="F521" s="196" t="s">
        <v>620</v>
      </c>
      <c r="G521" s="13"/>
      <c r="H521" s="197">
        <v>6101.1620000000003</v>
      </c>
      <c r="I521" s="198"/>
      <c r="J521" s="13"/>
      <c r="K521" s="13"/>
      <c r="L521" s="194"/>
      <c r="M521" s="199"/>
      <c r="N521" s="200"/>
      <c r="O521" s="200"/>
      <c r="P521" s="200"/>
      <c r="Q521" s="200"/>
      <c r="R521" s="200"/>
      <c r="S521" s="200"/>
      <c r="T521" s="20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195" t="s">
        <v>184</v>
      </c>
      <c r="AU521" s="195" t="s">
        <v>81</v>
      </c>
      <c r="AV521" s="13" t="s">
        <v>81</v>
      </c>
      <c r="AW521" s="13" t="s">
        <v>33</v>
      </c>
      <c r="AX521" s="13" t="s">
        <v>72</v>
      </c>
      <c r="AY521" s="195" t="s">
        <v>174</v>
      </c>
    </row>
    <row r="522" s="14" customFormat="1">
      <c r="A522" s="14"/>
      <c r="B522" s="202"/>
      <c r="C522" s="14"/>
      <c r="D522" s="189" t="s">
        <v>184</v>
      </c>
      <c r="E522" s="203" t="s">
        <v>3</v>
      </c>
      <c r="F522" s="204" t="s">
        <v>187</v>
      </c>
      <c r="G522" s="14"/>
      <c r="H522" s="205">
        <v>6101.1620000000003</v>
      </c>
      <c r="I522" s="206"/>
      <c r="J522" s="14"/>
      <c r="K522" s="14"/>
      <c r="L522" s="202"/>
      <c r="M522" s="207"/>
      <c r="N522" s="208"/>
      <c r="O522" s="208"/>
      <c r="P522" s="208"/>
      <c r="Q522" s="208"/>
      <c r="R522" s="208"/>
      <c r="S522" s="208"/>
      <c r="T522" s="209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03" t="s">
        <v>184</v>
      </c>
      <c r="AU522" s="203" t="s">
        <v>81</v>
      </c>
      <c r="AV522" s="14" t="s">
        <v>111</v>
      </c>
      <c r="AW522" s="14" t="s">
        <v>33</v>
      </c>
      <c r="AX522" s="14" t="s">
        <v>79</v>
      </c>
      <c r="AY522" s="203" t="s">
        <v>174</v>
      </c>
    </row>
    <row r="523" s="2" customFormat="1">
      <c r="A523" s="40"/>
      <c r="B523" s="175"/>
      <c r="C523" s="176" t="s">
        <v>621</v>
      </c>
      <c r="D523" s="176" t="s">
        <v>176</v>
      </c>
      <c r="E523" s="177" t="s">
        <v>622</v>
      </c>
      <c r="F523" s="178" t="s">
        <v>623</v>
      </c>
      <c r="G523" s="179" t="s">
        <v>242</v>
      </c>
      <c r="H523" s="180">
        <v>1592.6949999999999</v>
      </c>
      <c r="I523" s="181"/>
      <c r="J523" s="182">
        <f>ROUND(I523*H523,2)</f>
        <v>0</v>
      </c>
      <c r="K523" s="178" t="s">
        <v>180</v>
      </c>
      <c r="L523" s="41"/>
      <c r="M523" s="183" t="s">
        <v>3</v>
      </c>
      <c r="N523" s="184" t="s">
        <v>43</v>
      </c>
      <c r="O523" s="74"/>
      <c r="P523" s="185">
        <f>O523*H523</f>
        <v>0</v>
      </c>
      <c r="Q523" s="185">
        <v>0</v>
      </c>
      <c r="R523" s="185">
        <f>Q523*H523</f>
        <v>0</v>
      </c>
      <c r="S523" s="185">
        <v>0</v>
      </c>
      <c r="T523" s="186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187" t="s">
        <v>111</v>
      </c>
      <c r="AT523" s="187" t="s">
        <v>176</v>
      </c>
      <c r="AU523" s="187" t="s">
        <v>81</v>
      </c>
      <c r="AY523" s="21" t="s">
        <v>174</v>
      </c>
      <c r="BE523" s="188">
        <f>IF(N523="základní",J523,0)</f>
        <v>0</v>
      </c>
      <c r="BF523" s="188">
        <f>IF(N523="snížená",J523,0)</f>
        <v>0</v>
      </c>
      <c r="BG523" s="188">
        <f>IF(N523="zákl. přenesená",J523,0)</f>
        <v>0</v>
      </c>
      <c r="BH523" s="188">
        <f>IF(N523="sníž. přenesená",J523,0)</f>
        <v>0</v>
      </c>
      <c r="BI523" s="188">
        <f>IF(N523="nulová",J523,0)</f>
        <v>0</v>
      </c>
      <c r="BJ523" s="21" t="s">
        <v>79</v>
      </c>
      <c r="BK523" s="188">
        <f>ROUND(I523*H523,2)</f>
        <v>0</v>
      </c>
      <c r="BL523" s="21" t="s">
        <v>111</v>
      </c>
      <c r="BM523" s="187" t="s">
        <v>624</v>
      </c>
    </row>
    <row r="524" s="2" customFormat="1">
      <c r="A524" s="40"/>
      <c r="B524" s="41"/>
      <c r="C524" s="40"/>
      <c r="D524" s="189" t="s">
        <v>182</v>
      </c>
      <c r="E524" s="40"/>
      <c r="F524" s="190" t="s">
        <v>227</v>
      </c>
      <c r="G524" s="40"/>
      <c r="H524" s="40"/>
      <c r="I524" s="191"/>
      <c r="J524" s="40"/>
      <c r="K524" s="40"/>
      <c r="L524" s="41"/>
      <c r="M524" s="192"/>
      <c r="N524" s="193"/>
      <c r="O524" s="74"/>
      <c r="P524" s="74"/>
      <c r="Q524" s="74"/>
      <c r="R524" s="74"/>
      <c r="S524" s="74"/>
      <c r="T524" s="75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21" t="s">
        <v>182</v>
      </c>
      <c r="AU524" s="21" t="s">
        <v>81</v>
      </c>
    </row>
    <row r="525" s="13" customFormat="1">
      <c r="A525" s="13"/>
      <c r="B525" s="194"/>
      <c r="C525" s="13"/>
      <c r="D525" s="189" t="s">
        <v>184</v>
      </c>
      <c r="E525" s="195" t="s">
        <v>3</v>
      </c>
      <c r="F525" s="196" t="s">
        <v>625</v>
      </c>
      <c r="G525" s="13"/>
      <c r="H525" s="197">
        <v>1218.0550000000001</v>
      </c>
      <c r="I525" s="198"/>
      <c r="J525" s="13"/>
      <c r="K525" s="13"/>
      <c r="L525" s="194"/>
      <c r="M525" s="199"/>
      <c r="N525" s="200"/>
      <c r="O525" s="200"/>
      <c r="P525" s="200"/>
      <c r="Q525" s="200"/>
      <c r="R525" s="200"/>
      <c r="S525" s="200"/>
      <c r="T525" s="20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195" t="s">
        <v>184</v>
      </c>
      <c r="AU525" s="195" t="s">
        <v>81</v>
      </c>
      <c r="AV525" s="13" t="s">
        <v>81</v>
      </c>
      <c r="AW525" s="13" t="s">
        <v>33</v>
      </c>
      <c r="AX525" s="13" t="s">
        <v>72</v>
      </c>
      <c r="AY525" s="195" t="s">
        <v>174</v>
      </c>
    </row>
    <row r="526" s="13" customFormat="1">
      <c r="A526" s="13"/>
      <c r="B526" s="194"/>
      <c r="C526" s="13"/>
      <c r="D526" s="189" t="s">
        <v>184</v>
      </c>
      <c r="E526" s="195" t="s">
        <v>3</v>
      </c>
      <c r="F526" s="196" t="s">
        <v>626</v>
      </c>
      <c r="G526" s="13"/>
      <c r="H526" s="197">
        <v>374.63999999999999</v>
      </c>
      <c r="I526" s="198"/>
      <c r="J526" s="13"/>
      <c r="K526" s="13"/>
      <c r="L526" s="194"/>
      <c r="M526" s="199"/>
      <c r="N526" s="200"/>
      <c r="O526" s="200"/>
      <c r="P526" s="200"/>
      <c r="Q526" s="200"/>
      <c r="R526" s="200"/>
      <c r="S526" s="200"/>
      <c r="T526" s="20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195" t="s">
        <v>184</v>
      </c>
      <c r="AU526" s="195" t="s">
        <v>81</v>
      </c>
      <c r="AV526" s="13" t="s">
        <v>81</v>
      </c>
      <c r="AW526" s="13" t="s">
        <v>33</v>
      </c>
      <c r="AX526" s="13" t="s">
        <v>72</v>
      </c>
      <c r="AY526" s="195" t="s">
        <v>174</v>
      </c>
    </row>
    <row r="527" s="14" customFormat="1">
      <c r="A527" s="14"/>
      <c r="B527" s="202"/>
      <c r="C527" s="14"/>
      <c r="D527" s="189" t="s">
        <v>184</v>
      </c>
      <c r="E527" s="203" t="s">
        <v>3</v>
      </c>
      <c r="F527" s="204" t="s">
        <v>187</v>
      </c>
      <c r="G527" s="14"/>
      <c r="H527" s="205">
        <v>1592.6949999999999</v>
      </c>
      <c r="I527" s="206"/>
      <c r="J527" s="14"/>
      <c r="K527" s="14"/>
      <c r="L527" s="202"/>
      <c r="M527" s="207"/>
      <c r="N527" s="208"/>
      <c r="O527" s="208"/>
      <c r="P527" s="208"/>
      <c r="Q527" s="208"/>
      <c r="R527" s="208"/>
      <c r="S527" s="208"/>
      <c r="T527" s="209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03" t="s">
        <v>184</v>
      </c>
      <c r="AU527" s="203" t="s">
        <v>81</v>
      </c>
      <c r="AV527" s="14" t="s">
        <v>111</v>
      </c>
      <c r="AW527" s="14" t="s">
        <v>33</v>
      </c>
      <c r="AX527" s="14" t="s">
        <v>79</v>
      </c>
      <c r="AY527" s="203" t="s">
        <v>174</v>
      </c>
    </row>
    <row r="528" s="2" customFormat="1" ht="16.5" customHeight="1">
      <c r="A528" s="40"/>
      <c r="B528" s="175"/>
      <c r="C528" s="225" t="s">
        <v>627</v>
      </c>
      <c r="D528" s="225" t="s">
        <v>615</v>
      </c>
      <c r="E528" s="226" t="s">
        <v>628</v>
      </c>
      <c r="F528" s="227" t="s">
        <v>629</v>
      </c>
      <c r="G528" s="228" t="s">
        <v>604</v>
      </c>
      <c r="H528" s="229">
        <v>3026.1300000000001</v>
      </c>
      <c r="I528" s="230"/>
      <c r="J528" s="231">
        <f>ROUND(I528*H528,2)</f>
        <v>0</v>
      </c>
      <c r="K528" s="227" t="s">
        <v>180</v>
      </c>
      <c r="L528" s="232"/>
      <c r="M528" s="233" t="s">
        <v>3</v>
      </c>
      <c r="N528" s="234" t="s">
        <v>43</v>
      </c>
      <c r="O528" s="74"/>
      <c r="P528" s="185">
        <f>O528*H528</f>
        <v>0</v>
      </c>
      <c r="Q528" s="185">
        <v>1</v>
      </c>
      <c r="R528" s="185">
        <f>Q528*H528</f>
        <v>3026.1300000000001</v>
      </c>
      <c r="S528" s="185">
        <v>0</v>
      </c>
      <c r="T528" s="186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187" t="s">
        <v>218</v>
      </c>
      <c r="AT528" s="187" t="s">
        <v>615</v>
      </c>
      <c r="AU528" s="187" t="s">
        <v>81</v>
      </c>
      <c r="AY528" s="21" t="s">
        <v>174</v>
      </c>
      <c r="BE528" s="188">
        <f>IF(N528="základní",J528,0)</f>
        <v>0</v>
      </c>
      <c r="BF528" s="188">
        <f>IF(N528="snížená",J528,0)</f>
        <v>0</v>
      </c>
      <c r="BG528" s="188">
        <f>IF(N528="zákl. přenesená",J528,0)</f>
        <v>0</v>
      </c>
      <c r="BH528" s="188">
        <f>IF(N528="sníž. přenesená",J528,0)</f>
        <v>0</v>
      </c>
      <c r="BI528" s="188">
        <f>IF(N528="nulová",J528,0)</f>
        <v>0</v>
      </c>
      <c r="BJ528" s="21" t="s">
        <v>79</v>
      </c>
      <c r="BK528" s="188">
        <f>ROUND(I528*H528,2)</f>
        <v>0</v>
      </c>
      <c r="BL528" s="21" t="s">
        <v>111</v>
      </c>
      <c r="BM528" s="187" t="s">
        <v>630</v>
      </c>
    </row>
    <row r="529" s="2" customFormat="1">
      <c r="A529" s="40"/>
      <c r="B529" s="41"/>
      <c r="C529" s="40"/>
      <c r="D529" s="189" t="s">
        <v>182</v>
      </c>
      <c r="E529" s="40"/>
      <c r="F529" s="190" t="s">
        <v>631</v>
      </c>
      <c r="G529" s="40"/>
      <c r="H529" s="40"/>
      <c r="I529" s="191"/>
      <c r="J529" s="40"/>
      <c r="K529" s="40"/>
      <c r="L529" s="41"/>
      <c r="M529" s="192"/>
      <c r="N529" s="193"/>
      <c r="O529" s="74"/>
      <c r="P529" s="74"/>
      <c r="Q529" s="74"/>
      <c r="R529" s="74"/>
      <c r="S529" s="74"/>
      <c r="T529" s="75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21" t="s">
        <v>182</v>
      </c>
      <c r="AU529" s="21" t="s">
        <v>81</v>
      </c>
    </row>
    <row r="530" s="13" customFormat="1">
      <c r="A530" s="13"/>
      <c r="B530" s="194"/>
      <c r="C530" s="13"/>
      <c r="D530" s="189" t="s">
        <v>184</v>
      </c>
      <c r="E530" s="195" t="s">
        <v>3</v>
      </c>
      <c r="F530" s="196" t="s">
        <v>632</v>
      </c>
      <c r="G530" s="13"/>
      <c r="H530" s="197">
        <v>3026.1300000000001</v>
      </c>
      <c r="I530" s="198"/>
      <c r="J530" s="13"/>
      <c r="K530" s="13"/>
      <c r="L530" s="194"/>
      <c r="M530" s="199"/>
      <c r="N530" s="200"/>
      <c r="O530" s="200"/>
      <c r="P530" s="200"/>
      <c r="Q530" s="200"/>
      <c r="R530" s="200"/>
      <c r="S530" s="200"/>
      <c r="T530" s="20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195" t="s">
        <v>184</v>
      </c>
      <c r="AU530" s="195" t="s">
        <v>81</v>
      </c>
      <c r="AV530" s="13" t="s">
        <v>81</v>
      </c>
      <c r="AW530" s="13" t="s">
        <v>33</v>
      </c>
      <c r="AX530" s="13" t="s">
        <v>72</v>
      </c>
      <c r="AY530" s="195" t="s">
        <v>174</v>
      </c>
    </row>
    <row r="531" s="14" customFormat="1">
      <c r="A531" s="14"/>
      <c r="B531" s="202"/>
      <c r="C531" s="14"/>
      <c r="D531" s="189" t="s">
        <v>184</v>
      </c>
      <c r="E531" s="203" t="s">
        <v>3</v>
      </c>
      <c r="F531" s="204" t="s">
        <v>187</v>
      </c>
      <c r="G531" s="14"/>
      <c r="H531" s="205">
        <v>3026.1300000000001</v>
      </c>
      <c r="I531" s="206"/>
      <c r="J531" s="14"/>
      <c r="K531" s="14"/>
      <c r="L531" s="202"/>
      <c r="M531" s="207"/>
      <c r="N531" s="208"/>
      <c r="O531" s="208"/>
      <c r="P531" s="208"/>
      <c r="Q531" s="208"/>
      <c r="R531" s="208"/>
      <c r="S531" s="208"/>
      <c r="T531" s="209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03" t="s">
        <v>184</v>
      </c>
      <c r="AU531" s="203" t="s">
        <v>81</v>
      </c>
      <c r="AV531" s="14" t="s">
        <v>111</v>
      </c>
      <c r="AW531" s="14" t="s">
        <v>33</v>
      </c>
      <c r="AX531" s="14" t="s">
        <v>79</v>
      </c>
      <c r="AY531" s="203" t="s">
        <v>174</v>
      </c>
    </row>
    <row r="532" s="2" customFormat="1">
      <c r="A532" s="40"/>
      <c r="B532" s="175"/>
      <c r="C532" s="176" t="s">
        <v>633</v>
      </c>
      <c r="D532" s="176" t="s">
        <v>176</v>
      </c>
      <c r="E532" s="177" t="s">
        <v>634</v>
      </c>
      <c r="F532" s="178" t="s">
        <v>635</v>
      </c>
      <c r="G532" s="179" t="s">
        <v>179</v>
      </c>
      <c r="H532" s="180">
        <v>75</v>
      </c>
      <c r="I532" s="181"/>
      <c r="J532" s="182">
        <f>ROUND(I532*H532,2)</f>
        <v>0</v>
      </c>
      <c r="K532" s="178" t="s">
        <v>180</v>
      </c>
      <c r="L532" s="41"/>
      <c r="M532" s="183" t="s">
        <v>3</v>
      </c>
      <c r="N532" s="184" t="s">
        <v>43</v>
      </c>
      <c r="O532" s="74"/>
      <c r="P532" s="185">
        <f>O532*H532</f>
        <v>0</v>
      </c>
      <c r="Q532" s="185">
        <v>0</v>
      </c>
      <c r="R532" s="185">
        <f>Q532*H532</f>
        <v>0</v>
      </c>
      <c r="S532" s="185">
        <v>0</v>
      </c>
      <c r="T532" s="186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187" t="s">
        <v>111</v>
      </c>
      <c r="AT532" s="187" t="s">
        <v>176</v>
      </c>
      <c r="AU532" s="187" t="s">
        <v>81</v>
      </c>
      <c r="AY532" s="21" t="s">
        <v>174</v>
      </c>
      <c r="BE532" s="188">
        <f>IF(N532="základní",J532,0)</f>
        <v>0</v>
      </c>
      <c r="BF532" s="188">
        <f>IF(N532="snížená",J532,0)</f>
        <v>0</v>
      </c>
      <c r="BG532" s="188">
        <f>IF(N532="zákl. přenesená",J532,0)</f>
        <v>0</v>
      </c>
      <c r="BH532" s="188">
        <f>IF(N532="sníž. přenesená",J532,0)</f>
        <v>0</v>
      </c>
      <c r="BI532" s="188">
        <f>IF(N532="nulová",J532,0)</f>
        <v>0</v>
      </c>
      <c r="BJ532" s="21" t="s">
        <v>79</v>
      </c>
      <c r="BK532" s="188">
        <f>ROUND(I532*H532,2)</f>
        <v>0</v>
      </c>
      <c r="BL532" s="21" t="s">
        <v>111</v>
      </c>
      <c r="BM532" s="187" t="s">
        <v>636</v>
      </c>
    </row>
    <row r="533" s="13" customFormat="1">
      <c r="A533" s="13"/>
      <c r="B533" s="194"/>
      <c r="C533" s="13"/>
      <c r="D533" s="189" t="s">
        <v>184</v>
      </c>
      <c r="E533" s="195" t="s">
        <v>3</v>
      </c>
      <c r="F533" s="196" t="s">
        <v>637</v>
      </c>
      <c r="G533" s="13"/>
      <c r="H533" s="197">
        <v>75</v>
      </c>
      <c r="I533" s="198"/>
      <c r="J533" s="13"/>
      <c r="K533" s="13"/>
      <c r="L533" s="194"/>
      <c r="M533" s="199"/>
      <c r="N533" s="200"/>
      <c r="O533" s="200"/>
      <c r="P533" s="200"/>
      <c r="Q533" s="200"/>
      <c r="R533" s="200"/>
      <c r="S533" s="200"/>
      <c r="T533" s="20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195" t="s">
        <v>184</v>
      </c>
      <c r="AU533" s="195" t="s">
        <v>81</v>
      </c>
      <c r="AV533" s="13" t="s">
        <v>81</v>
      </c>
      <c r="AW533" s="13" t="s">
        <v>33</v>
      </c>
      <c r="AX533" s="13" t="s">
        <v>72</v>
      </c>
      <c r="AY533" s="195" t="s">
        <v>174</v>
      </c>
    </row>
    <row r="534" s="14" customFormat="1">
      <c r="A534" s="14"/>
      <c r="B534" s="202"/>
      <c r="C534" s="14"/>
      <c r="D534" s="189" t="s">
        <v>184</v>
      </c>
      <c r="E534" s="203" t="s">
        <v>3</v>
      </c>
      <c r="F534" s="204" t="s">
        <v>187</v>
      </c>
      <c r="G534" s="14"/>
      <c r="H534" s="205">
        <v>75</v>
      </c>
      <c r="I534" s="206"/>
      <c r="J534" s="14"/>
      <c r="K534" s="14"/>
      <c r="L534" s="202"/>
      <c r="M534" s="207"/>
      <c r="N534" s="208"/>
      <c r="O534" s="208"/>
      <c r="P534" s="208"/>
      <c r="Q534" s="208"/>
      <c r="R534" s="208"/>
      <c r="S534" s="208"/>
      <c r="T534" s="209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03" t="s">
        <v>184</v>
      </c>
      <c r="AU534" s="203" t="s">
        <v>81</v>
      </c>
      <c r="AV534" s="14" t="s">
        <v>111</v>
      </c>
      <c r="AW534" s="14" t="s">
        <v>33</v>
      </c>
      <c r="AX534" s="14" t="s">
        <v>79</v>
      </c>
      <c r="AY534" s="203" t="s">
        <v>174</v>
      </c>
    </row>
    <row r="535" s="2" customFormat="1">
      <c r="A535" s="40"/>
      <c r="B535" s="175"/>
      <c r="C535" s="176" t="s">
        <v>638</v>
      </c>
      <c r="D535" s="176" t="s">
        <v>176</v>
      </c>
      <c r="E535" s="177" t="s">
        <v>639</v>
      </c>
      <c r="F535" s="178" t="s">
        <v>640</v>
      </c>
      <c r="G535" s="179" t="s">
        <v>179</v>
      </c>
      <c r="H535" s="180">
        <v>75</v>
      </c>
      <c r="I535" s="181"/>
      <c r="J535" s="182">
        <f>ROUND(I535*H535,2)</f>
        <v>0</v>
      </c>
      <c r="K535" s="178" t="s">
        <v>180</v>
      </c>
      <c r="L535" s="41"/>
      <c r="M535" s="183" t="s">
        <v>3</v>
      </c>
      <c r="N535" s="184" t="s">
        <v>43</v>
      </c>
      <c r="O535" s="74"/>
      <c r="P535" s="185">
        <f>O535*H535</f>
        <v>0</v>
      </c>
      <c r="Q535" s="185">
        <v>0</v>
      </c>
      <c r="R535" s="185">
        <f>Q535*H535</f>
        <v>0</v>
      </c>
      <c r="S535" s="185">
        <v>0</v>
      </c>
      <c r="T535" s="186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187" t="s">
        <v>111</v>
      </c>
      <c r="AT535" s="187" t="s">
        <v>176</v>
      </c>
      <c r="AU535" s="187" t="s">
        <v>81</v>
      </c>
      <c r="AY535" s="21" t="s">
        <v>174</v>
      </c>
      <c r="BE535" s="188">
        <f>IF(N535="základní",J535,0)</f>
        <v>0</v>
      </c>
      <c r="BF535" s="188">
        <f>IF(N535="snížená",J535,0)</f>
        <v>0</v>
      </c>
      <c r="BG535" s="188">
        <f>IF(N535="zákl. přenesená",J535,0)</f>
        <v>0</v>
      </c>
      <c r="BH535" s="188">
        <f>IF(N535="sníž. přenesená",J535,0)</f>
        <v>0</v>
      </c>
      <c r="BI535" s="188">
        <f>IF(N535="nulová",J535,0)</f>
        <v>0</v>
      </c>
      <c r="BJ535" s="21" t="s">
        <v>79</v>
      </c>
      <c r="BK535" s="188">
        <f>ROUND(I535*H535,2)</f>
        <v>0</v>
      </c>
      <c r="BL535" s="21" t="s">
        <v>111</v>
      </c>
      <c r="BM535" s="187" t="s">
        <v>641</v>
      </c>
    </row>
    <row r="536" s="2" customFormat="1">
      <c r="A536" s="40"/>
      <c r="B536" s="41"/>
      <c r="C536" s="40"/>
      <c r="D536" s="189" t="s">
        <v>182</v>
      </c>
      <c r="E536" s="40"/>
      <c r="F536" s="190" t="s">
        <v>642</v>
      </c>
      <c r="G536" s="40"/>
      <c r="H536" s="40"/>
      <c r="I536" s="191"/>
      <c r="J536" s="40"/>
      <c r="K536" s="40"/>
      <c r="L536" s="41"/>
      <c r="M536" s="192"/>
      <c r="N536" s="193"/>
      <c r="O536" s="74"/>
      <c r="P536" s="74"/>
      <c r="Q536" s="74"/>
      <c r="R536" s="74"/>
      <c r="S536" s="74"/>
      <c r="T536" s="75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21" t="s">
        <v>182</v>
      </c>
      <c r="AU536" s="21" t="s">
        <v>81</v>
      </c>
    </row>
    <row r="537" s="2" customFormat="1" ht="16.5" customHeight="1">
      <c r="A537" s="40"/>
      <c r="B537" s="175"/>
      <c r="C537" s="225" t="s">
        <v>643</v>
      </c>
      <c r="D537" s="225" t="s">
        <v>615</v>
      </c>
      <c r="E537" s="226" t="s">
        <v>644</v>
      </c>
      <c r="F537" s="227" t="s">
        <v>645</v>
      </c>
      <c r="G537" s="228" t="s">
        <v>646</v>
      </c>
      <c r="H537" s="229">
        <v>78.75</v>
      </c>
      <c r="I537" s="230"/>
      <c r="J537" s="231">
        <f>ROUND(I537*H537,2)</f>
        <v>0</v>
      </c>
      <c r="K537" s="227" t="s">
        <v>180</v>
      </c>
      <c r="L537" s="232"/>
      <c r="M537" s="233" t="s">
        <v>3</v>
      </c>
      <c r="N537" s="234" t="s">
        <v>43</v>
      </c>
      <c r="O537" s="74"/>
      <c r="P537" s="185">
        <f>O537*H537</f>
        <v>0</v>
      </c>
      <c r="Q537" s="185">
        <v>0.001</v>
      </c>
      <c r="R537" s="185">
        <f>Q537*H537</f>
        <v>0.078750000000000001</v>
      </c>
      <c r="S537" s="185">
        <v>0</v>
      </c>
      <c r="T537" s="186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187" t="s">
        <v>218</v>
      </c>
      <c r="AT537" s="187" t="s">
        <v>615</v>
      </c>
      <c r="AU537" s="187" t="s">
        <v>81</v>
      </c>
      <c r="AY537" s="21" t="s">
        <v>174</v>
      </c>
      <c r="BE537" s="188">
        <f>IF(N537="základní",J537,0)</f>
        <v>0</v>
      </c>
      <c r="BF537" s="188">
        <f>IF(N537="snížená",J537,0)</f>
        <v>0</v>
      </c>
      <c r="BG537" s="188">
        <f>IF(N537="zákl. přenesená",J537,0)</f>
        <v>0</v>
      </c>
      <c r="BH537" s="188">
        <f>IF(N537="sníž. přenesená",J537,0)</f>
        <v>0</v>
      </c>
      <c r="BI537" s="188">
        <f>IF(N537="nulová",J537,0)</f>
        <v>0</v>
      </c>
      <c r="BJ537" s="21" t="s">
        <v>79</v>
      </c>
      <c r="BK537" s="188">
        <f>ROUND(I537*H537,2)</f>
        <v>0</v>
      </c>
      <c r="BL537" s="21" t="s">
        <v>111</v>
      </c>
      <c r="BM537" s="187" t="s">
        <v>647</v>
      </c>
    </row>
    <row r="538" s="2" customFormat="1">
      <c r="A538" s="40"/>
      <c r="B538" s="41"/>
      <c r="C538" s="40"/>
      <c r="D538" s="189" t="s">
        <v>182</v>
      </c>
      <c r="E538" s="40"/>
      <c r="F538" s="190" t="s">
        <v>648</v>
      </c>
      <c r="G538" s="40"/>
      <c r="H538" s="40"/>
      <c r="I538" s="191"/>
      <c r="J538" s="40"/>
      <c r="K538" s="40"/>
      <c r="L538" s="41"/>
      <c r="M538" s="192"/>
      <c r="N538" s="193"/>
      <c r="O538" s="74"/>
      <c r="P538" s="74"/>
      <c r="Q538" s="74"/>
      <c r="R538" s="74"/>
      <c r="S538" s="74"/>
      <c r="T538" s="75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21" t="s">
        <v>182</v>
      </c>
      <c r="AU538" s="21" t="s">
        <v>81</v>
      </c>
    </row>
    <row r="539" s="13" customFormat="1">
      <c r="A539" s="13"/>
      <c r="B539" s="194"/>
      <c r="C539" s="13"/>
      <c r="D539" s="189" t="s">
        <v>184</v>
      </c>
      <c r="E539" s="195" t="s">
        <v>3</v>
      </c>
      <c r="F539" s="196" t="s">
        <v>649</v>
      </c>
      <c r="G539" s="13"/>
      <c r="H539" s="197">
        <v>75</v>
      </c>
      <c r="I539" s="198"/>
      <c r="J539" s="13"/>
      <c r="K539" s="13"/>
      <c r="L539" s="194"/>
      <c r="M539" s="199"/>
      <c r="N539" s="200"/>
      <c r="O539" s="200"/>
      <c r="P539" s="200"/>
      <c r="Q539" s="200"/>
      <c r="R539" s="200"/>
      <c r="S539" s="200"/>
      <c r="T539" s="20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195" t="s">
        <v>184</v>
      </c>
      <c r="AU539" s="195" t="s">
        <v>81</v>
      </c>
      <c r="AV539" s="13" t="s">
        <v>81</v>
      </c>
      <c r="AW539" s="13" t="s">
        <v>33</v>
      </c>
      <c r="AX539" s="13" t="s">
        <v>72</v>
      </c>
      <c r="AY539" s="195" t="s">
        <v>174</v>
      </c>
    </row>
    <row r="540" s="13" customFormat="1">
      <c r="A540" s="13"/>
      <c r="B540" s="194"/>
      <c r="C540" s="13"/>
      <c r="D540" s="189" t="s">
        <v>184</v>
      </c>
      <c r="E540" s="195" t="s">
        <v>3</v>
      </c>
      <c r="F540" s="196" t="s">
        <v>650</v>
      </c>
      <c r="G540" s="13"/>
      <c r="H540" s="197">
        <v>3.75</v>
      </c>
      <c r="I540" s="198"/>
      <c r="J540" s="13"/>
      <c r="K540" s="13"/>
      <c r="L540" s="194"/>
      <c r="M540" s="199"/>
      <c r="N540" s="200"/>
      <c r="O540" s="200"/>
      <c r="P540" s="200"/>
      <c r="Q540" s="200"/>
      <c r="R540" s="200"/>
      <c r="S540" s="200"/>
      <c r="T540" s="20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195" t="s">
        <v>184</v>
      </c>
      <c r="AU540" s="195" t="s">
        <v>81</v>
      </c>
      <c r="AV540" s="13" t="s">
        <v>81</v>
      </c>
      <c r="AW540" s="13" t="s">
        <v>33</v>
      </c>
      <c r="AX540" s="13" t="s">
        <v>72</v>
      </c>
      <c r="AY540" s="195" t="s">
        <v>174</v>
      </c>
    </row>
    <row r="541" s="14" customFormat="1">
      <c r="A541" s="14"/>
      <c r="B541" s="202"/>
      <c r="C541" s="14"/>
      <c r="D541" s="189" t="s">
        <v>184</v>
      </c>
      <c r="E541" s="203" t="s">
        <v>3</v>
      </c>
      <c r="F541" s="204" t="s">
        <v>187</v>
      </c>
      <c r="G541" s="14"/>
      <c r="H541" s="205">
        <v>78.75</v>
      </c>
      <c r="I541" s="206"/>
      <c r="J541" s="14"/>
      <c r="K541" s="14"/>
      <c r="L541" s="202"/>
      <c r="M541" s="207"/>
      <c r="N541" s="208"/>
      <c r="O541" s="208"/>
      <c r="P541" s="208"/>
      <c r="Q541" s="208"/>
      <c r="R541" s="208"/>
      <c r="S541" s="208"/>
      <c r="T541" s="209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03" t="s">
        <v>184</v>
      </c>
      <c r="AU541" s="203" t="s">
        <v>81</v>
      </c>
      <c r="AV541" s="14" t="s">
        <v>111</v>
      </c>
      <c r="AW541" s="14" t="s">
        <v>33</v>
      </c>
      <c r="AX541" s="14" t="s">
        <v>79</v>
      </c>
      <c r="AY541" s="203" t="s">
        <v>174</v>
      </c>
    </row>
    <row r="542" s="12" customFormat="1" ht="22.8" customHeight="1">
      <c r="A542" s="12"/>
      <c r="B542" s="162"/>
      <c r="C542" s="12"/>
      <c r="D542" s="163" t="s">
        <v>71</v>
      </c>
      <c r="E542" s="173" t="s">
        <v>89</v>
      </c>
      <c r="F542" s="173" t="s">
        <v>651</v>
      </c>
      <c r="G542" s="12"/>
      <c r="H542" s="12"/>
      <c r="I542" s="165"/>
      <c r="J542" s="174">
        <f>BK542</f>
        <v>0</v>
      </c>
      <c r="K542" s="12"/>
      <c r="L542" s="162"/>
      <c r="M542" s="167"/>
      <c r="N542" s="168"/>
      <c r="O542" s="168"/>
      <c r="P542" s="169">
        <f>SUM(P543:P544)</f>
        <v>0</v>
      </c>
      <c r="Q542" s="168"/>
      <c r="R542" s="169">
        <f>SUM(R543:R544)</f>
        <v>0</v>
      </c>
      <c r="S542" s="168"/>
      <c r="T542" s="170">
        <f>SUM(T543:T544)</f>
        <v>0</v>
      </c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R542" s="163" t="s">
        <v>79</v>
      </c>
      <c r="AT542" s="171" t="s">
        <v>71</v>
      </c>
      <c r="AU542" s="171" t="s">
        <v>79</v>
      </c>
      <c r="AY542" s="163" t="s">
        <v>174</v>
      </c>
      <c r="BK542" s="172">
        <f>SUM(BK543:BK544)</f>
        <v>0</v>
      </c>
    </row>
    <row r="543" s="2" customFormat="1" ht="16.5" customHeight="1">
      <c r="A543" s="40"/>
      <c r="B543" s="175"/>
      <c r="C543" s="176" t="s">
        <v>652</v>
      </c>
      <c r="D543" s="176" t="s">
        <v>176</v>
      </c>
      <c r="E543" s="177" t="s">
        <v>653</v>
      </c>
      <c r="F543" s="178" t="s">
        <v>654</v>
      </c>
      <c r="G543" s="179" t="s">
        <v>210</v>
      </c>
      <c r="H543" s="180">
        <v>2733.5</v>
      </c>
      <c r="I543" s="181"/>
      <c r="J543" s="182">
        <f>ROUND(I543*H543,2)</f>
        <v>0</v>
      </c>
      <c r="K543" s="178" t="s">
        <v>180</v>
      </c>
      <c r="L543" s="41"/>
      <c r="M543" s="183" t="s">
        <v>3</v>
      </c>
      <c r="N543" s="184" t="s">
        <v>43</v>
      </c>
      <c r="O543" s="74"/>
      <c r="P543" s="185">
        <f>O543*H543</f>
        <v>0</v>
      </c>
      <c r="Q543" s="185">
        <v>0</v>
      </c>
      <c r="R543" s="185">
        <f>Q543*H543</f>
        <v>0</v>
      </c>
      <c r="S543" s="185">
        <v>0</v>
      </c>
      <c r="T543" s="186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187" t="s">
        <v>111</v>
      </c>
      <c r="AT543" s="187" t="s">
        <v>176</v>
      </c>
      <c r="AU543" s="187" t="s">
        <v>81</v>
      </c>
      <c r="AY543" s="21" t="s">
        <v>174</v>
      </c>
      <c r="BE543" s="188">
        <f>IF(N543="základní",J543,0)</f>
        <v>0</v>
      </c>
      <c r="BF543" s="188">
        <f>IF(N543="snížená",J543,0)</f>
        <v>0</v>
      </c>
      <c r="BG543" s="188">
        <f>IF(N543="zákl. přenesená",J543,0)</f>
        <v>0</v>
      </c>
      <c r="BH543" s="188">
        <f>IF(N543="sníž. přenesená",J543,0)</f>
        <v>0</v>
      </c>
      <c r="BI543" s="188">
        <f>IF(N543="nulová",J543,0)</f>
        <v>0</v>
      </c>
      <c r="BJ543" s="21" t="s">
        <v>79</v>
      </c>
      <c r="BK543" s="188">
        <f>ROUND(I543*H543,2)</f>
        <v>0</v>
      </c>
      <c r="BL543" s="21" t="s">
        <v>111</v>
      </c>
      <c r="BM543" s="187" t="s">
        <v>655</v>
      </c>
    </row>
    <row r="544" s="13" customFormat="1">
      <c r="A544" s="13"/>
      <c r="B544" s="194"/>
      <c r="C544" s="13"/>
      <c r="D544" s="189" t="s">
        <v>184</v>
      </c>
      <c r="E544" s="195" t="s">
        <v>3</v>
      </c>
      <c r="F544" s="196" t="s">
        <v>656</v>
      </c>
      <c r="G544" s="13"/>
      <c r="H544" s="197">
        <v>2733.5</v>
      </c>
      <c r="I544" s="198"/>
      <c r="J544" s="13"/>
      <c r="K544" s="13"/>
      <c r="L544" s="194"/>
      <c r="M544" s="199"/>
      <c r="N544" s="200"/>
      <c r="O544" s="200"/>
      <c r="P544" s="200"/>
      <c r="Q544" s="200"/>
      <c r="R544" s="200"/>
      <c r="S544" s="200"/>
      <c r="T544" s="201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195" t="s">
        <v>184</v>
      </c>
      <c r="AU544" s="195" t="s">
        <v>81</v>
      </c>
      <c r="AV544" s="13" t="s">
        <v>81</v>
      </c>
      <c r="AW544" s="13" t="s">
        <v>33</v>
      </c>
      <c r="AX544" s="13" t="s">
        <v>79</v>
      </c>
      <c r="AY544" s="195" t="s">
        <v>174</v>
      </c>
    </row>
    <row r="545" s="12" customFormat="1" ht="22.8" customHeight="1">
      <c r="A545" s="12"/>
      <c r="B545" s="162"/>
      <c r="C545" s="12"/>
      <c r="D545" s="163" t="s">
        <v>71</v>
      </c>
      <c r="E545" s="173" t="s">
        <v>111</v>
      </c>
      <c r="F545" s="173" t="s">
        <v>657</v>
      </c>
      <c r="G545" s="12"/>
      <c r="H545" s="12"/>
      <c r="I545" s="165"/>
      <c r="J545" s="174">
        <f>BK545</f>
        <v>0</v>
      </c>
      <c r="K545" s="12"/>
      <c r="L545" s="162"/>
      <c r="M545" s="167"/>
      <c r="N545" s="168"/>
      <c r="O545" s="168"/>
      <c r="P545" s="169">
        <f>SUM(P546:P563)</f>
        <v>0</v>
      </c>
      <c r="Q545" s="168"/>
      <c r="R545" s="169">
        <f>SUM(R546:R563)</f>
        <v>576.33577745000002</v>
      </c>
      <c r="S545" s="168"/>
      <c r="T545" s="170">
        <f>SUM(T546:T563)</f>
        <v>0</v>
      </c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R545" s="163" t="s">
        <v>79</v>
      </c>
      <c r="AT545" s="171" t="s">
        <v>71</v>
      </c>
      <c r="AU545" s="171" t="s">
        <v>79</v>
      </c>
      <c r="AY545" s="163" t="s">
        <v>174</v>
      </c>
      <c r="BK545" s="172">
        <f>SUM(BK546:BK563)</f>
        <v>0</v>
      </c>
    </row>
    <row r="546" s="2" customFormat="1" ht="16.5" customHeight="1">
      <c r="A546" s="40"/>
      <c r="B546" s="175"/>
      <c r="C546" s="176" t="s">
        <v>658</v>
      </c>
      <c r="D546" s="176" t="s">
        <v>176</v>
      </c>
      <c r="E546" s="177" t="s">
        <v>659</v>
      </c>
      <c r="F546" s="178" t="s">
        <v>660</v>
      </c>
      <c r="G546" s="179" t="s">
        <v>242</v>
      </c>
      <c r="H546" s="180">
        <v>300.685</v>
      </c>
      <c r="I546" s="181"/>
      <c r="J546" s="182">
        <f>ROUND(I546*H546,2)</f>
        <v>0</v>
      </c>
      <c r="K546" s="178" t="s">
        <v>180</v>
      </c>
      <c r="L546" s="41"/>
      <c r="M546" s="183" t="s">
        <v>3</v>
      </c>
      <c r="N546" s="184" t="s">
        <v>43</v>
      </c>
      <c r="O546" s="74"/>
      <c r="P546" s="185">
        <f>O546*H546</f>
        <v>0</v>
      </c>
      <c r="Q546" s="185">
        <v>1.8907700000000001</v>
      </c>
      <c r="R546" s="185">
        <f>Q546*H546</f>
        <v>568.52617744999998</v>
      </c>
      <c r="S546" s="185">
        <v>0</v>
      </c>
      <c r="T546" s="186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187" t="s">
        <v>111</v>
      </c>
      <c r="AT546" s="187" t="s">
        <v>176</v>
      </c>
      <c r="AU546" s="187" t="s">
        <v>81</v>
      </c>
      <c r="AY546" s="21" t="s">
        <v>174</v>
      </c>
      <c r="BE546" s="188">
        <f>IF(N546="základní",J546,0)</f>
        <v>0</v>
      </c>
      <c r="BF546" s="188">
        <f>IF(N546="snížená",J546,0)</f>
        <v>0</v>
      </c>
      <c r="BG546" s="188">
        <f>IF(N546="zákl. přenesená",J546,0)</f>
        <v>0</v>
      </c>
      <c r="BH546" s="188">
        <f>IF(N546="sníž. přenesená",J546,0)</f>
        <v>0</v>
      </c>
      <c r="BI546" s="188">
        <f>IF(N546="nulová",J546,0)</f>
        <v>0</v>
      </c>
      <c r="BJ546" s="21" t="s">
        <v>79</v>
      </c>
      <c r="BK546" s="188">
        <f>ROUND(I546*H546,2)</f>
        <v>0</v>
      </c>
      <c r="BL546" s="21" t="s">
        <v>111</v>
      </c>
      <c r="BM546" s="187" t="s">
        <v>661</v>
      </c>
    </row>
    <row r="547" s="2" customFormat="1">
      <c r="A547" s="40"/>
      <c r="B547" s="41"/>
      <c r="C547" s="40"/>
      <c r="D547" s="189" t="s">
        <v>182</v>
      </c>
      <c r="E547" s="40"/>
      <c r="F547" s="190" t="s">
        <v>227</v>
      </c>
      <c r="G547" s="40"/>
      <c r="H547" s="40"/>
      <c r="I547" s="191"/>
      <c r="J547" s="40"/>
      <c r="K547" s="40"/>
      <c r="L547" s="41"/>
      <c r="M547" s="192"/>
      <c r="N547" s="193"/>
      <c r="O547" s="74"/>
      <c r="P547" s="74"/>
      <c r="Q547" s="74"/>
      <c r="R547" s="74"/>
      <c r="S547" s="74"/>
      <c r="T547" s="75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21" t="s">
        <v>182</v>
      </c>
      <c r="AU547" s="21" t="s">
        <v>81</v>
      </c>
    </row>
    <row r="548" s="13" customFormat="1">
      <c r="A548" s="13"/>
      <c r="B548" s="194"/>
      <c r="C548" s="13"/>
      <c r="D548" s="189" t="s">
        <v>184</v>
      </c>
      <c r="E548" s="195" t="s">
        <v>3</v>
      </c>
      <c r="F548" s="196" t="s">
        <v>662</v>
      </c>
      <c r="G548" s="13"/>
      <c r="H548" s="197">
        <v>300.685</v>
      </c>
      <c r="I548" s="198"/>
      <c r="J548" s="13"/>
      <c r="K548" s="13"/>
      <c r="L548" s="194"/>
      <c r="M548" s="199"/>
      <c r="N548" s="200"/>
      <c r="O548" s="200"/>
      <c r="P548" s="200"/>
      <c r="Q548" s="200"/>
      <c r="R548" s="200"/>
      <c r="S548" s="200"/>
      <c r="T548" s="201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195" t="s">
        <v>184</v>
      </c>
      <c r="AU548" s="195" t="s">
        <v>81</v>
      </c>
      <c r="AV548" s="13" t="s">
        <v>81</v>
      </c>
      <c r="AW548" s="13" t="s">
        <v>33</v>
      </c>
      <c r="AX548" s="13" t="s">
        <v>72</v>
      </c>
      <c r="AY548" s="195" t="s">
        <v>174</v>
      </c>
    </row>
    <row r="549" s="14" customFormat="1">
      <c r="A549" s="14"/>
      <c r="B549" s="202"/>
      <c r="C549" s="14"/>
      <c r="D549" s="189" t="s">
        <v>184</v>
      </c>
      <c r="E549" s="203" t="s">
        <v>3</v>
      </c>
      <c r="F549" s="204" t="s">
        <v>187</v>
      </c>
      <c r="G549" s="14"/>
      <c r="H549" s="205">
        <v>300.685</v>
      </c>
      <c r="I549" s="206"/>
      <c r="J549" s="14"/>
      <c r="K549" s="14"/>
      <c r="L549" s="202"/>
      <c r="M549" s="207"/>
      <c r="N549" s="208"/>
      <c r="O549" s="208"/>
      <c r="P549" s="208"/>
      <c r="Q549" s="208"/>
      <c r="R549" s="208"/>
      <c r="S549" s="208"/>
      <c r="T549" s="209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03" t="s">
        <v>184</v>
      </c>
      <c r="AU549" s="203" t="s">
        <v>81</v>
      </c>
      <c r="AV549" s="14" t="s">
        <v>111</v>
      </c>
      <c r="AW549" s="14" t="s">
        <v>33</v>
      </c>
      <c r="AX549" s="14" t="s">
        <v>79</v>
      </c>
      <c r="AY549" s="203" t="s">
        <v>174</v>
      </c>
    </row>
    <row r="550" s="2" customFormat="1" ht="16.5" customHeight="1">
      <c r="A550" s="40"/>
      <c r="B550" s="175"/>
      <c r="C550" s="176" t="s">
        <v>663</v>
      </c>
      <c r="D550" s="176" t="s">
        <v>176</v>
      </c>
      <c r="E550" s="177" t="s">
        <v>664</v>
      </c>
      <c r="F550" s="178" t="s">
        <v>665</v>
      </c>
      <c r="G550" s="179" t="s">
        <v>666</v>
      </c>
      <c r="H550" s="180">
        <v>69</v>
      </c>
      <c r="I550" s="181"/>
      <c r="J550" s="182">
        <f>ROUND(I550*H550,2)</f>
        <v>0</v>
      </c>
      <c r="K550" s="178" t="s">
        <v>180</v>
      </c>
      <c r="L550" s="41"/>
      <c r="M550" s="183" t="s">
        <v>3</v>
      </c>
      <c r="N550" s="184" t="s">
        <v>43</v>
      </c>
      <c r="O550" s="74"/>
      <c r="P550" s="185">
        <f>O550*H550</f>
        <v>0</v>
      </c>
      <c r="Q550" s="185">
        <v>0.0066</v>
      </c>
      <c r="R550" s="185">
        <f>Q550*H550</f>
        <v>0.45539999999999997</v>
      </c>
      <c r="S550" s="185">
        <v>0</v>
      </c>
      <c r="T550" s="186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187" t="s">
        <v>111</v>
      </c>
      <c r="AT550" s="187" t="s">
        <v>176</v>
      </c>
      <c r="AU550" s="187" t="s">
        <v>81</v>
      </c>
      <c r="AY550" s="21" t="s">
        <v>174</v>
      </c>
      <c r="BE550" s="188">
        <f>IF(N550="základní",J550,0)</f>
        <v>0</v>
      </c>
      <c r="BF550" s="188">
        <f>IF(N550="snížená",J550,0)</f>
        <v>0</v>
      </c>
      <c r="BG550" s="188">
        <f>IF(N550="zákl. přenesená",J550,0)</f>
        <v>0</v>
      </c>
      <c r="BH550" s="188">
        <f>IF(N550="sníž. přenesená",J550,0)</f>
        <v>0</v>
      </c>
      <c r="BI550" s="188">
        <f>IF(N550="nulová",J550,0)</f>
        <v>0</v>
      </c>
      <c r="BJ550" s="21" t="s">
        <v>79</v>
      </c>
      <c r="BK550" s="188">
        <f>ROUND(I550*H550,2)</f>
        <v>0</v>
      </c>
      <c r="BL550" s="21" t="s">
        <v>111</v>
      </c>
      <c r="BM550" s="187" t="s">
        <v>667</v>
      </c>
    </row>
    <row r="551" s="2" customFormat="1">
      <c r="A551" s="40"/>
      <c r="B551" s="41"/>
      <c r="C551" s="40"/>
      <c r="D551" s="189" t="s">
        <v>182</v>
      </c>
      <c r="E551" s="40"/>
      <c r="F551" s="190" t="s">
        <v>668</v>
      </c>
      <c r="G551" s="40"/>
      <c r="H551" s="40"/>
      <c r="I551" s="191"/>
      <c r="J551" s="40"/>
      <c r="K551" s="40"/>
      <c r="L551" s="41"/>
      <c r="M551" s="192"/>
      <c r="N551" s="193"/>
      <c r="O551" s="74"/>
      <c r="P551" s="74"/>
      <c r="Q551" s="74"/>
      <c r="R551" s="74"/>
      <c r="S551" s="74"/>
      <c r="T551" s="75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21" t="s">
        <v>182</v>
      </c>
      <c r="AU551" s="21" t="s">
        <v>81</v>
      </c>
    </row>
    <row r="552" s="2" customFormat="1" ht="16.5" customHeight="1">
      <c r="A552" s="40"/>
      <c r="B552" s="175"/>
      <c r="C552" s="225" t="s">
        <v>669</v>
      </c>
      <c r="D552" s="225" t="s">
        <v>615</v>
      </c>
      <c r="E552" s="226" t="s">
        <v>670</v>
      </c>
      <c r="F552" s="227" t="s">
        <v>671</v>
      </c>
      <c r="G552" s="228" t="s">
        <v>666</v>
      </c>
      <c r="H552" s="229">
        <v>24</v>
      </c>
      <c r="I552" s="230"/>
      <c r="J552" s="231">
        <f>ROUND(I552*H552,2)</f>
        <v>0</v>
      </c>
      <c r="K552" s="227" t="s">
        <v>180</v>
      </c>
      <c r="L552" s="232"/>
      <c r="M552" s="233" t="s">
        <v>3</v>
      </c>
      <c r="N552" s="234" t="s">
        <v>43</v>
      </c>
      <c r="O552" s="74"/>
      <c r="P552" s="185">
        <f>O552*H552</f>
        <v>0</v>
      </c>
      <c r="Q552" s="185">
        <v>0.028000000000000001</v>
      </c>
      <c r="R552" s="185">
        <f>Q552*H552</f>
        <v>0.67200000000000004</v>
      </c>
      <c r="S552" s="185">
        <v>0</v>
      </c>
      <c r="T552" s="186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187" t="s">
        <v>218</v>
      </c>
      <c r="AT552" s="187" t="s">
        <v>615</v>
      </c>
      <c r="AU552" s="187" t="s">
        <v>81</v>
      </c>
      <c r="AY552" s="21" t="s">
        <v>174</v>
      </c>
      <c r="BE552" s="188">
        <f>IF(N552="základní",J552,0)</f>
        <v>0</v>
      </c>
      <c r="BF552" s="188">
        <f>IF(N552="snížená",J552,0)</f>
        <v>0</v>
      </c>
      <c r="BG552" s="188">
        <f>IF(N552="zákl. přenesená",J552,0)</f>
        <v>0</v>
      </c>
      <c r="BH552" s="188">
        <f>IF(N552="sníž. přenesená",J552,0)</f>
        <v>0</v>
      </c>
      <c r="BI552" s="188">
        <f>IF(N552="nulová",J552,0)</f>
        <v>0</v>
      </c>
      <c r="BJ552" s="21" t="s">
        <v>79</v>
      </c>
      <c r="BK552" s="188">
        <f>ROUND(I552*H552,2)</f>
        <v>0</v>
      </c>
      <c r="BL552" s="21" t="s">
        <v>111</v>
      </c>
      <c r="BM552" s="187" t="s">
        <v>672</v>
      </c>
    </row>
    <row r="553" s="2" customFormat="1">
      <c r="A553" s="40"/>
      <c r="B553" s="41"/>
      <c r="C553" s="40"/>
      <c r="D553" s="189" t="s">
        <v>182</v>
      </c>
      <c r="E553" s="40"/>
      <c r="F553" s="190" t="s">
        <v>673</v>
      </c>
      <c r="G553" s="40"/>
      <c r="H553" s="40"/>
      <c r="I553" s="191"/>
      <c r="J553" s="40"/>
      <c r="K553" s="40"/>
      <c r="L553" s="41"/>
      <c r="M553" s="192"/>
      <c r="N553" s="193"/>
      <c r="O553" s="74"/>
      <c r="P553" s="74"/>
      <c r="Q553" s="74"/>
      <c r="R553" s="74"/>
      <c r="S553" s="74"/>
      <c r="T553" s="75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21" t="s">
        <v>182</v>
      </c>
      <c r="AU553" s="21" t="s">
        <v>81</v>
      </c>
    </row>
    <row r="554" s="2" customFormat="1" ht="16.5" customHeight="1">
      <c r="A554" s="40"/>
      <c r="B554" s="175"/>
      <c r="C554" s="225" t="s">
        <v>674</v>
      </c>
      <c r="D554" s="225" t="s">
        <v>615</v>
      </c>
      <c r="E554" s="226" t="s">
        <v>675</v>
      </c>
      <c r="F554" s="227" t="s">
        <v>676</v>
      </c>
      <c r="G554" s="228" t="s">
        <v>666</v>
      </c>
      <c r="H554" s="229">
        <v>11</v>
      </c>
      <c r="I554" s="230"/>
      <c r="J554" s="231">
        <f>ROUND(I554*H554,2)</f>
        <v>0</v>
      </c>
      <c r="K554" s="227" t="s">
        <v>180</v>
      </c>
      <c r="L554" s="232"/>
      <c r="M554" s="233" t="s">
        <v>3</v>
      </c>
      <c r="N554" s="234" t="s">
        <v>43</v>
      </c>
      <c r="O554" s="74"/>
      <c r="P554" s="185">
        <f>O554*H554</f>
        <v>0</v>
      </c>
      <c r="Q554" s="185">
        <v>0.040000000000000001</v>
      </c>
      <c r="R554" s="185">
        <f>Q554*H554</f>
        <v>0.44</v>
      </c>
      <c r="S554" s="185">
        <v>0</v>
      </c>
      <c r="T554" s="186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187" t="s">
        <v>218</v>
      </c>
      <c r="AT554" s="187" t="s">
        <v>615</v>
      </c>
      <c r="AU554" s="187" t="s">
        <v>81</v>
      </c>
      <c r="AY554" s="21" t="s">
        <v>174</v>
      </c>
      <c r="BE554" s="188">
        <f>IF(N554="základní",J554,0)</f>
        <v>0</v>
      </c>
      <c r="BF554" s="188">
        <f>IF(N554="snížená",J554,0)</f>
        <v>0</v>
      </c>
      <c r="BG554" s="188">
        <f>IF(N554="zákl. přenesená",J554,0)</f>
        <v>0</v>
      </c>
      <c r="BH554" s="188">
        <f>IF(N554="sníž. přenesená",J554,0)</f>
        <v>0</v>
      </c>
      <c r="BI554" s="188">
        <f>IF(N554="nulová",J554,0)</f>
        <v>0</v>
      </c>
      <c r="BJ554" s="21" t="s">
        <v>79</v>
      </c>
      <c r="BK554" s="188">
        <f>ROUND(I554*H554,2)</f>
        <v>0</v>
      </c>
      <c r="BL554" s="21" t="s">
        <v>111</v>
      </c>
      <c r="BM554" s="187" t="s">
        <v>677</v>
      </c>
    </row>
    <row r="555" s="2" customFormat="1">
      <c r="A555" s="40"/>
      <c r="B555" s="41"/>
      <c r="C555" s="40"/>
      <c r="D555" s="189" t="s">
        <v>182</v>
      </c>
      <c r="E555" s="40"/>
      <c r="F555" s="190" t="s">
        <v>673</v>
      </c>
      <c r="G555" s="40"/>
      <c r="H555" s="40"/>
      <c r="I555" s="191"/>
      <c r="J555" s="40"/>
      <c r="K555" s="40"/>
      <c r="L555" s="41"/>
      <c r="M555" s="192"/>
      <c r="N555" s="193"/>
      <c r="O555" s="74"/>
      <c r="P555" s="74"/>
      <c r="Q555" s="74"/>
      <c r="R555" s="74"/>
      <c r="S555" s="74"/>
      <c r="T555" s="75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21" t="s">
        <v>182</v>
      </c>
      <c r="AU555" s="21" t="s">
        <v>81</v>
      </c>
    </row>
    <row r="556" s="2" customFormat="1" ht="16.5" customHeight="1">
      <c r="A556" s="40"/>
      <c r="B556" s="175"/>
      <c r="C556" s="225" t="s">
        <v>678</v>
      </c>
      <c r="D556" s="225" t="s">
        <v>615</v>
      </c>
      <c r="E556" s="226" t="s">
        <v>679</v>
      </c>
      <c r="F556" s="227" t="s">
        <v>680</v>
      </c>
      <c r="G556" s="228" t="s">
        <v>666</v>
      </c>
      <c r="H556" s="229">
        <v>11</v>
      </c>
      <c r="I556" s="230"/>
      <c r="J556" s="231">
        <f>ROUND(I556*H556,2)</f>
        <v>0</v>
      </c>
      <c r="K556" s="227" t="s">
        <v>180</v>
      </c>
      <c r="L556" s="232"/>
      <c r="M556" s="233" t="s">
        <v>3</v>
      </c>
      <c r="N556" s="234" t="s">
        <v>43</v>
      </c>
      <c r="O556" s="74"/>
      <c r="P556" s="185">
        <f>O556*H556</f>
        <v>0</v>
      </c>
      <c r="Q556" s="185">
        <v>0.050999999999999997</v>
      </c>
      <c r="R556" s="185">
        <f>Q556*H556</f>
        <v>0.56099999999999994</v>
      </c>
      <c r="S556" s="185">
        <v>0</v>
      </c>
      <c r="T556" s="186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187" t="s">
        <v>218</v>
      </c>
      <c r="AT556" s="187" t="s">
        <v>615</v>
      </c>
      <c r="AU556" s="187" t="s">
        <v>81</v>
      </c>
      <c r="AY556" s="21" t="s">
        <v>174</v>
      </c>
      <c r="BE556" s="188">
        <f>IF(N556="základní",J556,0)</f>
        <v>0</v>
      </c>
      <c r="BF556" s="188">
        <f>IF(N556="snížená",J556,0)</f>
        <v>0</v>
      </c>
      <c r="BG556" s="188">
        <f>IF(N556="zákl. přenesená",J556,0)</f>
        <v>0</v>
      </c>
      <c r="BH556" s="188">
        <f>IF(N556="sníž. přenesená",J556,0)</f>
        <v>0</v>
      </c>
      <c r="BI556" s="188">
        <f>IF(N556="nulová",J556,0)</f>
        <v>0</v>
      </c>
      <c r="BJ556" s="21" t="s">
        <v>79</v>
      </c>
      <c r="BK556" s="188">
        <f>ROUND(I556*H556,2)</f>
        <v>0</v>
      </c>
      <c r="BL556" s="21" t="s">
        <v>111</v>
      </c>
      <c r="BM556" s="187" t="s">
        <v>681</v>
      </c>
    </row>
    <row r="557" s="2" customFormat="1">
      <c r="A557" s="40"/>
      <c r="B557" s="41"/>
      <c r="C557" s="40"/>
      <c r="D557" s="189" t="s">
        <v>182</v>
      </c>
      <c r="E557" s="40"/>
      <c r="F557" s="190" t="s">
        <v>673</v>
      </c>
      <c r="G557" s="40"/>
      <c r="H557" s="40"/>
      <c r="I557" s="191"/>
      <c r="J557" s="40"/>
      <c r="K557" s="40"/>
      <c r="L557" s="41"/>
      <c r="M557" s="192"/>
      <c r="N557" s="193"/>
      <c r="O557" s="74"/>
      <c r="P557" s="74"/>
      <c r="Q557" s="74"/>
      <c r="R557" s="74"/>
      <c r="S557" s="74"/>
      <c r="T557" s="75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21" t="s">
        <v>182</v>
      </c>
      <c r="AU557" s="21" t="s">
        <v>81</v>
      </c>
    </row>
    <row r="558" s="2" customFormat="1" ht="16.5" customHeight="1">
      <c r="A558" s="40"/>
      <c r="B558" s="175"/>
      <c r="C558" s="225" t="s">
        <v>682</v>
      </c>
      <c r="D558" s="225" t="s">
        <v>615</v>
      </c>
      <c r="E558" s="226" t="s">
        <v>683</v>
      </c>
      <c r="F558" s="227" t="s">
        <v>684</v>
      </c>
      <c r="G558" s="228" t="s">
        <v>666</v>
      </c>
      <c r="H558" s="229">
        <v>23</v>
      </c>
      <c r="I558" s="230"/>
      <c r="J558" s="231">
        <f>ROUND(I558*H558,2)</f>
        <v>0</v>
      </c>
      <c r="K558" s="227" t="s">
        <v>180</v>
      </c>
      <c r="L558" s="232"/>
      <c r="M558" s="233" t="s">
        <v>3</v>
      </c>
      <c r="N558" s="234" t="s">
        <v>43</v>
      </c>
      <c r="O558" s="74"/>
      <c r="P558" s="185">
        <f>O558*H558</f>
        <v>0</v>
      </c>
      <c r="Q558" s="185">
        <v>0.068000000000000005</v>
      </c>
      <c r="R558" s="185">
        <f>Q558*H558</f>
        <v>1.5640000000000001</v>
      </c>
      <c r="S558" s="185">
        <v>0</v>
      </c>
      <c r="T558" s="186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187" t="s">
        <v>218</v>
      </c>
      <c r="AT558" s="187" t="s">
        <v>615</v>
      </c>
      <c r="AU558" s="187" t="s">
        <v>81</v>
      </c>
      <c r="AY558" s="21" t="s">
        <v>174</v>
      </c>
      <c r="BE558" s="188">
        <f>IF(N558="základní",J558,0)</f>
        <v>0</v>
      </c>
      <c r="BF558" s="188">
        <f>IF(N558="snížená",J558,0)</f>
        <v>0</v>
      </c>
      <c r="BG558" s="188">
        <f>IF(N558="zákl. přenesená",J558,0)</f>
        <v>0</v>
      </c>
      <c r="BH558" s="188">
        <f>IF(N558="sníž. přenesená",J558,0)</f>
        <v>0</v>
      </c>
      <c r="BI558" s="188">
        <f>IF(N558="nulová",J558,0)</f>
        <v>0</v>
      </c>
      <c r="BJ558" s="21" t="s">
        <v>79</v>
      </c>
      <c r="BK558" s="188">
        <f>ROUND(I558*H558,2)</f>
        <v>0</v>
      </c>
      <c r="BL558" s="21" t="s">
        <v>111</v>
      </c>
      <c r="BM558" s="187" t="s">
        <v>685</v>
      </c>
    </row>
    <row r="559" s="2" customFormat="1">
      <c r="A559" s="40"/>
      <c r="B559" s="41"/>
      <c r="C559" s="40"/>
      <c r="D559" s="189" t="s">
        <v>182</v>
      </c>
      <c r="E559" s="40"/>
      <c r="F559" s="190" t="s">
        <v>673</v>
      </c>
      <c r="G559" s="40"/>
      <c r="H559" s="40"/>
      <c r="I559" s="191"/>
      <c r="J559" s="40"/>
      <c r="K559" s="40"/>
      <c r="L559" s="41"/>
      <c r="M559" s="192"/>
      <c r="N559" s="193"/>
      <c r="O559" s="74"/>
      <c r="P559" s="74"/>
      <c r="Q559" s="74"/>
      <c r="R559" s="74"/>
      <c r="S559" s="74"/>
      <c r="T559" s="75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21" t="s">
        <v>182</v>
      </c>
      <c r="AU559" s="21" t="s">
        <v>81</v>
      </c>
    </row>
    <row r="560" s="2" customFormat="1" ht="21.75" customHeight="1">
      <c r="A560" s="40"/>
      <c r="B560" s="175"/>
      <c r="C560" s="176" t="s">
        <v>686</v>
      </c>
      <c r="D560" s="176" t="s">
        <v>176</v>
      </c>
      <c r="E560" s="177" t="s">
        <v>687</v>
      </c>
      <c r="F560" s="178" t="s">
        <v>688</v>
      </c>
      <c r="G560" s="179" t="s">
        <v>666</v>
      </c>
      <c r="H560" s="180">
        <v>47</v>
      </c>
      <c r="I560" s="181"/>
      <c r="J560" s="182">
        <f>ROUND(I560*H560,2)</f>
        <v>0</v>
      </c>
      <c r="K560" s="178" t="s">
        <v>180</v>
      </c>
      <c r="L560" s="41"/>
      <c r="M560" s="183" t="s">
        <v>3</v>
      </c>
      <c r="N560" s="184" t="s">
        <v>43</v>
      </c>
      <c r="O560" s="74"/>
      <c r="P560" s="185">
        <f>O560*H560</f>
        <v>0</v>
      </c>
      <c r="Q560" s="185">
        <v>0.0066</v>
      </c>
      <c r="R560" s="185">
        <f>Q560*H560</f>
        <v>0.31019999999999998</v>
      </c>
      <c r="S560" s="185">
        <v>0</v>
      </c>
      <c r="T560" s="186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187" t="s">
        <v>111</v>
      </c>
      <c r="AT560" s="187" t="s">
        <v>176</v>
      </c>
      <c r="AU560" s="187" t="s">
        <v>81</v>
      </c>
      <c r="AY560" s="21" t="s">
        <v>174</v>
      </c>
      <c r="BE560" s="188">
        <f>IF(N560="základní",J560,0)</f>
        <v>0</v>
      </c>
      <c r="BF560" s="188">
        <f>IF(N560="snížená",J560,0)</f>
        <v>0</v>
      </c>
      <c r="BG560" s="188">
        <f>IF(N560="zákl. přenesená",J560,0)</f>
        <v>0</v>
      </c>
      <c r="BH560" s="188">
        <f>IF(N560="sníž. přenesená",J560,0)</f>
        <v>0</v>
      </c>
      <c r="BI560" s="188">
        <f>IF(N560="nulová",J560,0)</f>
        <v>0</v>
      </c>
      <c r="BJ560" s="21" t="s">
        <v>79</v>
      </c>
      <c r="BK560" s="188">
        <f>ROUND(I560*H560,2)</f>
        <v>0</v>
      </c>
      <c r="BL560" s="21" t="s">
        <v>111</v>
      </c>
      <c r="BM560" s="187" t="s">
        <v>689</v>
      </c>
    </row>
    <row r="561" s="2" customFormat="1">
      <c r="A561" s="40"/>
      <c r="B561" s="41"/>
      <c r="C561" s="40"/>
      <c r="D561" s="189" t="s">
        <v>182</v>
      </c>
      <c r="E561" s="40"/>
      <c r="F561" s="190" t="s">
        <v>668</v>
      </c>
      <c r="G561" s="40"/>
      <c r="H561" s="40"/>
      <c r="I561" s="191"/>
      <c r="J561" s="40"/>
      <c r="K561" s="40"/>
      <c r="L561" s="41"/>
      <c r="M561" s="192"/>
      <c r="N561" s="193"/>
      <c r="O561" s="74"/>
      <c r="P561" s="74"/>
      <c r="Q561" s="74"/>
      <c r="R561" s="74"/>
      <c r="S561" s="74"/>
      <c r="T561" s="75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21" t="s">
        <v>182</v>
      </c>
      <c r="AU561" s="21" t="s">
        <v>81</v>
      </c>
    </row>
    <row r="562" s="2" customFormat="1" ht="16.5" customHeight="1">
      <c r="A562" s="40"/>
      <c r="B562" s="175"/>
      <c r="C562" s="225" t="s">
        <v>690</v>
      </c>
      <c r="D562" s="225" t="s">
        <v>615</v>
      </c>
      <c r="E562" s="226" t="s">
        <v>691</v>
      </c>
      <c r="F562" s="227" t="s">
        <v>692</v>
      </c>
      <c r="G562" s="228" t="s">
        <v>666</v>
      </c>
      <c r="H562" s="229">
        <v>47</v>
      </c>
      <c r="I562" s="230"/>
      <c r="J562" s="231">
        <f>ROUND(I562*H562,2)</f>
        <v>0</v>
      </c>
      <c r="K562" s="227" t="s">
        <v>180</v>
      </c>
      <c r="L562" s="232"/>
      <c r="M562" s="233" t="s">
        <v>3</v>
      </c>
      <c r="N562" s="234" t="s">
        <v>43</v>
      </c>
      <c r="O562" s="74"/>
      <c r="P562" s="185">
        <f>O562*H562</f>
        <v>0</v>
      </c>
      <c r="Q562" s="185">
        <v>0.081000000000000003</v>
      </c>
      <c r="R562" s="185">
        <f>Q562*H562</f>
        <v>3.8069999999999999</v>
      </c>
      <c r="S562" s="185">
        <v>0</v>
      </c>
      <c r="T562" s="186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187" t="s">
        <v>218</v>
      </c>
      <c r="AT562" s="187" t="s">
        <v>615</v>
      </c>
      <c r="AU562" s="187" t="s">
        <v>81</v>
      </c>
      <c r="AY562" s="21" t="s">
        <v>174</v>
      </c>
      <c r="BE562" s="188">
        <f>IF(N562="základní",J562,0)</f>
        <v>0</v>
      </c>
      <c r="BF562" s="188">
        <f>IF(N562="snížená",J562,0)</f>
        <v>0</v>
      </c>
      <c r="BG562" s="188">
        <f>IF(N562="zákl. přenesená",J562,0)</f>
        <v>0</v>
      </c>
      <c r="BH562" s="188">
        <f>IF(N562="sníž. přenesená",J562,0)</f>
        <v>0</v>
      </c>
      <c r="BI562" s="188">
        <f>IF(N562="nulová",J562,0)</f>
        <v>0</v>
      </c>
      <c r="BJ562" s="21" t="s">
        <v>79</v>
      </c>
      <c r="BK562" s="188">
        <f>ROUND(I562*H562,2)</f>
        <v>0</v>
      </c>
      <c r="BL562" s="21" t="s">
        <v>111</v>
      </c>
      <c r="BM562" s="187" t="s">
        <v>693</v>
      </c>
    </row>
    <row r="563" s="2" customFormat="1">
      <c r="A563" s="40"/>
      <c r="B563" s="41"/>
      <c r="C563" s="40"/>
      <c r="D563" s="189" t="s">
        <v>182</v>
      </c>
      <c r="E563" s="40"/>
      <c r="F563" s="190" t="s">
        <v>694</v>
      </c>
      <c r="G563" s="40"/>
      <c r="H563" s="40"/>
      <c r="I563" s="191"/>
      <c r="J563" s="40"/>
      <c r="K563" s="40"/>
      <c r="L563" s="41"/>
      <c r="M563" s="192"/>
      <c r="N563" s="193"/>
      <c r="O563" s="74"/>
      <c r="P563" s="74"/>
      <c r="Q563" s="74"/>
      <c r="R563" s="74"/>
      <c r="S563" s="74"/>
      <c r="T563" s="75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21" t="s">
        <v>182</v>
      </c>
      <c r="AU563" s="21" t="s">
        <v>81</v>
      </c>
    </row>
    <row r="564" s="12" customFormat="1" ht="22.8" customHeight="1">
      <c r="A564" s="12"/>
      <c r="B564" s="162"/>
      <c r="C564" s="12"/>
      <c r="D564" s="163" t="s">
        <v>71</v>
      </c>
      <c r="E564" s="173" t="s">
        <v>203</v>
      </c>
      <c r="F564" s="173" t="s">
        <v>695</v>
      </c>
      <c r="G564" s="12"/>
      <c r="H564" s="12"/>
      <c r="I564" s="165"/>
      <c r="J564" s="174">
        <f>BK564</f>
        <v>0</v>
      </c>
      <c r="K564" s="12"/>
      <c r="L564" s="162"/>
      <c r="M564" s="167"/>
      <c r="N564" s="168"/>
      <c r="O564" s="168"/>
      <c r="P564" s="169">
        <f>SUM(P565:P577)</f>
        <v>0</v>
      </c>
      <c r="Q564" s="168"/>
      <c r="R564" s="169">
        <f>SUM(R565:R577)</f>
        <v>2979.9734910399998</v>
      </c>
      <c r="S564" s="168"/>
      <c r="T564" s="170">
        <f>SUM(T565:T577)</f>
        <v>0</v>
      </c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R564" s="163" t="s">
        <v>79</v>
      </c>
      <c r="AT564" s="171" t="s">
        <v>71</v>
      </c>
      <c r="AU564" s="171" t="s">
        <v>79</v>
      </c>
      <c r="AY564" s="163" t="s">
        <v>174</v>
      </c>
      <c r="BK564" s="172">
        <f>SUM(BK565:BK577)</f>
        <v>0</v>
      </c>
    </row>
    <row r="565" s="2" customFormat="1" ht="21.75" customHeight="1">
      <c r="A565" s="40"/>
      <c r="B565" s="175"/>
      <c r="C565" s="176" t="s">
        <v>696</v>
      </c>
      <c r="D565" s="176" t="s">
        <v>176</v>
      </c>
      <c r="E565" s="177" t="s">
        <v>697</v>
      </c>
      <c r="F565" s="178" t="s">
        <v>698</v>
      </c>
      <c r="G565" s="179" t="s">
        <v>179</v>
      </c>
      <c r="H565" s="180">
        <v>4204.1599999999999</v>
      </c>
      <c r="I565" s="181"/>
      <c r="J565" s="182">
        <f>ROUND(I565*H565,2)</f>
        <v>0</v>
      </c>
      <c r="K565" s="178" t="s">
        <v>180</v>
      </c>
      <c r="L565" s="41"/>
      <c r="M565" s="183" t="s">
        <v>3</v>
      </c>
      <c r="N565" s="184" t="s">
        <v>43</v>
      </c>
      <c r="O565" s="74"/>
      <c r="P565" s="185">
        <f>O565*H565</f>
        <v>0</v>
      </c>
      <c r="Q565" s="185">
        <v>0</v>
      </c>
      <c r="R565" s="185">
        <f>Q565*H565</f>
        <v>0</v>
      </c>
      <c r="S565" s="185">
        <v>0</v>
      </c>
      <c r="T565" s="186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187" t="s">
        <v>111</v>
      </c>
      <c r="AT565" s="187" t="s">
        <v>176</v>
      </c>
      <c r="AU565" s="187" t="s">
        <v>81</v>
      </c>
      <c r="AY565" s="21" t="s">
        <v>174</v>
      </c>
      <c r="BE565" s="188">
        <f>IF(N565="základní",J565,0)</f>
        <v>0</v>
      </c>
      <c r="BF565" s="188">
        <f>IF(N565="snížená",J565,0)</f>
        <v>0</v>
      </c>
      <c r="BG565" s="188">
        <f>IF(N565="zákl. přenesená",J565,0)</f>
        <v>0</v>
      </c>
      <c r="BH565" s="188">
        <f>IF(N565="sníž. přenesená",J565,0)</f>
        <v>0</v>
      </c>
      <c r="BI565" s="188">
        <f>IF(N565="nulová",J565,0)</f>
        <v>0</v>
      </c>
      <c r="BJ565" s="21" t="s">
        <v>79</v>
      </c>
      <c r="BK565" s="188">
        <f>ROUND(I565*H565,2)</f>
        <v>0</v>
      </c>
      <c r="BL565" s="21" t="s">
        <v>111</v>
      </c>
      <c r="BM565" s="187" t="s">
        <v>699</v>
      </c>
    </row>
    <row r="566" s="13" customFormat="1">
      <c r="A566" s="13"/>
      <c r="B566" s="194"/>
      <c r="C566" s="13"/>
      <c r="D566" s="189" t="s">
        <v>184</v>
      </c>
      <c r="E566" s="195" t="s">
        <v>3</v>
      </c>
      <c r="F566" s="196" t="s">
        <v>700</v>
      </c>
      <c r="G566" s="13"/>
      <c r="H566" s="197">
        <v>4204.1599999999999</v>
      </c>
      <c r="I566" s="198"/>
      <c r="J566" s="13"/>
      <c r="K566" s="13"/>
      <c r="L566" s="194"/>
      <c r="M566" s="199"/>
      <c r="N566" s="200"/>
      <c r="O566" s="200"/>
      <c r="P566" s="200"/>
      <c r="Q566" s="200"/>
      <c r="R566" s="200"/>
      <c r="S566" s="200"/>
      <c r="T566" s="20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195" t="s">
        <v>184</v>
      </c>
      <c r="AU566" s="195" t="s">
        <v>81</v>
      </c>
      <c r="AV566" s="13" t="s">
        <v>81</v>
      </c>
      <c r="AW566" s="13" t="s">
        <v>33</v>
      </c>
      <c r="AX566" s="13" t="s">
        <v>79</v>
      </c>
      <c r="AY566" s="195" t="s">
        <v>174</v>
      </c>
    </row>
    <row r="567" s="2" customFormat="1">
      <c r="A567" s="40"/>
      <c r="B567" s="175"/>
      <c r="C567" s="176" t="s">
        <v>701</v>
      </c>
      <c r="D567" s="176" t="s">
        <v>176</v>
      </c>
      <c r="E567" s="177" t="s">
        <v>702</v>
      </c>
      <c r="F567" s="178" t="s">
        <v>703</v>
      </c>
      <c r="G567" s="179" t="s">
        <v>179</v>
      </c>
      <c r="H567" s="180">
        <v>4204.1599999999999</v>
      </c>
      <c r="I567" s="181"/>
      <c r="J567" s="182">
        <f>ROUND(I567*H567,2)</f>
        <v>0</v>
      </c>
      <c r="K567" s="178" t="s">
        <v>180</v>
      </c>
      <c r="L567" s="41"/>
      <c r="M567" s="183" t="s">
        <v>3</v>
      </c>
      <c r="N567" s="184" t="s">
        <v>43</v>
      </c>
      <c r="O567" s="74"/>
      <c r="P567" s="185">
        <f>O567*H567</f>
        <v>0</v>
      </c>
      <c r="Q567" s="185">
        <v>0</v>
      </c>
      <c r="R567" s="185">
        <f>Q567*H567</f>
        <v>0</v>
      </c>
      <c r="S567" s="185">
        <v>0</v>
      </c>
      <c r="T567" s="186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187" t="s">
        <v>111</v>
      </c>
      <c r="AT567" s="187" t="s">
        <v>176</v>
      </c>
      <c r="AU567" s="187" t="s">
        <v>81</v>
      </c>
      <c r="AY567" s="21" t="s">
        <v>174</v>
      </c>
      <c r="BE567" s="188">
        <f>IF(N567="základní",J567,0)</f>
        <v>0</v>
      </c>
      <c r="BF567" s="188">
        <f>IF(N567="snížená",J567,0)</f>
        <v>0</v>
      </c>
      <c r="BG567" s="188">
        <f>IF(N567="zákl. přenesená",J567,0)</f>
        <v>0</v>
      </c>
      <c r="BH567" s="188">
        <f>IF(N567="sníž. přenesená",J567,0)</f>
        <v>0</v>
      </c>
      <c r="BI567" s="188">
        <f>IF(N567="nulová",J567,0)</f>
        <v>0</v>
      </c>
      <c r="BJ567" s="21" t="s">
        <v>79</v>
      </c>
      <c r="BK567" s="188">
        <f>ROUND(I567*H567,2)</f>
        <v>0</v>
      </c>
      <c r="BL567" s="21" t="s">
        <v>111</v>
      </c>
      <c r="BM567" s="187" t="s">
        <v>704</v>
      </c>
    </row>
    <row r="568" s="2" customFormat="1">
      <c r="A568" s="40"/>
      <c r="B568" s="175"/>
      <c r="C568" s="176" t="s">
        <v>705</v>
      </c>
      <c r="D568" s="176" t="s">
        <v>176</v>
      </c>
      <c r="E568" s="177" t="s">
        <v>706</v>
      </c>
      <c r="F568" s="178" t="s">
        <v>707</v>
      </c>
      <c r="G568" s="179" t="s">
        <v>179</v>
      </c>
      <c r="H568" s="180">
        <v>4204.1599999999999</v>
      </c>
      <c r="I568" s="181"/>
      <c r="J568" s="182">
        <f>ROUND(I568*H568,2)</f>
        <v>0</v>
      </c>
      <c r="K568" s="178" t="s">
        <v>180</v>
      </c>
      <c r="L568" s="41"/>
      <c r="M568" s="183" t="s">
        <v>3</v>
      </c>
      <c r="N568" s="184" t="s">
        <v>43</v>
      </c>
      <c r="O568" s="74"/>
      <c r="P568" s="185">
        <f>O568*H568</f>
        <v>0</v>
      </c>
      <c r="Q568" s="185">
        <v>0</v>
      </c>
      <c r="R568" s="185">
        <f>Q568*H568</f>
        <v>0</v>
      </c>
      <c r="S568" s="185">
        <v>0</v>
      </c>
      <c r="T568" s="186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187" t="s">
        <v>111</v>
      </c>
      <c r="AT568" s="187" t="s">
        <v>176</v>
      </c>
      <c r="AU568" s="187" t="s">
        <v>81</v>
      </c>
      <c r="AY568" s="21" t="s">
        <v>174</v>
      </c>
      <c r="BE568" s="188">
        <f>IF(N568="základní",J568,0)</f>
        <v>0</v>
      </c>
      <c r="BF568" s="188">
        <f>IF(N568="snížená",J568,0)</f>
        <v>0</v>
      </c>
      <c r="BG568" s="188">
        <f>IF(N568="zákl. přenesená",J568,0)</f>
        <v>0</v>
      </c>
      <c r="BH568" s="188">
        <f>IF(N568="sníž. přenesená",J568,0)</f>
        <v>0</v>
      </c>
      <c r="BI568" s="188">
        <f>IF(N568="nulová",J568,0)</f>
        <v>0</v>
      </c>
      <c r="BJ568" s="21" t="s">
        <v>79</v>
      </c>
      <c r="BK568" s="188">
        <f>ROUND(I568*H568,2)</f>
        <v>0</v>
      </c>
      <c r="BL568" s="21" t="s">
        <v>111</v>
      </c>
      <c r="BM568" s="187" t="s">
        <v>708</v>
      </c>
    </row>
    <row r="569" s="13" customFormat="1">
      <c r="A569" s="13"/>
      <c r="B569" s="194"/>
      <c r="C569" s="13"/>
      <c r="D569" s="189" t="s">
        <v>184</v>
      </c>
      <c r="E569" s="195" t="s">
        <v>3</v>
      </c>
      <c r="F569" s="196" t="s">
        <v>700</v>
      </c>
      <c r="G569" s="13"/>
      <c r="H569" s="197">
        <v>4204.1599999999999</v>
      </c>
      <c r="I569" s="198"/>
      <c r="J569" s="13"/>
      <c r="K569" s="13"/>
      <c r="L569" s="194"/>
      <c r="M569" s="199"/>
      <c r="N569" s="200"/>
      <c r="O569" s="200"/>
      <c r="P569" s="200"/>
      <c r="Q569" s="200"/>
      <c r="R569" s="200"/>
      <c r="S569" s="200"/>
      <c r="T569" s="20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195" t="s">
        <v>184</v>
      </c>
      <c r="AU569" s="195" t="s">
        <v>81</v>
      </c>
      <c r="AV569" s="13" t="s">
        <v>81</v>
      </c>
      <c r="AW569" s="13" t="s">
        <v>33</v>
      </c>
      <c r="AX569" s="13" t="s">
        <v>79</v>
      </c>
      <c r="AY569" s="195" t="s">
        <v>174</v>
      </c>
    </row>
    <row r="570" s="2" customFormat="1">
      <c r="A570" s="40"/>
      <c r="B570" s="175"/>
      <c r="C570" s="176" t="s">
        <v>709</v>
      </c>
      <c r="D570" s="176" t="s">
        <v>176</v>
      </c>
      <c r="E570" s="177" t="s">
        <v>710</v>
      </c>
      <c r="F570" s="178" t="s">
        <v>711</v>
      </c>
      <c r="G570" s="179" t="s">
        <v>179</v>
      </c>
      <c r="H570" s="180">
        <v>4204.1599999999999</v>
      </c>
      <c r="I570" s="181"/>
      <c r="J570" s="182">
        <f>ROUND(I570*H570,2)</f>
        <v>0</v>
      </c>
      <c r="K570" s="178" t="s">
        <v>180</v>
      </c>
      <c r="L570" s="41"/>
      <c r="M570" s="183" t="s">
        <v>3</v>
      </c>
      <c r="N570" s="184" t="s">
        <v>43</v>
      </c>
      <c r="O570" s="74"/>
      <c r="P570" s="185">
        <f>O570*H570</f>
        <v>0</v>
      </c>
      <c r="Q570" s="185">
        <v>0.28269899999999998</v>
      </c>
      <c r="R570" s="185">
        <f>Q570*H570</f>
        <v>1188.5118278399998</v>
      </c>
      <c r="S570" s="185">
        <v>0</v>
      </c>
      <c r="T570" s="186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187" t="s">
        <v>111</v>
      </c>
      <c r="AT570" s="187" t="s">
        <v>176</v>
      </c>
      <c r="AU570" s="187" t="s">
        <v>81</v>
      </c>
      <c r="AY570" s="21" t="s">
        <v>174</v>
      </c>
      <c r="BE570" s="188">
        <f>IF(N570="základní",J570,0)</f>
        <v>0</v>
      </c>
      <c r="BF570" s="188">
        <f>IF(N570="snížená",J570,0)</f>
        <v>0</v>
      </c>
      <c r="BG570" s="188">
        <f>IF(N570="zákl. přenesená",J570,0)</f>
        <v>0</v>
      </c>
      <c r="BH570" s="188">
        <f>IF(N570="sníž. přenesená",J570,0)</f>
        <v>0</v>
      </c>
      <c r="BI570" s="188">
        <f>IF(N570="nulová",J570,0)</f>
        <v>0</v>
      </c>
      <c r="BJ570" s="21" t="s">
        <v>79</v>
      </c>
      <c r="BK570" s="188">
        <f>ROUND(I570*H570,2)</f>
        <v>0</v>
      </c>
      <c r="BL570" s="21" t="s">
        <v>111</v>
      </c>
      <c r="BM570" s="187" t="s">
        <v>712</v>
      </c>
    </row>
    <row r="571" s="2" customFormat="1">
      <c r="A571" s="40"/>
      <c r="B571" s="41"/>
      <c r="C571" s="40"/>
      <c r="D571" s="189" t="s">
        <v>182</v>
      </c>
      <c r="E571" s="40"/>
      <c r="F571" s="190" t="s">
        <v>197</v>
      </c>
      <c r="G571" s="40"/>
      <c r="H571" s="40"/>
      <c r="I571" s="191"/>
      <c r="J571" s="40"/>
      <c r="K571" s="40"/>
      <c r="L571" s="41"/>
      <c r="M571" s="192"/>
      <c r="N571" s="193"/>
      <c r="O571" s="74"/>
      <c r="P571" s="74"/>
      <c r="Q571" s="74"/>
      <c r="R571" s="74"/>
      <c r="S571" s="74"/>
      <c r="T571" s="75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21" t="s">
        <v>182</v>
      </c>
      <c r="AU571" s="21" t="s">
        <v>81</v>
      </c>
    </row>
    <row r="572" s="2" customFormat="1" ht="16.5" customHeight="1">
      <c r="A572" s="40"/>
      <c r="B572" s="175"/>
      <c r="C572" s="176" t="s">
        <v>713</v>
      </c>
      <c r="D572" s="176" t="s">
        <v>176</v>
      </c>
      <c r="E572" s="177" t="s">
        <v>714</v>
      </c>
      <c r="F572" s="178" t="s">
        <v>715</v>
      </c>
      <c r="G572" s="179" t="s">
        <v>179</v>
      </c>
      <c r="H572" s="180">
        <v>7602</v>
      </c>
      <c r="I572" s="181"/>
      <c r="J572" s="182">
        <f>ROUND(I572*H572,2)</f>
        <v>0</v>
      </c>
      <c r="K572" s="178" t="s">
        <v>180</v>
      </c>
      <c r="L572" s="41"/>
      <c r="M572" s="183" t="s">
        <v>3</v>
      </c>
      <c r="N572" s="184" t="s">
        <v>43</v>
      </c>
      <c r="O572" s="74"/>
      <c r="P572" s="185">
        <f>O572*H572</f>
        <v>0</v>
      </c>
      <c r="Q572" s="185">
        <v>0.0056100000000000004</v>
      </c>
      <c r="R572" s="185">
        <f>Q572*H572</f>
        <v>42.647220000000004</v>
      </c>
      <c r="S572" s="185">
        <v>0</v>
      </c>
      <c r="T572" s="186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187" t="s">
        <v>111</v>
      </c>
      <c r="AT572" s="187" t="s">
        <v>176</v>
      </c>
      <c r="AU572" s="187" t="s">
        <v>81</v>
      </c>
      <c r="AY572" s="21" t="s">
        <v>174</v>
      </c>
      <c r="BE572" s="188">
        <f>IF(N572="základní",J572,0)</f>
        <v>0</v>
      </c>
      <c r="BF572" s="188">
        <f>IF(N572="snížená",J572,0)</f>
        <v>0</v>
      </c>
      <c r="BG572" s="188">
        <f>IF(N572="zákl. přenesená",J572,0)</f>
        <v>0</v>
      </c>
      <c r="BH572" s="188">
        <f>IF(N572="sníž. přenesená",J572,0)</f>
        <v>0</v>
      </c>
      <c r="BI572" s="188">
        <f>IF(N572="nulová",J572,0)</f>
        <v>0</v>
      </c>
      <c r="BJ572" s="21" t="s">
        <v>79</v>
      </c>
      <c r="BK572" s="188">
        <f>ROUND(I572*H572,2)</f>
        <v>0</v>
      </c>
      <c r="BL572" s="21" t="s">
        <v>111</v>
      </c>
      <c r="BM572" s="187" t="s">
        <v>716</v>
      </c>
    </row>
    <row r="573" s="2" customFormat="1">
      <c r="A573" s="40"/>
      <c r="B573" s="41"/>
      <c r="C573" s="40"/>
      <c r="D573" s="189" t="s">
        <v>182</v>
      </c>
      <c r="E573" s="40"/>
      <c r="F573" s="190" t="s">
        <v>717</v>
      </c>
      <c r="G573" s="40"/>
      <c r="H573" s="40"/>
      <c r="I573" s="191"/>
      <c r="J573" s="40"/>
      <c r="K573" s="40"/>
      <c r="L573" s="41"/>
      <c r="M573" s="192"/>
      <c r="N573" s="193"/>
      <c r="O573" s="74"/>
      <c r="P573" s="74"/>
      <c r="Q573" s="74"/>
      <c r="R573" s="74"/>
      <c r="S573" s="74"/>
      <c r="T573" s="75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21" t="s">
        <v>182</v>
      </c>
      <c r="AU573" s="21" t="s">
        <v>81</v>
      </c>
    </row>
    <row r="574" s="2" customFormat="1">
      <c r="A574" s="40"/>
      <c r="B574" s="175"/>
      <c r="C574" s="176" t="s">
        <v>718</v>
      </c>
      <c r="D574" s="176" t="s">
        <v>176</v>
      </c>
      <c r="E574" s="177" t="s">
        <v>719</v>
      </c>
      <c r="F574" s="178" t="s">
        <v>720</v>
      </c>
      <c r="G574" s="179" t="s">
        <v>179</v>
      </c>
      <c r="H574" s="180">
        <v>7602</v>
      </c>
      <c r="I574" s="181"/>
      <c r="J574" s="182">
        <f>ROUND(I574*H574,2)</f>
        <v>0</v>
      </c>
      <c r="K574" s="178" t="s">
        <v>180</v>
      </c>
      <c r="L574" s="41"/>
      <c r="M574" s="183" t="s">
        <v>3</v>
      </c>
      <c r="N574" s="184" t="s">
        <v>43</v>
      </c>
      <c r="O574" s="74"/>
      <c r="P574" s="185">
        <f>O574*H574</f>
        <v>0</v>
      </c>
      <c r="Q574" s="185">
        <v>0.12966</v>
      </c>
      <c r="R574" s="185">
        <f>Q574*H574</f>
        <v>985.67531999999994</v>
      </c>
      <c r="S574" s="185">
        <v>0</v>
      </c>
      <c r="T574" s="186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187" t="s">
        <v>111</v>
      </c>
      <c r="AT574" s="187" t="s">
        <v>176</v>
      </c>
      <c r="AU574" s="187" t="s">
        <v>81</v>
      </c>
      <c r="AY574" s="21" t="s">
        <v>174</v>
      </c>
      <c r="BE574" s="188">
        <f>IF(N574="základní",J574,0)</f>
        <v>0</v>
      </c>
      <c r="BF574" s="188">
        <f>IF(N574="snížená",J574,0)</f>
        <v>0</v>
      </c>
      <c r="BG574" s="188">
        <f>IF(N574="zákl. přenesená",J574,0)</f>
        <v>0</v>
      </c>
      <c r="BH574" s="188">
        <f>IF(N574="sníž. přenesená",J574,0)</f>
        <v>0</v>
      </c>
      <c r="BI574" s="188">
        <f>IF(N574="nulová",J574,0)</f>
        <v>0</v>
      </c>
      <c r="BJ574" s="21" t="s">
        <v>79</v>
      </c>
      <c r="BK574" s="188">
        <f>ROUND(I574*H574,2)</f>
        <v>0</v>
      </c>
      <c r="BL574" s="21" t="s">
        <v>111</v>
      </c>
      <c r="BM574" s="187" t="s">
        <v>721</v>
      </c>
    </row>
    <row r="575" s="2" customFormat="1">
      <c r="A575" s="40"/>
      <c r="B575" s="41"/>
      <c r="C575" s="40"/>
      <c r="D575" s="189" t="s">
        <v>182</v>
      </c>
      <c r="E575" s="40"/>
      <c r="F575" s="190" t="s">
        <v>717</v>
      </c>
      <c r="G575" s="40"/>
      <c r="H575" s="40"/>
      <c r="I575" s="191"/>
      <c r="J575" s="40"/>
      <c r="K575" s="40"/>
      <c r="L575" s="41"/>
      <c r="M575" s="192"/>
      <c r="N575" s="193"/>
      <c r="O575" s="74"/>
      <c r="P575" s="74"/>
      <c r="Q575" s="74"/>
      <c r="R575" s="74"/>
      <c r="S575" s="74"/>
      <c r="T575" s="75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21" t="s">
        <v>182</v>
      </c>
      <c r="AU575" s="21" t="s">
        <v>81</v>
      </c>
    </row>
    <row r="576" s="2" customFormat="1">
      <c r="A576" s="40"/>
      <c r="B576" s="175"/>
      <c r="C576" s="176" t="s">
        <v>722</v>
      </c>
      <c r="D576" s="176" t="s">
        <v>176</v>
      </c>
      <c r="E576" s="177" t="s">
        <v>723</v>
      </c>
      <c r="F576" s="178" t="s">
        <v>724</v>
      </c>
      <c r="G576" s="179" t="s">
        <v>179</v>
      </c>
      <c r="H576" s="180">
        <v>4204.1599999999999</v>
      </c>
      <c r="I576" s="181"/>
      <c r="J576" s="182">
        <f>ROUND(I576*H576,2)</f>
        <v>0</v>
      </c>
      <c r="K576" s="178" t="s">
        <v>180</v>
      </c>
      <c r="L576" s="41"/>
      <c r="M576" s="183" t="s">
        <v>3</v>
      </c>
      <c r="N576" s="184" t="s">
        <v>43</v>
      </c>
      <c r="O576" s="74"/>
      <c r="P576" s="185">
        <f>O576*H576</f>
        <v>0</v>
      </c>
      <c r="Q576" s="185">
        <v>0.18151999999999999</v>
      </c>
      <c r="R576" s="185">
        <f>Q576*H576</f>
        <v>763.13912319999997</v>
      </c>
      <c r="S576" s="185">
        <v>0</v>
      </c>
      <c r="T576" s="186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187" t="s">
        <v>111</v>
      </c>
      <c r="AT576" s="187" t="s">
        <v>176</v>
      </c>
      <c r="AU576" s="187" t="s">
        <v>81</v>
      </c>
      <c r="AY576" s="21" t="s">
        <v>174</v>
      </c>
      <c r="BE576" s="188">
        <f>IF(N576="základní",J576,0)</f>
        <v>0</v>
      </c>
      <c r="BF576" s="188">
        <f>IF(N576="snížená",J576,0)</f>
        <v>0</v>
      </c>
      <c r="BG576" s="188">
        <f>IF(N576="zákl. přenesená",J576,0)</f>
        <v>0</v>
      </c>
      <c r="BH576" s="188">
        <f>IF(N576="sníž. přenesená",J576,0)</f>
        <v>0</v>
      </c>
      <c r="BI576" s="188">
        <f>IF(N576="nulová",J576,0)</f>
        <v>0</v>
      </c>
      <c r="BJ576" s="21" t="s">
        <v>79</v>
      </c>
      <c r="BK576" s="188">
        <f>ROUND(I576*H576,2)</f>
        <v>0</v>
      </c>
      <c r="BL576" s="21" t="s">
        <v>111</v>
      </c>
      <c r="BM576" s="187" t="s">
        <v>725</v>
      </c>
    </row>
    <row r="577" s="2" customFormat="1">
      <c r="A577" s="40"/>
      <c r="B577" s="41"/>
      <c r="C577" s="40"/>
      <c r="D577" s="189" t="s">
        <v>182</v>
      </c>
      <c r="E577" s="40"/>
      <c r="F577" s="190" t="s">
        <v>197</v>
      </c>
      <c r="G577" s="40"/>
      <c r="H577" s="40"/>
      <c r="I577" s="191"/>
      <c r="J577" s="40"/>
      <c r="K577" s="40"/>
      <c r="L577" s="41"/>
      <c r="M577" s="192"/>
      <c r="N577" s="193"/>
      <c r="O577" s="74"/>
      <c r="P577" s="74"/>
      <c r="Q577" s="74"/>
      <c r="R577" s="74"/>
      <c r="S577" s="74"/>
      <c r="T577" s="75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21" t="s">
        <v>182</v>
      </c>
      <c r="AU577" s="21" t="s">
        <v>81</v>
      </c>
    </row>
    <row r="578" s="12" customFormat="1" ht="22.8" customHeight="1">
      <c r="A578" s="12"/>
      <c r="B578" s="162"/>
      <c r="C578" s="12"/>
      <c r="D578" s="163" t="s">
        <v>71</v>
      </c>
      <c r="E578" s="173" t="s">
        <v>218</v>
      </c>
      <c r="F578" s="173" t="s">
        <v>726</v>
      </c>
      <c r="G578" s="12"/>
      <c r="H578" s="12"/>
      <c r="I578" s="165"/>
      <c r="J578" s="174">
        <f>BK578</f>
        <v>0</v>
      </c>
      <c r="K578" s="12"/>
      <c r="L578" s="162"/>
      <c r="M578" s="167"/>
      <c r="N578" s="168"/>
      <c r="O578" s="168"/>
      <c r="P578" s="169">
        <f>SUM(P579:P649)</f>
        <v>0</v>
      </c>
      <c r="Q578" s="168"/>
      <c r="R578" s="169">
        <f>SUM(R579:R649)</f>
        <v>530.28108545190003</v>
      </c>
      <c r="S578" s="168"/>
      <c r="T578" s="170">
        <f>SUM(T579:T649)</f>
        <v>0</v>
      </c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R578" s="163" t="s">
        <v>79</v>
      </c>
      <c r="AT578" s="171" t="s">
        <v>71</v>
      </c>
      <c r="AU578" s="171" t="s">
        <v>79</v>
      </c>
      <c r="AY578" s="163" t="s">
        <v>174</v>
      </c>
      <c r="BK578" s="172">
        <f>SUM(BK579:BK649)</f>
        <v>0</v>
      </c>
    </row>
    <row r="579" s="2" customFormat="1">
      <c r="A579" s="40"/>
      <c r="B579" s="175"/>
      <c r="C579" s="176" t="s">
        <v>727</v>
      </c>
      <c r="D579" s="176" t="s">
        <v>176</v>
      </c>
      <c r="E579" s="177" t="s">
        <v>728</v>
      </c>
      <c r="F579" s="178" t="s">
        <v>729</v>
      </c>
      <c r="G579" s="179" t="s">
        <v>210</v>
      </c>
      <c r="H579" s="180">
        <v>669</v>
      </c>
      <c r="I579" s="181"/>
      <c r="J579" s="182">
        <f>ROUND(I579*H579,2)</f>
        <v>0</v>
      </c>
      <c r="K579" s="178" t="s">
        <v>180</v>
      </c>
      <c r="L579" s="41"/>
      <c r="M579" s="183" t="s">
        <v>3</v>
      </c>
      <c r="N579" s="184" t="s">
        <v>43</v>
      </c>
      <c r="O579" s="74"/>
      <c r="P579" s="185">
        <f>O579*H579</f>
        <v>0</v>
      </c>
      <c r="Q579" s="185">
        <v>0.013225729</v>
      </c>
      <c r="R579" s="185">
        <f>Q579*H579</f>
        <v>8.848012701</v>
      </c>
      <c r="S579" s="185">
        <v>0</v>
      </c>
      <c r="T579" s="186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187" t="s">
        <v>111</v>
      </c>
      <c r="AT579" s="187" t="s">
        <v>176</v>
      </c>
      <c r="AU579" s="187" t="s">
        <v>81</v>
      </c>
      <c r="AY579" s="21" t="s">
        <v>174</v>
      </c>
      <c r="BE579" s="188">
        <f>IF(N579="základní",J579,0)</f>
        <v>0</v>
      </c>
      <c r="BF579" s="188">
        <f>IF(N579="snížená",J579,0)</f>
        <v>0</v>
      </c>
      <c r="BG579" s="188">
        <f>IF(N579="zákl. přenesená",J579,0)</f>
        <v>0</v>
      </c>
      <c r="BH579" s="188">
        <f>IF(N579="sníž. přenesená",J579,0)</f>
        <v>0</v>
      </c>
      <c r="BI579" s="188">
        <f>IF(N579="nulová",J579,0)</f>
        <v>0</v>
      </c>
      <c r="BJ579" s="21" t="s">
        <v>79</v>
      </c>
      <c r="BK579" s="188">
        <f>ROUND(I579*H579,2)</f>
        <v>0</v>
      </c>
      <c r="BL579" s="21" t="s">
        <v>111</v>
      </c>
      <c r="BM579" s="187" t="s">
        <v>730</v>
      </c>
    </row>
    <row r="580" s="2" customFormat="1">
      <c r="A580" s="40"/>
      <c r="B580" s="41"/>
      <c r="C580" s="40"/>
      <c r="D580" s="189" t="s">
        <v>182</v>
      </c>
      <c r="E580" s="40"/>
      <c r="F580" s="190" t="s">
        <v>227</v>
      </c>
      <c r="G580" s="40"/>
      <c r="H580" s="40"/>
      <c r="I580" s="191"/>
      <c r="J580" s="40"/>
      <c r="K580" s="40"/>
      <c r="L580" s="41"/>
      <c r="M580" s="192"/>
      <c r="N580" s="193"/>
      <c r="O580" s="74"/>
      <c r="P580" s="74"/>
      <c r="Q580" s="74"/>
      <c r="R580" s="74"/>
      <c r="S580" s="74"/>
      <c r="T580" s="75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21" t="s">
        <v>182</v>
      </c>
      <c r="AU580" s="21" t="s">
        <v>81</v>
      </c>
    </row>
    <row r="581" s="13" customFormat="1">
      <c r="A581" s="13"/>
      <c r="B581" s="194"/>
      <c r="C581" s="13"/>
      <c r="D581" s="189" t="s">
        <v>184</v>
      </c>
      <c r="E581" s="195" t="s">
        <v>3</v>
      </c>
      <c r="F581" s="196" t="s">
        <v>731</v>
      </c>
      <c r="G581" s="13"/>
      <c r="H581" s="197">
        <v>173</v>
      </c>
      <c r="I581" s="198"/>
      <c r="J581" s="13"/>
      <c r="K581" s="13"/>
      <c r="L581" s="194"/>
      <c r="M581" s="199"/>
      <c r="N581" s="200"/>
      <c r="O581" s="200"/>
      <c r="P581" s="200"/>
      <c r="Q581" s="200"/>
      <c r="R581" s="200"/>
      <c r="S581" s="200"/>
      <c r="T581" s="20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195" t="s">
        <v>184</v>
      </c>
      <c r="AU581" s="195" t="s">
        <v>81</v>
      </c>
      <c r="AV581" s="13" t="s">
        <v>81</v>
      </c>
      <c r="AW581" s="13" t="s">
        <v>33</v>
      </c>
      <c r="AX581" s="13" t="s">
        <v>72</v>
      </c>
      <c r="AY581" s="195" t="s">
        <v>174</v>
      </c>
    </row>
    <row r="582" s="13" customFormat="1">
      <c r="A582" s="13"/>
      <c r="B582" s="194"/>
      <c r="C582" s="13"/>
      <c r="D582" s="189" t="s">
        <v>184</v>
      </c>
      <c r="E582" s="195" t="s">
        <v>3</v>
      </c>
      <c r="F582" s="196" t="s">
        <v>732</v>
      </c>
      <c r="G582" s="13"/>
      <c r="H582" s="197">
        <v>126</v>
      </c>
      <c r="I582" s="198"/>
      <c r="J582" s="13"/>
      <c r="K582" s="13"/>
      <c r="L582" s="194"/>
      <c r="M582" s="199"/>
      <c r="N582" s="200"/>
      <c r="O582" s="200"/>
      <c r="P582" s="200"/>
      <c r="Q582" s="200"/>
      <c r="R582" s="200"/>
      <c r="S582" s="200"/>
      <c r="T582" s="201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195" t="s">
        <v>184</v>
      </c>
      <c r="AU582" s="195" t="s">
        <v>81</v>
      </c>
      <c r="AV582" s="13" t="s">
        <v>81</v>
      </c>
      <c r="AW582" s="13" t="s">
        <v>33</v>
      </c>
      <c r="AX582" s="13" t="s">
        <v>72</v>
      </c>
      <c r="AY582" s="195" t="s">
        <v>174</v>
      </c>
    </row>
    <row r="583" s="13" customFormat="1">
      <c r="A583" s="13"/>
      <c r="B583" s="194"/>
      <c r="C583" s="13"/>
      <c r="D583" s="189" t="s">
        <v>184</v>
      </c>
      <c r="E583" s="195" t="s">
        <v>3</v>
      </c>
      <c r="F583" s="196" t="s">
        <v>733</v>
      </c>
      <c r="G583" s="13"/>
      <c r="H583" s="197">
        <v>25</v>
      </c>
      <c r="I583" s="198"/>
      <c r="J583" s="13"/>
      <c r="K583" s="13"/>
      <c r="L583" s="194"/>
      <c r="M583" s="199"/>
      <c r="N583" s="200"/>
      <c r="O583" s="200"/>
      <c r="P583" s="200"/>
      <c r="Q583" s="200"/>
      <c r="R583" s="200"/>
      <c r="S583" s="200"/>
      <c r="T583" s="201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195" t="s">
        <v>184</v>
      </c>
      <c r="AU583" s="195" t="s">
        <v>81</v>
      </c>
      <c r="AV583" s="13" t="s">
        <v>81</v>
      </c>
      <c r="AW583" s="13" t="s">
        <v>33</v>
      </c>
      <c r="AX583" s="13" t="s">
        <v>72</v>
      </c>
      <c r="AY583" s="195" t="s">
        <v>174</v>
      </c>
    </row>
    <row r="584" s="13" customFormat="1">
      <c r="A584" s="13"/>
      <c r="B584" s="194"/>
      <c r="C584" s="13"/>
      <c r="D584" s="189" t="s">
        <v>184</v>
      </c>
      <c r="E584" s="195" t="s">
        <v>3</v>
      </c>
      <c r="F584" s="196" t="s">
        <v>734</v>
      </c>
      <c r="G584" s="13"/>
      <c r="H584" s="197">
        <v>63</v>
      </c>
      <c r="I584" s="198"/>
      <c r="J584" s="13"/>
      <c r="K584" s="13"/>
      <c r="L584" s="194"/>
      <c r="M584" s="199"/>
      <c r="N584" s="200"/>
      <c r="O584" s="200"/>
      <c r="P584" s="200"/>
      <c r="Q584" s="200"/>
      <c r="R584" s="200"/>
      <c r="S584" s="200"/>
      <c r="T584" s="201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195" t="s">
        <v>184</v>
      </c>
      <c r="AU584" s="195" t="s">
        <v>81</v>
      </c>
      <c r="AV584" s="13" t="s">
        <v>81</v>
      </c>
      <c r="AW584" s="13" t="s">
        <v>33</v>
      </c>
      <c r="AX584" s="13" t="s">
        <v>72</v>
      </c>
      <c r="AY584" s="195" t="s">
        <v>174</v>
      </c>
    </row>
    <row r="585" s="13" customFormat="1">
      <c r="A585" s="13"/>
      <c r="B585" s="194"/>
      <c r="C585" s="13"/>
      <c r="D585" s="189" t="s">
        <v>184</v>
      </c>
      <c r="E585" s="195" t="s">
        <v>3</v>
      </c>
      <c r="F585" s="196" t="s">
        <v>735</v>
      </c>
      <c r="G585" s="13"/>
      <c r="H585" s="197">
        <v>282</v>
      </c>
      <c r="I585" s="198"/>
      <c r="J585" s="13"/>
      <c r="K585" s="13"/>
      <c r="L585" s="194"/>
      <c r="M585" s="199"/>
      <c r="N585" s="200"/>
      <c r="O585" s="200"/>
      <c r="P585" s="200"/>
      <c r="Q585" s="200"/>
      <c r="R585" s="200"/>
      <c r="S585" s="200"/>
      <c r="T585" s="201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195" t="s">
        <v>184</v>
      </c>
      <c r="AU585" s="195" t="s">
        <v>81</v>
      </c>
      <c r="AV585" s="13" t="s">
        <v>81</v>
      </c>
      <c r="AW585" s="13" t="s">
        <v>33</v>
      </c>
      <c r="AX585" s="13" t="s">
        <v>72</v>
      </c>
      <c r="AY585" s="195" t="s">
        <v>174</v>
      </c>
    </row>
    <row r="586" s="14" customFormat="1">
      <c r="A586" s="14"/>
      <c r="B586" s="202"/>
      <c r="C586" s="14"/>
      <c r="D586" s="189" t="s">
        <v>184</v>
      </c>
      <c r="E586" s="203" t="s">
        <v>3</v>
      </c>
      <c r="F586" s="204" t="s">
        <v>187</v>
      </c>
      <c r="G586" s="14"/>
      <c r="H586" s="205">
        <v>669</v>
      </c>
      <c r="I586" s="206"/>
      <c r="J586" s="14"/>
      <c r="K586" s="14"/>
      <c r="L586" s="202"/>
      <c r="M586" s="207"/>
      <c r="N586" s="208"/>
      <c r="O586" s="208"/>
      <c r="P586" s="208"/>
      <c r="Q586" s="208"/>
      <c r="R586" s="208"/>
      <c r="S586" s="208"/>
      <c r="T586" s="209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03" t="s">
        <v>184</v>
      </c>
      <c r="AU586" s="203" t="s">
        <v>81</v>
      </c>
      <c r="AV586" s="14" t="s">
        <v>111</v>
      </c>
      <c r="AW586" s="14" t="s">
        <v>33</v>
      </c>
      <c r="AX586" s="14" t="s">
        <v>79</v>
      </c>
      <c r="AY586" s="203" t="s">
        <v>174</v>
      </c>
    </row>
    <row r="587" s="2" customFormat="1">
      <c r="A587" s="40"/>
      <c r="B587" s="175"/>
      <c r="C587" s="176" t="s">
        <v>736</v>
      </c>
      <c r="D587" s="176" t="s">
        <v>176</v>
      </c>
      <c r="E587" s="177" t="s">
        <v>737</v>
      </c>
      <c r="F587" s="178" t="s">
        <v>738</v>
      </c>
      <c r="G587" s="179" t="s">
        <v>210</v>
      </c>
      <c r="H587" s="180">
        <v>2064.5</v>
      </c>
      <c r="I587" s="181"/>
      <c r="J587" s="182">
        <f>ROUND(I587*H587,2)</f>
        <v>0</v>
      </c>
      <c r="K587" s="178" t="s">
        <v>180</v>
      </c>
      <c r="L587" s="41"/>
      <c r="M587" s="183" t="s">
        <v>3</v>
      </c>
      <c r="N587" s="184" t="s">
        <v>43</v>
      </c>
      <c r="O587" s="74"/>
      <c r="P587" s="185">
        <f>O587*H587</f>
        <v>0</v>
      </c>
      <c r="Q587" s="185">
        <v>0.016422640200000001</v>
      </c>
      <c r="R587" s="185">
        <f>Q587*H587</f>
        <v>33.904540692899999</v>
      </c>
      <c r="S587" s="185">
        <v>0</v>
      </c>
      <c r="T587" s="186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187" t="s">
        <v>111</v>
      </c>
      <c r="AT587" s="187" t="s">
        <v>176</v>
      </c>
      <c r="AU587" s="187" t="s">
        <v>81</v>
      </c>
      <c r="AY587" s="21" t="s">
        <v>174</v>
      </c>
      <c r="BE587" s="188">
        <f>IF(N587="základní",J587,0)</f>
        <v>0</v>
      </c>
      <c r="BF587" s="188">
        <f>IF(N587="snížená",J587,0)</f>
        <v>0</v>
      </c>
      <c r="BG587" s="188">
        <f>IF(N587="zákl. přenesená",J587,0)</f>
        <v>0</v>
      </c>
      <c r="BH587" s="188">
        <f>IF(N587="sníž. přenesená",J587,0)</f>
        <v>0</v>
      </c>
      <c r="BI587" s="188">
        <f>IF(N587="nulová",J587,0)</f>
        <v>0</v>
      </c>
      <c r="BJ587" s="21" t="s">
        <v>79</v>
      </c>
      <c r="BK587" s="188">
        <f>ROUND(I587*H587,2)</f>
        <v>0</v>
      </c>
      <c r="BL587" s="21" t="s">
        <v>111</v>
      </c>
      <c r="BM587" s="187" t="s">
        <v>739</v>
      </c>
    </row>
    <row r="588" s="2" customFormat="1">
      <c r="A588" s="40"/>
      <c r="B588" s="41"/>
      <c r="C588" s="40"/>
      <c r="D588" s="189" t="s">
        <v>182</v>
      </c>
      <c r="E588" s="40"/>
      <c r="F588" s="190" t="s">
        <v>227</v>
      </c>
      <c r="G588" s="40"/>
      <c r="H588" s="40"/>
      <c r="I588" s="191"/>
      <c r="J588" s="40"/>
      <c r="K588" s="40"/>
      <c r="L588" s="41"/>
      <c r="M588" s="192"/>
      <c r="N588" s="193"/>
      <c r="O588" s="74"/>
      <c r="P588" s="74"/>
      <c r="Q588" s="74"/>
      <c r="R588" s="74"/>
      <c r="S588" s="74"/>
      <c r="T588" s="75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21" t="s">
        <v>182</v>
      </c>
      <c r="AU588" s="21" t="s">
        <v>81</v>
      </c>
    </row>
    <row r="589" s="13" customFormat="1">
      <c r="A589" s="13"/>
      <c r="B589" s="194"/>
      <c r="C589" s="13"/>
      <c r="D589" s="189" t="s">
        <v>184</v>
      </c>
      <c r="E589" s="195" t="s">
        <v>3</v>
      </c>
      <c r="F589" s="196" t="s">
        <v>740</v>
      </c>
      <c r="G589" s="13"/>
      <c r="H589" s="197">
        <v>1202</v>
      </c>
      <c r="I589" s="198"/>
      <c r="J589" s="13"/>
      <c r="K589" s="13"/>
      <c r="L589" s="194"/>
      <c r="M589" s="199"/>
      <c r="N589" s="200"/>
      <c r="O589" s="200"/>
      <c r="P589" s="200"/>
      <c r="Q589" s="200"/>
      <c r="R589" s="200"/>
      <c r="S589" s="200"/>
      <c r="T589" s="20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195" t="s">
        <v>184</v>
      </c>
      <c r="AU589" s="195" t="s">
        <v>81</v>
      </c>
      <c r="AV589" s="13" t="s">
        <v>81</v>
      </c>
      <c r="AW589" s="13" t="s">
        <v>33</v>
      </c>
      <c r="AX589" s="13" t="s">
        <v>72</v>
      </c>
      <c r="AY589" s="195" t="s">
        <v>174</v>
      </c>
    </row>
    <row r="590" s="13" customFormat="1">
      <c r="A590" s="13"/>
      <c r="B590" s="194"/>
      <c r="C590" s="13"/>
      <c r="D590" s="189" t="s">
        <v>184</v>
      </c>
      <c r="E590" s="195" t="s">
        <v>3</v>
      </c>
      <c r="F590" s="196" t="s">
        <v>741</v>
      </c>
      <c r="G590" s="13"/>
      <c r="H590" s="197">
        <v>55.5</v>
      </c>
      <c r="I590" s="198"/>
      <c r="J590" s="13"/>
      <c r="K590" s="13"/>
      <c r="L590" s="194"/>
      <c r="M590" s="199"/>
      <c r="N590" s="200"/>
      <c r="O590" s="200"/>
      <c r="P590" s="200"/>
      <c r="Q590" s="200"/>
      <c r="R590" s="200"/>
      <c r="S590" s="200"/>
      <c r="T590" s="201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195" t="s">
        <v>184</v>
      </c>
      <c r="AU590" s="195" t="s">
        <v>81</v>
      </c>
      <c r="AV590" s="13" t="s">
        <v>81</v>
      </c>
      <c r="AW590" s="13" t="s">
        <v>33</v>
      </c>
      <c r="AX590" s="13" t="s">
        <v>72</v>
      </c>
      <c r="AY590" s="195" t="s">
        <v>174</v>
      </c>
    </row>
    <row r="591" s="13" customFormat="1">
      <c r="A591" s="13"/>
      <c r="B591" s="194"/>
      <c r="C591" s="13"/>
      <c r="D591" s="189" t="s">
        <v>184</v>
      </c>
      <c r="E591" s="195" t="s">
        <v>3</v>
      </c>
      <c r="F591" s="196" t="s">
        <v>742</v>
      </c>
      <c r="G591" s="13"/>
      <c r="H591" s="197">
        <v>348.5</v>
      </c>
      <c r="I591" s="198"/>
      <c r="J591" s="13"/>
      <c r="K591" s="13"/>
      <c r="L591" s="194"/>
      <c r="M591" s="199"/>
      <c r="N591" s="200"/>
      <c r="O591" s="200"/>
      <c r="P591" s="200"/>
      <c r="Q591" s="200"/>
      <c r="R591" s="200"/>
      <c r="S591" s="200"/>
      <c r="T591" s="20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195" t="s">
        <v>184</v>
      </c>
      <c r="AU591" s="195" t="s">
        <v>81</v>
      </c>
      <c r="AV591" s="13" t="s">
        <v>81</v>
      </c>
      <c r="AW591" s="13" t="s">
        <v>33</v>
      </c>
      <c r="AX591" s="13" t="s">
        <v>72</v>
      </c>
      <c r="AY591" s="195" t="s">
        <v>174</v>
      </c>
    </row>
    <row r="592" s="13" customFormat="1">
      <c r="A592" s="13"/>
      <c r="B592" s="194"/>
      <c r="C592" s="13"/>
      <c r="D592" s="189" t="s">
        <v>184</v>
      </c>
      <c r="E592" s="195" t="s">
        <v>3</v>
      </c>
      <c r="F592" s="196" t="s">
        <v>743</v>
      </c>
      <c r="G592" s="13"/>
      <c r="H592" s="197">
        <v>458.5</v>
      </c>
      <c r="I592" s="198"/>
      <c r="J592" s="13"/>
      <c r="K592" s="13"/>
      <c r="L592" s="194"/>
      <c r="M592" s="199"/>
      <c r="N592" s="200"/>
      <c r="O592" s="200"/>
      <c r="P592" s="200"/>
      <c r="Q592" s="200"/>
      <c r="R592" s="200"/>
      <c r="S592" s="200"/>
      <c r="T592" s="201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195" t="s">
        <v>184</v>
      </c>
      <c r="AU592" s="195" t="s">
        <v>81</v>
      </c>
      <c r="AV592" s="13" t="s">
        <v>81</v>
      </c>
      <c r="AW592" s="13" t="s">
        <v>33</v>
      </c>
      <c r="AX592" s="13" t="s">
        <v>72</v>
      </c>
      <c r="AY592" s="195" t="s">
        <v>174</v>
      </c>
    </row>
    <row r="593" s="14" customFormat="1">
      <c r="A593" s="14"/>
      <c r="B593" s="202"/>
      <c r="C593" s="14"/>
      <c r="D593" s="189" t="s">
        <v>184</v>
      </c>
      <c r="E593" s="203" t="s">
        <v>3</v>
      </c>
      <c r="F593" s="204" t="s">
        <v>187</v>
      </c>
      <c r="G593" s="14"/>
      <c r="H593" s="205">
        <v>2064.5</v>
      </c>
      <c r="I593" s="206"/>
      <c r="J593" s="14"/>
      <c r="K593" s="14"/>
      <c r="L593" s="202"/>
      <c r="M593" s="207"/>
      <c r="N593" s="208"/>
      <c r="O593" s="208"/>
      <c r="P593" s="208"/>
      <c r="Q593" s="208"/>
      <c r="R593" s="208"/>
      <c r="S593" s="208"/>
      <c r="T593" s="209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03" t="s">
        <v>184</v>
      </c>
      <c r="AU593" s="203" t="s">
        <v>81</v>
      </c>
      <c r="AV593" s="14" t="s">
        <v>111</v>
      </c>
      <c r="AW593" s="14" t="s">
        <v>33</v>
      </c>
      <c r="AX593" s="14" t="s">
        <v>79</v>
      </c>
      <c r="AY593" s="203" t="s">
        <v>174</v>
      </c>
    </row>
    <row r="594" s="2" customFormat="1">
      <c r="A594" s="40"/>
      <c r="B594" s="175"/>
      <c r="C594" s="176" t="s">
        <v>744</v>
      </c>
      <c r="D594" s="176" t="s">
        <v>176</v>
      </c>
      <c r="E594" s="177" t="s">
        <v>745</v>
      </c>
      <c r="F594" s="178" t="s">
        <v>746</v>
      </c>
      <c r="G594" s="179" t="s">
        <v>666</v>
      </c>
      <c r="H594" s="180">
        <v>17</v>
      </c>
      <c r="I594" s="181"/>
      <c r="J594" s="182">
        <f>ROUND(I594*H594,2)</f>
        <v>0</v>
      </c>
      <c r="K594" s="178" t="s">
        <v>180</v>
      </c>
      <c r="L594" s="41"/>
      <c r="M594" s="183" t="s">
        <v>3</v>
      </c>
      <c r="N594" s="184" t="s">
        <v>43</v>
      </c>
      <c r="O594" s="74"/>
      <c r="P594" s="185">
        <f>O594*H594</f>
        <v>0</v>
      </c>
      <c r="Q594" s="185">
        <v>1.5E-05</v>
      </c>
      <c r="R594" s="185">
        <f>Q594*H594</f>
        <v>0.00025500000000000002</v>
      </c>
      <c r="S594" s="185">
        <v>0</v>
      </c>
      <c r="T594" s="186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187" t="s">
        <v>111</v>
      </c>
      <c r="AT594" s="187" t="s">
        <v>176</v>
      </c>
      <c r="AU594" s="187" t="s">
        <v>81</v>
      </c>
      <c r="AY594" s="21" t="s">
        <v>174</v>
      </c>
      <c r="BE594" s="188">
        <f>IF(N594="základní",J594,0)</f>
        <v>0</v>
      </c>
      <c r="BF594" s="188">
        <f>IF(N594="snížená",J594,0)</f>
        <v>0</v>
      </c>
      <c r="BG594" s="188">
        <f>IF(N594="zákl. přenesená",J594,0)</f>
        <v>0</v>
      </c>
      <c r="BH594" s="188">
        <f>IF(N594="sníž. přenesená",J594,0)</f>
        <v>0</v>
      </c>
      <c r="BI594" s="188">
        <f>IF(N594="nulová",J594,0)</f>
        <v>0</v>
      </c>
      <c r="BJ594" s="21" t="s">
        <v>79</v>
      </c>
      <c r="BK594" s="188">
        <f>ROUND(I594*H594,2)</f>
        <v>0</v>
      </c>
      <c r="BL594" s="21" t="s">
        <v>111</v>
      </c>
      <c r="BM594" s="187" t="s">
        <v>747</v>
      </c>
    </row>
    <row r="595" s="2" customFormat="1">
      <c r="A595" s="40"/>
      <c r="B595" s="41"/>
      <c r="C595" s="40"/>
      <c r="D595" s="189" t="s">
        <v>182</v>
      </c>
      <c r="E595" s="40"/>
      <c r="F595" s="190" t="s">
        <v>183</v>
      </c>
      <c r="G595" s="40"/>
      <c r="H595" s="40"/>
      <c r="I595" s="191"/>
      <c r="J595" s="40"/>
      <c r="K595" s="40"/>
      <c r="L595" s="41"/>
      <c r="M595" s="192"/>
      <c r="N595" s="193"/>
      <c r="O595" s="74"/>
      <c r="P595" s="74"/>
      <c r="Q595" s="74"/>
      <c r="R595" s="74"/>
      <c r="S595" s="74"/>
      <c r="T595" s="75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21" t="s">
        <v>182</v>
      </c>
      <c r="AU595" s="21" t="s">
        <v>81</v>
      </c>
    </row>
    <row r="596" s="2" customFormat="1" ht="16.5" customHeight="1">
      <c r="A596" s="40"/>
      <c r="B596" s="175"/>
      <c r="C596" s="225" t="s">
        <v>748</v>
      </c>
      <c r="D596" s="225" t="s">
        <v>615</v>
      </c>
      <c r="E596" s="226" t="s">
        <v>749</v>
      </c>
      <c r="F596" s="227" t="s">
        <v>750</v>
      </c>
      <c r="G596" s="228" t="s">
        <v>666</v>
      </c>
      <c r="H596" s="229">
        <v>16</v>
      </c>
      <c r="I596" s="230"/>
      <c r="J596" s="231">
        <f>ROUND(I596*H596,2)</f>
        <v>0</v>
      </c>
      <c r="K596" s="227" t="s">
        <v>180</v>
      </c>
      <c r="L596" s="232"/>
      <c r="M596" s="233" t="s">
        <v>3</v>
      </c>
      <c r="N596" s="234" t="s">
        <v>43</v>
      </c>
      <c r="O596" s="74"/>
      <c r="P596" s="185">
        <f>O596*H596</f>
        <v>0</v>
      </c>
      <c r="Q596" s="185">
        <v>0.0043</v>
      </c>
      <c r="R596" s="185">
        <f>Q596*H596</f>
        <v>0.0688</v>
      </c>
      <c r="S596" s="185">
        <v>0</v>
      </c>
      <c r="T596" s="186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187" t="s">
        <v>218</v>
      </c>
      <c r="AT596" s="187" t="s">
        <v>615</v>
      </c>
      <c r="AU596" s="187" t="s">
        <v>81</v>
      </c>
      <c r="AY596" s="21" t="s">
        <v>174</v>
      </c>
      <c r="BE596" s="188">
        <f>IF(N596="základní",J596,0)</f>
        <v>0</v>
      </c>
      <c r="BF596" s="188">
        <f>IF(N596="snížená",J596,0)</f>
        <v>0</v>
      </c>
      <c r="BG596" s="188">
        <f>IF(N596="zákl. přenesená",J596,0)</f>
        <v>0</v>
      </c>
      <c r="BH596" s="188">
        <f>IF(N596="sníž. přenesená",J596,0)</f>
        <v>0</v>
      </c>
      <c r="BI596" s="188">
        <f>IF(N596="nulová",J596,0)</f>
        <v>0</v>
      </c>
      <c r="BJ596" s="21" t="s">
        <v>79</v>
      </c>
      <c r="BK596" s="188">
        <f>ROUND(I596*H596,2)</f>
        <v>0</v>
      </c>
      <c r="BL596" s="21" t="s">
        <v>111</v>
      </c>
      <c r="BM596" s="187" t="s">
        <v>751</v>
      </c>
    </row>
    <row r="597" s="2" customFormat="1">
      <c r="A597" s="40"/>
      <c r="B597" s="41"/>
      <c r="C597" s="40"/>
      <c r="D597" s="189" t="s">
        <v>182</v>
      </c>
      <c r="E597" s="40"/>
      <c r="F597" s="190" t="s">
        <v>752</v>
      </c>
      <c r="G597" s="40"/>
      <c r="H597" s="40"/>
      <c r="I597" s="191"/>
      <c r="J597" s="40"/>
      <c r="K597" s="40"/>
      <c r="L597" s="41"/>
      <c r="M597" s="192"/>
      <c r="N597" s="193"/>
      <c r="O597" s="74"/>
      <c r="P597" s="74"/>
      <c r="Q597" s="74"/>
      <c r="R597" s="74"/>
      <c r="S597" s="74"/>
      <c r="T597" s="75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21" t="s">
        <v>182</v>
      </c>
      <c r="AU597" s="21" t="s">
        <v>81</v>
      </c>
    </row>
    <row r="598" s="2" customFormat="1" ht="16.5" customHeight="1">
      <c r="A598" s="40"/>
      <c r="B598" s="175"/>
      <c r="C598" s="225" t="s">
        <v>753</v>
      </c>
      <c r="D598" s="225" t="s">
        <v>615</v>
      </c>
      <c r="E598" s="226" t="s">
        <v>754</v>
      </c>
      <c r="F598" s="227" t="s">
        <v>755</v>
      </c>
      <c r="G598" s="228" t="s">
        <v>666</v>
      </c>
      <c r="H598" s="229">
        <v>1</v>
      </c>
      <c r="I598" s="230"/>
      <c r="J598" s="231">
        <f>ROUND(I598*H598,2)</f>
        <v>0</v>
      </c>
      <c r="K598" s="227" t="s">
        <v>180</v>
      </c>
      <c r="L598" s="232"/>
      <c r="M598" s="233" t="s">
        <v>3</v>
      </c>
      <c r="N598" s="234" t="s">
        <v>43</v>
      </c>
      <c r="O598" s="74"/>
      <c r="P598" s="185">
        <f>O598*H598</f>
        <v>0</v>
      </c>
      <c r="Q598" s="185">
        <v>0.0042599999999999999</v>
      </c>
      <c r="R598" s="185">
        <f>Q598*H598</f>
        <v>0.0042599999999999999</v>
      </c>
      <c r="S598" s="185">
        <v>0</v>
      </c>
      <c r="T598" s="186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187" t="s">
        <v>218</v>
      </c>
      <c r="AT598" s="187" t="s">
        <v>615</v>
      </c>
      <c r="AU598" s="187" t="s">
        <v>81</v>
      </c>
      <c r="AY598" s="21" t="s">
        <v>174</v>
      </c>
      <c r="BE598" s="188">
        <f>IF(N598="základní",J598,0)</f>
        <v>0</v>
      </c>
      <c r="BF598" s="188">
        <f>IF(N598="snížená",J598,0)</f>
        <v>0</v>
      </c>
      <c r="BG598" s="188">
        <f>IF(N598="zákl. přenesená",J598,0)</f>
        <v>0</v>
      </c>
      <c r="BH598" s="188">
        <f>IF(N598="sníž. přenesená",J598,0)</f>
        <v>0</v>
      </c>
      <c r="BI598" s="188">
        <f>IF(N598="nulová",J598,0)</f>
        <v>0</v>
      </c>
      <c r="BJ598" s="21" t="s">
        <v>79</v>
      </c>
      <c r="BK598" s="188">
        <f>ROUND(I598*H598,2)</f>
        <v>0</v>
      </c>
      <c r="BL598" s="21" t="s">
        <v>111</v>
      </c>
      <c r="BM598" s="187" t="s">
        <v>756</v>
      </c>
    </row>
    <row r="599" s="2" customFormat="1">
      <c r="A599" s="40"/>
      <c r="B599" s="41"/>
      <c r="C599" s="40"/>
      <c r="D599" s="189" t="s">
        <v>182</v>
      </c>
      <c r="E599" s="40"/>
      <c r="F599" s="190" t="s">
        <v>752</v>
      </c>
      <c r="G599" s="40"/>
      <c r="H599" s="40"/>
      <c r="I599" s="191"/>
      <c r="J599" s="40"/>
      <c r="K599" s="40"/>
      <c r="L599" s="41"/>
      <c r="M599" s="192"/>
      <c r="N599" s="193"/>
      <c r="O599" s="74"/>
      <c r="P599" s="74"/>
      <c r="Q599" s="74"/>
      <c r="R599" s="74"/>
      <c r="S599" s="74"/>
      <c r="T599" s="75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21" t="s">
        <v>182</v>
      </c>
      <c r="AU599" s="21" t="s">
        <v>81</v>
      </c>
    </row>
    <row r="600" s="2" customFormat="1">
      <c r="A600" s="40"/>
      <c r="B600" s="175"/>
      <c r="C600" s="176" t="s">
        <v>757</v>
      </c>
      <c r="D600" s="176" t="s">
        <v>176</v>
      </c>
      <c r="E600" s="177" t="s">
        <v>758</v>
      </c>
      <c r="F600" s="178" t="s">
        <v>759</v>
      </c>
      <c r="G600" s="179" t="s">
        <v>666</v>
      </c>
      <c r="H600" s="180">
        <v>74</v>
      </c>
      <c r="I600" s="181"/>
      <c r="J600" s="182">
        <f>ROUND(I600*H600,2)</f>
        <v>0</v>
      </c>
      <c r="K600" s="178" t="s">
        <v>180</v>
      </c>
      <c r="L600" s="41"/>
      <c r="M600" s="183" t="s">
        <v>3</v>
      </c>
      <c r="N600" s="184" t="s">
        <v>43</v>
      </c>
      <c r="O600" s="74"/>
      <c r="P600" s="185">
        <f>O600*H600</f>
        <v>0</v>
      </c>
      <c r="Q600" s="185">
        <v>2.2500000000000001E-05</v>
      </c>
      <c r="R600" s="185">
        <f>Q600*H600</f>
        <v>0.001665</v>
      </c>
      <c r="S600" s="185">
        <v>0</v>
      </c>
      <c r="T600" s="186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187" t="s">
        <v>111</v>
      </c>
      <c r="AT600" s="187" t="s">
        <v>176</v>
      </c>
      <c r="AU600" s="187" t="s">
        <v>81</v>
      </c>
      <c r="AY600" s="21" t="s">
        <v>174</v>
      </c>
      <c r="BE600" s="188">
        <f>IF(N600="základní",J600,0)</f>
        <v>0</v>
      </c>
      <c r="BF600" s="188">
        <f>IF(N600="snížená",J600,0)</f>
        <v>0</v>
      </c>
      <c r="BG600" s="188">
        <f>IF(N600="zákl. přenesená",J600,0)</f>
        <v>0</v>
      </c>
      <c r="BH600" s="188">
        <f>IF(N600="sníž. přenesená",J600,0)</f>
        <v>0</v>
      </c>
      <c r="BI600" s="188">
        <f>IF(N600="nulová",J600,0)</f>
        <v>0</v>
      </c>
      <c r="BJ600" s="21" t="s">
        <v>79</v>
      </c>
      <c r="BK600" s="188">
        <f>ROUND(I600*H600,2)</f>
        <v>0</v>
      </c>
      <c r="BL600" s="21" t="s">
        <v>111</v>
      </c>
      <c r="BM600" s="187" t="s">
        <v>760</v>
      </c>
    </row>
    <row r="601" s="2" customFormat="1">
      <c r="A601" s="40"/>
      <c r="B601" s="41"/>
      <c r="C601" s="40"/>
      <c r="D601" s="189" t="s">
        <v>182</v>
      </c>
      <c r="E601" s="40"/>
      <c r="F601" s="190" t="s">
        <v>183</v>
      </c>
      <c r="G601" s="40"/>
      <c r="H601" s="40"/>
      <c r="I601" s="191"/>
      <c r="J601" s="40"/>
      <c r="K601" s="40"/>
      <c r="L601" s="41"/>
      <c r="M601" s="192"/>
      <c r="N601" s="193"/>
      <c r="O601" s="74"/>
      <c r="P601" s="74"/>
      <c r="Q601" s="74"/>
      <c r="R601" s="74"/>
      <c r="S601" s="74"/>
      <c r="T601" s="75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21" t="s">
        <v>182</v>
      </c>
      <c r="AU601" s="21" t="s">
        <v>81</v>
      </c>
    </row>
    <row r="602" s="2" customFormat="1" ht="16.5" customHeight="1">
      <c r="A602" s="40"/>
      <c r="B602" s="175"/>
      <c r="C602" s="225" t="s">
        <v>761</v>
      </c>
      <c r="D602" s="225" t="s">
        <v>615</v>
      </c>
      <c r="E602" s="226" t="s">
        <v>762</v>
      </c>
      <c r="F602" s="227" t="s">
        <v>763</v>
      </c>
      <c r="G602" s="228" t="s">
        <v>666</v>
      </c>
      <c r="H602" s="229">
        <v>74</v>
      </c>
      <c r="I602" s="230"/>
      <c r="J602" s="231">
        <f>ROUND(I602*H602,2)</f>
        <v>0</v>
      </c>
      <c r="K602" s="227" t="s">
        <v>180</v>
      </c>
      <c r="L602" s="232"/>
      <c r="M602" s="233" t="s">
        <v>3</v>
      </c>
      <c r="N602" s="234" t="s">
        <v>43</v>
      </c>
      <c r="O602" s="74"/>
      <c r="P602" s="185">
        <f>O602*H602</f>
        <v>0</v>
      </c>
      <c r="Q602" s="185">
        <v>0.0073000000000000001</v>
      </c>
      <c r="R602" s="185">
        <f>Q602*H602</f>
        <v>0.54020000000000001</v>
      </c>
      <c r="S602" s="185">
        <v>0</v>
      </c>
      <c r="T602" s="186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187" t="s">
        <v>218</v>
      </c>
      <c r="AT602" s="187" t="s">
        <v>615</v>
      </c>
      <c r="AU602" s="187" t="s">
        <v>81</v>
      </c>
      <c r="AY602" s="21" t="s">
        <v>174</v>
      </c>
      <c r="BE602" s="188">
        <f>IF(N602="základní",J602,0)</f>
        <v>0</v>
      </c>
      <c r="BF602" s="188">
        <f>IF(N602="snížená",J602,0)</f>
        <v>0</v>
      </c>
      <c r="BG602" s="188">
        <f>IF(N602="zákl. přenesená",J602,0)</f>
        <v>0</v>
      </c>
      <c r="BH602" s="188">
        <f>IF(N602="sníž. přenesená",J602,0)</f>
        <v>0</v>
      </c>
      <c r="BI602" s="188">
        <f>IF(N602="nulová",J602,0)</f>
        <v>0</v>
      </c>
      <c r="BJ602" s="21" t="s">
        <v>79</v>
      </c>
      <c r="BK602" s="188">
        <f>ROUND(I602*H602,2)</f>
        <v>0</v>
      </c>
      <c r="BL602" s="21" t="s">
        <v>111</v>
      </c>
      <c r="BM602" s="187" t="s">
        <v>764</v>
      </c>
    </row>
    <row r="603" s="2" customFormat="1">
      <c r="A603" s="40"/>
      <c r="B603" s="41"/>
      <c r="C603" s="40"/>
      <c r="D603" s="189" t="s">
        <v>182</v>
      </c>
      <c r="E603" s="40"/>
      <c r="F603" s="190" t="s">
        <v>765</v>
      </c>
      <c r="G603" s="40"/>
      <c r="H603" s="40"/>
      <c r="I603" s="191"/>
      <c r="J603" s="40"/>
      <c r="K603" s="40"/>
      <c r="L603" s="41"/>
      <c r="M603" s="192"/>
      <c r="N603" s="193"/>
      <c r="O603" s="74"/>
      <c r="P603" s="74"/>
      <c r="Q603" s="74"/>
      <c r="R603" s="74"/>
      <c r="S603" s="74"/>
      <c r="T603" s="75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21" t="s">
        <v>182</v>
      </c>
      <c r="AU603" s="21" t="s">
        <v>81</v>
      </c>
    </row>
    <row r="604" s="2" customFormat="1" ht="16.5" customHeight="1">
      <c r="A604" s="40"/>
      <c r="B604" s="175"/>
      <c r="C604" s="225" t="s">
        <v>766</v>
      </c>
      <c r="D604" s="225" t="s">
        <v>615</v>
      </c>
      <c r="E604" s="226" t="s">
        <v>767</v>
      </c>
      <c r="F604" s="227" t="s">
        <v>768</v>
      </c>
      <c r="G604" s="228" t="s">
        <v>666</v>
      </c>
      <c r="H604" s="229">
        <v>1</v>
      </c>
      <c r="I604" s="230"/>
      <c r="J604" s="231">
        <f>ROUND(I604*H604,2)</f>
        <v>0</v>
      </c>
      <c r="K604" s="227" t="s">
        <v>180</v>
      </c>
      <c r="L604" s="232"/>
      <c r="M604" s="233" t="s">
        <v>3</v>
      </c>
      <c r="N604" s="234" t="s">
        <v>43</v>
      </c>
      <c r="O604" s="74"/>
      <c r="P604" s="185">
        <f>O604*H604</f>
        <v>0</v>
      </c>
      <c r="Q604" s="185">
        <v>0.0071999999999999998</v>
      </c>
      <c r="R604" s="185">
        <f>Q604*H604</f>
        <v>0.0071999999999999998</v>
      </c>
      <c r="S604" s="185">
        <v>0</v>
      </c>
      <c r="T604" s="186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187" t="s">
        <v>218</v>
      </c>
      <c r="AT604" s="187" t="s">
        <v>615</v>
      </c>
      <c r="AU604" s="187" t="s">
        <v>81</v>
      </c>
      <c r="AY604" s="21" t="s">
        <v>174</v>
      </c>
      <c r="BE604" s="188">
        <f>IF(N604="základní",J604,0)</f>
        <v>0</v>
      </c>
      <c r="BF604" s="188">
        <f>IF(N604="snížená",J604,0)</f>
        <v>0</v>
      </c>
      <c r="BG604" s="188">
        <f>IF(N604="zákl. přenesená",J604,0)</f>
        <v>0</v>
      </c>
      <c r="BH604" s="188">
        <f>IF(N604="sníž. přenesená",J604,0)</f>
        <v>0</v>
      </c>
      <c r="BI604" s="188">
        <f>IF(N604="nulová",J604,0)</f>
        <v>0</v>
      </c>
      <c r="BJ604" s="21" t="s">
        <v>79</v>
      </c>
      <c r="BK604" s="188">
        <f>ROUND(I604*H604,2)</f>
        <v>0</v>
      </c>
      <c r="BL604" s="21" t="s">
        <v>111</v>
      </c>
      <c r="BM604" s="187" t="s">
        <v>769</v>
      </c>
    </row>
    <row r="605" s="2" customFormat="1">
      <c r="A605" s="40"/>
      <c r="B605" s="41"/>
      <c r="C605" s="40"/>
      <c r="D605" s="189" t="s">
        <v>182</v>
      </c>
      <c r="E605" s="40"/>
      <c r="F605" s="190" t="s">
        <v>765</v>
      </c>
      <c r="G605" s="40"/>
      <c r="H605" s="40"/>
      <c r="I605" s="191"/>
      <c r="J605" s="40"/>
      <c r="K605" s="40"/>
      <c r="L605" s="41"/>
      <c r="M605" s="192"/>
      <c r="N605" s="193"/>
      <c r="O605" s="74"/>
      <c r="P605" s="74"/>
      <c r="Q605" s="74"/>
      <c r="R605" s="74"/>
      <c r="S605" s="74"/>
      <c r="T605" s="75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21" t="s">
        <v>182</v>
      </c>
      <c r="AU605" s="21" t="s">
        <v>81</v>
      </c>
    </row>
    <row r="606" s="2" customFormat="1" ht="16.5" customHeight="1">
      <c r="A606" s="40"/>
      <c r="B606" s="175"/>
      <c r="C606" s="176" t="s">
        <v>770</v>
      </c>
      <c r="D606" s="176" t="s">
        <v>176</v>
      </c>
      <c r="E606" s="177" t="s">
        <v>771</v>
      </c>
      <c r="F606" s="178" t="s">
        <v>772</v>
      </c>
      <c r="G606" s="179" t="s">
        <v>773</v>
      </c>
      <c r="H606" s="180">
        <v>78</v>
      </c>
      <c r="I606" s="181"/>
      <c r="J606" s="182">
        <f>ROUND(I606*H606,2)</f>
        <v>0</v>
      </c>
      <c r="K606" s="178" t="s">
        <v>180</v>
      </c>
      <c r="L606" s="41"/>
      <c r="M606" s="183" t="s">
        <v>3</v>
      </c>
      <c r="N606" s="184" t="s">
        <v>43</v>
      </c>
      <c r="O606" s="74"/>
      <c r="P606" s="185">
        <f>O606*H606</f>
        <v>0</v>
      </c>
      <c r="Q606" s="185">
        <v>0.00031</v>
      </c>
      <c r="R606" s="185">
        <f>Q606*H606</f>
        <v>0.02418</v>
      </c>
      <c r="S606" s="185">
        <v>0</v>
      </c>
      <c r="T606" s="186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187" t="s">
        <v>111</v>
      </c>
      <c r="AT606" s="187" t="s">
        <v>176</v>
      </c>
      <c r="AU606" s="187" t="s">
        <v>81</v>
      </c>
      <c r="AY606" s="21" t="s">
        <v>174</v>
      </c>
      <c r="BE606" s="188">
        <f>IF(N606="základní",J606,0)</f>
        <v>0</v>
      </c>
      <c r="BF606" s="188">
        <f>IF(N606="snížená",J606,0)</f>
        <v>0</v>
      </c>
      <c r="BG606" s="188">
        <f>IF(N606="zákl. přenesená",J606,0)</f>
        <v>0</v>
      </c>
      <c r="BH606" s="188">
        <f>IF(N606="sníž. přenesená",J606,0)</f>
        <v>0</v>
      </c>
      <c r="BI606" s="188">
        <f>IF(N606="nulová",J606,0)</f>
        <v>0</v>
      </c>
      <c r="BJ606" s="21" t="s">
        <v>79</v>
      </c>
      <c r="BK606" s="188">
        <f>ROUND(I606*H606,2)</f>
        <v>0</v>
      </c>
      <c r="BL606" s="21" t="s">
        <v>111</v>
      </c>
      <c r="BM606" s="187" t="s">
        <v>774</v>
      </c>
    </row>
    <row r="607" s="13" customFormat="1">
      <c r="A607" s="13"/>
      <c r="B607" s="194"/>
      <c r="C607" s="13"/>
      <c r="D607" s="189" t="s">
        <v>184</v>
      </c>
      <c r="E607" s="195" t="s">
        <v>3</v>
      </c>
      <c r="F607" s="196" t="s">
        <v>775</v>
      </c>
      <c r="G607" s="13"/>
      <c r="H607" s="197">
        <v>78</v>
      </c>
      <c r="I607" s="198"/>
      <c r="J607" s="13"/>
      <c r="K607" s="13"/>
      <c r="L607" s="194"/>
      <c r="M607" s="199"/>
      <c r="N607" s="200"/>
      <c r="O607" s="200"/>
      <c r="P607" s="200"/>
      <c r="Q607" s="200"/>
      <c r="R607" s="200"/>
      <c r="S607" s="200"/>
      <c r="T607" s="20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195" t="s">
        <v>184</v>
      </c>
      <c r="AU607" s="195" t="s">
        <v>81</v>
      </c>
      <c r="AV607" s="13" t="s">
        <v>81</v>
      </c>
      <c r="AW607" s="13" t="s">
        <v>33</v>
      </c>
      <c r="AX607" s="13" t="s">
        <v>79</v>
      </c>
      <c r="AY607" s="195" t="s">
        <v>174</v>
      </c>
    </row>
    <row r="608" s="2" customFormat="1">
      <c r="A608" s="40"/>
      <c r="B608" s="175"/>
      <c r="C608" s="176" t="s">
        <v>776</v>
      </c>
      <c r="D608" s="176" t="s">
        <v>176</v>
      </c>
      <c r="E608" s="177" t="s">
        <v>777</v>
      </c>
      <c r="F608" s="178" t="s">
        <v>778</v>
      </c>
      <c r="G608" s="179" t="s">
        <v>666</v>
      </c>
      <c r="H608" s="180">
        <v>80</v>
      </c>
      <c r="I608" s="181"/>
      <c r="J608" s="182">
        <f>ROUND(I608*H608,2)</f>
        <v>0</v>
      </c>
      <c r="K608" s="178" t="s">
        <v>180</v>
      </c>
      <c r="L608" s="41"/>
      <c r="M608" s="183" t="s">
        <v>3</v>
      </c>
      <c r="N608" s="184" t="s">
        <v>43</v>
      </c>
      <c r="O608" s="74"/>
      <c r="P608" s="185">
        <f>O608*H608</f>
        <v>0</v>
      </c>
      <c r="Q608" s="185">
        <v>2.1167649439999998</v>
      </c>
      <c r="R608" s="185">
        <f>Q608*H608</f>
        <v>169.34119551999999</v>
      </c>
      <c r="S608" s="185">
        <v>0</v>
      </c>
      <c r="T608" s="186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187" t="s">
        <v>111</v>
      </c>
      <c r="AT608" s="187" t="s">
        <v>176</v>
      </c>
      <c r="AU608" s="187" t="s">
        <v>81</v>
      </c>
      <c r="AY608" s="21" t="s">
        <v>174</v>
      </c>
      <c r="BE608" s="188">
        <f>IF(N608="základní",J608,0)</f>
        <v>0</v>
      </c>
      <c r="BF608" s="188">
        <f>IF(N608="snížená",J608,0)</f>
        <v>0</v>
      </c>
      <c r="BG608" s="188">
        <f>IF(N608="zákl. přenesená",J608,0)</f>
        <v>0</v>
      </c>
      <c r="BH608" s="188">
        <f>IF(N608="sníž. přenesená",J608,0)</f>
        <v>0</v>
      </c>
      <c r="BI608" s="188">
        <f>IF(N608="nulová",J608,0)</f>
        <v>0</v>
      </c>
      <c r="BJ608" s="21" t="s">
        <v>79</v>
      </c>
      <c r="BK608" s="188">
        <f>ROUND(I608*H608,2)</f>
        <v>0</v>
      </c>
      <c r="BL608" s="21" t="s">
        <v>111</v>
      </c>
      <c r="BM608" s="187" t="s">
        <v>779</v>
      </c>
    </row>
    <row r="609" s="2" customFormat="1">
      <c r="A609" s="40"/>
      <c r="B609" s="41"/>
      <c r="C609" s="40"/>
      <c r="D609" s="189" t="s">
        <v>182</v>
      </c>
      <c r="E609" s="40"/>
      <c r="F609" s="190" t="s">
        <v>780</v>
      </c>
      <c r="G609" s="40"/>
      <c r="H609" s="40"/>
      <c r="I609" s="191"/>
      <c r="J609" s="40"/>
      <c r="K609" s="40"/>
      <c r="L609" s="41"/>
      <c r="M609" s="192"/>
      <c r="N609" s="193"/>
      <c r="O609" s="74"/>
      <c r="P609" s="74"/>
      <c r="Q609" s="74"/>
      <c r="R609" s="74"/>
      <c r="S609" s="74"/>
      <c r="T609" s="75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21" t="s">
        <v>182</v>
      </c>
      <c r="AU609" s="21" t="s">
        <v>81</v>
      </c>
    </row>
    <row r="610" s="2" customFormat="1" ht="16.5" customHeight="1">
      <c r="A610" s="40"/>
      <c r="B610" s="175"/>
      <c r="C610" s="225" t="s">
        <v>781</v>
      </c>
      <c r="D610" s="225" t="s">
        <v>615</v>
      </c>
      <c r="E610" s="226" t="s">
        <v>782</v>
      </c>
      <c r="F610" s="227" t="s">
        <v>783</v>
      </c>
      <c r="G610" s="228" t="s">
        <v>666</v>
      </c>
      <c r="H610" s="229">
        <v>79</v>
      </c>
      <c r="I610" s="230"/>
      <c r="J610" s="231">
        <f>ROUND(I610*H610,2)</f>
        <v>0</v>
      </c>
      <c r="K610" s="227" t="s">
        <v>180</v>
      </c>
      <c r="L610" s="232"/>
      <c r="M610" s="233" t="s">
        <v>3</v>
      </c>
      <c r="N610" s="234" t="s">
        <v>43</v>
      </c>
      <c r="O610" s="74"/>
      <c r="P610" s="185">
        <f>O610*H610</f>
        <v>0</v>
      </c>
      <c r="Q610" s="185">
        <v>0.58499999999999996</v>
      </c>
      <c r="R610" s="185">
        <f>Q610*H610</f>
        <v>46.214999999999996</v>
      </c>
      <c r="S610" s="185">
        <v>0</v>
      </c>
      <c r="T610" s="186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187" t="s">
        <v>218</v>
      </c>
      <c r="AT610" s="187" t="s">
        <v>615</v>
      </c>
      <c r="AU610" s="187" t="s">
        <v>81</v>
      </c>
      <c r="AY610" s="21" t="s">
        <v>174</v>
      </c>
      <c r="BE610" s="188">
        <f>IF(N610="základní",J610,0)</f>
        <v>0</v>
      </c>
      <c r="BF610" s="188">
        <f>IF(N610="snížená",J610,0)</f>
        <v>0</v>
      </c>
      <c r="BG610" s="188">
        <f>IF(N610="zákl. přenesená",J610,0)</f>
        <v>0</v>
      </c>
      <c r="BH610" s="188">
        <f>IF(N610="sníž. přenesená",J610,0)</f>
        <v>0</v>
      </c>
      <c r="BI610" s="188">
        <f>IF(N610="nulová",J610,0)</f>
        <v>0</v>
      </c>
      <c r="BJ610" s="21" t="s">
        <v>79</v>
      </c>
      <c r="BK610" s="188">
        <f>ROUND(I610*H610,2)</f>
        <v>0</v>
      </c>
      <c r="BL610" s="21" t="s">
        <v>111</v>
      </c>
      <c r="BM610" s="187" t="s">
        <v>784</v>
      </c>
    </row>
    <row r="611" s="2" customFormat="1">
      <c r="A611" s="40"/>
      <c r="B611" s="41"/>
      <c r="C611" s="40"/>
      <c r="D611" s="189" t="s">
        <v>182</v>
      </c>
      <c r="E611" s="40"/>
      <c r="F611" s="190" t="s">
        <v>785</v>
      </c>
      <c r="G611" s="40"/>
      <c r="H611" s="40"/>
      <c r="I611" s="191"/>
      <c r="J611" s="40"/>
      <c r="K611" s="40"/>
      <c r="L611" s="41"/>
      <c r="M611" s="192"/>
      <c r="N611" s="193"/>
      <c r="O611" s="74"/>
      <c r="P611" s="74"/>
      <c r="Q611" s="74"/>
      <c r="R611" s="74"/>
      <c r="S611" s="74"/>
      <c r="T611" s="75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21" t="s">
        <v>182</v>
      </c>
      <c r="AU611" s="21" t="s">
        <v>81</v>
      </c>
    </row>
    <row r="612" s="2" customFormat="1" ht="16.5" customHeight="1">
      <c r="A612" s="40"/>
      <c r="B612" s="175"/>
      <c r="C612" s="225" t="s">
        <v>786</v>
      </c>
      <c r="D612" s="225" t="s">
        <v>615</v>
      </c>
      <c r="E612" s="226" t="s">
        <v>787</v>
      </c>
      <c r="F612" s="227" t="s">
        <v>788</v>
      </c>
      <c r="G612" s="228" t="s">
        <v>666</v>
      </c>
      <c r="H612" s="229">
        <v>1</v>
      </c>
      <c r="I612" s="230"/>
      <c r="J612" s="231">
        <f>ROUND(I612*H612,2)</f>
        <v>0</v>
      </c>
      <c r="K612" s="227" t="s">
        <v>180</v>
      </c>
      <c r="L612" s="232"/>
      <c r="M612" s="233" t="s">
        <v>3</v>
      </c>
      <c r="N612" s="234" t="s">
        <v>43</v>
      </c>
      <c r="O612" s="74"/>
      <c r="P612" s="185">
        <f>O612*H612</f>
        <v>0</v>
      </c>
      <c r="Q612" s="185">
        <v>0.44900000000000001</v>
      </c>
      <c r="R612" s="185">
        <f>Q612*H612</f>
        <v>0.44900000000000001</v>
      </c>
      <c r="S612" s="185">
        <v>0</v>
      </c>
      <c r="T612" s="186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187" t="s">
        <v>218</v>
      </c>
      <c r="AT612" s="187" t="s">
        <v>615</v>
      </c>
      <c r="AU612" s="187" t="s">
        <v>81</v>
      </c>
      <c r="AY612" s="21" t="s">
        <v>174</v>
      </c>
      <c r="BE612" s="188">
        <f>IF(N612="základní",J612,0)</f>
        <v>0</v>
      </c>
      <c r="BF612" s="188">
        <f>IF(N612="snížená",J612,0)</f>
        <v>0</v>
      </c>
      <c r="BG612" s="188">
        <f>IF(N612="zákl. přenesená",J612,0)</f>
        <v>0</v>
      </c>
      <c r="BH612" s="188">
        <f>IF(N612="sníž. přenesená",J612,0)</f>
        <v>0</v>
      </c>
      <c r="BI612" s="188">
        <f>IF(N612="nulová",J612,0)</f>
        <v>0</v>
      </c>
      <c r="BJ612" s="21" t="s">
        <v>79</v>
      </c>
      <c r="BK612" s="188">
        <f>ROUND(I612*H612,2)</f>
        <v>0</v>
      </c>
      <c r="BL612" s="21" t="s">
        <v>111</v>
      </c>
      <c r="BM612" s="187" t="s">
        <v>789</v>
      </c>
    </row>
    <row r="613" s="2" customFormat="1">
      <c r="A613" s="40"/>
      <c r="B613" s="41"/>
      <c r="C613" s="40"/>
      <c r="D613" s="189" t="s">
        <v>182</v>
      </c>
      <c r="E613" s="40"/>
      <c r="F613" s="190" t="s">
        <v>785</v>
      </c>
      <c r="G613" s="40"/>
      <c r="H613" s="40"/>
      <c r="I613" s="191"/>
      <c r="J613" s="40"/>
      <c r="K613" s="40"/>
      <c r="L613" s="41"/>
      <c r="M613" s="192"/>
      <c r="N613" s="193"/>
      <c r="O613" s="74"/>
      <c r="P613" s="74"/>
      <c r="Q613" s="74"/>
      <c r="R613" s="74"/>
      <c r="S613" s="74"/>
      <c r="T613" s="75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21" t="s">
        <v>182</v>
      </c>
      <c r="AU613" s="21" t="s">
        <v>81</v>
      </c>
    </row>
    <row r="614" s="2" customFormat="1" ht="16.5" customHeight="1">
      <c r="A614" s="40"/>
      <c r="B614" s="175"/>
      <c r="C614" s="225" t="s">
        <v>790</v>
      </c>
      <c r="D614" s="225" t="s">
        <v>615</v>
      </c>
      <c r="E614" s="226" t="s">
        <v>791</v>
      </c>
      <c r="F614" s="227" t="s">
        <v>792</v>
      </c>
      <c r="G614" s="228" t="s">
        <v>666</v>
      </c>
      <c r="H614" s="229">
        <v>53</v>
      </c>
      <c r="I614" s="230"/>
      <c r="J614" s="231">
        <f>ROUND(I614*H614,2)</f>
        <v>0</v>
      </c>
      <c r="K614" s="227" t="s">
        <v>180</v>
      </c>
      <c r="L614" s="232"/>
      <c r="M614" s="233" t="s">
        <v>3</v>
      </c>
      <c r="N614" s="234" t="s">
        <v>43</v>
      </c>
      <c r="O614" s="74"/>
      <c r="P614" s="185">
        <f>O614*H614</f>
        <v>0</v>
      </c>
      <c r="Q614" s="185">
        <v>1.0540000000000001</v>
      </c>
      <c r="R614" s="185">
        <f>Q614*H614</f>
        <v>55.862000000000002</v>
      </c>
      <c r="S614" s="185">
        <v>0</v>
      </c>
      <c r="T614" s="186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187" t="s">
        <v>218</v>
      </c>
      <c r="AT614" s="187" t="s">
        <v>615</v>
      </c>
      <c r="AU614" s="187" t="s">
        <v>81</v>
      </c>
      <c r="AY614" s="21" t="s">
        <v>174</v>
      </c>
      <c r="BE614" s="188">
        <f>IF(N614="základní",J614,0)</f>
        <v>0</v>
      </c>
      <c r="BF614" s="188">
        <f>IF(N614="snížená",J614,0)</f>
        <v>0</v>
      </c>
      <c r="BG614" s="188">
        <f>IF(N614="zákl. přenesená",J614,0)</f>
        <v>0</v>
      </c>
      <c r="BH614" s="188">
        <f>IF(N614="sníž. přenesená",J614,0)</f>
        <v>0</v>
      </c>
      <c r="BI614" s="188">
        <f>IF(N614="nulová",J614,0)</f>
        <v>0</v>
      </c>
      <c r="BJ614" s="21" t="s">
        <v>79</v>
      </c>
      <c r="BK614" s="188">
        <f>ROUND(I614*H614,2)</f>
        <v>0</v>
      </c>
      <c r="BL614" s="21" t="s">
        <v>111</v>
      </c>
      <c r="BM614" s="187" t="s">
        <v>793</v>
      </c>
    </row>
    <row r="615" s="2" customFormat="1">
      <c r="A615" s="40"/>
      <c r="B615" s="41"/>
      <c r="C615" s="40"/>
      <c r="D615" s="189" t="s">
        <v>182</v>
      </c>
      <c r="E615" s="40"/>
      <c r="F615" s="190" t="s">
        <v>785</v>
      </c>
      <c r="G615" s="40"/>
      <c r="H615" s="40"/>
      <c r="I615" s="191"/>
      <c r="J615" s="40"/>
      <c r="K615" s="40"/>
      <c r="L615" s="41"/>
      <c r="M615" s="192"/>
      <c r="N615" s="193"/>
      <c r="O615" s="74"/>
      <c r="P615" s="74"/>
      <c r="Q615" s="74"/>
      <c r="R615" s="74"/>
      <c r="S615" s="74"/>
      <c r="T615" s="75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21" t="s">
        <v>182</v>
      </c>
      <c r="AU615" s="21" t="s">
        <v>81</v>
      </c>
    </row>
    <row r="616" s="2" customFormat="1" ht="16.5" customHeight="1">
      <c r="A616" s="40"/>
      <c r="B616" s="175"/>
      <c r="C616" s="225" t="s">
        <v>794</v>
      </c>
      <c r="D616" s="225" t="s">
        <v>615</v>
      </c>
      <c r="E616" s="226" t="s">
        <v>795</v>
      </c>
      <c r="F616" s="227" t="s">
        <v>796</v>
      </c>
      <c r="G616" s="228" t="s">
        <v>666</v>
      </c>
      <c r="H616" s="229">
        <v>43</v>
      </c>
      <c r="I616" s="230"/>
      <c r="J616" s="231">
        <f>ROUND(I616*H616,2)</f>
        <v>0</v>
      </c>
      <c r="K616" s="227" t="s">
        <v>180</v>
      </c>
      <c r="L616" s="232"/>
      <c r="M616" s="233" t="s">
        <v>3</v>
      </c>
      <c r="N616" s="234" t="s">
        <v>43</v>
      </c>
      <c r="O616" s="74"/>
      <c r="P616" s="185">
        <f>O616*H616</f>
        <v>0</v>
      </c>
      <c r="Q616" s="185">
        <v>0.26200000000000001</v>
      </c>
      <c r="R616" s="185">
        <f>Q616*H616</f>
        <v>11.266</v>
      </c>
      <c r="S616" s="185">
        <v>0</v>
      </c>
      <c r="T616" s="186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187" t="s">
        <v>218</v>
      </c>
      <c r="AT616" s="187" t="s">
        <v>615</v>
      </c>
      <c r="AU616" s="187" t="s">
        <v>81</v>
      </c>
      <c r="AY616" s="21" t="s">
        <v>174</v>
      </c>
      <c r="BE616" s="188">
        <f>IF(N616="základní",J616,0)</f>
        <v>0</v>
      </c>
      <c r="BF616" s="188">
        <f>IF(N616="snížená",J616,0)</f>
        <v>0</v>
      </c>
      <c r="BG616" s="188">
        <f>IF(N616="zákl. přenesená",J616,0)</f>
        <v>0</v>
      </c>
      <c r="BH616" s="188">
        <f>IF(N616="sníž. přenesená",J616,0)</f>
        <v>0</v>
      </c>
      <c r="BI616" s="188">
        <f>IF(N616="nulová",J616,0)</f>
        <v>0</v>
      </c>
      <c r="BJ616" s="21" t="s">
        <v>79</v>
      </c>
      <c r="BK616" s="188">
        <f>ROUND(I616*H616,2)</f>
        <v>0</v>
      </c>
      <c r="BL616" s="21" t="s">
        <v>111</v>
      </c>
      <c r="BM616" s="187" t="s">
        <v>797</v>
      </c>
    </row>
    <row r="617" s="2" customFormat="1">
      <c r="A617" s="40"/>
      <c r="B617" s="41"/>
      <c r="C617" s="40"/>
      <c r="D617" s="189" t="s">
        <v>182</v>
      </c>
      <c r="E617" s="40"/>
      <c r="F617" s="190" t="s">
        <v>785</v>
      </c>
      <c r="G617" s="40"/>
      <c r="H617" s="40"/>
      <c r="I617" s="191"/>
      <c r="J617" s="40"/>
      <c r="K617" s="40"/>
      <c r="L617" s="41"/>
      <c r="M617" s="192"/>
      <c r="N617" s="193"/>
      <c r="O617" s="74"/>
      <c r="P617" s="74"/>
      <c r="Q617" s="74"/>
      <c r="R617" s="74"/>
      <c r="S617" s="74"/>
      <c r="T617" s="75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21" t="s">
        <v>182</v>
      </c>
      <c r="AU617" s="21" t="s">
        <v>81</v>
      </c>
    </row>
    <row r="618" s="2" customFormat="1" ht="16.5" customHeight="1">
      <c r="A618" s="40"/>
      <c r="B618" s="175"/>
      <c r="C618" s="225" t="s">
        <v>798</v>
      </c>
      <c r="D618" s="225" t="s">
        <v>615</v>
      </c>
      <c r="E618" s="226" t="s">
        <v>799</v>
      </c>
      <c r="F618" s="227" t="s">
        <v>800</v>
      </c>
      <c r="G618" s="228" t="s">
        <v>666</v>
      </c>
      <c r="H618" s="229">
        <v>41</v>
      </c>
      <c r="I618" s="230"/>
      <c r="J618" s="231">
        <f>ROUND(I618*H618,2)</f>
        <v>0</v>
      </c>
      <c r="K618" s="227" t="s">
        <v>180</v>
      </c>
      <c r="L618" s="232"/>
      <c r="M618" s="233" t="s">
        <v>3</v>
      </c>
      <c r="N618" s="234" t="s">
        <v>43</v>
      </c>
      <c r="O618" s="74"/>
      <c r="P618" s="185">
        <f>O618*H618</f>
        <v>0</v>
      </c>
      <c r="Q618" s="185">
        <v>0.52600000000000002</v>
      </c>
      <c r="R618" s="185">
        <f>Q618*H618</f>
        <v>21.566000000000003</v>
      </c>
      <c r="S618" s="185">
        <v>0</v>
      </c>
      <c r="T618" s="186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187" t="s">
        <v>218</v>
      </c>
      <c r="AT618" s="187" t="s">
        <v>615</v>
      </c>
      <c r="AU618" s="187" t="s">
        <v>81</v>
      </c>
      <c r="AY618" s="21" t="s">
        <v>174</v>
      </c>
      <c r="BE618" s="188">
        <f>IF(N618="základní",J618,0)</f>
        <v>0</v>
      </c>
      <c r="BF618" s="188">
        <f>IF(N618="snížená",J618,0)</f>
        <v>0</v>
      </c>
      <c r="BG618" s="188">
        <f>IF(N618="zákl. přenesená",J618,0)</f>
        <v>0</v>
      </c>
      <c r="BH618" s="188">
        <f>IF(N618="sníž. přenesená",J618,0)</f>
        <v>0</v>
      </c>
      <c r="BI618" s="188">
        <f>IF(N618="nulová",J618,0)</f>
        <v>0</v>
      </c>
      <c r="BJ618" s="21" t="s">
        <v>79</v>
      </c>
      <c r="BK618" s="188">
        <f>ROUND(I618*H618,2)</f>
        <v>0</v>
      </c>
      <c r="BL618" s="21" t="s">
        <v>111</v>
      </c>
      <c r="BM618" s="187" t="s">
        <v>801</v>
      </c>
    </row>
    <row r="619" s="2" customFormat="1">
      <c r="A619" s="40"/>
      <c r="B619" s="41"/>
      <c r="C619" s="40"/>
      <c r="D619" s="189" t="s">
        <v>182</v>
      </c>
      <c r="E619" s="40"/>
      <c r="F619" s="190" t="s">
        <v>785</v>
      </c>
      <c r="G619" s="40"/>
      <c r="H619" s="40"/>
      <c r="I619" s="191"/>
      <c r="J619" s="40"/>
      <c r="K619" s="40"/>
      <c r="L619" s="41"/>
      <c r="M619" s="192"/>
      <c r="N619" s="193"/>
      <c r="O619" s="74"/>
      <c r="P619" s="74"/>
      <c r="Q619" s="74"/>
      <c r="R619" s="74"/>
      <c r="S619" s="74"/>
      <c r="T619" s="75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21" t="s">
        <v>182</v>
      </c>
      <c r="AU619" s="21" t="s">
        <v>81</v>
      </c>
    </row>
    <row r="620" s="2" customFormat="1">
      <c r="A620" s="40"/>
      <c r="B620" s="175"/>
      <c r="C620" s="225" t="s">
        <v>802</v>
      </c>
      <c r="D620" s="225" t="s">
        <v>615</v>
      </c>
      <c r="E620" s="226" t="s">
        <v>803</v>
      </c>
      <c r="F620" s="227" t="s">
        <v>804</v>
      </c>
      <c r="G620" s="228" t="s">
        <v>666</v>
      </c>
      <c r="H620" s="229">
        <v>4</v>
      </c>
      <c r="I620" s="230"/>
      <c r="J620" s="231">
        <f>ROUND(I620*H620,2)</f>
        <v>0</v>
      </c>
      <c r="K620" s="227" t="s">
        <v>3</v>
      </c>
      <c r="L620" s="232"/>
      <c r="M620" s="233" t="s">
        <v>3</v>
      </c>
      <c r="N620" s="234" t="s">
        <v>43</v>
      </c>
      <c r="O620" s="74"/>
      <c r="P620" s="185">
        <f>O620*H620</f>
        <v>0</v>
      </c>
      <c r="Q620" s="185">
        <v>0</v>
      </c>
      <c r="R620" s="185">
        <f>Q620*H620</f>
        <v>0</v>
      </c>
      <c r="S620" s="185">
        <v>0</v>
      </c>
      <c r="T620" s="186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187" t="s">
        <v>218</v>
      </c>
      <c r="AT620" s="187" t="s">
        <v>615</v>
      </c>
      <c r="AU620" s="187" t="s">
        <v>81</v>
      </c>
      <c r="AY620" s="21" t="s">
        <v>174</v>
      </c>
      <c r="BE620" s="188">
        <f>IF(N620="základní",J620,0)</f>
        <v>0</v>
      </c>
      <c r="BF620" s="188">
        <f>IF(N620="snížená",J620,0)</f>
        <v>0</v>
      </c>
      <c r="BG620" s="188">
        <f>IF(N620="zákl. přenesená",J620,0)</f>
        <v>0</v>
      </c>
      <c r="BH620" s="188">
        <f>IF(N620="sníž. přenesená",J620,0)</f>
        <v>0</v>
      </c>
      <c r="BI620" s="188">
        <f>IF(N620="nulová",J620,0)</f>
        <v>0</v>
      </c>
      <c r="BJ620" s="21" t="s">
        <v>79</v>
      </c>
      <c r="BK620" s="188">
        <f>ROUND(I620*H620,2)</f>
        <v>0</v>
      </c>
      <c r="BL620" s="21" t="s">
        <v>111</v>
      </c>
      <c r="BM620" s="187" t="s">
        <v>805</v>
      </c>
    </row>
    <row r="621" s="2" customFormat="1">
      <c r="A621" s="40"/>
      <c r="B621" s="41"/>
      <c r="C621" s="40"/>
      <c r="D621" s="189" t="s">
        <v>182</v>
      </c>
      <c r="E621" s="40"/>
      <c r="F621" s="190" t="s">
        <v>785</v>
      </c>
      <c r="G621" s="40"/>
      <c r="H621" s="40"/>
      <c r="I621" s="191"/>
      <c r="J621" s="40"/>
      <c r="K621" s="40"/>
      <c r="L621" s="41"/>
      <c r="M621" s="192"/>
      <c r="N621" s="193"/>
      <c r="O621" s="74"/>
      <c r="P621" s="74"/>
      <c r="Q621" s="74"/>
      <c r="R621" s="74"/>
      <c r="S621" s="74"/>
      <c r="T621" s="75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21" t="s">
        <v>182</v>
      </c>
      <c r="AU621" s="21" t="s">
        <v>81</v>
      </c>
    </row>
    <row r="622" s="2" customFormat="1" ht="16.5" customHeight="1">
      <c r="A622" s="40"/>
      <c r="B622" s="175"/>
      <c r="C622" s="225" t="s">
        <v>806</v>
      </c>
      <c r="D622" s="225" t="s">
        <v>615</v>
      </c>
      <c r="E622" s="226" t="s">
        <v>807</v>
      </c>
      <c r="F622" s="227" t="s">
        <v>808</v>
      </c>
      <c r="G622" s="228" t="s">
        <v>666</v>
      </c>
      <c r="H622" s="229">
        <v>1</v>
      </c>
      <c r="I622" s="230"/>
      <c r="J622" s="231">
        <f>ROUND(I622*H622,2)</f>
        <v>0</v>
      </c>
      <c r="K622" s="227" t="s">
        <v>180</v>
      </c>
      <c r="L622" s="232"/>
      <c r="M622" s="233" t="s">
        <v>3</v>
      </c>
      <c r="N622" s="234" t="s">
        <v>43</v>
      </c>
      <c r="O622" s="74"/>
      <c r="P622" s="185">
        <f>O622*H622</f>
        <v>0</v>
      </c>
      <c r="Q622" s="185">
        <v>2.1000000000000001</v>
      </c>
      <c r="R622" s="185">
        <f>Q622*H622</f>
        <v>2.1000000000000001</v>
      </c>
      <c r="S622" s="185">
        <v>0</v>
      </c>
      <c r="T622" s="186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187" t="s">
        <v>218</v>
      </c>
      <c r="AT622" s="187" t="s">
        <v>615</v>
      </c>
      <c r="AU622" s="187" t="s">
        <v>81</v>
      </c>
      <c r="AY622" s="21" t="s">
        <v>174</v>
      </c>
      <c r="BE622" s="188">
        <f>IF(N622="základní",J622,0)</f>
        <v>0</v>
      </c>
      <c r="BF622" s="188">
        <f>IF(N622="snížená",J622,0)</f>
        <v>0</v>
      </c>
      <c r="BG622" s="188">
        <f>IF(N622="zákl. přenesená",J622,0)</f>
        <v>0</v>
      </c>
      <c r="BH622" s="188">
        <f>IF(N622="sníž. přenesená",J622,0)</f>
        <v>0</v>
      </c>
      <c r="BI622" s="188">
        <f>IF(N622="nulová",J622,0)</f>
        <v>0</v>
      </c>
      <c r="BJ622" s="21" t="s">
        <v>79</v>
      </c>
      <c r="BK622" s="188">
        <f>ROUND(I622*H622,2)</f>
        <v>0</v>
      </c>
      <c r="BL622" s="21" t="s">
        <v>111</v>
      </c>
      <c r="BM622" s="187" t="s">
        <v>809</v>
      </c>
    </row>
    <row r="623" s="2" customFormat="1">
      <c r="A623" s="40"/>
      <c r="B623" s="41"/>
      <c r="C623" s="40"/>
      <c r="D623" s="189" t="s">
        <v>182</v>
      </c>
      <c r="E623" s="40"/>
      <c r="F623" s="190" t="s">
        <v>785</v>
      </c>
      <c r="G623" s="40"/>
      <c r="H623" s="40"/>
      <c r="I623" s="191"/>
      <c r="J623" s="40"/>
      <c r="K623" s="40"/>
      <c r="L623" s="41"/>
      <c r="M623" s="192"/>
      <c r="N623" s="193"/>
      <c r="O623" s="74"/>
      <c r="P623" s="74"/>
      <c r="Q623" s="74"/>
      <c r="R623" s="74"/>
      <c r="S623" s="74"/>
      <c r="T623" s="75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21" t="s">
        <v>182</v>
      </c>
      <c r="AU623" s="21" t="s">
        <v>81</v>
      </c>
    </row>
    <row r="624" s="2" customFormat="1" ht="16.5" customHeight="1">
      <c r="A624" s="40"/>
      <c r="B624" s="175"/>
      <c r="C624" s="225" t="s">
        <v>810</v>
      </c>
      <c r="D624" s="225" t="s">
        <v>615</v>
      </c>
      <c r="E624" s="226" t="s">
        <v>811</v>
      </c>
      <c r="F624" s="227" t="s">
        <v>812</v>
      </c>
      <c r="G624" s="228" t="s">
        <v>666</v>
      </c>
      <c r="H624" s="229">
        <v>142</v>
      </c>
      <c r="I624" s="230"/>
      <c r="J624" s="231">
        <f>ROUND(I624*H624,2)</f>
        <v>0</v>
      </c>
      <c r="K624" s="227" t="s">
        <v>3</v>
      </c>
      <c r="L624" s="232"/>
      <c r="M624" s="233" t="s">
        <v>3</v>
      </c>
      <c r="N624" s="234" t="s">
        <v>43</v>
      </c>
      <c r="O624" s="74"/>
      <c r="P624" s="185">
        <f>O624*H624</f>
        <v>0</v>
      </c>
      <c r="Q624" s="185">
        <v>0.002</v>
      </c>
      <c r="R624" s="185">
        <f>Q624*H624</f>
        <v>0.28400000000000003</v>
      </c>
      <c r="S624" s="185">
        <v>0</v>
      </c>
      <c r="T624" s="186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187" t="s">
        <v>218</v>
      </c>
      <c r="AT624" s="187" t="s">
        <v>615</v>
      </c>
      <c r="AU624" s="187" t="s">
        <v>81</v>
      </c>
      <c r="AY624" s="21" t="s">
        <v>174</v>
      </c>
      <c r="BE624" s="188">
        <f>IF(N624="základní",J624,0)</f>
        <v>0</v>
      </c>
      <c r="BF624" s="188">
        <f>IF(N624="snížená",J624,0)</f>
        <v>0</v>
      </c>
      <c r="BG624" s="188">
        <f>IF(N624="zákl. přenesená",J624,0)</f>
        <v>0</v>
      </c>
      <c r="BH624" s="188">
        <f>IF(N624="sníž. přenesená",J624,0)</f>
        <v>0</v>
      </c>
      <c r="BI624" s="188">
        <f>IF(N624="nulová",J624,0)</f>
        <v>0</v>
      </c>
      <c r="BJ624" s="21" t="s">
        <v>79</v>
      </c>
      <c r="BK624" s="188">
        <f>ROUND(I624*H624,2)</f>
        <v>0</v>
      </c>
      <c r="BL624" s="21" t="s">
        <v>111</v>
      </c>
      <c r="BM624" s="187" t="s">
        <v>813</v>
      </c>
    </row>
    <row r="625" s="13" customFormat="1">
      <c r="A625" s="13"/>
      <c r="B625" s="194"/>
      <c r="C625" s="13"/>
      <c r="D625" s="189" t="s">
        <v>184</v>
      </c>
      <c r="E625" s="195" t="s">
        <v>3</v>
      </c>
      <c r="F625" s="196" t="s">
        <v>814</v>
      </c>
      <c r="G625" s="13"/>
      <c r="H625" s="197">
        <v>142</v>
      </c>
      <c r="I625" s="198"/>
      <c r="J625" s="13"/>
      <c r="K625" s="13"/>
      <c r="L625" s="194"/>
      <c r="M625" s="199"/>
      <c r="N625" s="200"/>
      <c r="O625" s="200"/>
      <c r="P625" s="200"/>
      <c r="Q625" s="200"/>
      <c r="R625" s="200"/>
      <c r="S625" s="200"/>
      <c r="T625" s="201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195" t="s">
        <v>184</v>
      </c>
      <c r="AU625" s="195" t="s">
        <v>81</v>
      </c>
      <c r="AV625" s="13" t="s">
        <v>81</v>
      </c>
      <c r="AW625" s="13" t="s">
        <v>33</v>
      </c>
      <c r="AX625" s="13" t="s">
        <v>79</v>
      </c>
      <c r="AY625" s="195" t="s">
        <v>174</v>
      </c>
    </row>
    <row r="626" s="2" customFormat="1" ht="16.5" customHeight="1">
      <c r="A626" s="40"/>
      <c r="B626" s="175"/>
      <c r="C626" s="225" t="s">
        <v>815</v>
      </c>
      <c r="D626" s="225" t="s">
        <v>615</v>
      </c>
      <c r="E626" s="226" t="s">
        <v>816</v>
      </c>
      <c r="F626" s="227" t="s">
        <v>817</v>
      </c>
      <c r="G626" s="228" t="s">
        <v>666</v>
      </c>
      <c r="H626" s="229">
        <v>79</v>
      </c>
      <c r="I626" s="230"/>
      <c r="J626" s="231">
        <f>ROUND(I626*H626,2)</f>
        <v>0</v>
      </c>
      <c r="K626" s="227" t="s">
        <v>180</v>
      </c>
      <c r="L626" s="232"/>
      <c r="M626" s="233" t="s">
        <v>3</v>
      </c>
      <c r="N626" s="234" t="s">
        <v>43</v>
      </c>
      <c r="O626" s="74"/>
      <c r="P626" s="185">
        <f>O626*H626</f>
        <v>0</v>
      </c>
      <c r="Q626" s="185">
        <v>1.548</v>
      </c>
      <c r="R626" s="185">
        <f>Q626*H626</f>
        <v>122.292</v>
      </c>
      <c r="S626" s="185">
        <v>0</v>
      </c>
      <c r="T626" s="186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187" t="s">
        <v>218</v>
      </c>
      <c r="AT626" s="187" t="s">
        <v>615</v>
      </c>
      <c r="AU626" s="187" t="s">
        <v>81</v>
      </c>
      <c r="AY626" s="21" t="s">
        <v>174</v>
      </c>
      <c r="BE626" s="188">
        <f>IF(N626="základní",J626,0)</f>
        <v>0</v>
      </c>
      <c r="BF626" s="188">
        <f>IF(N626="snížená",J626,0)</f>
        <v>0</v>
      </c>
      <c r="BG626" s="188">
        <f>IF(N626="zákl. přenesená",J626,0)</f>
        <v>0</v>
      </c>
      <c r="BH626" s="188">
        <f>IF(N626="sníž. přenesená",J626,0)</f>
        <v>0</v>
      </c>
      <c r="BI626" s="188">
        <f>IF(N626="nulová",J626,0)</f>
        <v>0</v>
      </c>
      <c r="BJ626" s="21" t="s">
        <v>79</v>
      </c>
      <c r="BK626" s="188">
        <f>ROUND(I626*H626,2)</f>
        <v>0</v>
      </c>
      <c r="BL626" s="21" t="s">
        <v>111</v>
      </c>
      <c r="BM626" s="187" t="s">
        <v>818</v>
      </c>
    </row>
    <row r="627" s="13" customFormat="1">
      <c r="A627" s="13"/>
      <c r="B627" s="194"/>
      <c r="C627" s="13"/>
      <c r="D627" s="189" t="s">
        <v>184</v>
      </c>
      <c r="E627" s="195" t="s">
        <v>3</v>
      </c>
      <c r="F627" s="196" t="s">
        <v>819</v>
      </c>
      <c r="G627" s="13"/>
      <c r="H627" s="197">
        <v>60</v>
      </c>
      <c r="I627" s="198"/>
      <c r="J627" s="13"/>
      <c r="K627" s="13"/>
      <c r="L627" s="194"/>
      <c r="M627" s="199"/>
      <c r="N627" s="200"/>
      <c r="O627" s="200"/>
      <c r="P627" s="200"/>
      <c r="Q627" s="200"/>
      <c r="R627" s="200"/>
      <c r="S627" s="200"/>
      <c r="T627" s="201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195" t="s">
        <v>184</v>
      </c>
      <c r="AU627" s="195" t="s">
        <v>81</v>
      </c>
      <c r="AV627" s="13" t="s">
        <v>81</v>
      </c>
      <c r="AW627" s="13" t="s">
        <v>33</v>
      </c>
      <c r="AX627" s="13" t="s">
        <v>72</v>
      </c>
      <c r="AY627" s="195" t="s">
        <v>174</v>
      </c>
    </row>
    <row r="628" s="13" customFormat="1">
      <c r="A628" s="13"/>
      <c r="B628" s="194"/>
      <c r="C628" s="13"/>
      <c r="D628" s="189" t="s">
        <v>184</v>
      </c>
      <c r="E628" s="195" t="s">
        <v>3</v>
      </c>
      <c r="F628" s="196" t="s">
        <v>820</v>
      </c>
      <c r="G628" s="13"/>
      <c r="H628" s="197">
        <v>19</v>
      </c>
      <c r="I628" s="198"/>
      <c r="J628" s="13"/>
      <c r="K628" s="13"/>
      <c r="L628" s="194"/>
      <c r="M628" s="199"/>
      <c r="N628" s="200"/>
      <c r="O628" s="200"/>
      <c r="P628" s="200"/>
      <c r="Q628" s="200"/>
      <c r="R628" s="200"/>
      <c r="S628" s="200"/>
      <c r="T628" s="201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195" t="s">
        <v>184</v>
      </c>
      <c r="AU628" s="195" t="s">
        <v>81</v>
      </c>
      <c r="AV628" s="13" t="s">
        <v>81</v>
      </c>
      <c r="AW628" s="13" t="s">
        <v>33</v>
      </c>
      <c r="AX628" s="13" t="s">
        <v>72</v>
      </c>
      <c r="AY628" s="195" t="s">
        <v>174</v>
      </c>
    </row>
    <row r="629" s="14" customFormat="1">
      <c r="A629" s="14"/>
      <c r="B629" s="202"/>
      <c r="C629" s="14"/>
      <c r="D629" s="189" t="s">
        <v>184</v>
      </c>
      <c r="E629" s="203" t="s">
        <v>3</v>
      </c>
      <c r="F629" s="204" t="s">
        <v>187</v>
      </c>
      <c r="G629" s="14"/>
      <c r="H629" s="205">
        <v>79</v>
      </c>
      <c r="I629" s="206"/>
      <c r="J629" s="14"/>
      <c r="K629" s="14"/>
      <c r="L629" s="202"/>
      <c r="M629" s="207"/>
      <c r="N629" s="208"/>
      <c r="O629" s="208"/>
      <c r="P629" s="208"/>
      <c r="Q629" s="208"/>
      <c r="R629" s="208"/>
      <c r="S629" s="208"/>
      <c r="T629" s="209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03" t="s">
        <v>184</v>
      </c>
      <c r="AU629" s="203" t="s">
        <v>81</v>
      </c>
      <c r="AV629" s="14" t="s">
        <v>111</v>
      </c>
      <c r="AW629" s="14" t="s">
        <v>33</v>
      </c>
      <c r="AX629" s="14" t="s">
        <v>79</v>
      </c>
      <c r="AY629" s="203" t="s">
        <v>174</v>
      </c>
    </row>
    <row r="630" s="2" customFormat="1" ht="33" customHeight="1">
      <c r="A630" s="40"/>
      <c r="B630" s="175"/>
      <c r="C630" s="176" t="s">
        <v>821</v>
      </c>
      <c r="D630" s="176" t="s">
        <v>176</v>
      </c>
      <c r="E630" s="177" t="s">
        <v>822</v>
      </c>
      <c r="F630" s="178" t="s">
        <v>823</v>
      </c>
      <c r="G630" s="179" t="s">
        <v>666</v>
      </c>
      <c r="H630" s="180">
        <v>4</v>
      </c>
      <c r="I630" s="181"/>
      <c r="J630" s="182">
        <f>ROUND(I630*H630,2)</f>
        <v>0</v>
      </c>
      <c r="K630" s="178" t="s">
        <v>180</v>
      </c>
      <c r="L630" s="41"/>
      <c r="M630" s="183" t="s">
        <v>3</v>
      </c>
      <c r="N630" s="184" t="s">
        <v>43</v>
      </c>
      <c r="O630" s="74"/>
      <c r="P630" s="185">
        <f>O630*H630</f>
        <v>0</v>
      </c>
      <c r="Q630" s="185">
        <v>4.5178535640000002</v>
      </c>
      <c r="R630" s="185">
        <f>Q630*H630</f>
        <v>18.071414256000001</v>
      </c>
      <c r="S630" s="185">
        <v>0</v>
      </c>
      <c r="T630" s="186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187" t="s">
        <v>111</v>
      </c>
      <c r="AT630" s="187" t="s">
        <v>176</v>
      </c>
      <c r="AU630" s="187" t="s">
        <v>81</v>
      </c>
      <c r="AY630" s="21" t="s">
        <v>174</v>
      </c>
      <c r="BE630" s="188">
        <f>IF(N630="základní",J630,0)</f>
        <v>0</v>
      </c>
      <c r="BF630" s="188">
        <f>IF(N630="snížená",J630,0)</f>
        <v>0</v>
      </c>
      <c r="BG630" s="188">
        <f>IF(N630="zákl. přenesená",J630,0)</f>
        <v>0</v>
      </c>
      <c r="BH630" s="188">
        <f>IF(N630="sníž. přenesená",J630,0)</f>
        <v>0</v>
      </c>
      <c r="BI630" s="188">
        <f>IF(N630="nulová",J630,0)</f>
        <v>0</v>
      </c>
      <c r="BJ630" s="21" t="s">
        <v>79</v>
      </c>
      <c r="BK630" s="188">
        <f>ROUND(I630*H630,2)</f>
        <v>0</v>
      </c>
      <c r="BL630" s="21" t="s">
        <v>111</v>
      </c>
      <c r="BM630" s="187" t="s">
        <v>824</v>
      </c>
    </row>
    <row r="631" s="2" customFormat="1">
      <c r="A631" s="40"/>
      <c r="B631" s="41"/>
      <c r="C631" s="40"/>
      <c r="D631" s="189" t="s">
        <v>182</v>
      </c>
      <c r="E631" s="40"/>
      <c r="F631" s="190" t="s">
        <v>785</v>
      </c>
      <c r="G631" s="40"/>
      <c r="H631" s="40"/>
      <c r="I631" s="191"/>
      <c r="J631" s="40"/>
      <c r="K631" s="40"/>
      <c r="L631" s="41"/>
      <c r="M631" s="192"/>
      <c r="N631" s="193"/>
      <c r="O631" s="74"/>
      <c r="P631" s="74"/>
      <c r="Q631" s="74"/>
      <c r="R631" s="74"/>
      <c r="S631" s="74"/>
      <c r="T631" s="75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21" t="s">
        <v>182</v>
      </c>
      <c r="AU631" s="21" t="s">
        <v>81</v>
      </c>
    </row>
    <row r="632" s="13" customFormat="1">
      <c r="A632" s="13"/>
      <c r="B632" s="194"/>
      <c r="C632" s="13"/>
      <c r="D632" s="189" t="s">
        <v>184</v>
      </c>
      <c r="E632" s="195" t="s">
        <v>3</v>
      </c>
      <c r="F632" s="196" t="s">
        <v>825</v>
      </c>
      <c r="G632" s="13"/>
      <c r="H632" s="197">
        <v>1</v>
      </c>
      <c r="I632" s="198"/>
      <c r="J632" s="13"/>
      <c r="K632" s="13"/>
      <c r="L632" s="194"/>
      <c r="M632" s="199"/>
      <c r="N632" s="200"/>
      <c r="O632" s="200"/>
      <c r="P632" s="200"/>
      <c r="Q632" s="200"/>
      <c r="R632" s="200"/>
      <c r="S632" s="200"/>
      <c r="T632" s="201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195" t="s">
        <v>184</v>
      </c>
      <c r="AU632" s="195" t="s">
        <v>81</v>
      </c>
      <c r="AV632" s="13" t="s">
        <v>81</v>
      </c>
      <c r="AW632" s="13" t="s">
        <v>33</v>
      </c>
      <c r="AX632" s="13" t="s">
        <v>72</v>
      </c>
      <c r="AY632" s="195" t="s">
        <v>174</v>
      </c>
    </row>
    <row r="633" s="13" customFormat="1">
      <c r="A633" s="13"/>
      <c r="B633" s="194"/>
      <c r="C633" s="13"/>
      <c r="D633" s="189" t="s">
        <v>184</v>
      </c>
      <c r="E633" s="195" t="s">
        <v>3</v>
      </c>
      <c r="F633" s="196" t="s">
        <v>826</v>
      </c>
      <c r="G633" s="13"/>
      <c r="H633" s="197">
        <v>1</v>
      </c>
      <c r="I633" s="198"/>
      <c r="J633" s="13"/>
      <c r="K633" s="13"/>
      <c r="L633" s="194"/>
      <c r="M633" s="199"/>
      <c r="N633" s="200"/>
      <c r="O633" s="200"/>
      <c r="P633" s="200"/>
      <c r="Q633" s="200"/>
      <c r="R633" s="200"/>
      <c r="S633" s="200"/>
      <c r="T633" s="201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195" t="s">
        <v>184</v>
      </c>
      <c r="AU633" s="195" t="s">
        <v>81</v>
      </c>
      <c r="AV633" s="13" t="s">
        <v>81</v>
      </c>
      <c r="AW633" s="13" t="s">
        <v>33</v>
      </c>
      <c r="AX633" s="13" t="s">
        <v>72</v>
      </c>
      <c r="AY633" s="195" t="s">
        <v>174</v>
      </c>
    </row>
    <row r="634" s="13" customFormat="1">
      <c r="A634" s="13"/>
      <c r="B634" s="194"/>
      <c r="C634" s="13"/>
      <c r="D634" s="189" t="s">
        <v>184</v>
      </c>
      <c r="E634" s="195" t="s">
        <v>3</v>
      </c>
      <c r="F634" s="196" t="s">
        <v>827</v>
      </c>
      <c r="G634" s="13"/>
      <c r="H634" s="197">
        <v>1</v>
      </c>
      <c r="I634" s="198"/>
      <c r="J634" s="13"/>
      <c r="K634" s="13"/>
      <c r="L634" s="194"/>
      <c r="M634" s="199"/>
      <c r="N634" s="200"/>
      <c r="O634" s="200"/>
      <c r="P634" s="200"/>
      <c r="Q634" s="200"/>
      <c r="R634" s="200"/>
      <c r="S634" s="200"/>
      <c r="T634" s="201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195" t="s">
        <v>184</v>
      </c>
      <c r="AU634" s="195" t="s">
        <v>81</v>
      </c>
      <c r="AV634" s="13" t="s">
        <v>81</v>
      </c>
      <c r="AW634" s="13" t="s">
        <v>33</v>
      </c>
      <c r="AX634" s="13" t="s">
        <v>72</v>
      </c>
      <c r="AY634" s="195" t="s">
        <v>174</v>
      </c>
    </row>
    <row r="635" s="13" customFormat="1">
      <c r="A635" s="13"/>
      <c r="B635" s="194"/>
      <c r="C635" s="13"/>
      <c r="D635" s="189" t="s">
        <v>184</v>
      </c>
      <c r="E635" s="195" t="s">
        <v>3</v>
      </c>
      <c r="F635" s="196" t="s">
        <v>828</v>
      </c>
      <c r="G635" s="13"/>
      <c r="H635" s="197">
        <v>1</v>
      </c>
      <c r="I635" s="198"/>
      <c r="J635" s="13"/>
      <c r="K635" s="13"/>
      <c r="L635" s="194"/>
      <c r="M635" s="199"/>
      <c r="N635" s="200"/>
      <c r="O635" s="200"/>
      <c r="P635" s="200"/>
      <c r="Q635" s="200"/>
      <c r="R635" s="200"/>
      <c r="S635" s="200"/>
      <c r="T635" s="201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195" t="s">
        <v>184</v>
      </c>
      <c r="AU635" s="195" t="s">
        <v>81</v>
      </c>
      <c r="AV635" s="13" t="s">
        <v>81</v>
      </c>
      <c r="AW635" s="13" t="s">
        <v>33</v>
      </c>
      <c r="AX635" s="13" t="s">
        <v>72</v>
      </c>
      <c r="AY635" s="195" t="s">
        <v>174</v>
      </c>
    </row>
    <row r="636" s="14" customFormat="1">
      <c r="A636" s="14"/>
      <c r="B636" s="202"/>
      <c r="C636" s="14"/>
      <c r="D636" s="189" t="s">
        <v>184</v>
      </c>
      <c r="E636" s="203" t="s">
        <v>3</v>
      </c>
      <c r="F636" s="204" t="s">
        <v>187</v>
      </c>
      <c r="G636" s="14"/>
      <c r="H636" s="205">
        <v>4</v>
      </c>
      <c r="I636" s="206"/>
      <c r="J636" s="14"/>
      <c r="K636" s="14"/>
      <c r="L636" s="202"/>
      <c r="M636" s="207"/>
      <c r="N636" s="208"/>
      <c r="O636" s="208"/>
      <c r="P636" s="208"/>
      <c r="Q636" s="208"/>
      <c r="R636" s="208"/>
      <c r="S636" s="208"/>
      <c r="T636" s="209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03" t="s">
        <v>184</v>
      </c>
      <c r="AU636" s="203" t="s">
        <v>81</v>
      </c>
      <c r="AV636" s="14" t="s">
        <v>111</v>
      </c>
      <c r="AW636" s="14" t="s">
        <v>33</v>
      </c>
      <c r="AX636" s="14" t="s">
        <v>79</v>
      </c>
      <c r="AY636" s="203" t="s">
        <v>174</v>
      </c>
    </row>
    <row r="637" s="2" customFormat="1" ht="33" customHeight="1">
      <c r="A637" s="40"/>
      <c r="B637" s="175"/>
      <c r="C637" s="176" t="s">
        <v>829</v>
      </c>
      <c r="D637" s="176" t="s">
        <v>176</v>
      </c>
      <c r="E637" s="177" t="s">
        <v>830</v>
      </c>
      <c r="F637" s="178" t="s">
        <v>831</v>
      </c>
      <c r="G637" s="179" t="s">
        <v>666</v>
      </c>
      <c r="H637" s="180">
        <v>6</v>
      </c>
      <c r="I637" s="181"/>
      <c r="J637" s="182">
        <f>ROUND(I637*H637,2)</f>
        <v>0</v>
      </c>
      <c r="K637" s="178" t="s">
        <v>180</v>
      </c>
      <c r="L637" s="41"/>
      <c r="M637" s="183" t="s">
        <v>3</v>
      </c>
      <c r="N637" s="184" t="s">
        <v>43</v>
      </c>
      <c r="O637" s="74"/>
      <c r="P637" s="185">
        <f>O637*H637</f>
        <v>0</v>
      </c>
      <c r="Q637" s="185">
        <v>1.061387047</v>
      </c>
      <c r="R637" s="185">
        <f>Q637*H637</f>
        <v>6.3683222819999994</v>
      </c>
      <c r="S637" s="185">
        <v>0</v>
      </c>
      <c r="T637" s="186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187" t="s">
        <v>111</v>
      </c>
      <c r="AT637" s="187" t="s">
        <v>176</v>
      </c>
      <c r="AU637" s="187" t="s">
        <v>81</v>
      </c>
      <c r="AY637" s="21" t="s">
        <v>174</v>
      </c>
      <c r="BE637" s="188">
        <f>IF(N637="základní",J637,0)</f>
        <v>0</v>
      </c>
      <c r="BF637" s="188">
        <f>IF(N637="snížená",J637,0)</f>
        <v>0</v>
      </c>
      <c r="BG637" s="188">
        <f>IF(N637="zákl. přenesená",J637,0)</f>
        <v>0</v>
      </c>
      <c r="BH637" s="188">
        <f>IF(N637="sníž. přenesená",J637,0)</f>
        <v>0</v>
      </c>
      <c r="BI637" s="188">
        <f>IF(N637="nulová",J637,0)</f>
        <v>0</v>
      </c>
      <c r="BJ637" s="21" t="s">
        <v>79</v>
      </c>
      <c r="BK637" s="188">
        <f>ROUND(I637*H637,2)</f>
        <v>0</v>
      </c>
      <c r="BL637" s="21" t="s">
        <v>111</v>
      </c>
      <c r="BM637" s="187" t="s">
        <v>832</v>
      </c>
    </row>
    <row r="638" s="2" customFormat="1">
      <c r="A638" s="40"/>
      <c r="B638" s="41"/>
      <c r="C638" s="40"/>
      <c r="D638" s="189" t="s">
        <v>182</v>
      </c>
      <c r="E638" s="40"/>
      <c r="F638" s="190" t="s">
        <v>785</v>
      </c>
      <c r="G638" s="40"/>
      <c r="H638" s="40"/>
      <c r="I638" s="191"/>
      <c r="J638" s="40"/>
      <c r="K638" s="40"/>
      <c r="L638" s="41"/>
      <c r="M638" s="192"/>
      <c r="N638" s="193"/>
      <c r="O638" s="74"/>
      <c r="P638" s="74"/>
      <c r="Q638" s="74"/>
      <c r="R638" s="74"/>
      <c r="S638" s="74"/>
      <c r="T638" s="75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21" t="s">
        <v>182</v>
      </c>
      <c r="AU638" s="21" t="s">
        <v>81</v>
      </c>
    </row>
    <row r="639" s="13" customFormat="1">
      <c r="A639" s="13"/>
      <c r="B639" s="194"/>
      <c r="C639" s="13"/>
      <c r="D639" s="189" t="s">
        <v>184</v>
      </c>
      <c r="E639" s="195" t="s">
        <v>3</v>
      </c>
      <c r="F639" s="196" t="s">
        <v>833</v>
      </c>
      <c r="G639" s="13"/>
      <c r="H639" s="197">
        <v>2</v>
      </c>
      <c r="I639" s="198"/>
      <c r="J639" s="13"/>
      <c r="K639" s="13"/>
      <c r="L639" s="194"/>
      <c r="M639" s="199"/>
      <c r="N639" s="200"/>
      <c r="O639" s="200"/>
      <c r="P639" s="200"/>
      <c r="Q639" s="200"/>
      <c r="R639" s="200"/>
      <c r="S639" s="200"/>
      <c r="T639" s="201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195" t="s">
        <v>184</v>
      </c>
      <c r="AU639" s="195" t="s">
        <v>81</v>
      </c>
      <c r="AV639" s="13" t="s">
        <v>81</v>
      </c>
      <c r="AW639" s="13" t="s">
        <v>33</v>
      </c>
      <c r="AX639" s="13" t="s">
        <v>72</v>
      </c>
      <c r="AY639" s="195" t="s">
        <v>174</v>
      </c>
    </row>
    <row r="640" s="13" customFormat="1">
      <c r="A640" s="13"/>
      <c r="B640" s="194"/>
      <c r="C640" s="13"/>
      <c r="D640" s="189" t="s">
        <v>184</v>
      </c>
      <c r="E640" s="195" t="s">
        <v>3</v>
      </c>
      <c r="F640" s="196" t="s">
        <v>834</v>
      </c>
      <c r="G640" s="13"/>
      <c r="H640" s="197">
        <v>4</v>
      </c>
      <c r="I640" s="198"/>
      <c r="J640" s="13"/>
      <c r="K640" s="13"/>
      <c r="L640" s="194"/>
      <c r="M640" s="199"/>
      <c r="N640" s="200"/>
      <c r="O640" s="200"/>
      <c r="P640" s="200"/>
      <c r="Q640" s="200"/>
      <c r="R640" s="200"/>
      <c r="S640" s="200"/>
      <c r="T640" s="201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195" t="s">
        <v>184</v>
      </c>
      <c r="AU640" s="195" t="s">
        <v>81</v>
      </c>
      <c r="AV640" s="13" t="s">
        <v>81</v>
      </c>
      <c r="AW640" s="13" t="s">
        <v>33</v>
      </c>
      <c r="AX640" s="13" t="s">
        <v>72</v>
      </c>
      <c r="AY640" s="195" t="s">
        <v>174</v>
      </c>
    </row>
    <row r="641" s="14" customFormat="1">
      <c r="A641" s="14"/>
      <c r="B641" s="202"/>
      <c r="C641" s="14"/>
      <c r="D641" s="189" t="s">
        <v>184</v>
      </c>
      <c r="E641" s="203" t="s">
        <v>3</v>
      </c>
      <c r="F641" s="204" t="s">
        <v>187</v>
      </c>
      <c r="G641" s="14"/>
      <c r="H641" s="205">
        <v>6</v>
      </c>
      <c r="I641" s="206"/>
      <c r="J641" s="14"/>
      <c r="K641" s="14"/>
      <c r="L641" s="202"/>
      <c r="M641" s="207"/>
      <c r="N641" s="208"/>
      <c r="O641" s="208"/>
      <c r="P641" s="208"/>
      <c r="Q641" s="208"/>
      <c r="R641" s="208"/>
      <c r="S641" s="208"/>
      <c r="T641" s="209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03" t="s">
        <v>184</v>
      </c>
      <c r="AU641" s="203" t="s">
        <v>81</v>
      </c>
      <c r="AV641" s="14" t="s">
        <v>111</v>
      </c>
      <c r="AW641" s="14" t="s">
        <v>33</v>
      </c>
      <c r="AX641" s="14" t="s">
        <v>79</v>
      </c>
      <c r="AY641" s="203" t="s">
        <v>174</v>
      </c>
    </row>
    <row r="642" s="2" customFormat="1">
      <c r="A642" s="40"/>
      <c r="B642" s="175"/>
      <c r="C642" s="176" t="s">
        <v>649</v>
      </c>
      <c r="D642" s="176" t="s">
        <v>176</v>
      </c>
      <c r="E642" s="177" t="s">
        <v>835</v>
      </c>
      <c r="F642" s="178" t="s">
        <v>836</v>
      </c>
      <c r="G642" s="179" t="s">
        <v>666</v>
      </c>
      <c r="H642" s="180">
        <v>4</v>
      </c>
      <c r="I642" s="181"/>
      <c r="J642" s="182">
        <f>ROUND(I642*H642,2)</f>
        <v>0</v>
      </c>
      <c r="K642" s="178" t="s">
        <v>3</v>
      </c>
      <c r="L642" s="41"/>
      <c r="M642" s="183" t="s">
        <v>3</v>
      </c>
      <c r="N642" s="184" t="s">
        <v>43</v>
      </c>
      <c r="O642" s="74"/>
      <c r="P642" s="185">
        <f>O642*H642</f>
        <v>0</v>
      </c>
      <c r="Q642" s="185">
        <v>0</v>
      </c>
      <c r="R642" s="185">
        <f>Q642*H642</f>
        <v>0</v>
      </c>
      <c r="S642" s="185">
        <v>0</v>
      </c>
      <c r="T642" s="186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187" t="s">
        <v>111</v>
      </c>
      <c r="AT642" s="187" t="s">
        <v>176</v>
      </c>
      <c r="AU642" s="187" t="s">
        <v>81</v>
      </c>
      <c r="AY642" s="21" t="s">
        <v>174</v>
      </c>
      <c r="BE642" s="188">
        <f>IF(N642="základní",J642,0)</f>
        <v>0</v>
      </c>
      <c r="BF642" s="188">
        <f>IF(N642="snížená",J642,0)</f>
        <v>0</v>
      </c>
      <c r="BG642" s="188">
        <f>IF(N642="zákl. přenesená",J642,0)</f>
        <v>0</v>
      </c>
      <c r="BH642" s="188">
        <f>IF(N642="sníž. přenesená",J642,0)</f>
        <v>0</v>
      </c>
      <c r="BI642" s="188">
        <f>IF(N642="nulová",J642,0)</f>
        <v>0</v>
      </c>
      <c r="BJ642" s="21" t="s">
        <v>79</v>
      </c>
      <c r="BK642" s="188">
        <f>ROUND(I642*H642,2)</f>
        <v>0</v>
      </c>
      <c r="BL642" s="21" t="s">
        <v>111</v>
      </c>
      <c r="BM642" s="187" t="s">
        <v>837</v>
      </c>
    </row>
    <row r="643" s="2" customFormat="1">
      <c r="A643" s="40"/>
      <c r="B643" s="41"/>
      <c r="C643" s="40"/>
      <c r="D643" s="189" t="s">
        <v>182</v>
      </c>
      <c r="E643" s="40"/>
      <c r="F643" s="190" t="s">
        <v>227</v>
      </c>
      <c r="G643" s="40"/>
      <c r="H643" s="40"/>
      <c r="I643" s="191"/>
      <c r="J643" s="40"/>
      <c r="K643" s="40"/>
      <c r="L643" s="41"/>
      <c r="M643" s="192"/>
      <c r="N643" s="193"/>
      <c r="O643" s="74"/>
      <c r="P643" s="74"/>
      <c r="Q643" s="74"/>
      <c r="R643" s="74"/>
      <c r="S643" s="74"/>
      <c r="T643" s="75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21" t="s">
        <v>182</v>
      </c>
      <c r="AU643" s="21" t="s">
        <v>81</v>
      </c>
    </row>
    <row r="644" s="2" customFormat="1" ht="16.5" customHeight="1">
      <c r="A644" s="40"/>
      <c r="B644" s="175"/>
      <c r="C644" s="176" t="s">
        <v>838</v>
      </c>
      <c r="D644" s="176" t="s">
        <v>176</v>
      </c>
      <c r="E644" s="177" t="s">
        <v>839</v>
      </c>
      <c r="F644" s="178" t="s">
        <v>840</v>
      </c>
      <c r="G644" s="179" t="s">
        <v>666</v>
      </c>
      <c r="H644" s="180">
        <v>80</v>
      </c>
      <c r="I644" s="181"/>
      <c r="J644" s="182">
        <f>ROUND(I644*H644,2)</f>
        <v>0</v>
      </c>
      <c r="K644" s="178" t="s">
        <v>180</v>
      </c>
      <c r="L644" s="41"/>
      <c r="M644" s="183" t="s">
        <v>3</v>
      </c>
      <c r="N644" s="184" t="s">
        <v>43</v>
      </c>
      <c r="O644" s="74"/>
      <c r="P644" s="185">
        <f>O644*H644</f>
        <v>0</v>
      </c>
      <c r="Q644" s="185">
        <v>0.217338</v>
      </c>
      <c r="R644" s="185">
        <f>Q644*H644</f>
        <v>17.387039999999999</v>
      </c>
      <c r="S644" s="185">
        <v>0</v>
      </c>
      <c r="T644" s="186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187" t="s">
        <v>111</v>
      </c>
      <c r="AT644" s="187" t="s">
        <v>176</v>
      </c>
      <c r="AU644" s="187" t="s">
        <v>81</v>
      </c>
      <c r="AY644" s="21" t="s">
        <v>174</v>
      </c>
      <c r="BE644" s="188">
        <f>IF(N644="základní",J644,0)</f>
        <v>0</v>
      </c>
      <c r="BF644" s="188">
        <f>IF(N644="snížená",J644,0)</f>
        <v>0</v>
      </c>
      <c r="BG644" s="188">
        <f>IF(N644="zákl. přenesená",J644,0)</f>
        <v>0</v>
      </c>
      <c r="BH644" s="188">
        <f>IF(N644="sníž. přenesená",J644,0)</f>
        <v>0</v>
      </c>
      <c r="BI644" s="188">
        <f>IF(N644="nulová",J644,0)</f>
        <v>0</v>
      </c>
      <c r="BJ644" s="21" t="s">
        <v>79</v>
      </c>
      <c r="BK644" s="188">
        <f>ROUND(I644*H644,2)</f>
        <v>0</v>
      </c>
      <c r="BL644" s="21" t="s">
        <v>111</v>
      </c>
      <c r="BM644" s="187" t="s">
        <v>841</v>
      </c>
    </row>
    <row r="645" s="2" customFormat="1">
      <c r="A645" s="40"/>
      <c r="B645" s="41"/>
      <c r="C645" s="40"/>
      <c r="D645" s="189" t="s">
        <v>182</v>
      </c>
      <c r="E645" s="40"/>
      <c r="F645" s="190" t="s">
        <v>785</v>
      </c>
      <c r="G645" s="40"/>
      <c r="H645" s="40"/>
      <c r="I645" s="191"/>
      <c r="J645" s="40"/>
      <c r="K645" s="40"/>
      <c r="L645" s="41"/>
      <c r="M645" s="192"/>
      <c r="N645" s="193"/>
      <c r="O645" s="74"/>
      <c r="P645" s="74"/>
      <c r="Q645" s="74"/>
      <c r="R645" s="74"/>
      <c r="S645" s="74"/>
      <c r="T645" s="75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21" t="s">
        <v>182</v>
      </c>
      <c r="AU645" s="21" t="s">
        <v>81</v>
      </c>
    </row>
    <row r="646" s="2" customFormat="1" ht="16.5" customHeight="1">
      <c r="A646" s="40"/>
      <c r="B646" s="175"/>
      <c r="C646" s="225" t="s">
        <v>842</v>
      </c>
      <c r="D646" s="225" t="s">
        <v>615</v>
      </c>
      <c r="E646" s="226" t="s">
        <v>843</v>
      </c>
      <c r="F646" s="227" t="s">
        <v>844</v>
      </c>
      <c r="G646" s="228" t="s">
        <v>666</v>
      </c>
      <c r="H646" s="229">
        <v>80</v>
      </c>
      <c r="I646" s="230"/>
      <c r="J646" s="231">
        <f>ROUND(I646*H646,2)</f>
        <v>0</v>
      </c>
      <c r="K646" s="227" t="s">
        <v>180</v>
      </c>
      <c r="L646" s="232"/>
      <c r="M646" s="233" t="s">
        <v>3</v>
      </c>
      <c r="N646" s="234" t="s">
        <v>43</v>
      </c>
      <c r="O646" s="74"/>
      <c r="P646" s="185">
        <f>O646*H646</f>
        <v>0</v>
      </c>
      <c r="Q646" s="185">
        <v>0.19600000000000001</v>
      </c>
      <c r="R646" s="185">
        <f>Q646*H646</f>
        <v>15.68</v>
      </c>
      <c r="S646" s="185">
        <v>0</v>
      </c>
      <c r="T646" s="186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187" t="s">
        <v>218</v>
      </c>
      <c r="AT646" s="187" t="s">
        <v>615</v>
      </c>
      <c r="AU646" s="187" t="s">
        <v>81</v>
      </c>
      <c r="AY646" s="21" t="s">
        <v>174</v>
      </c>
      <c r="BE646" s="188">
        <f>IF(N646="základní",J646,0)</f>
        <v>0</v>
      </c>
      <c r="BF646" s="188">
        <f>IF(N646="snížená",J646,0)</f>
        <v>0</v>
      </c>
      <c r="BG646" s="188">
        <f>IF(N646="zákl. přenesená",J646,0)</f>
        <v>0</v>
      </c>
      <c r="BH646" s="188">
        <f>IF(N646="sníž. přenesená",J646,0)</f>
        <v>0</v>
      </c>
      <c r="BI646" s="188">
        <f>IF(N646="nulová",J646,0)</f>
        <v>0</v>
      </c>
      <c r="BJ646" s="21" t="s">
        <v>79</v>
      </c>
      <c r="BK646" s="188">
        <f>ROUND(I646*H646,2)</f>
        <v>0</v>
      </c>
      <c r="BL646" s="21" t="s">
        <v>111</v>
      </c>
      <c r="BM646" s="187" t="s">
        <v>845</v>
      </c>
    </row>
    <row r="647" s="2" customFormat="1">
      <c r="A647" s="40"/>
      <c r="B647" s="41"/>
      <c r="C647" s="40"/>
      <c r="D647" s="189" t="s">
        <v>182</v>
      </c>
      <c r="E647" s="40"/>
      <c r="F647" s="190" t="s">
        <v>846</v>
      </c>
      <c r="G647" s="40"/>
      <c r="H647" s="40"/>
      <c r="I647" s="191"/>
      <c r="J647" s="40"/>
      <c r="K647" s="40"/>
      <c r="L647" s="41"/>
      <c r="M647" s="192"/>
      <c r="N647" s="193"/>
      <c r="O647" s="74"/>
      <c r="P647" s="74"/>
      <c r="Q647" s="74"/>
      <c r="R647" s="74"/>
      <c r="S647" s="74"/>
      <c r="T647" s="75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21" t="s">
        <v>182</v>
      </c>
      <c r="AU647" s="21" t="s">
        <v>81</v>
      </c>
    </row>
    <row r="648" s="2" customFormat="1" ht="21.75" customHeight="1">
      <c r="A648" s="40"/>
      <c r="B648" s="175"/>
      <c r="C648" s="176" t="s">
        <v>775</v>
      </c>
      <c r="D648" s="176" t="s">
        <v>176</v>
      </c>
      <c r="E648" s="177" t="s">
        <v>847</v>
      </c>
      <c r="F648" s="178" t="s">
        <v>836</v>
      </c>
      <c r="G648" s="179" t="s">
        <v>666</v>
      </c>
      <c r="H648" s="180">
        <v>4</v>
      </c>
      <c r="I648" s="181"/>
      <c r="J648" s="182">
        <f>ROUND(I648*H648,2)</f>
        <v>0</v>
      </c>
      <c r="K648" s="178" t="s">
        <v>3</v>
      </c>
      <c r="L648" s="41"/>
      <c r="M648" s="183" t="s">
        <v>3</v>
      </c>
      <c r="N648" s="184" t="s">
        <v>43</v>
      </c>
      <c r="O648" s="74"/>
      <c r="P648" s="185">
        <f>O648*H648</f>
        <v>0</v>
      </c>
      <c r="Q648" s="185">
        <v>0</v>
      </c>
      <c r="R648" s="185">
        <f>Q648*H648</f>
        <v>0</v>
      </c>
      <c r="S648" s="185">
        <v>0</v>
      </c>
      <c r="T648" s="186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187" t="s">
        <v>111</v>
      </c>
      <c r="AT648" s="187" t="s">
        <v>176</v>
      </c>
      <c r="AU648" s="187" t="s">
        <v>81</v>
      </c>
      <c r="AY648" s="21" t="s">
        <v>174</v>
      </c>
      <c r="BE648" s="188">
        <f>IF(N648="základní",J648,0)</f>
        <v>0</v>
      </c>
      <c r="BF648" s="188">
        <f>IF(N648="snížená",J648,0)</f>
        <v>0</v>
      </c>
      <c r="BG648" s="188">
        <f>IF(N648="zákl. přenesená",J648,0)</f>
        <v>0</v>
      </c>
      <c r="BH648" s="188">
        <f>IF(N648="sníž. přenesená",J648,0)</f>
        <v>0</v>
      </c>
      <c r="BI648" s="188">
        <f>IF(N648="nulová",J648,0)</f>
        <v>0</v>
      </c>
      <c r="BJ648" s="21" t="s">
        <v>79</v>
      </c>
      <c r="BK648" s="188">
        <f>ROUND(I648*H648,2)</f>
        <v>0</v>
      </c>
      <c r="BL648" s="21" t="s">
        <v>111</v>
      </c>
      <c r="BM648" s="187" t="s">
        <v>848</v>
      </c>
    </row>
    <row r="649" s="2" customFormat="1">
      <c r="A649" s="40"/>
      <c r="B649" s="41"/>
      <c r="C649" s="40"/>
      <c r="D649" s="189" t="s">
        <v>182</v>
      </c>
      <c r="E649" s="40"/>
      <c r="F649" s="190" t="s">
        <v>227</v>
      </c>
      <c r="G649" s="40"/>
      <c r="H649" s="40"/>
      <c r="I649" s="191"/>
      <c r="J649" s="40"/>
      <c r="K649" s="40"/>
      <c r="L649" s="41"/>
      <c r="M649" s="192"/>
      <c r="N649" s="193"/>
      <c r="O649" s="74"/>
      <c r="P649" s="74"/>
      <c r="Q649" s="74"/>
      <c r="R649" s="74"/>
      <c r="S649" s="74"/>
      <c r="T649" s="75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T649" s="21" t="s">
        <v>182</v>
      </c>
      <c r="AU649" s="21" t="s">
        <v>81</v>
      </c>
    </row>
    <row r="650" s="12" customFormat="1" ht="22.8" customHeight="1">
      <c r="A650" s="12"/>
      <c r="B650" s="162"/>
      <c r="C650" s="12"/>
      <c r="D650" s="163" t="s">
        <v>71</v>
      </c>
      <c r="E650" s="173" t="s">
        <v>223</v>
      </c>
      <c r="F650" s="173" t="s">
        <v>849</v>
      </c>
      <c r="G650" s="12"/>
      <c r="H650" s="12"/>
      <c r="I650" s="165"/>
      <c r="J650" s="174">
        <f>BK650</f>
        <v>0</v>
      </c>
      <c r="K650" s="12"/>
      <c r="L650" s="162"/>
      <c r="M650" s="167"/>
      <c r="N650" s="168"/>
      <c r="O650" s="168"/>
      <c r="P650" s="169">
        <f>SUM(P651:P661)</f>
        <v>0</v>
      </c>
      <c r="Q650" s="168"/>
      <c r="R650" s="169">
        <f>SUM(R651:R661)</f>
        <v>3.4367980599999997</v>
      </c>
      <c r="S650" s="168"/>
      <c r="T650" s="170">
        <f>SUM(T651:T661)</f>
        <v>0</v>
      </c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R650" s="163" t="s">
        <v>79</v>
      </c>
      <c r="AT650" s="171" t="s">
        <v>71</v>
      </c>
      <c r="AU650" s="171" t="s">
        <v>79</v>
      </c>
      <c r="AY650" s="163" t="s">
        <v>174</v>
      </c>
      <c r="BK650" s="172">
        <f>SUM(BK651:BK661)</f>
        <v>0</v>
      </c>
    </row>
    <row r="651" s="2" customFormat="1">
      <c r="A651" s="40"/>
      <c r="B651" s="175"/>
      <c r="C651" s="176" t="s">
        <v>850</v>
      </c>
      <c r="D651" s="176" t="s">
        <v>176</v>
      </c>
      <c r="E651" s="177" t="s">
        <v>851</v>
      </c>
      <c r="F651" s="178" t="s">
        <v>852</v>
      </c>
      <c r="G651" s="179" t="s">
        <v>210</v>
      </c>
      <c r="H651" s="180">
        <v>2</v>
      </c>
      <c r="I651" s="181"/>
      <c r="J651" s="182">
        <f>ROUND(I651*H651,2)</f>
        <v>0</v>
      </c>
      <c r="K651" s="178" t="s">
        <v>180</v>
      </c>
      <c r="L651" s="41"/>
      <c r="M651" s="183" t="s">
        <v>3</v>
      </c>
      <c r="N651" s="184" t="s">
        <v>43</v>
      </c>
      <c r="O651" s="74"/>
      <c r="P651" s="185">
        <f>O651*H651</f>
        <v>0</v>
      </c>
      <c r="Q651" s="185">
        <v>0.16849059999999999</v>
      </c>
      <c r="R651" s="185">
        <f>Q651*H651</f>
        <v>0.33698119999999998</v>
      </c>
      <c r="S651" s="185">
        <v>0</v>
      </c>
      <c r="T651" s="186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187" t="s">
        <v>111</v>
      </c>
      <c r="AT651" s="187" t="s">
        <v>176</v>
      </c>
      <c r="AU651" s="187" t="s">
        <v>81</v>
      </c>
      <c r="AY651" s="21" t="s">
        <v>174</v>
      </c>
      <c r="BE651" s="188">
        <f>IF(N651="základní",J651,0)</f>
        <v>0</v>
      </c>
      <c r="BF651" s="188">
        <f>IF(N651="snížená",J651,0)</f>
        <v>0</v>
      </c>
      <c r="BG651" s="188">
        <f>IF(N651="zákl. přenesená",J651,0)</f>
        <v>0</v>
      </c>
      <c r="BH651" s="188">
        <f>IF(N651="sníž. přenesená",J651,0)</f>
        <v>0</v>
      </c>
      <c r="BI651" s="188">
        <f>IF(N651="nulová",J651,0)</f>
        <v>0</v>
      </c>
      <c r="BJ651" s="21" t="s">
        <v>79</v>
      </c>
      <c r="BK651" s="188">
        <f>ROUND(I651*H651,2)</f>
        <v>0</v>
      </c>
      <c r="BL651" s="21" t="s">
        <v>111</v>
      </c>
      <c r="BM651" s="187" t="s">
        <v>853</v>
      </c>
    </row>
    <row r="652" s="2" customFormat="1">
      <c r="A652" s="40"/>
      <c r="B652" s="41"/>
      <c r="C652" s="40"/>
      <c r="D652" s="189" t="s">
        <v>182</v>
      </c>
      <c r="E652" s="40"/>
      <c r="F652" s="190" t="s">
        <v>854</v>
      </c>
      <c r="G652" s="40"/>
      <c r="H652" s="40"/>
      <c r="I652" s="191"/>
      <c r="J652" s="40"/>
      <c r="K652" s="40"/>
      <c r="L652" s="41"/>
      <c r="M652" s="192"/>
      <c r="N652" s="193"/>
      <c r="O652" s="74"/>
      <c r="P652" s="74"/>
      <c r="Q652" s="74"/>
      <c r="R652" s="74"/>
      <c r="S652" s="74"/>
      <c r="T652" s="75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21" t="s">
        <v>182</v>
      </c>
      <c r="AU652" s="21" t="s">
        <v>81</v>
      </c>
    </row>
    <row r="653" s="2" customFormat="1" ht="33" customHeight="1">
      <c r="A653" s="40"/>
      <c r="B653" s="175"/>
      <c r="C653" s="176" t="s">
        <v>855</v>
      </c>
      <c r="D653" s="176" t="s">
        <v>176</v>
      </c>
      <c r="E653" s="177" t="s">
        <v>856</v>
      </c>
      <c r="F653" s="178" t="s">
        <v>857</v>
      </c>
      <c r="G653" s="179" t="s">
        <v>210</v>
      </c>
      <c r="H653" s="180">
        <v>5068</v>
      </c>
      <c r="I653" s="181"/>
      <c r="J653" s="182">
        <f>ROUND(I653*H653,2)</f>
        <v>0</v>
      </c>
      <c r="K653" s="178" t="s">
        <v>180</v>
      </c>
      <c r="L653" s="41"/>
      <c r="M653" s="183" t="s">
        <v>3</v>
      </c>
      <c r="N653" s="184" t="s">
        <v>43</v>
      </c>
      <c r="O653" s="74"/>
      <c r="P653" s="185">
        <f>O653*H653</f>
        <v>0</v>
      </c>
      <c r="Q653" s="185">
        <v>0.00060999999999999997</v>
      </c>
      <c r="R653" s="185">
        <f>Q653*H653</f>
        <v>3.0914799999999998</v>
      </c>
      <c r="S653" s="185">
        <v>0</v>
      </c>
      <c r="T653" s="186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187" t="s">
        <v>111</v>
      </c>
      <c r="AT653" s="187" t="s">
        <v>176</v>
      </c>
      <c r="AU653" s="187" t="s">
        <v>81</v>
      </c>
      <c r="AY653" s="21" t="s">
        <v>174</v>
      </c>
      <c r="BE653" s="188">
        <f>IF(N653="základní",J653,0)</f>
        <v>0</v>
      </c>
      <c r="BF653" s="188">
        <f>IF(N653="snížená",J653,0)</f>
        <v>0</v>
      </c>
      <c r="BG653" s="188">
        <f>IF(N653="zákl. přenesená",J653,0)</f>
        <v>0</v>
      </c>
      <c r="BH653" s="188">
        <f>IF(N653="sníž. přenesená",J653,0)</f>
        <v>0</v>
      </c>
      <c r="BI653" s="188">
        <f>IF(N653="nulová",J653,0)</f>
        <v>0</v>
      </c>
      <c r="BJ653" s="21" t="s">
        <v>79</v>
      </c>
      <c r="BK653" s="188">
        <f>ROUND(I653*H653,2)</f>
        <v>0</v>
      </c>
      <c r="BL653" s="21" t="s">
        <v>111</v>
      </c>
      <c r="BM653" s="187" t="s">
        <v>858</v>
      </c>
    </row>
    <row r="654" s="13" customFormat="1">
      <c r="A654" s="13"/>
      <c r="B654" s="194"/>
      <c r="C654" s="13"/>
      <c r="D654" s="189" t="s">
        <v>184</v>
      </c>
      <c r="E654" s="195" t="s">
        <v>3</v>
      </c>
      <c r="F654" s="196" t="s">
        <v>859</v>
      </c>
      <c r="G654" s="13"/>
      <c r="H654" s="197">
        <v>5068</v>
      </c>
      <c r="I654" s="198"/>
      <c r="J654" s="13"/>
      <c r="K654" s="13"/>
      <c r="L654" s="194"/>
      <c r="M654" s="199"/>
      <c r="N654" s="200"/>
      <c r="O654" s="200"/>
      <c r="P654" s="200"/>
      <c r="Q654" s="200"/>
      <c r="R654" s="200"/>
      <c r="S654" s="200"/>
      <c r="T654" s="201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195" t="s">
        <v>184</v>
      </c>
      <c r="AU654" s="195" t="s">
        <v>81</v>
      </c>
      <c r="AV654" s="13" t="s">
        <v>81</v>
      </c>
      <c r="AW654" s="13" t="s">
        <v>33</v>
      </c>
      <c r="AX654" s="13" t="s">
        <v>72</v>
      </c>
      <c r="AY654" s="195" t="s">
        <v>174</v>
      </c>
    </row>
    <row r="655" s="14" customFormat="1">
      <c r="A655" s="14"/>
      <c r="B655" s="202"/>
      <c r="C655" s="14"/>
      <c r="D655" s="189" t="s">
        <v>184</v>
      </c>
      <c r="E655" s="203" t="s">
        <v>3</v>
      </c>
      <c r="F655" s="204" t="s">
        <v>187</v>
      </c>
      <c r="G655" s="14"/>
      <c r="H655" s="205">
        <v>5068</v>
      </c>
      <c r="I655" s="206"/>
      <c r="J655" s="14"/>
      <c r="K655" s="14"/>
      <c r="L655" s="202"/>
      <c r="M655" s="207"/>
      <c r="N655" s="208"/>
      <c r="O655" s="208"/>
      <c r="P655" s="208"/>
      <c r="Q655" s="208"/>
      <c r="R655" s="208"/>
      <c r="S655" s="208"/>
      <c r="T655" s="209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03" t="s">
        <v>184</v>
      </c>
      <c r="AU655" s="203" t="s">
        <v>81</v>
      </c>
      <c r="AV655" s="14" t="s">
        <v>111</v>
      </c>
      <c r="AW655" s="14" t="s">
        <v>33</v>
      </c>
      <c r="AX655" s="14" t="s">
        <v>79</v>
      </c>
      <c r="AY655" s="203" t="s">
        <v>174</v>
      </c>
    </row>
    <row r="656" s="2" customFormat="1" ht="16.5" customHeight="1">
      <c r="A656" s="40"/>
      <c r="B656" s="175"/>
      <c r="C656" s="176" t="s">
        <v>860</v>
      </c>
      <c r="D656" s="176" t="s">
        <v>176</v>
      </c>
      <c r="E656" s="177" t="s">
        <v>861</v>
      </c>
      <c r="F656" s="178" t="s">
        <v>862</v>
      </c>
      <c r="G656" s="179" t="s">
        <v>210</v>
      </c>
      <c r="H656" s="180">
        <v>5068</v>
      </c>
      <c r="I656" s="181"/>
      <c r="J656" s="182">
        <f>ROUND(I656*H656,2)</f>
        <v>0</v>
      </c>
      <c r="K656" s="178" t="s">
        <v>180</v>
      </c>
      <c r="L656" s="41"/>
      <c r="M656" s="183" t="s">
        <v>3</v>
      </c>
      <c r="N656" s="184" t="s">
        <v>43</v>
      </c>
      <c r="O656" s="74"/>
      <c r="P656" s="185">
        <f>O656*H656</f>
        <v>0</v>
      </c>
      <c r="Q656" s="185">
        <v>1.6449999999999999E-06</v>
      </c>
      <c r="R656" s="185">
        <f>Q656*H656</f>
        <v>0.0083368599999999998</v>
      </c>
      <c r="S656" s="185">
        <v>0</v>
      </c>
      <c r="T656" s="186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187" t="s">
        <v>111</v>
      </c>
      <c r="AT656" s="187" t="s">
        <v>176</v>
      </c>
      <c r="AU656" s="187" t="s">
        <v>81</v>
      </c>
      <c r="AY656" s="21" t="s">
        <v>174</v>
      </c>
      <c r="BE656" s="188">
        <f>IF(N656="základní",J656,0)</f>
        <v>0</v>
      </c>
      <c r="BF656" s="188">
        <f>IF(N656="snížená",J656,0)</f>
        <v>0</v>
      </c>
      <c r="BG656" s="188">
        <f>IF(N656="zákl. přenesená",J656,0)</f>
        <v>0</v>
      </c>
      <c r="BH656" s="188">
        <f>IF(N656="sníž. přenesená",J656,0)</f>
        <v>0</v>
      </c>
      <c r="BI656" s="188">
        <f>IF(N656="nulová",J656,0)</f>
        <v>0</v>
      </c>
      <c r="BJ656" s="21" t="s">
        <v>79</v>
      </c>
      <c r="BK656" s="188">
        <f>ROUND(I656*H656,2)</f>
        <v>0</v>
      </c>
      <c r="BL656" s="21" t="s">
        <v>111</v>
      </c>
      <c r="BM656" s="187" t="s">
        <v>863</v>
      </c>
    </row>
    <row r="657" s="2" customFormat="1">
      <c r="A657" s="40"/>
      <c r="B657" s="41"/>
      <c r="C657" s="40"/>
      <c r="D657" s="189" t="s">
        <v>182</v>
      </c>
      <c r="E657" s="40"/>
      <c r="F657" s="190" t="s">
        <v>864</v>
      </c>
      <c r="G657" s="40"/>
      <c r="H657" s="40"/>
      <c r="I657" s="191"/>
      <c r="J657" s="40"/>
      <c r="K657" s="40"/>
      <c r="L657" s="41"/>
      <c r="M657" s="192"/>
      <c r="N657" s="193"/>
      <c r="O657" s="74"/>
      <c r="P657" s="74"/>
      <c r="Q657" s="74"/>
      <c r="R657" s="74"/>
      <c r="S657" s="74"/>
      <c r="T657" s="75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21" t="s">
        <v>182</v>
      </c>
      <c r="AU657" s="21" t="s">
        <v>81</v>
      </c>
    </row>
    <row r="658" s="2" customFormat="1">
      <c r="A658" s="40"/>
      <c r="B658" s="175"/>
      <c r="C658" s="176" t="s">
        <v>865</v>
      </c>
      <c r="D658" s="176" t="s">
        <v>176</v>
      </c>
      <c r="E658" s="177" t="s">
        <v>866</v>
      </c>
      <c r="F658" s="178" t="s">
        <v>867</v>
      </c>
      <c r="G658" s="179" t="s">
        <v>210</v>
      </c>
      <c r="H658" s="180">
        <v>2</v>
      </c>
      <c r="I658" s="181"/>
      <c r="J658" s="182">
        <f>ROUND(I658*H658,2)</f>
        <v>0</v>
      </c>
      <c r="K658" s="178" t="s">
        <v>180</v>
      </c>
      <c r="L658" s="41"/>
      <c r="M658" s="183" t="s">
        <v>3</v>
      </c>
      <c r="N658" s="184" t="s">
        <v>43</v>
      </c>
      <c r="O658" s="74"/>
      <c r="P658" s="185">
        <f>O658*H658</f>
        <v>0</v>
      </c>
      <c r="Q658" s="185">
        <v>0</v>
      </c>
      <c r="R658" s="185">
        <f>Q658*H658</f>
        <v>0</v>
      </c>
      <c r="S658" s="185">
        <v>0</v>
      </c>
      <c r="T658" s="186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187" t="s">
        <v>111</v>
      </c>
      <c r="AT658" s="187" t="s">
        <v>176</v>
      </c>
      <c r="AU658" s="187" t="s">
        <v>81</v>
      </c>
      <c r="AY658" s="21" t="s">
        <v>174</v>
      </c>
      <c r="BE658" s="188">
        <f>IF(N658="základní",J658,0)</f>
        <v>0</v>
      </c>
      <c r="BF658" s="188">
        <f>IF(N658="snížená",J658,0)</f>
        <v>0</v>
      </c>
      <c r="BG658" s="188">
        <f>IF(N658="zákl. přenesená",J658,0)</f>
        <v>0</v>
      </c>
      <c r="BH658" s="188">
        <f>IF(N658="sníž. přenesená",J658,0)</f>
        <v>0</v>
      </c>
      <c r="BI658" s="188">
        <f>IF(N658="nulová",J658,0)</f>
        <v>0</v>
      </c>
      <c r="BJ658" s="21" t="s">
        <v>79</v>
      </c>
      <c r="BK658" s="188">
        <f>ROUND(I658*H658,2)</f>
        <v>0</v>
      </c>
      <c r="BL658" s="21" t="s">
        <v>111</v>
      </c>
      <c r="BM658" s="187" t="s">
        <v>868</v>
      </c>
    </row>
    <row r="659" s="2" customFormat="1">
      <c r="A659" s="40"/>
      <c r="B659" s="41"/>
      <c r="C659" s="40"/>
      <c r="D659" s="189" t="s">
        <v>182</v>
      </c>
      <c r="E659" s="40"/>
      <c r="F659" s="190" t="s">
        <v>854</v>
      </c>
      <c r="G659" s="40"/>
      <c r="H659" s="40"/>
      <c r="I659" s="191"/>
      <c r="J659" s="40"/>
      <c r="K659" s="40"/>
      <c r="L659" s="41"/>
      <c r="M659" s="192"/>
      <c r="N659" s="193"/>
      <c r="O659" s="74"/>
      <c r="P659" s="74"/>
      <c r="Q659" s="74"/>
      <c r="R659" s="74"/>
      <c r="S659" s="74"/>
      <c r="T659" s="75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21" t="s">
        <v>182</v>
      </c>
      <c r="AU659" s="21" t="s">
        <v>81</v>
      </c>
    </row>
    <row r="660" s="2" customFormat="1">
      <c r="A660" s="40"/>
      <c r="B660" s="175"/>
      <c r="C660" s="176" t="s">
        <v>869</v>
      </c>
      <c r="D660" s="176" t="s">
        <v>176</v>
      </c>
      <c r="E660" s="177" t="s">
        <v>870</v>
      </c>
      <c r="F660" s="178" t="s">
        <v>871</v>
      </c>
      <c r="G660" s="179" t="s">
        <v>179</v>
      </c>
      <c r="H660" s="180">
        <v>293</v>
      </c>
      <c r="I660" s="181"/>
      <c r="J660" s="182">
        <f>ROUND(I660*H660,2)</f>
        <v>0</v>
      </c>
      <c r="K660" s="178" t="s">
        <v>180</v>
      </c>
      <c r="L660" s="41"/>
      <c r="M660" s="183" t="s">
        <v>3</v>
      </c>
      <c r="N660" s="184" t="s">
        <v>43</v>
      </c>
      <c r="O660" s="74"/>
      <c r="P660" s="185">
        <f>O660*H660</f>
        <v>0</v>
      </c>
      <c r="Q660" s="185">
        <v>0</v>
      </c>
      <c r="R660" s="185">
        <f>Q660*H660</f>
        <v>0</v>
      </c>
      <c r="S660" s="185">
        <v>0</v>
      </c>
      <c r="T660" s="186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187" t="s">
        <v>111</v>
      </c>
      <c r="AT660" s="187" t="s">
        <v>176</v>
      </c>
      <c r="AU660" s="187" t="s">
        <v>81</v>
      </c>
      <c r="AY660" s="21" t="s">
        <v>174</v>
      </c>
      <c r="BE660" s="188">
        <f>IF(N660="základní",J660,0)</f>
        <v>0</v>
      </c>
      <c r="BF660" s="188">
        <f>IF(N660="snížená",J660,0)</f>
        <v>0</v>
      </c>
      <c r="BG660" s="188">
        <f>IF(N660="zákl. přenesená",J660,0)</f>
        <v>0</v>
      </c>
      <c r="BH660" s="188">
        <f>IF(N660="sníž. přenesená",J660,0)</f>
        <v>0</v>
      </c>
      <c r="BI660" s="188">
        <f>IF(N660="nulová",J660,0)</f>
        <v>0</v>
      </c>
      <c r="BJ660" s="21" t="s">
        <v>79</v>
      </c>
      <c r="BK660" s="188">
        <f>ROUND(I660*H660,2)</f>
        <v>0</v>
      </c>
      <c r="BL660" s="21" t="s">
        <v>111</v>
      </c>
      <c r="BM660" s="187" t="s">
        <v>872</v>
      </c>
    </row>
    <row r="661" s="2" customFormat="1">
      <c r="A661" s="40"/>
      <c r="B661" s="41"/>
      <c r="C661" s="40"/>
      <c r="D661" s="189" t="s">
        <v>182</v>
      </c>
      <c r="E661" s="40"/>
      <c r="F661" s="190" t="s">
        <v>873</v>
      </c>
      <c r="G661" s="40"/>
      <c r="H661" s="40"/>
      <c r="I661" s="191"/>
      <c r="J661" s="40"/>
      <c r="K661" s="40"/>
      <c r="L661" s="41"/>
      <c r="M661" s="192"/>
      <c r="N661" s="193"/>
      <c r="O661" s="74"/>
      <c r="P661" s="74"/>
      <c r="Q661" s="74"/>
      <c r="R661" s="74"/>
      <c r="S661" s="74"/>
      <c r="T661" s="75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21" t="s">
        <v>182</v>
      </c>
      <c r="AU661" s="21" t="s">
        <v>81</v>
      </c>
    </row>
    <row r="662" s="12" customFormat="1" ht="22.8" customHeight="1">
      <c r="A662" s="12"/>
      <c r="B662" s="162"/>
      <c r="C662" s="12"/>
      <c r="D662" s="163" t="s">
        <v>71</v>
      </c>
      <c r="E662" s="173" t="s">
        <v>874</v>
      </c>
      <c r="F662" s="173" t="s">
        <v>875</v>
      </c>
      <c r="G662" s="12"/>
      <c r="H662" s="12"/>
      <c r="I662" s="165"/>
      <c r="J662" s="174">
        <f>BK662</f>
        <v>0</v>
      </c>
      <c r="K662" s="12"/>
      <c r="L662" s="162"/>
      <c r="M662" s="167"/>
      <c r="N662" s="168"/>
      <c r="O662" s="168"/>
      <c r="P662" s="169">
        <f>SUM(P663:P672)</f>
        <v>0</v>
      </c>
      <c r="Q662" s="168"/>
      <c r="R662" s="169">
        <f>SUM(R663:R672)</f>
        <v>0</v>
      </c>
      <c r="S662" s="168"/>
      <c r="T662" s="170">
        <f>SUM(T663:T672)</f>
        <v>0</v>
      </c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R662" s="163" t="s">
        <v>79</v>
      </c>
      <c r="AT662" s="171" t="s">
        <v>71</v>
      </c>
      <c r="AU662" s="171" t="s">
        <v>79</v>
      </c>
      <c r="AY662" s="163" t="s">
        <v>174</v>
      </c>
      <c r="BK662" s="172">
        <f>SUM(BK663:BK672)</f>
        <v>0</v>
      </c>
    </row>
    <row r="663" s="2" customFormat="1">
      <c r="A663" s="40"/>
      <c r="B663" s="175"/>
      <c r="C663" s="176" t="s">
        <v>876</v>
      </c>
      <c r="D663" s="176" t="s">
        <v>176</v>
      </c>
      <c r="E663" s="177" t="s">
        <v>877</v>
      </c>
      <c r="F663" s="178" t="s">
        <v>878</v>
      </c>
      <c r="G663" s="179" t="s">
        <v>604</v>
      </c>
      <c r="H663" s="180">
        <v>6531.0600000000004</v>
      </c>
      <c r="I663" s="181"/>
      <c r="J663" s="182">
        <f>ROUND(I663*H663,2)</f>
        <v>0</v>
      </c>
      <c r="K663" s="178" t="s">
        <v>180</v>
      </c>
      <c r="L663" s="41"/>
      <c r="M663" s="183" t="s">
        <v>3</v>
      </c>
      <c r="N663" s="184" t="s">
        <v>43</v>
      </c>
      <c r="O663" s="74"/>
      <c r="P663" s="185">
        <f>O663*H663</f>
        <v>0</v>
      </c>
      <c r="Q663" s="185">
        <v>0</v>
      </c>
      <c r="R663" s="185">
        <f>Q663*H663</f>
        <v>0</v>
      </c>
      <c r="S663" s="185">
        <v>0</v>
      </c>
      <c r="T663" s="186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187" t="s">
        <v>111</v>
      </c>
      <c r="AT663" s="187" t="s">
        <v>176</v>
      </c>
      <c r="AU663" s="187" t="s">
        <v>81</v>
      </c>
      <c r="AY663" s="21" t="s">
        <v>174</v>
      </c>
      <c r="BE663" s="188">
        <f>IF(N663="základní",J663,0)</f>
        <v>0</v>
      </c>
      <c r="BF663" s="188">
        <f>IF(N663="snížená",J663,0)</f>
        <v>0</v>
      </c>
      <c r="BG663" s="188">
        <f>IF(N663="zákl. přenesená",J663,0)</f>
        <v>0</v>
      </c>
      <c r="BH663" s="188">
        <f>IF(N663="sníž. přenesená",J663,0)</f>
        <v>0</v>
      </c>
      <c r="BI663" s="188">
        <f>IF(N663="nulová",J663,0)</f>
        <v>0</v>
      </c>
      <c r="BJ663" s="21" t="s">
        <v>79</v>
      </c>
      <c r="BK663" s="188">
        <f>ROUND(I663*H663,2)</f>
        <v>0</v>
      </c>
      <c r="BL663" s="21" t="s">
        <v>111</v>
      </c>
      <c r="BM663" s="187" t="s">
        <v>879</v>
      </c>
    </row>
    <row r="664" s="2" customFormat="1">
      <c r="A664" s="40"/>
      <c r="B664" s="175"/>
      <c r="C664" s="176" t="s">
        <v>880</v>
      </c>
      <c r="D664" s="176" t="s">
        <v>176</v>
      </c>
      <c r="E664" s="177" t="s">
        <v>881</v>
      </c>
      <c r="F664" s="178" t="s">
        <v>882</v>
      </c>
      <c r="G664" s="179" t="s">
        <v>604</v>
      </c>
      <c r="H664" s="180">
        <v>63434.839999999997</v>
      </c>
      <c r="I664" s="181"/>
      <c r="J664" s="182">
        <f>ROUND(I664*H664,2)</f>
        <v>0</v>
      </c>
      <c r="K664" s="178" t="s">
        <v>180</v>
      </c>
      <c r="L664" s="41"/>
      <c r="M664" s="183" t="s">
        <v>3</v>
      </c>
      <c r="N664" s="184" t="s">
        <v>43</v>
      </c>
      <c r="O664" s="74"/>
      <c r="P664" s="185">
        <f>O664*H664</f>
        <v>0</v>
      </c>
      <c r="Q664" s="185">
        <v>0</v>
      </c>
      <c r="R664" s="185">
        <f>Q664*H664</f>
        <v>0</v>
      </c>
      <c r="S664" s="185">
        <v>0</v>
      </c>
      <c r="T664" s="186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187" t="s">
        <v>111</v>
      </c>
      <c r="AT664" s="187" t="s">
        <v>176</v>
      </c>
      <c r="AU664" s="187" t="s">
        <v>81</v>
      </c>
      <c r="AY664" s="21" t="s">
        <v>174</v>
      </c>
      <c r="BE664" s="188">
        <f>IF(N664="základní",J664,0)</f>
        <v>0</v>
      </c>
      <c r="BF664" s="188">
        <f>IF(N664="snížená",J664,0)</f>
        <v>0</v>
      </c>
      <c r="BG664" s="188">
        <f>IF(N664="zákl. přenesená",J664,0)</f>
        <v>0</v>
      </c>
      <c r="BH664" s="188">
        <f>IF(N664="sníž. přenesená",J664,0)</f>
        <v>0</v>
      </c>
      <c r="BI664" s="188">
        <f>IF(N664="nulová",J664,0)</f>
        <v>0</v>
      </c>
      <c r="BJ664" s="21" t="s">
        <v>79</v>
      </c>
      <c r="BK664" s="188">
        <f>ROUND(I664*H664,2)</f>
        <v>0</v>
      </c>
      <c r="BL664" s="21" t="s">
        <v>111</v>
      </c>
      <c r="BM664" s="187" t="s">
        <v>883</v>
      </c>
    </row>
    <row r="665" s="13" customFormat="1">
      <c r="A665" s="13"/>
      <c r="B665" s="194"/>
      <c r="C665" s="13"/>
      <c r="D665" s="189" t="s">
        <v>184</v>
      </c>
      <c r="E665" s="195" t="s">
        <v>3</v>
      </c>
      <c r="F665" s="196" t="s">
        <v>884</v>
      </c>
      <c r="G665" s="13"/>
      <c r="H665" s="197">
        <v>63434.839999999997</v>
      </c>
      <c r="I665" s="198"/>
      <c r="J665" s="13"/>
      <c r="K665" s="13"/>
      <c r="L665" s="194"/>
      <c r="M665" s="199"/>
      <c r="N665" s="200"/>
      <c r="O665" s="200"/>
      <c r="P665" s="200"/>
      <c r="Q665" s="200"/>
      <c r="R665" s="200"/>
      <c r="S665" s="200"/>
      <c r="T665" s="201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195" t="s">
        <v>184</v>
      </c>
      <c r="AU665" s="195" t="s">
        <v>81</v>
      </c>
      <c r="AV665" s="13" t="s">
        <v>81</v>
      </c>
      <c r="AW665" s="13" t="s">
        <v>33</v>
      </c>
      <c r="AX665" s="13" t="s">
        <v>72</v>
      </c>
      <c r="AY665" s="195" t="s">
        <v>174</v>
      </c>
    </row>
    <row r="666" s="14" customFormat="1">
      <c r="A666" s="14"/>
      <c r="B666" s="202"/>
      <c r="C666" s="14"/>
      <c r="D666" s="189" t="s">
        <v>184</v>
      </c>
      <c r="E666" s="203" t="s">
        <v>3</v>
      </c>
      <c r="F666" s="204" t="s">
        <v>187</v>
      </c>
      <c r="G666" s="14"/>
      <c r="H666" s="205">
        <v>63434.839999999997</v>
      </c>
      <c r="I666" s="206"/>
      <c r="J666" s="14"/>
      <c r="K666" s="14"/>
      <c r="L666" s="202"/>
      <c r="M666" s="207"/>
      <c r="N666" s="208"/>
      <c r="O666" s="208"/>
      <c r="P666" s="208"/>
      <c r="Q666" s="208"/>
      <c r="R666" s="208"/>
      <c r="S666" s="208"/>
      <c r="T666" s="209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03" t="s">
        <v>184</v>
      </c>
      <c r="AU666" s="203" t="s">
        <v>81</v>
      </c>
      <c r="AV666" s="14" t="s">
        <v>111</v>
      </c>
      <c r="AW666" s="14" t="s">
        <v>33</v>
      </c>
      <c r="AX666" s="14" t="s">
        <v>79</v>
      </c>
      <c r="AY666" s="203" t="s">
        <v>174</v>
      </c>
    </row>
    <row r="667" s="2" customFormat="1" ht="16.5" customHeight="1">
      <c r="A667" s="40"/>
      <c r="B667" s="175"/>
      <c r="C667" s="176" t="s">
        <v>885</v>
      </c>
      <c r="D667" s="176" t="s">
        <v>176</v>
      </c>
      <c r="E667" s="177" t="s">
        <v>886</v>
      </c>
      <c r="F667" s="178" t="s">
        <v>887</v>
      </c>
      <c r="G667" s="179" t="s">
        <v>604</v>
      </c>
      <c r="H667" s="180">
        <v>6531.0600000000004</v>
      </c>
      <c r="I667" s="181"/>
      <c r="J667" s="182">
        <f>ROUND(I667*H667,2)</f>
        <v>0</v>
      </c>
      <c r="K667" s="178" t="s">
        <v>180</v>
      </c>
      <c r="L667" s="41"/>
      <c r="M667" s="183" t="s">
        <v>3</v>
      </c>
      <c r="N667" s="184" t="s">
        <v>43</v>
      </c>
      <c r="O667" s="74"/>
      <c r="P667" s="185">
        <f>O667*H667</f>
        <v>0</v>
      </c>
      <c r="Q667" s="185">
        <v>0</v>
      </c>
      <c r="R667" s="185">
        <f>Q667*H667</f>
        <v>0</v>
      </c>
      <c r="S667" s="185">
        <v>0</v>
      </c>
      <c r="T667" s="186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187" t="s">
        <v>111</v>
      </c>
      <c r="AT667" s="187" t="s">
        <v>176</v>
      </c>
      <c r="AU667" s="187" t="s">
        <v>81</v>
      </c>
      <c r="AY667" s="21" t="s">
        <v>174</v>
      </c>
      <c r="BE667" s="188">
        <f>IF(N667="základní",J667,0)</f>
        <v>0</v>
      </c>
      <c r="BF667" s="188">
        <f>IF(N667="snížená",J667,0)</f>
        <v>0</v>
      </c>
      <c r="BG667" s="188">
        <f>IF(N667="zákl. přenesená",J667,0)</f>
        <v>0</v>
      </c>
      <c r="BH667" s="188">
        <f>IF(N667="sníž. přenesená",J667,0)</f>
        <v>0</v>
      </c>
      <c r="BI667" s="188">
        <f>IF(N667="nulová",J667,0)</f>
        <v>0</v>
      </c>
      <c r="BJ667" s="21" t="s">
        <v>79</v>
      </c>
      <c r="BK667" s="188">
        <f>ROUND(I667*H667,2)</f>
        <v>0</v>
      </c>
      <c r="BL667" s="21" t="s">
        <v>111</v>
      </c>
      <c r="BM667" s="187" t="s">
        <v>888</v>
      </c>
    </row>
    <row r="668" s="2" customFormat="1">
      <c r="A668" s="40"/>
      <c r="B668" s="175"/>
      <c r="C668" s="176" t="s">
        <v>889</v>
      </c>
      <c r="D668" s="176" t="s">
        <v>176</v>
      </c>
      <c r="E668" s="177" t="s">
        <v>890</v>
      </c>
      <c r="F668" s="178" t="s">
        <v>891</v>
      </c>
      <c r="G668" s="179" t="s">
        <v>604</v>
      </c>
      <c r="H668" s="180">
        <v>1597.3499999999999</v>
      </c>
      <c r="I668" s="181"/>
      <c r="J668" s="182">
        <f>ROUND(I668*H668,2)</f>
        <v>0</v>
      </c>
      <c r="K668" s="178" t="s">
        <v>180</v>
      </c>
      <c r="L668" s="41"/>
      <c r="M668" s="183" t="s">
        <v>3</v>
      </c>
      <c r="N668" s="184" t="s">
        <v>43</v>
      </c>
      <c r="O668" s="74"/>
      <c r="P668" s="185">
        <f>O668*H668</f>
        <v>0</v>
      </c>
      <c r="Q668" s="185">
        <v>0</v>
      </c>
      <c r="R668" s="185">
        <f>Q668*H668</f>
        <v>0</v>
      </c>
      <c r="S668" s="185">
        <v>0</v>
      </c>
      <c r="T668" s="186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187" t="s">
        <v>111</v>
      </c>
      <c r="AT668" s="187" t="s">
        <v>176</v>
      </c>
      <c r="AU668" s="187" t="s">
        <v>81</v>
      </c>
      <c r="AY668" s="21" t="s">
        <v>174</v>
      </c>
      <c r="BE668" s="188">
        <f>IF(N668="základní",J668,0)</f>
        <v>0</v>
      </c>
      <c r="BF668" s="188">
        <f>IF(N668="snížená",J668,0)</f>
        <v>0</v>
      </c>
      <c r="BG668" s="188">
        <f>IF(N668="zákl. přenesená",J668,0)</f>
        <v>0</v>
      </c>
      <c r="BH668" s="188">
        <f>IF(N668="sníž. přenesená",J668,0)</f>
        <v>0</v>
      </c>
      <c r="BI668" s="188">
        <f>IF(N668="nulová",J668,0)</f>
        <v>0</v>
      </c>
      <c r="BJ668" s="21" t="s">
        <v>79</v>
      </c>
      <c r="BK668" s="188">
        <f>ROUND(I668*H668,2)</f>
        <v>0</v>
      </c>
      <c r="BL668" s="21" t="s">
        <v>111</v>
      </c>
      <c r="BM668" s="187" t="s">
        <v>892</v>
      </c>
    </row>
    <row r="669" s="13" customFormat="1">
      <c r="A669" s="13"/>
      <c r="B669" s="194"/>
      <c r="C669" s="13"/>
      <c r="D669" s="189" t="s">
        <v>184</v>
      </c>
      <c r="E669" s="195" t="s">
        <v>3</v>
      </c>
      <c r="F669" s="196" t="s">
        <v>893</v>
      </c>
      <c r="G669" s="13"/>
      <c r="H669" s="197">
        <v>1597.3499999999999</v>
      </c>
      <c r="I669" s="198"/>
      <c r="J669" s="13"/>
      <c r="K669" s="13"/>
      <c r="L669" s="194"/>
      <c r="M669" s="199"/>
      <c r="N669" s="200"/>
      <c r="O669" s="200"/>
      <c r="P669" s="200"/>
      <c r="Q669" s="200"/>
      <c r="R669" s="200"/>
      <c r="S669" s="200"/>
      <c r="T669" s="201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195" t="s">
        <v>184</v>
      </c>
      <c r="AU669" s="195" t="s">
        <v>81</v>
      </c>
      <c r="AV669" s="13" t="s">
        <v>81</v>
      </c>
      <c r="AW669" s="13" t="s">
        <v>33</v>
      </c>
      <c r="AX669" s="13" t="s">
        <v>79</v>
      </c>
      <c r="AY669" s="195" t="s">
        <v>174</v>
      </c>
    </row>
    <row r="670" s="2" customFormat="1">
      <c r="A670" s="40"/>
      <c r="B670" s="175"/>
      <c r="C670" s="176" t="s">
        <v>894</v>
      </c>
      <c r="D670" s="176" t="s">
        <v>176</v>
      </c>
      <c r="E670" s="177" t="s">
        <v>895</v>
      </c>
      <c r="F670" s="178" t="s">
        <v>603</v>
      </c>
      <c r="G670" s="179" t="s">
        <v>604</v>
      </c>
      <c r="H670" s="180">
        <v>2933.71</v>
      </c>
      <c r="I670" s="181"/>
      <c r="J670" s="182">
        <f>ROUND(I670*H670,2)</f>
        <v>0</v>
      </c>
      <c r="K670" s="178" t="s">
        <v>180</v>
      </c>
      <c r="L670" s="41"/>
      <c r="M670" s="183" t="s">
        <v>3</v>
      </c>
      <c r="N670" s="184" t="s">
        <v>43</v>
      </c>
      <c r="O670" s="74"/>
      <c r="P670" s="185">
        <f>O670*H670</f>
        <v>0</v>
      </c>
      <c r="Q670" s="185">
        <v>0</v>
      </c>
      <c r="R670" s="185">
        <f>Q670*H670</f>
        <v>0</v>
      </c>
      <c r="S670" s="185">
        <v>0</v>
      </c>
      <c r="T670" s="186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187" t="s">
        <v>111</v>
      </c>
      <c r="AT670" s="187" t="s">
        <v>176</v>
      </c>
      <c r="AU670" s="187" t="s">
        <v>81</v>
      </c>
      <c r="AY670" s="21" t="s">
        <v>174</v>
      </c>
      <c r="BE670" s="188">
        <f>IF(N670="základní",J670,0)</f>
        <v>0</v>
      </c>
      <c r="BF670" s="188">
        <f>IF(N670="snížená",J670,0)</f>
        <v>0</v>
      </c>
      <c r="BG670" s="188">
        <f>IF(N670="zákl. přenesená",J670,0)</f>
        <v>0</v>
      </c>
      <c r="BH670" s="188">
        <f>IF(N670="sníž. přenesená",J670,0)</f>
        <v>0</v>
      </c>
      <c r="BI670" s="188">
        <f>IF(N670="nulová",J670,0)</f>
        <v>0</v>
      </c>
      <c r="BJ670" s="21" t="s">
        <v>79</v>
      </c>
      <c r="BK670" s="188">
        <f>ROUND(I670*H670,2)</f>
        <v>0</v>
      </c>
      <c r="BL670" s="21" t="s">
        <v>111</v>
      </c>
      <c r="BM670" s="187" t="s">
        <v>896</v>
      </c>
    </row>
    <row r="671" s="13" customFormat="1">
      <c r="A671" s="13"/>
      <c r="B671" s="194"/>
      <c r="C671" s="13"/>
      <c r="D671" s="189" t="s">
        <v>184</v>
      </c>
      <c r="E671" s="195" t="s">
        <v>3</v>
      </c>
      <c r="F671" s="196" t="s">
        <v>897</v>
      </c>
      <c r="G671" s="13"/>
      <c r="H671" s="197">
        <v>2933.71</v>
      </c>
      <c r="I671" s="198"/>
      <c r="J671" s="13"/>
      <c r="K671" s="13"/>
      <c r="L671" s="194"/>
      <c r="M671" s="199"/>
      <c r="N671" s="200"/>
      <c r="O671" s="200"/>
      <c r="P671" s="200"/>
      <c r="Q671" s="200"/>
      <c r="R671" s="200"/>
      <c r="S671" s="200"/>
      <c r="T671" s="201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195" t="s">
        <v>184</v>
      </c>
      <c r="AU671" s="195" t="s">
        <v>81</v>
      </c>
      <c r="AV671" s="13" t="s">
        <v>81</v>
      </c>
      <c r="AW671" s="13" t="s">
        <v>33</v>
      </c>
      <c r="AX671" s="13" t="s">
        <v>72</v>
      </c>
      <c r="AY671" s="195" t="s">
        <v>174</v>
      </c>
    </row>
    <row r="672" s="14" customFormat="1">
      <c r="A672" s="14"/>
      <c r="B672" s="202"/>
      <c r="C672" s="14"/>
      <c r="D672" s="189" t="s">
        <v>184</v>
      </c>
      <c r="E672" s="203" t="s">
        <v>3</v>
      </c>
      <c r="F672" s="204" t="s">
        <v>187</v>
      </c>
      <c r="G672" s="14"/>
      <c r="H672" s="205">
        <v>2933.71</v>
      </c>
      <c r="I672" s="206"/>
      <c r="J672" s="14"/>
      <c r="K672" s="14"/>
      <c r="L672" s="202"/>
      <c r="M672" s="207"/>
      <c r="N672" s="208"/>
      <c r="O672" s="208"/>
      <c r="P672" s="208"/>
      <c r="Q672" s="208"/>
      <c r="R672" s="208"/>
      <c r="S672" s="208"/>
      <c r="T672" s="209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03" t="s">
        <v>184</v>
      </c>
      <c r="AU672" s="203" t="s">
        <v>81</v>
      </c>
      <c r="AV672" s="14" t="s">
        <v>111</v>
      </c>
      <c r="AW672" s="14" t="s">
        <v>33</v>
      </c>
      <c r="AX672" s="14" t="s">
        <v>79</v>
      </c>
      <c r="AY672" s="203" t="s">
        <v>174</v>
      </c>
    </row>
    <row r="673" s="12" customFormat="1" ht="22.8" customHeight="1">
      <c r="A673" s="12"/>
      <c r="B673" s="162"/>
      <c r="C673" s="12"/>
      <c r="D673" s="163" t="s">
        <v>71</v>
      </c>
      <c r="E673" s="173" t="s">
        <v>898</v>
      </c>
      <c r="F673" s="173" t="s">
        <v>899</v>
      </c>
      <c r="G673" s="12"/>
      <c r="H673" s="12"/>
      <c r="I673" s="165"/>
      <c r="J673" s="174">
        <f>BK673</f>
        <v>0</v>
      </c>
      <c r="K673" s="12"/>
      <c r="L673" s="162"/>
      <c r="M673" s="167"/>
      <c r="N673" s="168"/>
      <c r="O673" s="168"/>
      <c r="P673" s="169">
        <f>SUM(P674:P681)</f>
        <v>0</v>
      </c>
      <c r="Q673" s="168"/>
      <c r="R673" s="169">
        <f>SUM(R674:R681)</f>
        <v>0</v>
      </c>
      <c r="S673" s="168"/>
      <c r="T673" s="170">
        <f>SUM(T674:T681)</f>
        <v>0</v>
      </c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R673" s="163" t="s">
        <v>79</v>
      </c>
      <c r="AT673" s="171" t="s">
        <v>71</v>
      </c>
      <c r="AU673" s="171" t="s">
        <v>79</v>
      </c>
      <c r="AY673" s="163" t="s">
        <v>174</v>
      </c>
      <c r="BK673" s="172">
        <f>SUM(BK674:BK681)</f>
        <v>0</v>
      </c>
    </row>
    <row r="674" s="2" customFormat="1">
      <c r="A674" s="40"/>
      <c r="B674" s="175"/>
      <c r="C674" s="176" t="s">
        <v>900</v>
      </c>
      <c r="D674" s="176" t="s">
        <v>176</v>
      </c>
      <c r="E674" s="177" t="s">
        <v>901</v>
      </c>
      <c r="F674" s="178" t="s">
        <v>902</v>
      </c>
      <c r="G674" s="179" t="s">
        <v>604</v>
      </c>
      <c r="H674" s="180">
        <v>4205.9059999999999</v>
      </c>
      <c r="I674" s="181"/>
      <c r="J674" s="182">
        <f>ROUND(I674*H674,2)</f>
        <v>0</v>
      </c>
      <c r="K674" s="178" t="s">
        <v>180</v>
      </c>
      <c r="L674" s="41"/>
      <c r="M674" s="183" t="s">
        <v>3</v>
      </c>
      <c r="N674" s="184" t="s">
        <v>43</v>
      </c>
      <c r="O674" s="74"/>
      <c r="P674" s="185">
        <f>O674*H674</f>
        <v>0</v>
      </c>
      <c r="Q674" s="185">
        <v>0</v>
      </c>
      <c r="R674" s="185">
        <f>Q674*H674</f>
        <v>0</v>
      </c>
      <c r="S674" s="185">
        <v>0</v>
      </c>
      <c r="T674" s="186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187" t="s">
        <v>111</v>
      </c>
      <c r="AT674" s="187" t="s">
        <v>176</v>
      </c>
      <c r="AU674" s="187" t="s">
        <v>81</v>
      </c>
      <c r="AY674" s="21" t="s">
        <v>174</v>
      </c>
      <c r="BE674" s="188">
        <f>IF(N674="základní",J674,0)</f>
        <v>0</v>
      </c>
      <c r="BF674" s="188">
        <f>IF(N674="snížená",J674,0)</f>
        <v>0</v>
      </c>
      <c r="BG674" s="188">
        <f>IF(N674="zákl. přenesená",J674,0)</f>
        <v>0</v>
      </c>
      <c r="BH674" s="188">
        <f>IF(N674="sníž. přenesená",J674,0)</f>
        <v>0</v>
      </c>
      <c r="BI674" s="188">
        <f>IF(N674="nulová",J674,0)</f>
        <v>0</v>
      </c>
      <c r="BJ674" s="21" t="s">
        <v>79</v>
      </c>
      <c r="BK674" s="188">
        <f>ROUND(I674*H674,2)</f>
        <v>0</v>
      </c>
      <c r="BL674" s="21" t="s">
        <v>111</v>
      </c>
      <c r="BM674" s="187" t="s">
        <v>903</v>
      </c>
    </row>
    <row r="675" s="13" customFormat="1">
      <c r="A675" s="13"/>
      <c r="B675" s="194"/>
      <c r="C675" s="13"/>
      <c r="D675" s="189" t="s">
        <v>184</v>
      </c>
      <c r="E675" s="195" t="s">
        <v>3</v>
      </c>
      <c r="F675" s="196" t="s">
        <v>904</v>
      </c>
      <c r="G675" s="13"/>
      <c r="H675" s="197">
        <v>4205.9059999999999</v>
      </c>
      <c r="I675" s="198"/>
      <c r="J675" s="13"/>
      <c r="K675" s="13"/>
      <c r="L675" s="194"/>
      <c r="M675" s="199"/>
      <c r="N675" s="200"/>
      <c r="O675" s="200"/>
      <c r="P675" s="200"/>
      <c r="Q675" s="200"/>
      <c r="R675" s="200"/>
      <c r="S675" s="200"/>
      <c r="T675" s="201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195" t="s">
        <v>184</v>
      </c>
      <c r="AU675" s="195" t="s">
        <v>81</v>
      </c>
      <c r="AV675" s="13" t="s">
        <v>81</v>
      </c>
      <c r="AW675" s="13" t="s">
        <v>33</v>
      </c>
      <c r="AX675" s="13" t="s">
        <v>79</v>
      </c>
      <c r="AY675" s="195" t="s">
        <v>174</v>
      </c>
    </row>
    <row r="676" s="2" customFormat="1">
      <c r="A676" s="40"/>
      <c r="B676" s="175"/>
      <c r="C676" s="176" t="s">
        <v>905</v>
      </c>
      <c r="D676" s="176" t="s">
        <v>176</v>
      </c>
      <c r="E676" s="177" t="s">
        <v>906</v>
      </c>
      <c r="F676" s="178" t="s">
        <v>907</v>
      </c>
      <c r="G676" s="179" t="s">
        <v>604</v>
      </c>
      <c r="H676" s="180">
        <v>541.52700000000004</v>
      </c>
      <c r="I676" s="181"/>
      <c r="J676" s="182">
        <f>ROUND(I676*H676,2)</f>
        <v>0</v>
      </c>
      <c r="K676" s="178" t="s">
        <v>180</v>
      </c>
      <c r="L676" s="41"/>
      <c r="M676" s="183" t="s">
        <v>3</v>
      </c>
      <c r="N676" s="184" t="s">
        <v>43</v>
      </c>
      <c r="O676" s="74"/>
      <c r="P676" s="185">
        <f>O676*H676</f>
        <v>0</v>
      </c>
      <c r="Q676" s="185">
        <v>0</v>
      </c>
      <c r="R676" s="185">
        <f>Q676*H676</f>
        <v>0</v>
      </c>
      <c r="S676" s="185">
        <v>0</v>
      </c>
      <c r="T676" s="186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187" t="s">
        <v>111</v>
      </c>
      <c r="AT676" s="187" t="s">
        <v>176</v>
      </c>
      <c r="AU676" s="187" t="s">
        <v>81</v>
      </c>
      <c r="AY676" s="21" t="s">
        <v>174</v>
      </c>
      <c r="BE676" s="188">
        <f>IF(N676="základní",J676,0)</f>
        <v>0</v>
      </c>
      <c r="BF676" s="188">
        <f>IF(N676="snížená",J676,0)</f>
        <v>0</v>
      </c>
      <c r="BG676" s="188">
        <f>IF(N676="zákl. přenesená",J676,0)</f>
        <v>0</v>
      </c>
      <c r="BH676" s="188">
        <f>IF(N676="sníž. přenesená",J676,0)</f>
        <v>0</v>
      </c>
      <c r="BI676" s="188">
        <f>IF(N676="nulová",J676,0)</f>
        <v>0</v>
      </c>
      <c r="BJ676" s="21" t="s">
        <v>79</v>
      </c>
      <c r="BK676" s="188">
        <f>ROUND(I676*H676,2)</f>
        <v>0</v>
      </c>
      <c r="BL676" s="21" t="s">
        <v>111</v>
      </c>
      <c r="BM676" s="187" t="s">
        <v>908</v>
      </c>
    </row>
    <row r="677" s="13" customFormat="1">
      <c r="A677" s="13"/>
      <c r="B677" s="194"/>
      <c r="C677" s="13"/>
      <c r="D677" s="189" t="s">
        <v>184</v>
      </c>
      <c r="E677" s="195" t="s">
        <v>3</v>
      </c>
      <c r="F677" s="196" t="s">
        <v>909</v>
      </c>
      <c r="G677" s="13"/>
      <c r="H677" s="197">
        <v>14457.15</v>
      </c>
      <c r="I677" s="198"/>
      <c r="J677" s="13"/>
      <c r="K677" s="13"/>
      <c r="L677" s="194"/>
      <c r="M677" s="199"/>
      <c r="N677" s="200"/>
      <c r="O677" s="200"/>
      <c r="P677" s="200"/>
      <c r="Q677" s="200"/>
      <c r="R677" s="200"/>
      <c r="S677" s="200"/>
      <c r="T677" s="201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195" t="s">
        <v>184</v>
      </c>
      <c r="AU677" s="195" t="s">
        <v>81</v>
      </c>
      <c r="AV677" s="13" t="s">
        <v>81</v>
      </c>
      <c r="AW677" s="13" t="s">
        <v>33</v>
      </c>
      <c r="AX677" s="13" t="s">
        <v>72</v>
      </c>
      <c r="AY677" s="195" t="s">
        <v>174</v>
      </c>
    </row>
    <row r="678" s="13" customFormat="1">
      <c r="A678" s="13"/>
      <c r="B678" s="194"/>
      <c r="C678" s="13"/>
      <c r="D678" s="189" t="s">
        <v>184</v>
      </c>
      <c r="E678" s="195" t="s">
        <v>3</v>
      </c>
      <c r="F678" s="196" t="s">
        <v>910</v>
      </c>
      <c r="G678" s="13"/>
      <c r="H678" s="197">
        <v>-9141.1810000000005</v>
      </c>
      <c r="I678" s="198"/>
      <c r="J678" s="13"/>
      <c r="K678" s="13"/>
      <c r="L678" s="194"/>
      <c r="M678" s="199"/>
      <c r="N678" s="200"/>
      <c r="O678" s="200"/>
      <c r="P678" s="200"/>
      <c r="Q678" s="200"/>
      <c r="R678" s="200"/>
      <c r="S678" s="200"/>
      <c r="T678" s="201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195" t="s">
        <v>184</v>
      </c>
      <c r="AU678" s="195" t="s">
        <v>81</v>
      </c>
      <c r="AV678" s="13" t="s">
        <v>81</v>
      </c>
      <c r="AW678" s="13" t="s">
        <v>33</v>
      </c>
      <c r="AX678" s="13" t="s">
        <v>72</v>
      </c>
      <c r="AY678" s="195" t="s">
        <v>174</v>
      </c>
    </row>
    <row r="679" s="13" customFormat="1">
      <c r="A679" s="13"/>
      <c r="B679" s="194"/>
      <c r="C679" s="13"/>
      <c r="D679" s="189" t="s">
        <v>184</v>
      </c>
      <c r="E679" s="195" t="s">
        <v>3</v>
      </c>
      <c r="F679" s="196" t="s">
        <v>911</v>
      </c>
      <c r="G679" s="13"/>
      <c r="H679" s="197">
        <v>-568.53599999999994</v>
      </c>
      <c r="I679" s="198"/>
      <c r="J679" s="13"/>
      <c r="K679" s="13"/>
      <c r="L679" s="194"/>
      <c r="M679" s="199"/>
      <c r="N679" s="200"/>
      <c r="O679" s="200"/>
      <c r="P679" s="200"/>
      <c r="Q679" s="200"/>
      <c r="R679" s="200"/>
      <c r="S679" s="200"/>
      <c r="T679" s="201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195" t="s">
        <v>184</v>
      </c>
      <c r="AU679" s="195" t="s">
        <v>81</v>
      </c>
      <c r="AV679" s="13" t="s">
        <v>81</v>
      </c>
      <c r="AW679" s="13" t="s">
        <v>33</v>
      </c>
      <c r="AX679" s="13" t="s">
        <v>72</v>
      </c>
      <c r="AY679" s="195" t="s">
        <v>174</v>
      </c>
    </row>
    <row r="680" s="13" customFormat="1">
      <c r="A680" s="13"/>
      <c r="B680" s="194"/>
      <c r="C680" s="13"/>
      <c r="D680" s="189" t="s">
        <v>184</v>
      </c>
      <c r="E680" s="195" t="s">
        <v>3</v>
      </c>
      <c r="F680" s="196" t="s">
        <v>912</v>
      </c>
      <c r="G680" s="13"/>
      <c r="H680" s="197">
        <v>-4205.9059999999999</v>
      </c>
      <c r="I680" s="198"/>
      <c r="J680" s="13"/>
      <c r="K680" s="13"/>
      <c r="L680" s="194"/>
      <c r="M680" s="199"/>
      <c r="N680" s="200"/>
      <c r="O680" s="200"/>
      <c r="P680" s="200"/>
      <c r="Q680" s="200"/>
      <c r="R680" s="200"/>
      <c r="S680" s="200"/>
      <c r="T680" s="201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195" t="s">
        <v>184</v>
      </c>
      <c r="AU680" s="195" t="s">
        <v>81</v>
      </c>
      <c r="AV680" s="13" t="s">
        <v>81</v>
      </c>
      <c r="AW680" s="13" t="s">
        <v>33</v>
      </c>
      <c r="AX680" s="13" t="s">
        <v>72</v>
      </c>
      <c r="AY680" s="195" t="s">
        <v>174</v>
      </c>
    </row>
    <row r="681" s="14" customFormat="1">
      <c r="A681" s="14"/>
      <c r="B681" s="202"/>
      <c r="C681" s="14"/>
      <c r="D681" s="189" t="s">
        <v>184</v>
      </c>
      <c r="E681" s="203" t="s">
        <v>3</v>
      </c>
      <c r="F681" s="204" t="s">
        <v>187</v>
      </c>
      <c r="G681" s="14"/>
      <c r="H681" s="205">
        <v>541.52699999999902</v>
      </c>
      <c r="I681" s="206"/>
      <c r="J681" s="14"/>
      <c r="K681" s="14"/>
      <c r="L681" s="202"/>
      <c r="M681" s="207"/>
      <c r="N681" s="208"/>
      <c r="O681" s="208"/>
      <c r="P681" s="208"/>
      <c r="Q681" s="208"/>
      <c r="R681" s="208"/>
      <c r="S681" s="208"/>
      <c r="T681" s="209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03" t="s">
        <v>184</v>
      </c>
      <c r="AU681" s="203" t="s">
        <v>81</v>
      </c>
      <c r="AV681" s="14" t="s">
        <v>111</v>
      </c>
      <c r="AW681" s="14" t="s">
        <v>33</v>
      </c>
      <c r="AX681" s="14" t="s">
        <v>79</v>
      </c>
      <c r="AY681" s="203" t="s">
        <v>174</v>
      </c>
    </row>
    <row r="682" s="12" customFormat="1" ht="25.92" customHeight="1">
      <c r="A682" s="12"/>
      <c r="B682" s="162"/>
      <c r="C682" s="12"/>
      <c r="D682" s="163" t="s">
        <v>71</v>
      </c>
      <c r="E682" s="164" t="s">
        <v>913</v>
      </c>
      <c r="F682" s="164" t="s">
        <v>914</v>
      </c>
      <c r="G682" s="12"/>
      <c r="H682" s="12"/>
      <c r="I682" s="165"/>
      <c r="J682" s="166">
        <f>BK682</f>
        <v>0</v>
      </c>
      <c r="K682" s="12"/>
      <c r="L682" s="162"/>
      <c r="M682" s="167"/>
      <c r="N682" s="168"/>
      <c r="O682" s="168"/>
      <c r="P682" s="169">
        <f>P683+P686+P688+P691+P694</f>
        <v>0</v>
      </c>
      <c r="Q682" s="168"/>
      <c r="R682" s="169">
        <f>R683+R686+R688+R691+R694</f>
        <v>0</v>
      </c>
      <c r="S682" s="168"/>
      <c r="T682" s="170">
        <f>T683+T686+T688+T691+T694</f>
        <v>0</v>
      </c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R682" s="163" t="s">
        <v>203</v>
      </c>
      <c r="AT682" s="171" t="s">
        <v>71</v>
      </c>
      <c r="AU682" s="171" t="s">
        <v>72</v>
      </c>
      <c r="AY682" s="163" t="s">
        <v>174</v>
      </c>
      <c r="BK682" s="172">
        <f>BK683+BK686+BK688+BK691+BK694</f>
        <v>0</v>
      </c>
    </row>
    <row r="683" s="12" customFormat="1" ht="22.8" customHeight="1">
      <c r="A683" s="12"/>
      <c r="B683" s="162"/>
      <c r="C683" s="12"/>
      <c r="D683" s="163" t="s">
        <v>71</v>
      </c>
      <c r="E683" s="173" t="s">
        <v>915</v>
      </c>
      <c r="F683" s="173" t="s">
        <v>916</v>
      </c>
      <c r="G683" s="12"/>
      <c r="H683" s="12"/>
      <c r="I683" s="165"/>
      <c r="J683" s="174">
        <f>BK683</f>
        <v>0</v>
      </c>
      <c r="K683" s="12"/>
      <c r="L683" s="162"/>
      <c r="M683" s="167"/>
      <c r="N683" s="168"/>
      <c r="O683" s="168"/>
      <c r="P683" s="169">
        <f>SUM(P684:P685)</f>
        <v>0</v>
      </c>
      <c r="Q683" s="168"/>
      <c r="R683" s="169">
        <f>SUM(R684:R685)</f>
        <v>0</v>
      </c>
      <c r="S683" s="168"/>
      <c r="T683" s="170">
        <f>SUM(T684:T685)</f>
        <v>0</v>
      </c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R683" s="163" t="s">
        <v>203</v>
      </c>
      <c r="AT683" s="171" t="s">
        <v>71</v>
      </c>
      <c r="AU683" s="171" t="s">
        <v>79</v>
      </c>
      <c r="AY683" s="163" t="s">
        <v>174</v>
      </c>
      <c r="BK683" s="172">
        <f>SUM(BK684:BK685)</f>
        <v>0</v>
      </c>
    </row>
    <row r="684" s="2" customFormat="1" ht="16.5" customHeight="1">
      <c r="A684" s="40"/>
      <c r="B684" s="175"/>
      <c r="C684" s="176" t="s">
        <v>917</v>
      </c>
      <c r="D684" s="176" t="s">
        <v>176</v>
      </c>
      <c r="E684" s="177" t="s">
        <v>918</v>
      </c>
      <c r="F684" s="178" t="s">
        <v>919</v>
      </c>
      <c r="G684" s="179" t="s">
        <v>920</v>
      </c>
      <c r="H684" s="180">
        <v>1</v>
      </c>
      <c r="I684" s="181"/>
      <c r="J684" s="182">
        <f>ROUND(I684*H684,2)</f>
        <v>0</v>
      </c>
      <c r="K684" s="178" t="s">
        <v>3</v>
      </c>
      <c r="L684" s="41"/>
      <c r="M684" s="183" t="s">
        <v>3</v>
      </c>
      <c r="N684" s="184" t="s">
        <v>43</v>
      </c>
      <c r="O684" s="74"/>
      <c r="P684" s="185">
        <f>O684*H684</f>
        <v>0</v>
      </c>
      <c r="Q684" s="185">
        <v>0</v>
      </c>
      <c r="R684" s="185">
        <f>Q684*H684</f>
        <v>0</v>
      </c>
      <c r="S684" s="185">
        <v>0</v>
      </c>
      <c r="T684" s="186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187" t="s">
        <v>111</v>
      </c>
      <c r="AT684" s="187" t="s">
        <v>176</v>
      </c>
      <c r="AU684" s="187" t="s">
        <v>81</v>
      </c>
      <c r="AY684" s="21" t="s">
        <v>174</v>
      </c>
      <c r="BE684" s="188">
        <f>IF(N684="základní",J684,0)</f>
        <v>0</v>
      </c>
      <c r="BF684" s="188">
        <f>IF(N684="snížená",J684,0)</f>
        <v>0</v>
      </c>
      <c r="BG684" s="188">
        <f>IF(N684="zákl. přenesená",J684,0)</f>
        <v>0</v>
      </c>
      <c r="BH684" s="188">
        <f>IF(N684="sníž. přenesená",J684,0)</f>
        <v>0</v>
      </c>
      <c r="BI684" s="188">
        <f>IF(N684="nulová",J684,0)</f>
        <v>0</v>
      </c>
      <c r="BJ684" s="21" t="s">
        <v>79</v>
      </c>
      <c r="BK684" s="188">
        <f>ROUND(I684*H684,2)</f>
        <v>0</v>
      </c>
      <c r="BL684" s="21" t="s">
        <v>111</v>
      </c>
      <c r="BM684" s="187" t="s">
        <v>921</v>
      </c>
    </row>
    <row r="685" s="2" customFormat="1" ht="16.5" customHeight="1">
      <c r="A685" s="40"/>
      <c r="B685" s="175"/>
      <c r="C685" s="176" t="s">
        <v>922</v>
      </c>
      <c r="D685" s="176" t="s">
        <v>176</v>
      </c>
      <c r="E685" s="177" t="s">
        <v>923</v>
      </c>
      <c r="F685" s="178" t="s">
        <v>924</v>
      </c>
      <c r="G685" s="179" t="s">
        <v>920</v>
      </c>
      <c r="H685" s="180">
        <v>1</v>
      </c>
      <c r="I685" s="181"/>
      <c r="J685" s="182">
        <f>ROUND(I685*H685,2)</f>
        <v>0</v>
      </c>
      <c r="K685" s="178" t="s">
        <v>3</v>
      </c>
      <c r="L685" s="41"/>
      <c r="M685" s="183" t="s">
        <v>3</v>
      </c>
      <c r="N685" s="184" t="s">
        <v>43</v>
      </c>
      <c r="O685" s="74"/>
      <c r="P685" s="185">
        <f>O685*H685</f>
        <v>0</v>
      </c>
      <c r="Q685" s="185">
        <v>0</v>
      </c>
      <c r="R685" s="185">
        <f>Q685*H685</f>
        <v>0</v>
      </c>
      <c r="S685" s="185">
        <v>0</v>
      </c>
      <c r="T685" s="186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187" t="s">
        <v>111</v>
      </c>
      <c r="AT685" s="187" t="s">
        <v>176</v>
      </c>
      <c r="AU685" s="187" t="s">
        <v>81</v>
      </c>
      <c r="AY685" s="21" t="s">
        <v>174</v>
      </c>
      <c r="BE685" s="188">
        <f>IF(N685="základní",J685,0)</f>
        <v>0</v>
      </c>
      <c r="BF685" s="188">
        <f>IF(N685="snížená",J685,0)</f>
        <v>0</v>
      </c>
      <c r="BG685" s="188">
        <f>IF(N685="zákl. přenesená",J685,0)</f>
        <v>0</v>
      </c>
      <c r="BH685" s="188">
        <f>IF(N685="sníž. přenesená",J685,0)</f>
        <v>0</v>
      </c>
      <c r="BI685" s="188">
        <f>IF(N685="nulová",J685,0)</f>
        <v>0</v>
      </c>
      <c r="BJ685" s="21" t="s">
        <v>79</v>
      </c>
      <c r="BK685" s="188">
        <f>ROUND(I685*H685,2)</f>
        <v>0</v>
      </c>
      <c r="BL685" s="21" t="s">
        <v>111</v>
      </c>
      <c r="BM685" s="187" t="s">
        <v>925</v>
      </c>
    </row>
    <row r="686" s="12" customFormat="1" ht="22.8" customHeight="1">
      <c r="A686" s="12"/>
      <c r="B686" s="162"/>
      <c r="C686" s="12"/>
      <c r="D686" s="163" t="s">
        <v>71</v>
      </c>
      <c r="E686" s="173" t="s">
        <v>926</v>
      </c>
      <c r="F686" s="173" t="s">
        <v>927</v>
      </c>
      <c r="G686" s="12"/>
      <c r="H686" s="12"/>
      <c r="I686" s="165"/>
      <c r="J686" s="174">
        <f>BK686</f>
        <v>0</v>
      </c>
      <c r="K686" s="12"/>
      <c r="L686" s="162"/>
      <c r="M686" s="167"/>
      <c r="N686" s="168"/>
      <c r="O686" s="168"/>
      <c r="P686" s="169">
        <f>P687</f>
        <v>0</v>
      </c>
      <c r="Q686" s="168"/>
      <c r="R686" s="169">
        <f>R687</f>
        <v>0</v>
      </c>
      <c r="S686" s="168"/>
      <c r="T686" s="170">
        <f>T687</f>
        <v>0</v>
      </c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R686" s="163" t="s">
        <v>203</v>
      </c>
      <c r="AT686" s="171" t="s">
        <v>71</v>
      </c>
      <c r="AU686" s="171" t="s">
        <v>79</v>
      </c>
      <c r="AY686" s="163" t="s">
        <v>174</v>
      </c>
      <c r="BK686" s="172">
        <f>BK687</f>
        <v>0</v>
      </c>
    </row>
    <row r="687" s="2" customFormat="1" ht="16.5" customHeight="1">
      <c r="A687" s="40"/>
      <c r="B687" s="175"/>
      <c r="C687" s="176" t="s">
        <v>928</v>
      </c>
      <c r="D687" s="176" t="s">
        <v>176</v>
      </c>
      <c r="E687" s="177" t="s">
        <v>929</v>
      </c>
      <c r="F687" s="178" t="s">
        <v>930</v>
      </c>
      <c r="G687" s="179" t="s">
        <v>920</v>
      </c>
      <c r="H687" s="180">
        <v>1</v>
      </c>
      <c r="I687" s="181"/>
      <c r="J687" s="182">
        <f>ROUND(I687*H687,2)</f>
        <v>0</v>
      </c>
      <c r="K687" s="178" t="s">
        <v>3</v>
      </c>
      <c r="L687" s="41"/>
      <c r="M687" s="183" t="s">
        <v>3</v>
      </c>
      <c r="N687" s="184" t="s">
        <v>43</v>
      </c>
      <c r="O687" s="74"/>
      <c r="P687" s="185">
        <f>O687*H687</f>
        <v>0</v>
      </c>
      <c r="Q687" s="185">
        <v>0</v>
      </c>
      <c r="R687" s="185">
        <f>Q687*H687</f>
        <v>0</v>
      </c>
      <c r="S687" s="185">
        <v>0</v>
      </c>
      <c r="T687" s="186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187" t="s">
        <v>111</v>
      </c>
      <c r="AT687" s="187" t="s">
        <v>176</v>
      </c>
      <c r="AU687" s="187" t="s">
        <v>81</v>
      </c>
      <c r="AY687" s="21" t="s">
        <v>174</v>
      </c>
      <c r="BE687" s="188">
        <f>IF(N687="základní",J687,0)</f>
        <v>0</v>
      </c>
      <c r="BF687" s="188">
        <f>IF(N687="snížená",J687,0)</f>
        <v>0</v>
      </c>
      <c r="BG687" s="188">
        <f>IF(N687="zákl. přenesená",J687,0)</f>
        <v>0</v>
      </c>
      <c r="BH687" s="188">
        <f>IF(N687="sníž. přenesená",J687,0)</f>
        <v>0</v>
      </c>
      <c r="BI687" s="188">
        <f>IF(N687="nulová",J687,0)</f>
        <v>0</v>
      </c>
      <c r="BJ687" s="21" t="s">
        <v>79</v>
      </c>
      <c r="BK687" s="188">
        <f>ROUND(I687*H687,2)</f>
        <v>0</v>
      </c>
      <c r="BL687" s="21" t="s">
        <v>111</v>
      </c>
      <c r="BM687" s="187" t="s">
        <v>931</v>
      </c>
    </row>
    <row r="688" s="12" customFormat="1" ht="22.8" customHeight="1">
      <c r="A688" s="12"/>
      <c r="B688" s="162"/>
      <c r="C688" s="12"/>
      <c r="D688" s="163" t="s">
        <v>71</v>
      </c>
      <c r="E688" s="173" t="s">
        <v>932</v>
      </c>
      <c r="F688" s="173" t="s">
        <v>933</v>
      </c>
      <c r="G688" s="12"/>
      <c r="H688" s="12"/>
      <c r="I688" s="165"/>
      <c r="J688" s="174">
        <f>BK688</f>
        <v>0</v>
      </c>
      <c r="K688" s="12"/>
      <c r="L688" s="162"/>
      <c r="M688" s="167"/>
      <c r="N688" s="168"/>
      <c r="O688" s="168"/>
      <c r="P688" s="169">
        <f>SUM(P689:P690)</f>
        <v>0</v>
      </c>
      <c r="Q688" s="168"/>
      <c r="R688" s="169">
        <f>SUM(R689:R690)</f>
        <v>0</v>
      </c>
      <c r="S688" s="168"/>
      <c r="T688" s="170">
        <f>SUM(T689:T690)</f>
        <v>0</v>
      </c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R688" s="163" t="s">
        <v>203</v>
      </c>
      <c r="AT688" s="171" t="s">
        <v>71</v>
      </c>
      <c r="AU688" s="171" t="s">
        <v>79</v>
      </c>
      <c r="AY688" s="163" t="s">
        <v>174</v>
      </c>
      <c r="BK688" s="172">
        <f>SUM(BK689:BK690)</f>
        <v>0</v>
      </c>
    </row>
    <row r="689" s="2" customFormat="1" ht="16.5" customHeight="1">
      <c r="A689" s="40"/>
      <c r="B689" s="175"/>
      <c r="C689" s="176" t="s">
        <v>934</v>
      </c>
      <c r="D689" s="176" t="s">
        <v>176</v>
      </c>
      <c r="E689" s="177" t="s">
        <v>935</v>
      </c>
      <c r="F689" s="178" t="s">
        <v>933</v>
      </c>
      <c r="G689" s="179" t="s">
        <v>920</v>
      </c>
      <c r="H689" s="180">
        <v>1</v>
      </c>
      <c r="I689" s="181"/>
      <c r="J689" s="182">
        <f>ROUND(I689*H689,2)</f>
        <v>0</v>
      </c>
      <c r="K689" s="178" t="s">
        <v>3</v>
      </c>
      <c r="L689" s="41"/>
      <c r="M689" s="183" t="s">
        <v>3</v>
      </c>
      <c r="N689" s="184" t="s">
        <v>43</v>
      </c>
      <c r="O689" s="74"/>
      <c r="P689" s="185">
        <f>O689*H689</f>
        <v>0</v>
      </c>
      <c r="Q689" s="185">
        <v>0</v>
      </c>
      <c r="R689" s="185">
        <f>Q689*H689</f>
        <v>0</v>
      </c>
      <c r="S689" s="185">
        <v>0</v>
      </c>
      <c r="T689" s="186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187" t="s">
        <v>111</v>
      </c>
      <c r="AT689" s="187" t="s">
        <v>176</v>
      </c>
      <c r="AU689" s="187" t="s">
        <v>81</v>
      </c>
      <c r="AY689" s="21" t="s">
        <v>174</v>
      </c>
      <c r="BE689" s="188">
        <f>IF(N689="základní",J689,0)</f>
        <v>0</v>
      </c>
      <c r="BF689" s="188">
        <f>IF(N689="snížená",J689,0)</f>
        <v>0</v>
      </c>
      <c r="BG689" s="188">
        <f>IF(N689="zákl. přenesená",J689,0)</f>
        <v>0</v>
      </c>
      <c r="BH689" s="188">
        <f>IF(N689="sníž. přenesená",J689,0)</f>
        <v>0</v>
      </c>
      <c r="BI689" s="188">
        <f>IF(N689="nulová",J689,0)</f>
        <v>0</v>
      </c>
      <c r="BJ689" s="21" t="s">
        <v>79</v>
      </c>
      <c r="BK689" s="188">
        <f>ROUND(I689*H689,2)</f>
        <v>0</v>
      </c>
      <c r="BL689" s="21" t="s">
        <v>111</v>
      </c>
      <c r="BM689" s="187" t="s">
        <v>936</v>
      </c>
    </row>
    <row r="690" s="2" customFormat="1" ht="16.5" customHeight="1">
      <c r="A690" s="40"/>
      <c r="B690" s="175"/>
      <c r="C690" s="176" t="s">
        <v>937</v>
      </c>
      <c r="D690" s="176" t="s">
        <v>176</v>
      </c>
      <c r="E690" s="177" t="s">
        <v>938</v>
      </c>
      <c r="F690" s="178" t="s">
        <v>939</v>
      </c>
      <c r="G690" s="179" t="s">
        <v>920</v>
      </c>
      <c r="H690" s="180">
        <v>1</v>
      </c>
      <c r="I690" s="181"/>
      <c r="J690" s="182">
        <f>ROUND(I690*H690,2)</f>
        <v>0</v>
      </c>
      <c r="K690" s="178" t="s">
        <v>3</v>
      </c>
      <c r="L690" s="41"/>
      <c r="M690" s="183" t="s">
        <v>3</v>
      </c>
      <c r="N690" s="184" t="s">
        <v>43</v>
      </c>
      <c r="O690" s="74"/>
      <c r="P690" s="185">
        <f>O690*H690</f>
        <v>0</v>
      </c>
      <c r="Q690" s="185">
        <v>0</v>
      </c>
      <c r="R690" s="185">
        <f>Q690*H690</f>
        <v>0</v>
      </c>
      <c r="S690" s="185">
        <v>0</v>
      </c>
      <c r="T690" s="186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187" t="s">
        <v>111</v>
      </c>
      <c r="AT690" s="187" t="s">
        <v>176</v>
      </c>
      <c r="AU690" s="187" t="s">
        <v>81</v>
      </c>
      <c r="AY690" s="21" t="s">
        <v>174</v>
      </c>
      <c r="BE690" s="188">
        <f>IF(N690="základní",J690,0)</f>
        <v>0</v>
      </c>
      <c r="BF690" s="188">
        <f>IF(N690="snížená",J690,0)</f>
        <v>0</v>
      </c>
      <c r="BG690" s="188">
        <f>IF(N690="zákl. přenesená",J690,0)</f>
        <v>0</v>
      </c>
      <c r="BH690" s="188">
        <f>IF(N690="sníž. přenesená",J690,0)</f>
        <v>0</v>
      </c>
      <c r="BI690" s="188">
        <f>IF(N690="nulová",J690,0)</f>
        <v>0</v>
      </c>
      <c r="BJ690" s="21" t="s">
        <v>79</v>
      </c>
      <c r="BK690" s="188">
        <f>ROUND(I690*H690,2)</f>
        <v>0</v>
      </c>
      <c r="BL690" s="21" t="s">
        <v>111</v>
      </c>
      <c r="BM690" s="187" t="s">
        <v>940</v>
      </c>
    </row>
    <row r="691" s="12" customFormat="1" ht="22.8" customHeight="1">
      <c r="A691" s="12"/>
      <c r="B691" s="162"/>
      <c r="C691" s="12"/>
      <c r="D691" s="163" t="s">
        <v>71</v>
      </c>
      <c r="E691" s="173" t="s">
        <v>941</v>
      </c>
      <c r="F691" s="173" t="s">
        <v>942</v>
      </c>
      <c r="G691" s="12"/>
      <c r="H691" s="12"/>
      <c r="I691" s="165"/>
      <c r="J691" s="174">
        <f>BK691</f>
        <v>0</v>
      </c>
      <c r="K691" s="12"/>
      <c r="L691" s="162"/>
      <c r="M691" s="167"/>
      <c r="N691" s="168"/>
      <c r="O691" s="168"/>
      <c r="P691" s="169">
        <f>SUM(P692:P693)</f>
        <v>0</v>
      </c>
      <c r="Q691" s="168"/>
      <c r="R691" s="169">
        <f>SUM(R692:R693)</f>
        <v>0</v>
      </c>
      <c r="S691" s="168"/>
      <c r="T691" s="170">
        <f>SUM(T692:T693)</f>
        <v>0</v>
      </c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R691" s="163" t="s">
        <v>203</v>
      </c>
      <c r="AT691" s="171" t="s">
        <v>71</v>
      </c>
      <c r="AU691" s="171" t="s">
        <v>79</v>
      </c>
      <c r="AY691" s="163" t="s">
        <v>174</v>
      </c>
      <c r="BK691" s="172">
        <f>SUM(BK692:BK693)</f>
        <v>0</v>
      </c>
    </row>
    <row r="692" s="2" customFormat="1" ht="16.5" customHeight="1">
      <c r="A692" s="40"/>
      <c r="B692" s="175"/>
      <c r="C692" s="176" t="s">
        <v>943</v>
      </c>
      <c r="D692" s="176" t="s">
        <v>176</v>
      </c>
      <c r="E692" s="177" t="s">
        <v>944</v>
      </c>
      <c r="F692" s="178" t="s">
        <v>945</v>
      </c>
      <c r="G692" s="179" t="s">
        <v>920</v>
      </c>
      <c r="H692" s="180">
        <v>1</v>
      </c>
      <c r="I692" s="181"/>
      <c r="J692" s="182">
        <f>ROUND(I692*H692,2)</f>
        <v>0</v>
      </c>
      <c r="K692" s="178" t="s">
        <v>3</v>
      </c>
      <c r="L692" s="41"/>
      <c r="M692" s="183" t="s">
        <v>3</v>
      </c>
      <c r="N692" s="184" t="s">
        <v>43</v>
      </c>
      <c r="O692" s="74"/>
      <c r="P692" s="185">
        <f>O692*H692</f>
        <v>0</v>
      </c>
      <c r="Q692" s="185">
        <v>0</v>
      </c>
      <c r="R692" s="185">
        <f>Q692*H692</f>
        <v>0</v>
      </c>
      <c r="S692" s="185">
        <v>0</v>
      </c>
      <c r="T692" s="186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187" t="s">
        <v>111</v>
      </c>
      <c r="AT692" s="187" t="s">
        <v>176</v>
      </c>
      <c r="AU692" s="187" t="s">
        <v>81</v>
      </c>
      <c r="AY692" s="21" t="s">
        <v>174</v>
      </c>
      <c r="BE692" s="188">
        <f>IF(N692="základní",J692,0)</f>
        <v>0</v>
      </c>
      <c r="BF692" s="188">
        <f>IF(N692="snížená",J692,0)</f>
        <v>0</v>
      </c>
      <c r="BG692" s="188">
        <f>IF(N692="zákl. přenesená",J692,0)</f>
        <v>0</v>
      </c>
      <c r="BH692" s="188">
        <f>IF(N692="sníž. přenesená",J692,0)</f>
        <v>0</v>
      </c>
      <c r="BI692" s="188">
        <f>IF(N692="nulová",J692,0)</f>
        <v>0</v>
      </c>
      <c r="BJ692" s="21" t="s">
        <v>79</v>
      </c>
      <c r="BK692" s="188">
        <f>ROUND(I692*H692,2)</f>
        <v>0</v>
      </c>
      <c r="BL692" s="21" t="s">
        <v>111</v>
      </c>
      <c r="BM692" s="187" t="s">
        <v>946</v>
      </c>
    </row>
    <row r="693" s="2" customFormat="1" ht="16.5" customHeight="1">
      <c r="A693" s="40"/>
      <c r="B693" s="175"/>
      <c r="C693" s="176" t="s">
        <v>947</v>
      </c>
      <c r="D693" s="176" t="s">
        <v>176</v>
      </c>
      <c r="E693" s="177" t="s">
        <v>948</v>
      </c>
      <c r="F693" s="178" t="s">
        <v>949</v>
      </c>
      <c r="G693" s="179" t="s">
        <v>920</v>
      </c>
      <c r="H693" s="180">
        <v>1</v>
      </c>
      <c r="I693" s="181"/>
      <c r="J693" s="182">
        <f>ROUND(I693*H693,2)</f>
        <v>0</v>
      </c>
      <c r="K693" s="178" t="s">
        <v>3</v>
      </c>
      <c r="L693" s="41"/>
      <c r="M693" s="183" t="s">
        <v>3</v>
      </c>
      <c r="N693" s="184" t="s">
        <v>43</v>
      </c>
      <c r="O693" s="74"/>
      <c r="P693" s="185">
        <f>O693*H693</f>
        <v>0</v>
      </c>
      <c r="Q693" s="185">
        <v>0</v>
      </c>
      <c r="R693" s="185">
        <f>Q693*H693</f>
        <v>0</v>
      </c>
      <c r="S693" s="185">
        <v>0</v>
      </c>
      <c r="T693" s="186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187" t="s">
        <v>111</v>
      </c>
      <c r="AT693" s="187" t="s">
        <v>176</v>
      </c>
      <c r="AU693" s="187" t="s">
        <v>81</v>
      </c>
      <c r="AY693" s="21" t="s">
        <v>174</v>
      </c>
      <c r="BE693" s="188">
        <f>IF(N693="základní",J693,0)</f>
        <v>0</v>
      </c>
      <c r="BF693" s="188">
        <f>IF(N693="snížená",J693,0)</f>
        <v>0</v>
      </c>
      <c r="BG693" s="188">
        <f>IF(N693="zákl. přenesená",J693,0)</f>
        <v>0</v>
      </c>
      <c r="BH693" s="188">
        <f>IF(N693="sníž. přenesená",J693,0)</f>
        <v>0</v>
      </c>
      <c r="BI693" s="188">
        <f>IF(N693="nulová",J693,0)</f>
        <v>0</v>
      </c>
      <c r="BJ693" s="21" t="s">
        <v>79</v>
      </c>
      <c r="BK693" s="188">
        <f>ROUND(I693*H693,2)</f>
        <v>0</v>
      </c>
      <c r="BL693" s="21" t="s">
        <v>111</v>
      </c>
      <c r="BM693" s="187" t="s">
        <v>950</v>
      </c>
    </row>
    <row r="694" s="12" customFormat="1" ht="22.8" customHeight="1">
      <c r="A694" s="12"/>
      <c r="B694" s="162"/>
      <c r="C694" s="12"/>
      <c r="D694" s="163" t="s">
        <v>71</v>
      </c>
      <c r="E694" s="173" t="s">
        <v>951</v>
      </c>
      <c r="F694" s="173" t="s">
        <v>952</v>
      </c>
      <c r="G694" s="12"/>
      <c r="H694" s="12"/>
      <c r="I694" s="165"/>
      <c r="J694" s="174">
        <f>BK694</f>
        <v>0</v>
      </c>
      <c r="K694" s="12"/>
      <c r="L694" s="162"/>
      <c r="M694" s="167"/>
      <c r="N694" s="168"/>
      <c r="O694" s="168"/>
      <c r="P694" s="169">
        <f>P695</f>
        <v>0</v>
      </c>
      <c r="Q694" s="168"/>
      <c r="R694" s="169">
        <f>R695</f>
        <v>0</v>
      </c>
      <c r="S694" s="168"/>
      <c r="T694" s="170">
        <f>T695</f>
        <v>0</v>
      </c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R694" s="163" t="s">
        <v>203</v>
      </c>
      <c r="AT694" s="171" t="s">
        <v>71</v>
      </c>
      <c r="AU694" s="171" t="s">
        <v>79</v>
      </c>
      <c r="AY694" s="163" t="s">
        <v>174</v>
      </c>
      <c r="BK694" s="172">
        <f>BK695</f>
        <v>0</v>
      </c>
    </row>
    <row r="695" s="2" customFormat="1" ht="16.5" customHeight="1">
      <c r="A695" s="40"/>
      <c r="B695" s="175"/>
      <c r="C695" s="176" t="s">
        <v>953</v>
      </c>
      <c r="D695" s="176" t="s">
        <v>176</v>
      </c>
      <c r="E695" s="177" t="s">
        <v>954</v>
      </c>
      <c r="F695" s="178" t="s">
        <v>955</v>
      </c>
      <c r="G695" s="179" t="s">
        <v>920</v>
      </c>
      <c r="H695" s="180">
        <v>1</v>
      </c>
      <c r="I695" s="181"/>
      <c r="J695" s="182">
        <f>ROUND(I695*H695,2)</f>
        <v>0</v>
      </c>
      <c r="K695" s="178" t="s">
        <v>3</v>
      </c>
      <c r="L695" s="41"/>
      <c r="M695" s="235" t="s">
        <v>3</v>
      </c>
      <c r="N695" s="236" t="s">
        <v>43</v>
      </c>
      <c r="O695" s="237"/>
      <c r="P695" s="238">
        <f>O695*H695</f>
        <v>0</v>
      </c>
      <c r="Q695" s="238">
        <v>0</v>
      </c>
      <c r="R695" s="238">
        <f>Q695*H695</f>
        <v>0</v>
      </c>
      <c r="S695" s="238">
        <v>0</v>
      </c>
      <c r="T695" s="239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187" t="s">
        <v>111</v>
      </c>
      <c r="AT695" s="187" t="s">
        <v>176</v>
      </c>
      <c r="AU695" s="187" t="s">
        <v>81</v>
      </c>
      <c r="AY695" s="21" t="s">
        <v>174</v>
      </c>
      <c r="BE695" s="188">
        <f>IF(N695="základní",J695,0)</f>
        <v>0</v>
      </c>
      <c r="BF695" s="188">
        <f>IF(N695="snížená",J695,0)</f>
        <v>0</v>
      </c>
      <c r="BG695" s="188">
        <f>IF(N695="zákl. přenesená",J695,0)</f>
        <v>0</v>
      </c>
      <c r="BH695" s="188">
        <f>IF(N695="sníž. přenesená",J695,0)</f>
        <v>0</v>
      </c>
      <c r="BI695" s="188">
        <f>IF(N695="nulová",J695,0)</f>
        <v>0</v>
      </c>
      <c r="BJ695" s="21" t="s">
        <v>79</v>
      </c>
      <c r="BK695" s="188">
        <f>ROUND(I695*H695,2)</f>
        <v>0</v>
      </c>
      <c r="BL695" s="21" t="s">
        <v>111</v>
      </c>
      <c r="BM695" s="187" t="s">
        <v>956</v>
      </c>
    </row>
    <row r="696" s="2" customFormat="1" ht="6.96" customHeight="1">
      <c r="A696" s="40"/>
      <c r="B696" s="57"/>
      <c r="C696" s="58"/>
      <c r="D696" s="58"/>
      <c r="E696" s="58"/>
      <c r="F696" s="58"/>
      <c r="G696" s="58"/>
      <c r="H696" s="58"/>
      <c r="I696" s="58"/>
      <c r="J696" s="58"/>
      <c r="K696" s="58"/>
      <c r="L696" s="41"/>
      <c r="M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</row>
  </sheetData>
  <autoFilter ref="C105:K69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2:H92"/>
    <mergeCell ref="E96:H96"/>
    <mergeCell ref="E94:H94"/>
    <mergeCell ref="E98:H9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20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93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4"/>
      <c r="AT3" s="21" t="s">
        <v>81</v>
      </c>
    </row>
    <row r="4" s="1" customFormat="1" ht="24.96" customHeight="1">
      <c r="B4" s="24"/>
      <c r="D4" s="25" t="s">
        <v>133</v>
      </c>
      <c r="L4" s="24"/>
      <c r="M4" s="125" t="s">
        <v>11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34" t="s">
        <v>17</v>
      </c>
      <c r="L6" s="24"/>
    </row>
    <row r="7" s="1" customFormat="1" ht="16.5" customHeight="1">
      <c r="B7" s="24"/>
      <c r="E7" s="126" t="str">
        <f>'Rekapitulace stavby'!K6</f>
        <v>Žireč - Kanalizace a čistírna odpadních vod, přípojky splaškové kanalizace</v>
      </c>
      <c r="F7" s="34"/>
      <c r="G7" s="34"/>
      <c r="H7" s="34"/>
      <c r="L7" s="24"/>
    </row>
    <row r="8">
      <c r="B8" s="24"/>
      <c r="D8" s="34" t="s">
        <v>134</v>
      </c>
      <c r="L8" s="24"/>
    </row>
    <row r="9" s="1" customFormat="1" ht="16.5" customHeight="1">
      <c r="B9" s="24"/>
      <c r="E9" s="126" t="s">
        <v>135</v>
      </c>
      <c r="F9" s="1"/>
      <c r="G9" s="1"/>
      <c r="H9" s="1"/>
      <c r="L9" s="24"/>
    </row>
    <row r="10" s="1" customFormat="1" ht="12" customHeight="1">
      <c r="B10" s="24"/>
      <c r="D10" s="34" t="s">
        <v>136</v>
      </c>
      <c r="L10" s="24"/>
    </row>
    <row r="11" s="2" customFormat="1" ht="16.5" customHeight="1">
      <c r="A11" s="40"/>
      <c r="B11" s="41"/>
      <c r="C11" s="40"/>
      <c r="D11" s="40"/>
      <c r="E11" s="127" t="s">
        <v>137</v>
      </c>
      <c r="F11" s="40"/>
      <c r="G11" s="40"/>
      <c r="H11" s="40"/>
      <c r="I11" s="40"/>
      <c r="J11" s="40"/>
      <c r="K11" s="40"/>
      <c r="L11" s="12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4" t="s">
        <v>138</v>
      </c>
      <c r="E12" s="40"/>
      <c r="F12" s="40"/>
      <c r="G12" s="40"/>
      <c r="H12" s="40"/>
      <c r="I12" s="40"/>
      <c r="J12" s="40"/>
      <c r="K12" s="40"/>
      <c r="L12" s="12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1"/>
      <c r="C13" s="40"/>
      <c r="D13" s="40"/>
      <c r="E13" s="64" t="s">
        <v>957</v>
      </c>
      <c r="F13" s="40"/>
      <c r="G13" s="40"/>
      <c r="H13" s="40"/>
      <c r="I13" s="40"/>
      <c r="J13" s="40"/>
      <c r="K13" s="40"/>
      <c r="L13" s="12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1"/>
      <c r="C14" s="40"/>
      <c r="D14" s="40"/>
      <c r="E14" s="40"/>
      <c r="F14" s="40"/>
      <c r="G14" s="40"/>
      <c r="H14" s="40"/>
      <c r="I14" s="40"/>
      <c r="J14" s="40"/>
      <c r="K14" s="40"/>
      <c r="L14" s="12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1"/>
      <c r="C15" s="40"/>
      <c r="D15" s="34" t="s">
        <v>19</v>
      </c>
      <c r="E15" s="40"/>
      <c r="F15" s="29" t="s">
        <v>3</v>
      </c>
      <c r="G15" s="40"/>
      <c r="H15" s="40"/>
      <c r="I15" s="34" t="s">
        <v>20</v>
      </c>
      <c r="J15" s="29" t="s">
        <v>3</v>
      </c>
      <c r="K15" s="40"/>
      <c r="L15" s="12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1"/>
      <c r="C16" s="40"/>
      <c r="D16" s="34" t="s">
        <v>21</v>
      </c>
      <c r="E16" s="40"/>
      <c r="F16" s="29" t="s">
        <v>22</v>
      </c>
      <c r="G16" s="40"/>
      <c r="H16" s="40"/>
      <c r="I16" s="34" t="s">
        <v>23</v>
      </c>
      <c r="J16" s="66" t="str">
        <f>'Rekapitulace stavby'!AN8</f>
        <v>3. 1. 2021</v>
      </c>
      <c r="K16" s="40"/>
      <c r="L16" s="12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1"/>
      <c r="C17" s="40"/>
      <c r="D17" s="40"/>
      <c r="E17" s="40"/>
      <c r="F17" s="40"/>
      <c r="G17" s="40"/>
      <c r="H17" s="40"/>
      <c r="I17" s="40"/>
      <c r="J17" s="40"/>
      <c r="K17" s="40"/>
      <c r="L17" s="12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1"/>
      <c r="C18" s="40"/>
      <c r="D18" s="34" t="s">
        <v>25</v>
      </c>
      <c r="E18" s="40"/>
      <c r="F18" s="40"/>
      <c r="G18" s="40"/>
      <c r="H18" s="40"/>
      <c r="I18" s="34" t="s">
        <v>26</v>
      </c>
      <c r="J18" s="29" t="s">
        <v>3</v>
      </c>
      <c r="K18" s="40"/>
      <c r="L18" s="12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1"/>
      <c r="C19" s="40"/>
      <c r="D19" s="40"/>
      <c r="E19" s="29" t="s">
        <v>27</v>
      </c>
      <c r="F19" s="40"/>
      <c r="G19" s="40"/>
      <c r="H19" s="40"/>
      <c r="I19" s="34" t="s">
        <v>28</v>
      </c>
      <c r="J19" s="29" t="s">
        <v>3</v>
      </c>
      <c r="K19" s="40"/>
      <c r="L19" s="12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1"/>
      <c r="C20" s="40"/>
      <c r="D20" s="40"/>
      <c r="E20" s="40"/>
      <c r="F20" s="40"/>
      <c r="G20" s="40"/>
      <c r="H20" s="40"/>
      <c r="I20" s="40"/>
      <c r="J20" s="40"/>
      <c r="K20" s="40"/>
      <c r="L20" s="12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1"/>
      <c r="C21" s="40"/>
      <c r="D21" s="34" t="s">
        <v>29</v>
      </c>
      <c r="E21" s="40"/>
      <c r="F21" s="40"/>
      <c r="G21" s="40"/>
      <c r="H21" s="40"/>
      <c r="I21" s="34" t="s">
        <v>26</v>
      </c>
      <c r="J21" s="35" t="str">
        <f>'Rekapitulace stavby'!AN13</f>
        <v>Vyplň údaj</v>
      </c>
      <c r="K21" s="40"/>
      <c r="L21" s="12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1"/>
      <c r="C22" s="40"/>
      <c r="D22" s="40"/>
      <c r="E22" s="35" t="str">
        <f>'Rekapitulace stavby'!E14</f>
        <v>Vyplň údaj</v>
      </c>
      <c r="F22" s="29"/>
      <c r="G22" s="29"/>
      <c r="H22" s="29"/>
      <c r="I22" s="34" t="s">
        <v>28</v>
      </c>
      <c r="J22" s="35" t="str">
        <f>'Rekapitulace stavby'!AN14</f>
        <v>Vyplň údaj</v>
      </c>
      <c r="K22" s="40"/>
      <c r="L22" s="12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1"/>
      <c r="C23" s="40"/>
      <c r="D23" s="40"/>
      <c r="E23" s="40"/>
      <c r="F23" s="40"/>
      <c r="G23" s="40"/>
      <c r="H23" s="40"/>
      <c r="I23" s="40"/>
      <c r="J23" s="40"/>
      <c r="K23" s="40"/>
      <c r="L23" s="12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1"/>
      <c r="C24" s="40"/>
      <c r="D24" s="34" t="s">
        <v>31</v>
      </c>
      <c r="E24" s="40"/>
      <c r="F24" s="40"/>
      <c r="G24" s="40"/>
      <c r="H24" s="40"/>
      <c r="I24" s="34" t="s">
        <v>26</v>
      </c>
      <c r="J24" s="29" t="s">
        <v>3</v>
      </c>
      <c r="K24" s="40"/>
      <c r="L24" s="12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1"/>
      <c r="C25" s="40"/>
      <c r="D25" s="40"/>
      <c r="E25" s="29" t="s">
        <v>32</v>
      </c>
      <c r="F25" s="40"/>
      <c r="G25" s="40"/>
      <c r="H25" s="40"/>
      <c r="I25" s="34" t="s">
        <v>28</v>
      </c>
      <c r="J25" s="29" t="s">
        <v>3</v>
      </c>
      <c r="K25" s="40"/>
      <c r="L25" s="12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1"/>
      <c r="C26" s="40"/>
      <c r="D26" s="40"/>
      <c r="E26" s="40"/>
      <c r="F26" s="40"/>
      <c r="G26" s="40"/>
      <c r="H26" s="40"/>
      <c r="I26" s="40"/>
      <c r="J26" s="40"/>
      <c r="K26" s="40"/>
      <c r="L26" s="12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1"/>
      <c r="C27" s="40"/>
      <c r="D27" s="34" t="s">
        <v>34</v>
      </c>
      <c r="E27" s="40"/>
      <c r="F27" s="40"/>
      <c r="G27" s="40"/>
      <c r="H27" s="40"/>
      <c r="I27" s="34" t="s">
        <v>26</v>
      </c>
      <c r="J27" s="29" t="s">
        <v>3</v>
      </c>
      <c r="K27" s="40"/>
      <c r="L27" s="12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1"/>
      <c r="C28" s="40"/>
      <c r="D28" s="40"/>
      <c r="E28" s="29" t="s">
        <v>35</v>
      </c>
      <c r="F28" s="40"/>
      <c r="G28" s="40"/>
      <c r="H28" s="40"/>
      <c r="I28" s="34" t="s">
        <v>28</v>
      </c>
      <c r="J28" s="29" t="s">
        <v>3</v>
      </c>
      <c r="K28" s="40"/>
      <c r="L28" s="12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12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1"/>
      <c r="C30" s="40"/>
      <c r="D30" s="34" t="s">
        <v>36</v>
      </c>
      <c r="E30" s="40"/>
      <c r="F30" s="40"/>
      <c r="G30" s="40"/>
      <c r="H30" s="40"/>
      <c r="I30" s="40"/>
      <c r="J30" s="40"/>
      <c r="K30" s="40"/>
      <c r="L30" s="12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29"/>
      <c r="B31" s="130"/>
      <c r="C31" s="129"/>
      <c r="D31" s="129"/>
      <c r="E31" s="38" t="s">
        <v>3</v>
      </c>
      <c r="F31" s="38"/>
      <c r="G31" s="38"/>
      <c r="H31" s="38"/>
      <c r="I31" s="129"/>
      <c r="J31" s="129"/>
      <c r="K31" s="129"/>
      <c r="L31" s="131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</row>
    <row r="32" s="2" customFormat="1" ht="6.96" customHeight="1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12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1"/>
      <c r="C33" s="40"/>
      <c r="D33" s="86"/>
      <c r="E33" s="86"/>
      <c r="F33" s="86"/>
      <c r="G33" s="86"/>
      <c r="H33" s="86"/>
      <c r="I33" s="86"/>
      <c r="J33" s="86"/>
      <c r="K33" s="86"/>
      <c r="L33" s="12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1"/>
      <c r="C34" s="40"/>
      <c r="D34" s="132" t="s">
        <v>38</v>
      </c>
      <c r="E34" s="40"/>
      <c r="F34" s="40"/>
      <c r="G34" s="40"/>
      <c r="H34" s="40"/>
      <c r="I34" s="40"/>
      <c r="J34" s="92">
        <f>ROUND(J103, 2)</f>
        <v>0</v>
      </c>
      <c r="K34" s="40"/>
      <c r="L34" s="12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1"/>
      <c r="C35" s="40"/>
      <c r="D35" s="86"/>
      <c r="E35" s="86"/>
      <c r="F35" s="86"/>
      <c r="G35" s="86"/>
      <c r="H35" s="86"/>
      <c r="I35" s="86"/>
      <c r="J35" s="86"/>
      <c r="K35" s="86"/>
      <c r="L35" s="12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1"/>
      <c r="C36" s="40"/>
      <c r="D36" s="40"/>
      <c r="E36" s="40"/>
      <c r="F36" s="45" t="s">
        <v>40</v>
      </c>
      <c r="G36" s="40"/>
      <c r="H36" s="40"/>
      <c r="I36" s="45" t="s">
        <v>39</v>
      </c>
      <c r="J36" s="45" t="s">
        <v>41</v>
      </c>
      <c r="K36" s="40"/>
      <c r="L36" s="12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1"/>
      <c r="C37" s="40"/>
      <c r="D37" s="127" t="s">
        <v>42</v>
      </c>
      <c r="E37" s="34" t="s">
        <v>43</v>
      </c>
      <c r="F37" s="133">
        <f>ROUND((SUM(BE103:BE453)),  2)</f>
        <v>0</v>
      </c>
      <c r="G37" s="40"/>
      <c r="H37" s="40"/>
      <c r="I37" s="134">
        <v>0.20999999999999999</v>
      </c>
      <c r="J37" s="133">
        <f>ROUND(((SUM(BE103:BE453))*I37),  2)</f>
        <v>0</v>
      </c>
      <c r="K37" s="40"/>
      <c r="L37" s="12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1"/>
      <c r="C38" s="40"/>
      <c r="D38" s="40"/>
      <c r="E38" s="34" t="s">
        <v>44</v>
      </c>
      <c r="F38" s="133">
        <f>ROUND((SUM(BF103:BF453)),  2)</f>
        <v>0</v>
      </c>
      <c r="G38" s="40"/>
      <c r="H38" s="40"/>
      <c r="I38" s="134">
        <v>0.14999999999999999</v>
      </c>
      <c r="J38" s="133">
        <f>ROUND(((SUM(BF103:BF453))*I38),  2)</f>
        <v>0</v>
      </c>
      <c r="K38" s="40"/>
      <c r="L38" s="12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1"/>
      <c r="C39" s="40"/>
      <c r="D39" s="40"/>
      <c r="E39" s="34" t="s">
        <v>45</v>
      </c>
      <c r="F39" s="133">
        <f>ROUND((SUM(BG103:BG453)),  2)</f>
        <v>0</v>
      </c>
      <c r="G39" s="40"/>
      <c r="H39" s="40"/>
      <c r="I39" s="134">
        <v>0.20999999999999999</v>
      </c>
      <c r="J39" s="133">
        <f>0</f>
        <v>0</v>
      </c>
      <c r="K39" s="40"/>
      <c r="L39" s="12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1"/>
      <c r="C40" s="40"/>
      <c r="D40" s="40"/>
      <c r="E40" s="34" t="s">
        <v>46</v>
      </c>
      <c r="F40" s="133">
        <f>ROUND((SUM(BH103:BH453)),  2)</f>
        <v>0</v>
      </c>
      <c r="G40" s="40"/>
      <c r="H40" s="40"/>
      <c r="I40" s="134">
        <v>0.14999999999999999</v>
      </c>
      <c r="J40" s="133">
        <f>0</f>
        <v>0</v>
      </c>
      <c r="K40" s="40"/>
      <c r="L40" s="12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1"/>
      <c r="C41" s="40"/>
      <c r="D41" s="40"/>
      <c r="E41" s="34" t="s">
        <v>47</v>
      </c>
      <c r="F41" s="133">
        <f>ROUND((SUM(BI103:BI453)),  2)</f>
        <v>0</v>
      </c>
      <c r="G41" s="40"/>
      <c r="H41" s="40"/>
      <c r="I41" s="134">
        <v>0</v>
      </c>
      <c r="J41" s="133">
        <f>0</f>
        <v>0</v>
      </c>
      <c r="K41" s="40"/>
      <c r="L41" s="12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12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1"/>
      <c r="C43" s="135"/>
      <c r="D43" s="136" t="s">
        <v>48</v>
      </c>
      <c r="E43" s="78"/>
      <c r="F43" s="78"/>
      <c r="G43" s="137" t="s">
        <v>49</v>
      </c>
      <c r="H43" s="138" t="s">
        <v>50</v>
      </c>
      <c r="I43" s="78"/>
      <c r="J43" s="139">
        <f>SUM(J34:J41)</f>
        <v>0</v>
      </c>
      <c r="K43" s="140"/>
      <c r="L43" s="12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2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59"/>
      <c r="C48" s="60"/>
      <c r="D48" s="60"/>
      <c r="E48" s="60"/>
      <c r="F48" s="60"/>
      <c r="G48" s="60"/>
      <c r="H48" s="60"/>
      <c r="I48" s="60"/>
      <c r="J48" s="60"/>
      <c r="K48" s="60"/>
      <c r="L48" s="12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140</v>
      </c>
      <c r="D49" s="40"/>
      <c r="E49" s="40"/>
      <c r="F49" s="40"/>
      <c r="G49" s="40"/>
      <c r="H49" s="40"/>
      <c r="I49" s="40"/>
      <c r="J49" s="40"/>
      <c r="K49" s="40"/>
      <c r="L49" s="12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12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17</v>
      </c>
      <c r="D51" s="40"/>
      <c r="E51" s="40"/>
      <c r="F51" s="40"/>
      <c r="G51" s="40"/>
      <c r="H51" s="40"/>
      <c r="I51" s="40"/>
      <c r="J51" s="40"/>
      <c r="K51" s="40"/>
      <c r="L51" s="12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0"/>
      <c r="D52" s="40"/>
      <c r="E52" s="126" t="str">
        <f>E7</f>
        <v>Žireč - Kanalizace a čistírna odpadních vod, přípojky splaškové kanalizace</v>
      </c>
      <c r="F52" s="34"/>
      <c r="G52" s="34"/>
      <c r="H52" s="34"/>
      <c r="I52" s="40"/>
      <c r="J52" s="40"/>
      <c r="K52" s="40"/>
      <c r="L52" s="12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4"/>
      <c r="C53" s="34" t="s">
        <v>134</v>
      </c>
      <c r="L53" s="24"/>
    </row>
    <row r="54" s="1" customFormat="1" ht="16.5" customHeight="1">
      <c r="B54" s="24"/>
      <c r="E54" s="126" t="s">
        <v>135</v>
      </c>
      <c r="F54" s="1"/>
      <c r="G54" s="1"/>
      <c r="H54" s="1"/>
      <c r="L54" s="24"/>
    </row>
    <row r="55" s="1" customFormat="1" ht="12" customHeight="1">
      <c r="B55" s="24"/>
      <c r="C55" s="34" t="s">
        <v>136</v>
      </c>
      <c r="L55" s="24"/>
    </row>
    <row r="56" s="2" customFormat="1" ht="16.5" customHeight="1">
      <c r="A56" s="40"/>
      <c r="B56" s="41"/>
      <c r="C56" s="40"/>
      <c r="D56" s="40"/>
      <c r="E56" s="127" t="s">
        <v>137</v>
      </c>
      <c r="F56" s="40"/>
      <c r="G56" s="40"/>
      <c r="H56" s="40"/>
      <c r="I56" s="40"/>
      <c r="J56" s="40"/>
      <c r="K56" s="40"/>
      <c r="L56" s="12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138</v>
      </c>
      <c r="D57" s="40"/>
      <c r="E57" s="40"/>
      <c r="F57" s="40"/>
      <c r="G57" s="40"/>
      <c r="H57" s="40"/>
      <c r="I57" s="40"/>
      <c r="J57" s="40"/>
      <c r="K57" s="40"/>
      <c r="L57" s="12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0"/>
      <c r="D58" s="40"/>
      <c r="E58" s="64" t="str">
        <f>E13</f>
        <v>D.1.IO.1b - ČOV A ZATRUBNĚNÍ</v>
      </c>
      <c r="F58" s="40"/>
      <c r="G58" s="40"/>
      <c r="H58" s="40"/>
      <c r="I58" s="40"/>
      <c r="J58" s="40"/>
      <c r="K58" s="40"/>
      <c r="L58" s="12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12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0"/>
      <c r="E60" s="40"/>
      <c r="F60" s="29" t="str">
        <f>F16</f>
        <v>DVŮR KRÁLOVÉ NAD LABEM, MÍSTNÍ ČÁST ŽIREČ</v>
      </c>
      <c r="G60" s="40"/>
      <c r="H60" s="40"/>
      <c r="I60" s="34" t="s">
        <v>23</v>
      </c>
      <c r="J60" s="66" t="str">
        <f>IF(J16="","",J16)</f>
        <v>3. 1. 2021</v>
      </c>
      <c r="K60" s="40"/>
      <c r="L60" s="12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12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0"/>
      <c r="E62" s="40"/>
      <c r="F62" s="29" t="str">
        <f>E19</f>
        <v>Město Dvůr Králové, nám. T.G.Masaryka 38, 544 17</v>
      </c>
      <c r="G62" s="40"/>
      <c r="H62" s="40"/>
      <c r="I62" s="34" t="s">
        <v>31</v>
      </c>
      <c r="J62" s="38" t="str">
        <f>E25</f>
        <v>P-AQUA s.r.o., Jižní 870, 500 03 Hradec Králové</v>
      </c>
      <c r="K62" s="40"/>
      <c r="L62" s="12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0"/>
      <c r="E63" s="40"/>
      <c r="F63" s="29" t="str">
        <f>IF(E22="","",E22)</f>
        <v>Vyplň údaj</v>
      </c>
      <c r="G63" s="40"/>
      <c r="H63" s="40"/>
      <c r="I63" s="34" t="s">
        <v>34</v>
      </c>
      <c r="J63" s="38" t="str">
        <f>E28</f>
        <v>Ing. Tomáš Růžička, Ing. Luboš Kasper</v>
      </c>
      <c r="K63" s="40"/>
      <c r="L63" s="12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12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41" t="s">
        <v>141</v>
      </c>
      <c r="D65" s="135"/>
      <c r="E65" s="135"/>
      <c r="F65" s="135"/>
      <c r="G65" s="135"/>
      <c r="H65" s="135"/>
      <c r="I65" s="135"/>
      <c r="J65" s="142" t="s">
        <v>142</v>
      </c>
      <c r="K65" s="135"/>
      <c r="L65" s="12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12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43" t="s">
        <v>70</v>
      </c>
      <c r="D67" s="40"/>
      <c r="E67" s="40"/>
      <c r="F67" s="40"/>
      <c r="G67" s="40"/>
      <c r="H67" s="40"/>
      <c r="I67" s="40"/>
      <c r="J67" s="92">
        <f>J103</f>
        <v>0</v>
      </c>
      <c r="K67" s="40"/>
      <c r="L67" s="12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21" t="s">
        <v>143</v>
      </c>
    </row>
    <row r="68" s="9" customFormat="1" ht="24.96" customHeight="1">
      <c r="A68" s="9"/>
      <c r="B68" s="144"/>
      <c r="C68" s="9"/>
      <c r="D68" s="145" t="s">
        <v>144</v>
      </c>
      <c r="E68" s="146"/>
      <c r="F68" s="146"/>
      <c r="G68" s="146"/>
      <c r="H68" s="146"/>
      <c r="I68" s="146"/>
      <c r="J68" s="147">
        <f>J104</f>
        <v>0</v>
      </c>
      <c r="K68" s="9"/>
      <c r="L68" s="14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48"/>
      <c r="C69" s="10"/>
      <c r="D69" s="149" t="s">
        <v>145</v>
      </c>
      <c r="E69" s="150"/>
      <c r="F69" s="150"/>
      <c r="G69" s="150"/>
      <c r="H69" s="150"/>
      <c r="I69" s="150"/>
      <c r="J69" s="151">
        <f>J105</f>
        <v>0</v>
      </c>
      <c r="K69" s="10"/>
      <c r="L69" s="14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8"/>
      <c r="C70" s="10"/>
      <c r="D70" s="149" t="s">
        <v>146</v>
      </c>
      <c r="E70" s="150"/>
      <c r="F70" s="150"/>
      <c r="G70" s="150"/>
      <c r="H70" s="150"/>
      <c r="I70" s="150"/>
      <c r="J70" s="151">
        <f>J244</f>
        <v>0</v>
      </c>
      <c r="K70" s="10"/>
      <c r="L70" s="14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8"/>
      <c r="C71" s="10"/>
      <c r="D71" s="149" t="s">
        <v>147</v>
      </c>
      <c r="E71" s="150"/>
      <c r="F71" s="150"/>
      <c r="G71" s="150"/>
      <c r="H71" s="150"/>
      <c r="I71" s="150"/>
      <c r="J71" s="151">
        <f>J308</f>
        <v>0</v>
      </c>
      <c r="K71" s="10"/>
      <c r="L71" s="14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8"/>
      <c r="C72" s="10"/>
      <c r="D72" s="149" t="s">
        <v>149</v>
      </c>
      <c r="E72" s="150"/>
      <c r="F72" s="150"/>
      <c r="G72" s="150"/>
      <c r="H72" s="150"/>
      <c r="I72" s="150"/>
      <c r="J72" s="151">
        <f>J373</f>
        <v>0</v>
      </c>
      <c r="K72" s="10"/>
      <c r="L72" s="14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48"/>
      <c r="C73" s="10"/>
      <c r="D73" s="149" t="s">
        <v>152</v>
      </c>
      <c r="E73" s="150"/>
      <c r="F73" s="150"/>
      <c r="G73" s="150"/>
      <c r="H73" s="150"/>
      <c r="I73" s="150"/>
      <c r="J73" s="151">
        <f>J435</f>
        <v>0</v>
      </c>
      <c r="K73" s="10"/>
      <c r="L73" s="14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44"/>
      <c r="C74" s="9"/>
      <c r="D74" s="145" t="s">
        <v>153</v>
      </c>
      <c r="E74" s="146"/>
      <c r="F74" s="146"/>
      <c r="G74" s="146"/>
      <c r="H74" s="146"/>
      <c r="I74" s="146"/>
      <c r="J74" s="147">
        <f>J440</f>
        <v>0</v>
      </c>
      <c r="K74" s="9"/>
      <c r="L74" s="144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48"/>
      <c r="C75" s="10"/>
      <c r="D75" s="149" t="s">
        <v>154</v>
      </c>
      <c r="E75" s="150"/>
      <c r="F75" s="150"/>
      <c r="G75" s="150"/>
      <c r="H75" s="150"/>
      <c r="I75" s="150"/>
      <c r="J75" s="151">
        <f>J441</f>
        <v>0</v>
      </c>
      <c r="K75" s="10"/>
      <c r="L75" s="14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48"/>
      <c r="C76" s="10"/>
      <c r="D76" s="149" t="s">
        <v>155</v>
      </c>
      <c r="E76" s="150"/>
      <c r="F76" s="150"/>
      <c r="G76" s="150"/>
      <c r="H76" s="150"/>
      <c r="I76" s="150"/>
      <c r="J76" s="151">
        <f>J444</f>
        <v>0</v>
      </c>
      <c r="K76" s="10"/>
      <c r="L76" s="14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48"/>
      <c r="C77" s="10"/>
      <c r="D77" s="149" t="s">
        <v>156</v>
      </c>
      <c r="E77" s="150"/>
      <c r="F77" s="150"/>
      <c r="G77" s="150"/>
      <c r="H77" s="150"/>
      <c r="I77" s="150"/>
      <c r="J77" s="151">
        <f>J446</f>
        <v>0</v>
      </c>
      <c r="K77" s="10"/>
      <c r="L77" s="14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48"/>
      <c r="C78" s="10"/>
      <c r="D78" s="149" t="s">
        <v>157</v>
      </c>
      <c r="E78" s="150"/>
      <c r="F78" s="150"/>
      <c r="G78" s="150"/>
      <c r="H78" s="150"/>
      <c r="I78" s="150"/>
      <c r="J78" s="151">
        <f>J449</f>
        <v>0</v>
      </c>
      <c r="K78" s="10"/>
      <c r="L78" s="14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48"/>
      <c r="C79" s="10"/>
      <c r="D79" s="149" t="s">
        <v>158</v>
      </c>
      <c r="E79" s="150"/>
      <c r="F79" s="150"/>
      <c r="G79" s="150"/>
      <c r="H79" s="150"/>
      <c r="I79" s="150"/>
      <c r="J79" s="151">
        <f>J452</f>
        <v>0</v>
      </c>
      <c r="K79" s="10"/>
      <c r="L79" s="14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12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12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59"/>
      <c r="C85" s="60"/>
      <c r="D85" s="60"/>
      <c r="E85" s="60"/>
      <c r="F85" s="60"/>
      <c r="G85" s="60"/>
      <c r="H85" s="60"/>
      <c r="I85" s="60"/>
      <c r="J85" s="60"/>
      <c r="K85" s="60"/>
      <c r="L85" s="12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159</v>
      </c>
      <c r="D86" s="40"/>
      <c r="E86" s="40"/>
      <c r="F86" s="40"/>
      <c r="G86" s="40"/>
      <c r="H86" s="40"/>
      <c r="I86" s="40"/>
      <c r="J86" s="40"/>
      <c r="K86" s="40"/>
      <c r="L86" s="12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12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17</v>
      </c>
      <c r="D88" s="40"/>
      <c r="E88" s="40"/>
      <c r="F88" s="40"/>
      <c r="G88" s="40"/>
      <c r="H88" s="40"/>
      <c r="I88" s="40"/>
      <c r="J88" s="40"/>
      <c r="K88" s="40"/>
      <c r="L88" s="12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0"/>
      <c r="D89" s="40"/>
      <c r="E89" s="126" t="str">
        <f>E7</f>
        <v>Žireč - Kanalizace a čistírna odpadních vod, přípojky splaškové kanalizace</v>
      </c>
      <c r="F89" s="34"/>
      <c r="G89" s="34"/>
      <c r="H89" s="34"/>
      <c r="I89" s="40"/>
      <c r="J89" s="40"/>
      <c r="K89" s="40"/>
      <c r="L89" s="12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" customFormat="1" ht="12" customHeight="1">
      <c r="B90" s="24"/>
      <c r="C90" s="34" t="s">
        <v>134</v>
      </c>
      <c r="L90" s="24"/>
    </row>
    <row r="91" s="1" customFormat="1" ht="16.5" customHeight="1">
      <c r="B91" s="24"/>
      <c r="E91" s="126" t="s">
        <v>135</v>
      </c>
      <c r="F91" s="1"/>
      <c r="G91" s="1"/>
      <c r="H91" s="1"/>
      <c r="L91" s="24"/>
    </row>
    <row r="92" s="1" customFormat="1" ht="12" customHeight="1">
      <c r="B92" s="24"/>
      <c r="C92" s="34" t="s">
        <v>136</v>
      </c>
      <c r="L92" s="24"/>
    </row>
    <row r="93" s="2" customFormat="1" ht="16.5" customHeight="1">
      <c r="A93" s="40"/>
      <c r="B93" s="41"/>
      <c r="C93" s="40"/>
      <c r="D93" s="40"/>
      <c r="E93" s="127" t="s">
        <v>137</v>
      </c>
      <c r="F93" s="40"/>
      <c r="G93" s="40"/>
      <c r="H93" s="40"/>
      <c r="I93" s="40"/>
      <c r="J93" s="40"/>
      <c r="K93" s="40"/>
      <c r="L93" s="12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138</v>
      </c>
      <c r="D94" s="40"/>
      <c r="E94" s="40"/>
      <c r="F94" s="40"/>
      <c r="G94" s="40"/>
      <c r="H94" s="40"/>
      <c r="I94" s="40"/>
      <c r="J94" s="40"/>
      <c r="K94" s="40"/>
      <c r="L94" s="12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0"/>
      <c r="D95" s="40"/>
      <c r="E95" s="64" t="str">
        <f>E13</f>
        <v>D.1.IO.1b - ČOV A ZATRUBNĚNÍ</v>
      </c>
      <c r="F95" s="40"/>
      <c r="G95" s="40"/>
      <c r="H95" s="40"/>
      <c r="I95" s="40"/>
      <c r="J95" s="40"/>
      <c r="K95" s="40"/>
      <c r="L95" s="12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12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21</v>
      </c>
      <c r="D97" s="40"/>
      <c r="E97" s="40"/>
      <c r="F97" s="29" t="str">
        <f>F16</f>
        <v>DVŮR KRÁLOVÉ NAD LABEM, MÍSTNÍ ČÁST ŽIREČ</v>
      </c>
      <c r="G97" s="40"/>
      <c r="H97" s="40"/>
      <c r="I97" s="34" t="s">
        <v>23</v>
      </c>
      <c r="J97" s="66" t="str">
        <f>IF(J16="","",J16)</f>
        <v>3. 1. 2021</v>
      </c>
      <c r="K97" s="40"/>
      <c r="L97" s="12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12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40.05" customHeight="1">
      <c r="A99" s="40"/>
      <c r="B99" s="41"/>
      <c r="C99" s="34" t="s">
        <v>25</v>
      </c>
      <c r="D99" s="40"/>
      <c r="E99" s="40"/>
      <c r="F99" s="29" t="str">
        <f>E19</f>
        <v>Město Dvůr Králové, nám. T.G.Masaryka 38, 544 17</v>
      </c>
      <c r="G99" s="40"/>
      <c r="H99" s="40"/>
      <c r="I99" s="34" t="s">
        <v>31</v>
      </c>
      <c r="J99" s="38" t="str">
        <f>E25</f>
        <v>P-AQUA s.r.o., Jižní 870, 500 03 Hradec Králové</v>
      </c>
      <c r="K99" s="40"/>
      <c r="L99" s="12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5.65" customHeight="1">
      <c r="A100" s="40"/>
      <c r="B100" s="41"/>
      <c r="C100" s="34" t="s">
        <v>29</v>
      </c>
      <c r="D100" s="40"/>
      <c r="E100" s="40"/>
      <c r="F100" s="29" t="str">
        <f>IF(E22="","",E22)</f>
        <v>Vyplň údaj</v>
      </c>
      <c r="G100" s="40"/>
      <c r="H100" s="40"/>
      <c r="I100" s="34" t="s">
        <v>34</v>
      </c>
      <c r="J100" s="38" t="str">
        <f>E28</f>
        <v>Ing. Tomáš Růžička, Ing. Luboš Kasper</v>
      </c>
      <c r="K100" s="40"/>
      <c r="L100" s="12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12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52"/>
      <c r="B102" s="153"/>
      <c r="C102" s="154" t="s">
        <v>160</v>
      </c>
      <c r="D102" s="155" t="s">
        <v>57</v>
      </c>
      <c r="E102" s="155" t="s">
        <v>53</v>
      </c>
      <c r="F102" s="155" t="s">
        <v>54</v>
      </c>
      <c r="G102" s="155" t="s">
        <v>161</v>
      </c>
      <c r="H102" s="155" t="s">
        <v>162</v>
      </c>
      <c r="I102" s="155" t="s">
        <v>163</v>
      </c>
      <c r="J102" s="155" t="s">
        <v>142</v>
      </c>
      <c r="K102" s="156" t="s">
        <v>164</v>
      </c>
      <c r="L102" s="157"/>
      <c r="M102" s="82" t="s">
        <v>3</v>
      </c>
      <c r="N102" s="83" t="s">
        <v>42</v>
      </c>
      <c r="O102" s="83" t="s">
        <v>165</v>
      </c>
      <c r="P102" s="83" t="s">
        <v>166</v>
      </c>
      <c r="Q102" s="83" t="s">
        <v>167</v>
      </c>
      <c r="R102" s="83" t="s">
        <v>168</v>
      </c>
      <c r="S102" s="83" t="s">
        <v>169</v>
      </c>
      <c r="T102" s="84" t="s">
        <v>170</v>
      </c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</row>
    <row r="103" s="2" customFormat="1" ht="22.8" customHeight="1">
      <c r="A103" s="40"/>
      <c r="B103" s="41"/>
      <c r="C103" s="89" t="s">
        <v>171</v>
      </c>
      <c r="D103" s="40"/>
      <c r="E103" s="40"/>
      <c r="F103" s="40"/>
      <c r="G103" s="40"/>
      <c r="H103" s="40"/>
      <c r="I103" s="40"/>
      <c r="J103" s="158">
        <f>BK103</f>
        <v>0</v>
      </c>
      <c r="K103" s="40"/>
      <c r="L103" s="41"/>
      <c r="M103" s="85"/>
      <c r="N103" s="70"/>
      <c r="O103" s="86"/>
      <c r="P103" s="159">
        <f>P104+P440</f>
        <v>0</v>
      </c>
      <c r="Q103" s="86"/>
      <c r="R103" s="159">
        <f>R104+R440</f>
        <v>723.34770567999999</v>
      </c>
      <c r="S103" s="86"/>
      <c r="T103" s="160">
        <f>T104+T440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21" t="s">
        <v>71</v>
      </c>
      <c r="AU103" s="21" t="s">
        <v>143</v>
      </c>
      <c r="BK103" s="161">
        <f>BK104+BK440</f>
        <v>0</v>
      </c>
    </row>
    <row r="104" s="12" customFormat="1" ht="25.92" customHeight="1">
      <c r="A104" s="12"/>
      <c r="B104" s="162"/>
      <c r="C104" s="12"/>
      <c r="D104" s="163" t="s">
        <v>71</v>
      </c>
      <c r="E104" s="164" t="s">
        <v>172</v>
      </c>
      <c r="F104" s="164" t="s">
        <v>173</v>
      </c>
      <c r="G104" s="12"/>
      <c r="H104" s="12"/>
      <c r="I104" s="165"/>
      <c r="J104" s="166">
        <f>BK104</f>
        <v>0</v>
      </c>
      <c r="K104" s="12"/>
      <c r="L104" s="162"/>
      <c r="M104" s="167"/>
      <c r="N104" s="168"/>
      <c r="O104" s="168"/>
      <c r="P104" s="169">
        <f>P105+P244+P308+P373+P435</f>
        <v>0</v>
      </c>
      <c r="Q104" s="168"/>
      <c r="R104" s="169">
        <f>R105+R244+R308+R373+R435</f>
        <v>723.34770567999999</v>
      </c>
      <c r="S104" s="168"/>
      <c r="T104" s="170">
        <f>T105+T244+T308+T373+T435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63" t="s">
        <v>79</v>
      </c>
      <c r="AT104" s="171" t="s">
        <v>71</v>
      </c>
      <c r="AU104" s="171" t="s">
        <v>72</v>
      </c>
      <c r="AY104" s="163" t="s">
        <v>174</v>
      </c>
      <c r="BK104" s="172">
        <f>BK105+BK244+BK308+BK373+BK435</f>
        <v>0</v>
      </c>
    </row>
    <row r="105" s="12" customFormat="1" ht="22.8" customHeight="1">
      <c r="A105" s="12"/>
      <c r="B105" s="162"/>
      <c r="C105" s="12"/>
      <c r="D105" s="163" t="s">
        <v>71</v>
      </c>
      <c r="E105" s="173" t="s">
        <v>79</v>
      </c>
      <c r="F105" s="173" t="s">
        <v>175</v>
      </c>
      <c r="G105" s="12"/>
      <c r="H105" s="12"/>
      <c r="I105" s="165"/>
      <c r="J105" s="174">
        <f>BK105</f>
        <v>0</v>
      </c>
      <c r="K105" s="12"/>
      <c r="L105" s="162"/>
      <c r="M105" s="167"/>
      <c r="N105" s="168"/>
      <c r="O105" s="168"/>
      <c r="P105" s="169">
        <f>SUM(P106:P243)</f>
        <v>0</v>
      </c>
      <c r="Q105" s="168"/>
      <c r="R105" s="169">
        <f>SUM(R106:R243)</f>
        <v>132.901443</v>
      </c>
      <c r="S105" s="168"/>
      <c r="T105" s="170">
        <f>SUM(T106:T243)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63" t="s">
        <v>79</v>
      </c>
      <c r="AT105" s="171" t="s">
        <v>71</v>
      </c>
      <c r="AU105" s="171" t="s">
        <v>79</v>
      </c>
      <c r="AY105" s="163" t="s">
        <v>174</v>
      </c>
      <c r="BK105" s="172">
        <f>SUM(BK106:BK243)</f>
        <v>0</v>
      </c>
    </row>
    <row r="106" s="2" customFormat="1" ht="16.5" customHeight="1">
      <c r="A106" s="40"/>
      <c r="B106" s="175"/>
      <c r="C106" s="176" t="s">
        <v>79</v>
      </c>
      <c r="D106" s="176" t="s">
        <v>176</v>
      </c>
      <c r="E106" s="177" t="s">
        <v>958</v>
      </c>
      <c r="F106" s="178" t="s">
        <v>959</v>
      </c>
      <c r="G106" s="179" t="s">
        <v>210</v>
      </c>
      <c r="H106" s="180">
        <v>50</v>
      </c>
      <c r="I106" s="181"/>
      <c r="J106" s="182">
        <f>ROUND(I106*H106,2)</f>
        <v>0</v>
      </c>
      <c r="K106" s="178" t="s">
        <v>180</v>
      </c>
      <c r="L106" s="41"/>
      <c r="M106" s="183" t="s">
        <v>3</v>
      </c>
      <c r="N106" s="184" t="s">
        <v>43</v>
      </c>
      <c r="O106" s="74"/>
      <c r="P106" s="185">
        <f>O106*H106</f>
        <v>0</v>
      </c>
      <c r="Q106" s="185">
        <v>0.021930000000000002</v>
      </c>
      <c r="R106" s="185">
        <f>Q106*H106</f>
        <v>1.0965</v>
      </c>
      <c r="S106" s="185">
        <v>0</v>
      </c>
      <c r="T106" s="18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187" t="s">
        <v>111</v>
      </c>
      <c r="AT106" s="187" t="s">
        <v>176</v>
      </c>
      <c r="AU106" s="187" t="s">
        <v>81</v>
      </c>
      <c r="AY106" s="21" t="s">
        <v>174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1" t="s">
        <v>79</v>
      </c>
      <c r="BK106" s="188">
        <f>ROUND(I106*H106,2)</f>
        <v>0</v>
      </c>
      <c r="BL106" s="21" t="s">
        <v>111</v>
      </c>
      <c r="BM106" s="187" t="s">
        <v>960</v>
      </c>
    </row>
    <row r="107" s="2" customFormat="1">
      <c r="A107" s="40"/>
      <c r="B107" s="41"/>
      <c r="C107" s="40"/>
      <c r="D107" s="189" t="s">
        <v>182</v>
      </c>
      <c r="E107" s="40"/>
      <c r="F107" s="190" t="s">
        <v>961</v>
      </c>
      <c r="G107" s="40"/>
      <c r="H107" s="40"/>
      <c r="I107" s="191"/>
      <c r="J107" s="40"/>
      <c r="K107" s="40"/>
      <c r="L107" s="41"/>
      <c r="M107" s="192"/>
      <c r="N107" s="193"/>
      <c r="O107" s="74"/>
      <c r="P107" s="74"/>
      <c r="Q107" s="74"/>
      <c r="R107" s="74"/>
      <c r="S107" s="74"/>
      <c r="T107" s="75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21" t="s">
        <v>182</v>
      </c>
      <c r="AU107" s="21" t="s">
        <v>81</v>
      </c>
    </row>
    <row r="108" s="2" customFormat="1" ht="16.5" customHeight="1">
      <c r="A108" s="40"/>
      <c r="B108" s="175"/>
      <c r="C108" s="176" t="s">
        <v>81</v>
      </c>
      <c r="D108" s="176" t="s">
        <v>176</v>
      </c>
      <c r="E108" s="177" t="s">
        <v>213</v>
      </c>
      <c r="F108" s="178" t="s">
        <v>214</v>
      </c>
      <c r="G108" s="179" t="s">
        <v>215</v>
      </c>
      <c r="H108" s="180">
        <v>2160</v>
      </c>
      <c r="I108" s="181"/>
      <c r="J108" s="182">
        <f>ROUND(I108*H108,2)</f>
        <v>0</v>
      </c>
      <c r="K108" s="178" t="s">
        <v>180</v>
      </c>
      <c r="L108" s="41"/>
      <c r="M108" s="183" t="s">
        <v>3</v>
      </c>
      <c r="N108" s="184" t="s">
        <v>43</v>
      </c>
      <c r="O108" s="74"/>
      <c r="P108" s="185">
        <f>O108*H108</f>
        <v>0</v>
      </c>
      <c r="Q108" s="185">
        <v>3.0000000000000001E-05</v>
      </c>
      <c r="R108" s="185">
        <f>Q108*H108</f>
        <v>0.064799999999999996</v>
      </c>
      <c r="S108" s="185">
        <v>0</v>
      </c>
      <c r="T108" s="18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187" t="s">
        <v>111</v>
      </c>
      <c r="AT108" s="187" t="s">
        <v>176</v>
      </c>
      <c r="AU108" s="187" t="s">
        <v>81</v>
      </c>
      <c r="AY108" s="21" t="s">
        <v>174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1" t="s">
        <v>79</v>
      </c>
      <c r="BK108" s="188">
        <f>ROUND(I108*H108,2)</f>
        <v>0</v>
      </c>
      <c r="BL108" s="21" t="s">
        <v>111</v>
      </c>
      <c r="BM108" s="187" t="s">
        <v>962</v>
      </c>
    </row>
    <row r="109" s="2" customFormat="1">
      <c r="A109" s="40"/>
      <c r="B109" s="41"/>
      <c r="C109" s="40"/>
      <c r="D109" s="189" t="s">
        <v>182</v>
      </c>
      <c r="E109" s="40"/>
      <c r="F109" s="190" t="s">
        <v>963</v>
      </c>
      <c r="G109" s="40"/>
      <c r="H109" s="40"/>
      <c r="I109" s="191"/>
      <c r="J109" s="40"/>
      <c r="K109" s="40"/>
      <c r="L109" s="41"/>
      <c r="M109" s="192"/>
      <c r="N109" s="193"/>
      <c r="O109" s="74"/>
      <c r="P109" s="74"/>
      <c r="Q109" s="74"/>
      <c r="R109" s="74"/>
      <c r="S109" s="74"/>
      <c r="T109" s="75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21" t="s">
        <v>182</v>
      </c>
      <c r="AU109" s="21" t="s">
        <v>81</v>
      </c>
    </row>
    <row r="110" s="2" customFormat="1">
      <c r="A110" s="40"/>
      <c r="B110" s="175"/>
      <c r="C110" s="176" t="s">
        <v>89</v>
      </c>
      <c r="D110" s="176" t="s">
        <v>176</v>
      </c>
      <c r="E110" s="177" t="s">
        <v>219</v>
      </c>
      <c r="F110" s="178" t="s">
        <v>220</v>
      </c>
      <c r="G110" s="179" t="s">
        <v>221</v>
      </c>
      <c r="H110" s="180">
        <v>90</v>
      </c>
      <c r="I110" s="181"/>
      <c r="J110" s="182">
        <f>ROUND(I110*H110,2)</f>
        <v>0</v>
      </c>
      <c r="K110" s="178" t="s">
        <v>180</v>
      </c>
      <c r="L110" s="41"/>
      <c r="M110" s="183" t="s">
        <v>3</v>
      </c>
      <c r="N110" s="184" t="s">
        <v>43</v>
      </c>
      <c r="O110" s="74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187" t="s">
        <v>111</v>
      </c>
      <c r="AT110" s="187" t="s">
        <v>176</v>
      </c>
      <c r="AU110" s="187" t="s">
        <v>81</v>
      </c>
      <c r="AY110" s="21" t="s">
        <v>174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21" t="s">
        <v>79</v>
      </c>
      <c r="BK110" s="188">
        <f>ROUND(I110*H110,2)</f>
        <v>0</v>
      </c>
      <c r="BL110" s="21" t="s">
        <v>111</v>
      </c>
      <c r="BM110" s="187" t="s">
        <v>964</v>
      </c>
    </row>
    <row r="111" s="2" customFormat="1">
      <c r="A111" s="40"/>
      <c r="B111" s="41"/>
      <c r="C111" s="40"/>
      <c r="D111" s="189" t="s">
        <v>182</v>
      </c>
      <c r="E111" s="40"/>
      <c r="F111" s="190" t="s">
        <v>963</v>
      </c>
      <c r="G111" s="40"/>
      <c r="H111" s="40"/>
      <c r="I111" s="191"/>
      <c r="J111" s="40"/>
      <c r="K111" s="40"/>
      <c r="L111" s="41"/>
      <c r="M111" s="192"/>
      <c r="N111" s="193"/>
      <c r="O111" s="74"/>
      <c r="P111" s="74"/>
      <c r="Q111" s="74"/>
      <c r="R111" s="74"/>
      <c r="S111" s="74"/>
      <c r="T111" s="75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21" t="s">
        <v>182</v>
      </c>
      <c r="AU111" s="21" t="s">
        <v>81</v>
      </c>
    </row>
    <row r="112" s="2" customFormat="1" ht="16.5" customHeight="1">
      <c r="A112" s="40"/>
      <c r="B112" s="175"/>
      <c r="C112" s="176" t="s">
        <v>111</v>
      </c>
      <c r="D112" s="176" t="s">
        <v>176</v>
      </c>
      <c r="E112" s="177" t="s">
        <v>965</v>
      </c>
      <c r="F112" s="178" t="s">
        <v>966</v>
      </c>
      <c r="G112" s="179" t="s">
        <v>179</v>
      </c>
      <c r="H112" s="180">
        <v>305</v>
      </c>
      <c r="I112" s="181"/>
      <c r="J112" s="182">
        <f>ROUND(I112*H112,2)</f>
        <v>0</v>
      </c>
      <c r="K112" s="178" t="s">
        <v>180</v>
      </c>
      <c r="L112" s="41"/>
      <c r="M112" s="183" t="s">
        <v>3</v>
      </c>
      <c r="N112" s="184" t="s">
        <v>43</v>
      </c>
      <c r="O112" s="74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187" t="s">
        <v>111</v>
      </c>
      <c r="AT112" s="187" t="s">
        <v>176</v>
      </c>
      <c r="AU112" s="187" t="s">
        <v>81</v>
      </c>
      <c r="AY112" s="21" t="s">
        <v>174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1" t="s">
        <v>79</v>
      </c>
      <c r="BK112" s="188">
        <f>ROUND(I112*H112,2)</f>
        <v>0</v>
      </c>
      <c r="BL112" s="21" t="s">
        <v>111</v>
      </c>
      <c r="BM112" s="187" t="s">
        <v>967</v>
      </c>
    </row>
    <row r="113" s="2" customFormat="1" ht="21.75" customHeight="1">
      <c r="A113" s="40"/>
      <c r="B113" s="175"/>
      <c r="C113" s="176" t="s">
        <v>203</v>
      </c>
      <c r="D113" s="176" t="s">
        <v>176</v>
      </c>
      <c r="E113" s="177" t="s">
        <v>968</v>
      </c>
      <c r="F113" s="178" t="s">
        <v>969</v>
      </c>
      <c r="G113" s="179" t="s">
        <v>242</v>
      </c>
      <c r="H113" s="180">
        <v>4.5</v>
      </c>
      <c r="I113" s="181"/>
      <c r="J113" s="182">
        <f>ROUND(I113*H113,2)</f>
        <v>0</v>
      </c>
      <c r="K113" s="178" t="s">
        <v>180</v>
      </c>
      <c r="L113" s="41"/>
      <c r="M113" s="183" t="s">
        <v>3</v>
      </c>
      <c r="N113" s="184" t="s">
        <v>43</v>
      </c>
      <c r="O113" s="74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187" t="s">
        <v>111</v>
      </c>
      <c r="AT113" s="187" t="s">
        <v>176</v>
      </c>
      <c r="AU113" s="187" t="s">
        <v>81</v>
      </c>
      <c r="AY113" s="21" t="s">
        <v>174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21" t="s">
        <v>79</v>
      </c>
      <c r="BK113" s="188">
        <f>ROUND(I113*H113,2)</f>
        <v>0</v>
      </c>
      <c r="BL113" s="21" t="s">
        <v>111</v>
      </c>
      <c r="BM113" s="187" t="s">
        <v>970</v>
      </c>
    </row>
    <row r="114" s="13" customFormat="1">
      <c r="A114" s="13"/>
      <c r="B114" s="194"/>
      <c r="C114" s="13"/>
      <c r="D114" s="189" t="s">
        <v>184</v>
      </c>
      <c r="E114" s="195" t="s">
        <v>3</v>
      </c>
      <c r="F114" s="196" t="s">
        <v>971</v>
      </c>
      <c r="G114" s="13"/>
      <c r="H114" s="197">
        <v>2.25</v>
      </c>
      <c r="I114" s="198"/>
      <c r="J114" s="13"/>
      <c r="K114" s="13"/>
      <c r="L114" s="194"/>
      <c r="M114" s="199"/>
      <c r="N114" s="200"/>
      <c r="O114" s="200"/>
      <c r="P114" s="200"/>
      <c r="Q114" s="200"/>
      <c r="R114" s="200"/>
      <c r="S114" s="200"/>
      <c r="T114" s="20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195" t="s">
        <v>184</v>
      </c>
      <c r="AU114" s="195" t="s">
        <v>81</v>
      </c>
      <c r="AV114" s="13" t="s">
        <v>81</v>
      </c>
      <c r="AW114" s="13" t="s">
        <v>33</v>
      </c>
      <c r="AX114" s="13" t="s">
        <v>72</v>
      </c>
      <c r="AY114" s="195" t="s">
        <v>174</v>
      </c>
    </row>
    <row r="115" s="13" customFormat="1">
      <c r="A115" s="13"/>
      <c r="B115" s="194"/>
      <c r="C115" s="13"/>
      <c r="D115" s="189" t="s">
        <v>184</v>
      </c>
      <c r="E115" s="195" t="s">
        <v>3</v>
      </c>
      <c r="F115" s="196" t="s">
        <v>972</v>
      </c>
      <c r="G115" s="13"/>
      <c r="H115" s="197">
        <v>2.25</v>
      </c>
      <c r="I115" s="198"/>
      <c r="J115" s="13"/>
      <c r="K115" s="13"/>
      <c r="L115" s="194"/>
      <c r="M115" s="199"/>
      <c r="N115" s="200"/>
      <c r="O115" s="200"/>
      <c r="P115" s="200"/>
      <c r="Q115" s="200"/>
      <c r="R115" s="200"/>
      <c r="S115" s="200"/>
      <c r="T115" s="20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95" t="s">
        <v>184</v>
      </c>
      <c r="AU115" s="195" t="s">
        <v>81</v>
      </c>
      <c r="AV115" s="13" t="s">
        <v>81</v>
      </c>
      <c r="AW115" s="13" t="s">
        <v>33</v>
      </c>
      <c r="AX115" s="13" t="s">
        <v>72</v>
      </c>
      <c r="AY115" s="195" t="s">
        <v>174</v>
      </c>
    </row>
    <row r="116" s="14" customFormat="1">
      <c r="A116" s="14"/>
      <c r="B116" s="202"/>
      <c r="C116" s="14"/>
      <c r="D116" s="189" t="s">
        <v>184</v>
      </c>
      <c r="E116" s="203" t="s">
        <v>3</v>
      </c>
      <c r="F116" s="204" t="s">
        <v>187</v>
      </c>
      <c r="G116" s="14"/>
      <c r="H116" s="205">
        <v>4.5</v>
      </c>
      <c r="I116" s="206"/>
      <c r="J116" s="14"/>
      <c r="K116" s="14"/>
      <c r="L116" s="202"/>
      <c r="M116" s="207"/>
      <c r="N116" s="208"/>
      <c r="O116" s="208"/>
      <c r="P116" s="208"/>
      <c r="Q116" s="208"/>
      <c r="R116" s="208"/>
      <c r="S116" s="208"/>
      <c r="T116" s="209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03" t="s">
        <v>184</v>
      </c>
      <c r="AU116" s="203" t="s">
        <v>81</v>
      </c>
      <c r="AV116" s="14" t="s">
        <v>111</v>
      </c>
      <c r="AW116" s="14" t="s">
        <v>33</v>
      </c>
      <c r="AX116" s="14" t="s">
        <v>79</v>
      </c>
      <c r="AY116" s="203" t="s">
        <v>174</v>
      </c>
    </row>
    <row r="117" s="2" customFormat="1">
      <c r="A117" s="40"/>
      <c r="B117" s="175"/>
      <c r="C117" s="176" t="s">
        <v>207</v>
      </c>
      <c r="D117" s="176" t="s">
        <v>176</v>
      </c>
      <c r="E117" s="177" t="s">
        <v>973</v>
      </c>
      <c r="F117" s="178" t="s">
        <v>974</v>
      </c>
      <c r="G117" s="179" t="s">
        <v>242</v>
      </c>
      <c r="H117" s="180">
        <v>524.92200000000003</v>
      </c>
      <c r="I117" s="181"/>
      <c r="J117" s="182">
        <f>ROUND(I117*H117,2)</f>
        <v>0</v>
      </c>
      <c r="K117" s="178" t="s">
        <v>180</v>
      </c>
      <c r="L117" s="41"/>
      <c r="M117" s="183" t="s">
        <v>3</v>
      </c>
      <c r="N117" s="184" t="s">
        <v>43</v>
      </c>
      <c r="O117" s="74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187" t="s">
        <v>111</v>
      </c>
      <c r="AT117" s="187" t="s">
        <v>176</v>
      </c>
      <c r="AU117" s="187" t="s">
        <v>81</v>
      </c>
      <c r="AY117" s="21" t="s">
        <v>174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21" t="s">
        <v>79</v>
      </c>
      <c r="BK117" s="188">
        <f>ROUND(I117*H117,2)</f>
        <v>0</v>
      </c>
      <c r="BL117" s="21" t="s">
        <v>111</v>
      </c>
      <c r="BM117" s="187" t="s">
        <v>975</v>
      </c>
    </row>
    <row r="118" s="2" customFormat="1">
      <c r="A118" s="40"/>
      <c r="B118" s="41"/>
      <c r="C118" s="40"/>
      <c r="D118" s="189" t="s">
        <v>182</v>
      </c>
      <c r="E118" s="40"/>
      <c r="F118" s="190" t="s">
        <v>976</v>
      </c>
      <c r="G118" s="40"/>
      <c r="H118" s="40"/>
      <c r="I118" s="191"/>
      <c r="J118" s="40"/>
      <c r="K118" s="40"/>
      <c r="L118" s="41"/>
      <c r="M118" s="192"/>
      <c r="N118" s="193"/>
      <c r="O118" s="74"/>
      <c r="P118" s="74"/>
      <c r="Q118" s="74"/>
      <c r="R118" s="74"/>
      <c r="S118" s="74"/>
      <c r="T118" s="75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21" t="s">
        <v>182</v>
      </c>
      <c r="AU118" s="21" t="s">
        <v>81</v>
      </c>
    </row>
    <row r="119" s="13" customFormat="1">
      <c r="A119" s="13"/>
      <c r="B119" s="194"/>
      <c r="C119" s="13"/>
      <c r="D119" s="189" t="s">
        <v>184</v>
      </c>
      <c r="E119" s="195" t="s">
        <v>3</v>
      </c>
      <c r="F119" s="196" t="s">
        <v>977</v>
      </c>
      <c r="G119" s="13"/>
      <c r="H119" s="197">
        <v>57.378</v>
      </c>
      <c r="I119" s="198"/>
      <c r="J119" s="13"/>
      <c r="K119" s="13"/>
      <c r="L119" s="194"/>
      <c r="M119" s="199"/>
      <c r="N119" s="200"/>
      <c r="O119" s="200"/>
      <c r="P119" s="200"/>
      <c r="Q119" s="200"/>
      <c r="R119" s="200"/>
      <c r="S119" s="200"/>
      <c r="T119" s="20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195" t="s">
        <v>184</v>
      </c>
      <c r="AU119" s="195" t="s">
        <v>81</v>
      </c>
      <c r="AV119" s="13" t="s">
        <v>81</v>
      </c>
      <c r="AW119" s="13" t="s">
        <v>33</v>
      </c>
      <c r="AX119" s="13" t="s">
        <v>72</v>
      </c>
      <c r="AY119" s="195" t="s">
        <v>174</v>
      </c>
    </row>
    <row r="120" s="13" customFormat="1">
      <c r="A120" s="13"/>
      <c r="B120" s="194"/>
      <c r="C120" s="13"/>
      <c r="D120" s="189" t="s">
        <v>184</v>
      </c>
      <c r="E120" s="195" t="s">
        <v>3</v>
      </c>
      <c r="F120" s="196" t="s">
        <v>978</v>
      </c>
      <c r="G120" s="13"/>
      <c r="H120" s="197">
        <v>467.54399999999998</v>
      </c>
      <c r="I120" s="198"/>
      <c r="J120" s="13"/>
      <c r="K120" s="13"/>
      <c r="L120" s="194"/>
      <c r="M120" s="199"/>
      <c r="N120" s="200"/>
      <c r="O120" s="200"/>
      <c r="P120" s="200"/>
      <c r="Q120" s="200"/>
      <c r="R120" s="200"/>
      <c r="S120" s="200"/>
      <c r="T120" s="20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95" t="s">
        <v>184</v>
      </c>
      <c r="AU120" s="195" t="s">
        <v>81</v>
      </c>
      <c r="AV120" s="13" t="s">
        <v>81</v>
      </c>
      <c r="AW120" s="13" t="s">
        <v>33</v>
      </c>
      <c r="AX120" s="13" t="s">
        <v>72</v>
      </c>
      <c r="AY120" s="195" t="s">
        <v>174</v>
      </c>
    </row>
    <row r="121" s="14" customFormat="1">
      <c r="A121" s="14"/>
      <c r="B121" s="202"/>
      <c r="C121" s="14"/>
      <c r="D121" s="189" t="s">
        <v>184</v>
      </c>
      <c r="E121" s="203" t="s">
        <v>3</v>
      </c>
      <c r="F121" s="204" t="s">
        <v>187</v>
      </c>
      <c r="G121" s="14"/>
      <c r="H121" s="205">
        <v>524.92200000000003</v>
      </c>
      <c r="I121" s="206"/>
      <c r="J121" s="14"/>
      <c r="K121" s="14"/>
      <c r="L121" s="202"/>
      <c r="M121" s="207"/>
      <c r="N121" s="208"/>
      <c r="O121" s="208"/>
      <c r="P121" s="208"/>
      <c r="Q121" s="208"/>
      <c r="R121" s="208"/>
      <c r="S121" s="208"/>
      <c r="T121" s="209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03" t="s">
        <v>184</v>
      </c>
      <c r="AU121" s="203" t="s">
        <v>81</v>
      </c>
      <c r="AV121" s="14" t="s">
        <v>111</v>
      </c>
      <c r="AW121" s="14" t="s">
        <v>33</v>
      </c>
      <c r="AX121" s="14" t="s">
        <v>79</v>
      </c>
      <c r="AY121" s="203" t="s">
        <v>174</v>
      </c>
    </row>
    <row r="122" s="2" customFormat="1">
      <c r="A122" s="40"/>
      <c r="B122" s="175"/>
      <c r="C122" s="176" t="s">
        <v>894</v>
      </c>
      <c r="D122" s="176" t="s">
        <v>176</v>
      </c>
      <c r="E122" s="177" t="s">
        <v>979</v>
      </c>
      <c r="F122" s="178" t="s">
        <v>980</v>
      </c>
      <c r="G122" s="179" t="s">
        <v>242</v>
      </c>
      <c r="H122" s="180">
        <v>58.869999999999997</v>
      </c>
      <c r="I122" s="181"/>
      <c r="J122" s="182">
        <f>ROUND(I122*H122,2)</f>
        <v>0</v>
      </c>
      <c r="K122" s="178" t="s">
        <v>981</v>
      </c>
      <c r="L122" s="41"/>
      <c r="M122" s="183" t="s">
        <v>3</v>
      </c>
      <c r="N122" s="184" t="s">
        <v>43</v>
      </c>
      <c r="O122" s="74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187" t="s">
        <v>111</v>
      </c>
      <c r="AT122" s="187" t="s">
        <v>176</v>
      </c>
      <c r="AU122" s="187" t="s">
        <v>81</v>
      </c>
      <c r="AY122" s="21" t="s">
        <v>174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21" t="s">
        <v>79</v>
      </c>
      <c r="BK122" s="188">
        <f>ROUND(I122*H122,2)</f>
        <v>0</v>
      </c>
      <c r="BL122" s="21" t="s">
        <v>111</v>
      </c>
      <c r="BM122" s="187" t="s">
        <v>982</v>
      </c>
    </row>
    <row r="123" s="15" customFormat="1">
      <c r="A123" s="15"/>
      <c r="B123" s="210"/>
      <c r="C123" s="15"/>
      <c r="D123" s="189" t="s">
        <v>184</v>
      </c>
      <c r="E123" s="211" t="s">
        <v>3</v>
      </c>
      <c r="F123" s="212" t="s">
        <v>983</v>
      </c>
      <c r="G123" s="15"/>
      <c r="H123" s="211" t="s">
        <v>3</v>
      </c>
      <c r="I123" s="213"/>
      <c r="J123" s="15"/>
      <c r="K123" s="15"/>
      <c r="L123" s="210"/>
      <c r="M123" s="214"/>
      <c r="N123" s="215"/>
      <c r="O123" s="215"/>
      <c r="P123" s="215"/>
      <c r="Q123" s="215"/>
      <c r="R123" s="215"/>
      <c r="S123" s="215"/>
      <c r="T123" s="21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11" t="s">
        <v>184</v>
      </c>
      <c r="AU123" s="211" t="s">
        <v>81</v>
      </c>
      <c r="AV123" s="15" t="s">
        <v>79</v>
      </c>
      <c r="AW123" s="15" t="s">
        <v>33</v>
      </c>
      <c r="AX123" s="15" t="s">
        <v>72</v>
      </c>
      <c r="AY123" s="211" t="s">
        <v>174</v>
      </c>
    </row>
    <row r="124" s="13" customFormat="1">
      <c r="A124" s="13"/>
      <c r="B124" s="194"/>
      <c r="C124" s="13"/>
      <c r="D124" s="189" t="s">
        <v>184</v>
      </c>
      <c r="E124" s="195" t="s">
        <v>3</v>
      </c>
      <c r="F124" s="196" t="s">
        <v>984</v>
      </c>
      <c r="G124" s="13"/>
      <c r="H124" s="197">
        <v>12.074999999999999</v>
      </c>
      <c r="I124" s="198"/>
      <c r="J124" s="13"/>
      <c r="K124" s="13"/>
      <c r="L124" s="194"/>
      <c r="M124" s="199"/>
      <c r="N124" s="200"/>
      <c r="O124" s="200"/>
      <c r="P124" s="200"/>
      <c r="Q124" s="200"/>
      <c r="R124" s="200"/>
      <c r="S124" s="200"/>
      <c r="T124" s="20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95" t="s">
        <v>184</v>
      </c>
      <c r="AU124" s="195" t="s">
        <v>81</v>
      </c>
      <c r="AV124" s="13" t="s">
        <v>81</v>
      </c>
      <c r="AW124" s="13" t="s">
        <v>33</v>
      </c>
      <c r="AX124" s="13" t="s">
        <v>72</v>
      </c>
      <c r="AY124" s="195" t="s">
        <v>174</v>
      </c>
    </row>
    <row r="125" s="13" customFormat="1">
      <c r="A125" s="13"/>
      <c r="B125" s="194"/>
      <c r="C125" s="13"/>
      <c r="D125" s="189" t="s">
        <v>184</v>
      </c>
      <c r="E125" s="195" t="s">
        <v>3</v>
      </c>
      <c r="F125" s="196" t="s">
        <v>985</v>
      </c>
      <c r="G125" s="13"/>
      <c r="H125" s="197">
        <v>28.420000000000002</v>
      </c>
      <c r="I125" s="198"/>
      <c r="J125" s="13"/>
      <c r="K125" s="13"/>
      <c r="L125" s="194"/>
      <c r="M125" s="199"/>
      <c r="N125" s="200"/>
      <c r="O125" s="200"/>
      <c r="P125" s="200"/>
      <c r="Q125" s="200"/>
      <c r="R125" s="200"/>
      <c r="S125" s="200"/>
      <c r="T125" s="20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95" t="s">
        <v>184</v>
      </c>
      <c r="AU125" s="195" t="s">
        <v>81</v>
      </c>
      <c r="AV125" s="13" t="s">
        <v>81</v>
      </c>
      <c r="AW125" s="13" t="s">
        <v>33</v>
      </c>
      <c r="AX125" s="13" t="s">
        <v>72</v>
      </c>
      <c r="AY125" s="195" t="s">
        <v>174</v>
      </c>
    </row>
    <row r="126" s="13" customFormat="1">
      <c r="A126" s="13"/>
      <c r="B126" s="194"/>
      <c r="C126" s="13"/>
      <c r="D126" s="189" t="s">
        <v>184</v>
      </c>
      <c r="E126" s="195" t="s">
        <v>3</v>
      </c>
      <c r="F126" s="196" t="s">
        <v>986</v>
      </c>
      <c r="G126" s="13"/>
      <c r="H126" s="197">
        <v>18.375</v>
      </c>
      <c r="I126" s="198"/>
      <c r="J126" s="13"/>
      <c r="K126" s="13"/>
      <c r="L126" s="194"/>
      <c r="M126" s="199"/>
      <c r="N126" s="200"/>
      <c r="O126" s="200"/>
      <c r="P126" s="200"/>
      <c r="Q126" s="200"/>
      <c r="R126" s="200"/>
      <c r="S126" s="200"/>
      <c r="T126" s="20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95" t="s">
        <v>184</v>
      </c>
      <c r="AU126" s="195" t="s">
        <v>81</v>
      </c>
      <c r="AV126" s="13" t="s">
        <v>81</v>
      </c>
      <c r="AW126" s="13" t="s">
        <v>33</v>
      </c>
      <c r="AX126" s="13" t="s">
        <v>72</v>
      </c>
      <c r="AY126" s="195" t="s">
        <v>174</v>
      </c>
    </row>
    <row r="127" s="14" customFormat="1">
      <c r="A127" s="14"/>
      <c r="B127" s="202"/>
      <c r="C127" s="14"/>
      <c r="D127" s="189" t="s">
        <v>184</v>
      </c>
      <c r="E127" s="203" t="s">
        <v>3</v>
      </c>
      <c r="F127" s="204" t="s">
        <v>187</v>
      </c>
      <c r="G127" s="14"/>
      <c r="H127" s="205">
        <v>58.869999999999997</v>
      </c>
      <c r="I127" s="206"/>
      <c r="J127" s="14"/>
      <c r="K127" s="14"/>
      <c r="L127" s="202"/>
      <c r="M127" s="207"/>
      <c r="N127" s="208"/>
      <c r="O127" s="208"/>
      <c r="P127" s="208"/>
      <c r="Q127" s="208"/>
      <c r="R127" s="208"/>
      <c r="S127" s="208"/>
      <c r="T127" s="20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03" t="s">
        <v>184</v>
      </c>
      <c r="AU127" s="203" t="s">
        <v>81</v>
      </c>
      <c r="AV127" s="14" t="s">
        <v>111</v>
      </c>
      <c r="AW127" s="14" t="s">
        <v>33</v>
      </c>
      <c r="AX127" s="14" t="s">
        <v>79</v>
      </c>
      <c r="AY127" s="203" t="s">
        <v>174</v>
      </c>
    </row>
    <row r="128" s="2" customFormat="1">
      <c r="A128" s="40"/>
      <c r="B128" s="175"/>
      <c r="C128" s="176" t="s">
        <v>212</v>
      </c>
      <c r="D128" s="176" t="s">
        <v>176</v>
      </c>
      <c r="E128" s="177" t="s">
        <v>987</v>
      </c>
      <c r="F128" s="178" t="s">
        <v>988</v>
      </c>
      <c r="G128" s="179" t="s">
        <v>242</v>
      </c>
      <c r="H128" s="180">
        <v>2.7000000000000002</v>
      </c>
      <c r="I128" s="181"/>
      <c r="J128" s="182">
        <f>ROUND(I128*H128,2)</f>
        <v>0</v>
      </c>
      <c r="K128" s="178" t="s">
        <v>180</v>
      </c>
      <c r="L128" s="41"/>
      <c r="M128" s="183" t="s">
        <v>3</v>
      </c>
      <c r="N128" s="184" t="s">
        <v>43</v>
      </c>
      <c r="O128" s="74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187" t="s">
        <v>111</v>
      </c>
      <c r="AT128" s="187" t="s">
        <v>176</v>
      </c>
      <c r="AU128" s="187" t="s">
        <v>81</v>
      </c>
      <c r="AY128" s="21" t="s">
        <v>174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21" t="s">
        <v>79</v>
      </c>
      <c r="BK128" s="188">
        <f>ROUND(I128*H128,2)</f>
        <v>0</v>
      </c>
      <c r="BL128" s="21" t="s">
        <v>111</v>
      </c>
      <c r="BM128" s="187" t="s">
        <v>989</v>
      </c>
    </row>
    <row r="129" s="2" customFormat="1">
      <c r="A129" s="40"/>
      <c r="B129" s="41"/>
      <c r="C129" s="40"/>
      <c r="D129" s="189" t="s">
        <v>182</v>
      </c>
      <c r="E129" s="40"/>
      <c r="F129" s="190" t="s">
        <v>990</v>
      </c>
      <c r="G129" s="40"/>
      <c r="H129" s="40"/>
      <c r="I129" s="191"/>
      <c r="J129" s="40"/>
      <c r="K129" s="40"/>
      <c r="L129" s="41"/>
      <c r="M129" s="192"/>
      <c r="N129" s="193"/>
      <c r="O129" s="74"/>
      <c r="P129" s="74"/>
      <c r="Q129" s="74"/>
      <c r="R129" s="74"/>
      <c r="S129" s="74"/>
      <c r="T129" s="75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21" t="s">
        <v>182</v>
      </c>
      <c r="AU129" s="21" t="s">
        <v>81</v>
      </c>
    </row>
    <row r="130" s="13" customFormat="1">
      <c r="A130" s="13"/>
      <c r="B130" s="194"/>
      <c r="C130" s="13"/>
      <c r="D130" s="189" t="s">
        <v>184</v>
      </c>
      <c r="E130" s="195" t="s">
        <v>3</v>
      </c>
      <c r="F130" s="196" t="s">
        <v>991</v>
      </c>
      <c r="G130" s="13"/>
      <c r="H130" s="197">
        <v>1.9199999999999999</v>
      </c>
      <c r="I130" s="198"/>
      <c r="J130" s="13"/>
      <c r="K130" s="13"/>
      <c r="L130" s="194"/>
      <c r="M130" s="199"/>
      <c r="N130" s="200"/>
      <c r="O130" s="200"/>
      <c r="P130" s="200"/>
      <c r="Q130" s="200"/>
      <c r="R130" s="200"/>
      <c r="S130" s="200"/>
      <c r="T130" s="20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5" t="s">
        <v>184</v>
      </c>
      <c r="AU130" s="195" t="s">
        <v>81</v>
      </c>
      <c r="AV130" s="13" t="s">
        <v>81</v>
      </c>
      <c r="AW130" s="13" t="s">
        <v>33</v>
      </c>
      <c r="AX130" s="13" t="s">
        <v>72</v>
      </c>
      <c r="AY130" s="195" t="s">
        <v>174</v>
      </c>
    </row>
    <row r="131" s="13" customFormat="1">
      <c r="A131" s="13"/>
      <c r="B131" s="194"/>
      <c r="C131" s="13"/>
      <c r="D131" s="189" t="s">
        <v>184</v>
      </c>
      <c r="E131" s="195" t="s">
        <v>3</v>
      </c>
      <c r="F131" s="196" t="s">
        <v>992</v>
      </c>
      <c r="G131" s="13"/>
      <c r="H131" s="197">
        <v>0.78000000000000003</v>
      </c>
      <c r="I131" s="198"/>
      <c r="J131" s="13"/>
      <c r="K131" s="13"/>
      <c r="L131" s="194"/>
      <c r="M131" s="199"/>
      <c r="N131" s="200"/>
      <c r="O131" s="200"/>
      <c r="P131" s="200"/>
      <c r="Q131" s="200"/>
      <c r="R131" s="200"/>
      <c r="S131" s="200"/>
      <c r="T131" s="20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5" t="s">
        <v>184</v>
      </c>
      <c r="AU131" s="195" t="s">
        <v>81</v>
      </c>
      <c r="AV131" s="13" t="s">
        <v>81</v>
      </c>
      <c r="AW131" s="13" t="s">
        <v>33</v>
      </c>
      <c r="AX131" s="13" t="s">
        <v>72</v>
      </c>
      <c r="AY131" s="195" t="s">
        <v>174</v>
      </c>
    </row>
    <row r="132" s="14" customFormat="1">
      <c r="A132" s="14"/>
      <c r="B132" s="202"/>
      <c r="C132" s="14"/>
      <c r="D132" s="189" t="s">
        <v>184</v>
      </c>
      <c r="E132" s="203" t="s">
        <v>3</v>
      </c>
      <c r="F132" s="204" t="s">
        <v>187</v>
      </c>
      <c r="G132" s="14"/>
      <c r="H132" s="205">
        <v>2.7000000000000002</v>
      </c>
      <c r="I132" s="206"/>
      <c r="J132" s="14"/>
      <c r="K132" s="14"/>
      <c r="L132" s="202"/>
      <c r="M132" s="207"/>
      <c r="N132" s="208"/>
      <c r="O132" s="208"/>
      <c r="P132" s="208"/>
      <c r="Q132" s="208"/>
      <c r="R132" s="208"/>
      <c r="S132" s="208"/>
      <c r="T132" s="20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03" t="s">
        <v>184</v>
      </c>
      <c r="AU132" s="203" t="s">
        <v>81</v>
      </c>
      <c r="AV132" s="14" t="s">
        <v>111</v>
      </c>
      <c r="AW132" s="14" t="s">
        <v>33</v>
      </c>
      <c r="AX132" s="14" t="s">
        <v>79</v>
      </c>
      <c r="AY132" s="203" t="s">
        <v>174</v>
      </c>
    </row>
    <row r="133" s="2" customFormat="1">
      <c r="A133" s="40"/>
      <c r="B133" s="175"/>
      <c r="C133" s="176" t="s">
        <v>218</v>
      </c>
      <c r="D133" s="176" t="s">
        <v>176</v>
      </c>
      <c r="E133" s="177" t="s">
        <v>993</v>
      </c>
      <c r="F133" s="178" t="s">
        <v>994</v>
      </c>
      <c r="G133" s="179" t="s">
        <v>242</v>
      </c>
      <c r="H133" s="180">
        <v>109.625</v>
      </c>
      <c r="I133" s="181"/>
      <c r="J133" s="182">
        <f>ROUND(I133*H133,2)</f>
        <v>0</v>
      </c>
      <c r="K133" s="178" t="s">
        <v>180</v>
      </c>
      <c r="L133" s="41"/>
      <c r="M133" s="183" t="s">
        <v>3</v>
      </c>
      <c r="N133" s="184" t="s">
        <v>43</v>
      </c>
      <c r="O133" s="74"/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187" t="s">
        <v>111</v>
      </c>
      <c r="AT133" s="187" t="s">
        <v>176</v>
      </c>
      <c r="AU133" s="187" t="s">
        <v>81</v>
      </c>
      <c r="AY133" s="21" t="s">
        <v>174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21" t="s">
        <v>79</v>
      </c>
      <c r="BK133" s="188">
        <f>ROUND(I133*H133,2)</f>
        <v>0</v>
      </c>
      <c r="BL133" s="21" t="s">
        <v>111</v>
      </c>
      <c r="BM133" s="187" t="s">
        <v>995</v>
      </c>
    </row>
    <row r="134" s="2" customFormat="1">
      <c r="A134" s="40"/>
      <c r="B134" s="41"/>
      <c r="C134" s="40"/>
      <c r="D134" s="189" t="s">
        <v>182</v>
      </c>
      <c r="E134" s="40"/>
      <c r="F134" s="190" t="s">
        <v>996</v>
      </c>
      <c r="G134" s="40"/>
      <c r="H134" s="40"/>
      <c r="I134" s="191"/>
      <c r="J134" s="40"/>
      <c r="K134" s="40"/>
      <c r="L134" s="41"/>
      <c r="M134" s="192"/>
      <c r="N134" s="193"/>
      <c r="O134" s="74"/>
      <c r="P134" s="74"/>
      <c r="Q134" s="74"/>
      <c r="R134" s="74"/>
      <c r="S134" s="74"/>
      <c r="T134" s="75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21" t="s">
        <v>182</v>
      </c>
      <c r="AU134" s="21" t="s">
        <v>81</v>
      </c>
    </row>
    <row r="135" s="13" customFormat="1">
      <c r="A135" s="13"/>
      <c r="B135" s="194"/>
      <c r="C135" s="13"/>
      <c r="D135" s="189" t="s">
        <v>184</v>
      </c>
      <c r="E135" s="195" t="s">
        <v>3</v>
      </c>
      <c r="F135" s="196" t="s">
        <v>997</v>
      </c>
      <c r="G135" s="13"/>
      <c r="H135" s="197">
        <v>18.585000000000001</v>
      </c>
      <c r="I135" s="198"/>
      <c r="J135" s="13"/>
      <c r="K135" s="13"/>
      <c r="L135" s="194"/>
      <c r="M135" s="199"/>
      <c r="N135" s="200"/>
      <c r="O135" s="200"/>
      <c r="P135" s="200"/>
      <c r="Q135" s="200"/>
      <c r="R135" s="200"/>
      <c r="S135" s="200"/>
      <c r="T135" s="20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5" t="s">
        <v>184</v>
      </c>
      <c r="AU135" s="195" t="s">
        <v>81</v>
      </c>
      <c r="AV135" s="13" t="s">
        <v>81</v>
      </c>
      <c r="AW135" s="13" t="s">
        <v>33</v>
      </c>
      <c r="AX135" s="13" t="s">
        <v>72</v>
      </c>
      <c r="AY135" s="195" t="s">
        <v>174</v>
      </c>
    </row>
    <row r="136" s="13" customFormat="1">
      <c r="A136" s="13"/>
      <c r="B136" s="194"/>
      <c r="C136" s="13"/>
      <c r="D136" s="189" t="s">
        <v>184</v>
      </c>
      <c r="E136" s="195" t="s">
        <v>3</v>
      </c>
      <c r="F136" s="196" t="s">
        <v>998</v>
      </c>
      <c r="G136" s="13"/>
      <c r="H136" s="197">
        <v>31.32</v>
      </c>
      <c r="I136" s="198"/>
      <c r="J136" s="13"/>
      <c r="K136" s="13"/>
      <c r="L136" s="194"/>
      <c r="M136" s="199"/>
      <c r="N136" s="200"/>
      <c r="O136" s="200"/>
      <c r="P136" s="200"/>
      <c r="Q136" s="200"/>
      <c r="R136" s="200"/>
      <c r="S136" s="200"/>
      <c r="T136" s="20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5" t="s">
        <v>184</v>
      </c>
      <c r="AU136" s="195" t="s">
        <v>81</v>
      </c>
      <c r="AV136" s="13" t="s">
        <v>81</v>
      </c>
      <c r="AW136" s="13" t="s">
        <v>33</v>
      </c>
      <c r="AX136" s="13" t="s">
        <v>72</v>
      </c>
      <c r="AY136" s="195" t="s">
        <v>174</v>
      </c>
    </row>
    <row r="137" s="13" customFormat="1">
      <c r="A137" s="13"/>
      <c r="B137" s="194"/>
      <c r="C137" s="13"/>
      <c r="D137" s="189" t="s">
        <v>184</v>
      </c>
      <c r="E137" s="195" t="s">
        <v>3</v>
      </c>
      <c r="F137" s="196" t="s">
        <v>999</v>
      </c>
      <c r="G137" s="13"/>
      <c r="H137" s="197">
        <v>14.300000000000001</v>
      </c>
      <c r="I137" s="198"/>
      <c r="J137" s="13"/>
      <c r="K137" s="13"/>
      <c r="L137" s="194"/>
      <c r="M137" s="199"/>
      <c r="N137" s="200"/>
      <c r="O137" s="200"/>
      <c r="P137" s="200"/>
      <c r="Q137" s="200"/>
      <c r="R137" s="200"/>
      <c r="S137" s="200"/>
      <c r="T137" s="20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5" t="s">
        <v>184</v>
      </c>
      <c r="AU137" s="195" t="s">
        <v>81</v>
      </c>
      <c r="AV137" s="13" t="s">
        <v>81</v>
      </c>
      <c r="AW137" s="13" t="s">
        <v>33</v>
      </c>
      <c r="AX137" s="13" t="s">
        <v>72</v>
      </c>
      <c r="AY137" s="195" t="s">
        <v>174</v>
      </c>
    </row>
    <row r="138" s="13" customFormat="1">
      <c r="A138" s="13"/>
      <c r="B138" s="194"/>
      <c r="C138" s="13"/>
      <c r="D138" s="189" t="s">
        <v>184</v>
      </c>
      <c r="E138" s="195" t="s">
        <v>3</v>
      </c>
      <c r="F138" s="196" t="s">
        <v>1000</v>
      </c>
      <c r="G138" s="13"/>
      <c r="H138" s="197">
        <v>20.34</v>
      </c>
      <c r="I138" s="198"/>
      <c r="J138" s="13"/>
      <c r="K138" s="13"/>
      <c r="L138" s="194"/>
      <c r="M138" s="199"/>
      <c r="N138" s="200"/>
      <c r="O138" s="200"/>
      <c r="P138" s="200"/>
      <c r="Q138" s="200"/>
      <c r="R138" s="200"/>
      <c r="S138" s="200"/>
      <c r="T138" s="20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5" t="s">
        <v>184</v>
      </c>
      <c r="AU138" s="195" t="s">
        <v>81</v>
      </c>
      <c r="AV138" s="13" t="s">
        <v>81</v>
      </c>
      <c r="AW138" s="13" t="s">
        <v>33</v>
      </c>
      <c r="AX138" s="13" t="s">
        <v>72</v>
      </c>
      <c r="AY138" s="195" t="s">
        <v>174</v>
      </c>
    </row>
    <row r="139" s="13" customFormat="1">
      <c r="A139" s="13"/>
      <c r="B139" s="194"/>
      <c r="C139" s="13"/>
      <c r="D139" s="189" t="s">
        <v>184</v>
      </c>
      <c r="E139" s="195" t="s">
        <v>3</v>
      </c>
      <c r="F139" s="196" t="s">
        <v>1001</v>
      </c>
      <c r="G139" s="13"/>
      <c r="H139" s="197">
        <v>3.8399999999999999</v>
      </c>
      <c r="I139" s="198"/>
      <c r="J139" s="13"/>
      <c r="K139" s="13"/>
      <c r="L139" s="194"/>
      <c r="M139" s="199"/>
      <c r="N139" s="200"/>
      <c r="O139" s="200"/>
      <c r="P139" s="200"/>
      <c r="Q139" s="200"/>
      <c r="R139" s="200"/>
      <c r="S139" s="200"/>
      <c r="T139" s="20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5" t="s">
        <v>184</v>
      </c>
      <c r="AU139" s="195" t="s">
        <v>81</v>
      </c>
      <c r="AV139" s="13" t="s">
        <v>81</v>
      </c>
      <c r="AW139" s="13" t="s">
        <v>33</v>
      </c>
      <c r="AX139" s="13" t="s">
        <v>72</v>
      </c>
      <c r="AY139" s="195" t="s">
        <v>174</v>
      </c>
    </row>
    <row r="140" s="13" customFormat="1">
      <c r="A140" s="13"/>
      <c r="B140" s="194"/>
      <c r="C140" s="13"/>
      <c r="D140" s="189" t="s">
        <v>184</v>
      </c>
      <c r="E140" s="195" t="s">
        <v>3</v>
      </c>
      <c r="F140" s="196" t="s">
        <v>1002</v>
      </c>
      <c r="G140" s="13"/>
      <c r="H140" s="197">
        <v>6.5999999999999996</v>
      </c>
      <c r="I140" s="198"/>
      <c r="J140" s="13"/>
      <c r="K140" s="13"/>
      <c r="L140" s="194"/>
      <c r="M140" s="199"/>
      <c r="N140" s="200"/>
      <c r="O140" s="200"/>
      <c r="P140" s="200"/>
      <c r="Q140" s="200"/>
      <c r="R140" s="200"/>
      <c r="S140" s="200"/>
      <c r="T140" s="20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5" t="s">
        <v>184</v>
      </c>
      <c r="AU140" s="195" t="s">
        <v>81</v>
      </c>
      <c r="AV140" s="13" t="s">
        <v>81</v>
      </c>
      <c r="AW140" s="13" t="s">
        <v>33</v>
      </c>
      <c r="AX140" s="13" t="s">
        <v>72</v>
      </c>
      <c r="AY140" s="195" t="s">
        <v>174</v>
      </c>
    </row>
    <row r="141" s="13" customFormat="1">
      <c r="A141" s="13"/>
      <c r="B141" s="194"/>
      <c r="C141" s="13"/>
      <c r="D141" s="189" t="s">
        <v>184</v>
      </c>
      <c r="E141" s="195" t="s">
        <v>3</v>
      </c>
      <c r="F141" s="196" t="s">
        <v>1003</v>
      </c>
      <c r="G141" s="13"/>
      <c r="H141" s="197">
        <v>2.6400000000000001</v>
      </c>
      <c r="I141" s="198"/>
      <c r="J141" s="13"/>
      <c r="K141" s="13"/>
      <c r="L141" s="194"/>
      <c r="M141" s="199"/>
      <c r="N141" s="200"/>
      <c r="O141" s="200"/>
      <c r="P141" s="200"/>
      <c r="Q141" s="200"/>
      <c r="R141" s="200"/>
      <c r="S141" s="200"/>
      <c r="T141" s="20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5" t="s">
        <v>184</v>
      </c>
      <c r="AU141" s="195" t="s">
        <v>81</v>
      </c>
      <c r="AV141" s="13" t="s">
        <v>81</v>
      </c>
      <c r="AW141" s="13" t="s">
        <v>33</v>
      </c>
      <c r="AX141" s="13" t="s">
        <v>72</v>
      </c>
      <c r="AY141" s="195" t="s">
        <v>174</v>
      </c>
    </row>
    <row r="142" s="16" customFormat="1">
      <c r="A142" s="16"/>
      <c r="B142" s="217"/>
      <c r="C142" s="16"/>
      <c r="D142" s="189" t="s">
        <v>184</v>
      </c>
      <c r="E142" s="218" t="s">
        <v>3</v>
      </c>
      <c r="F142" s="219" t="s">
        <v>344</v>
      </c>
      <c r="G142" s="16"/>
      <c r="H142" s="220">
        <v>97.625</v>
      </c>
      <c r="I142" s="221"/>
      <c r="J142" s="16"/>
      <c r="K142" s="16"/>
      <c r="L142" s="217"/>
      <c r="M142" s="222"/>
      <c r="N142" s="223"/>
      <c r="O142" s="223"/>
      <c r="P142" s="223"/>
      <c r="Q142" s="223"/>
      <c r="R142" s="223"/>
      <c r="S142" s="223"/>
      <c r="T142" s="224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18" t="s">
        <v>184</v>
      </c>
      <c r="AU142" s="218" t="s">
        <v>81</v>
      </c>
      <c r="AV142" s="16" t="s">
        <v>89</v>
      </c>
      <c r="AW142" s="16" t="s">
        <v>33</v>
      </c>
      <c r="AX142" s="16" t="s">
        <v>72</v>
      </c>
      <c r="AY142" s="218" t="s">
        <v>174</v>
      </c>
    </row>
    <row r="143" s="13" customFormat="1">
      <c r="A143" s="13"/>
      <c r="B143" s="194"/>
      <c r="C143" s="13"/>
      <c r="D143" s="189" t="s">
        <v>184</v>
      </c>
      <c r="E143" s="195" t="s">
        <v>3</v>
      </c>
      <c r="F143" s="196" t="s">
        <v>1004</v>
      </c>
      <c r="G143" s="13"/>
      <c r="H143" s="197">
        <v>12</v>
      </c>
      <c r="I143" s="198"/>
      <c r="J143" s="13"/>
      <c r="K143" s="13"/>
      <c r="L143" s="194"/>
      <c r="M143" s="199"/>
      <c r="N143" s="200"/>
      <c r="O143" s="200"/>
      <c r="P143" s="200"/>
      <c r="Q143" s="200"/>
      <c r="R143" s="200"/>
      <c r="S143" s="200"/>
      <c r="T143" s="20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5" t="s">
        <v>184</v>
      </c>
      <c r="AU143" s="195" t="s">
        <v>81</v>
      </c>
      <c r="AV143" s="13" t="s">
        <v>81</v>
      </c>
      <c r="AW143" s="13" t="s">
        <v>33</v>
      </c>
      <c r="AX143" s="13" t="s">
        <v>72</v>
      </c>
      <c r="AY143" s="195" t="s">
        <v>174</v>
      </c>
    </row>
    <row r="144" s="16" customFormat="1">
      <c r="A144" s="16"/>
      <c r="B144" s="217"/>
      <c r="C144" s="16"/>
      <c r="D144" s="189" t="s">
        <v>184</v>
      </c>
      <c r="E144" s="218" t="s">
        <v>3</v>
      </c>
      <c r="F144" s="219" t="s">
        <v>344</v>
      </c>
      <c r="G144" s="16"/>
      <c r="H144" s="220">
        <v>12</v>
      </c>
      <c r="I144" s="221"/>
      <c r="J144" s="16"/>
      <c r="K144" s="16"/>
      <c r="L144" s="217"/>
      <c r="M144" s="222"/>
      <c r="N144" s="223"/>
      <c r="O144" s="223"/>
      <c r="P144" s="223"/>
      <c r="Q144" s="223"/>
      <c r="R144" s="223"/>
      <c r="S144" s="223"/>
      <c r="T144" s="224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18" t="s">
        <v>184</v>
      </c>
      <c r="AU144" s="218" t="s">
        <v>81</v>
      </c>
      <c r="AV144" s="16" t="s">
        <v>89</v>
      </c>
      <c r="AW144" s="16" t="s">
        <v>33</v>
      </c>
      <c r="AX144" s="16" t="s">
        <v>72</v>
      </c>
      <c r="AY144" s="218" t="s">
        <v>174</v>
      </c>
    </row>
    <row r="145" s="14" customFormat="1">
      <c r="A145" s="14"/>
      <c r="B145" s="202"/>
      <c r="C145" s="14"/>
      <c r="D145" s="189" t="s">
        <v>184</v>
      </c>
      <c r="E145" s="203" t="s">
        <v>3</v>
      </c>
      <c r="F145" s="204" t="s">
        <v>187</v>
      </c>
      <c r="G145" s="14"/>
      <c r="H145" s="205">
        <v>109.625</v>
      </c>
      <c r="I145" s="206"/>
      <c r="J145" s="14"/>
      <c r="K145" s="14"/>
      <c r="L145" s="202"/>
      <c r="M145" s="207"/>
      <c r="N145" s="208"/>
      <c r="O145" s="208"/>
      <c r="P145" s="208"/>
      <c r="Q145" s="208"/>
      <c r="R145" s="208"/>
      <c r="S145" s="208"/>
      <c r="T145" s="20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03" t="s">
        <v>184</v>
      </c>
      <c r="AU145" s="203" t="s">
        <v>81</v>
      </c>
      <c r="AV145" s="14" t="s">
        <v>111</v>
      </c>
      <c r="AW145" s="14" t="s">
        <v>33</v>
      </c>
      <c r="AX145" s="14" t="s">
        <v>79</v>
      </c>
      <c r="AY145" s="203" t="s">
        <v>174</v>
      </c>
    </row>
    <row r="146" s="2" customFormat="1" ht="16.5" customHeight="1">
      <c r="A146" s="40"/>
      <c r="B146" s="175"/>
      <c r="C146" s="176" t="s">
        <v>223</v>
      </c>
      <c r="D146" s="176" t="s">
        <v>176</v>
      </c>
      <c r="E146" s="177" t="s">
        <v>1005</v>
      </c>
      <c r="F146" s="178" t="s">
        <v>1006</v>
      </c>
      <c r="G146" s="179" t="s">
        <v>242</v>
      </c>
      <c r="H146" s="180">
        <v>9.5809999999999995</v>
      </c>
      <c r="I146" s="181"/>
      <c r="J146" s="182">
        <f>ROUND(I146*H146,2)</f>
        <v>0</v>
      </c>
      <c r="K146" s="178" t="s">
        <v>180</v>
      </c>
      <c r="L146" s="41"/>
      <c r="M146" s="183" t="s">
        <v>3</v>
      </c>
      <c r="N146" s="184" t="s">
        <v>43</v>
      </c>
      <c r="O146" s="74"/>
      <c r="P146" s="185">
        <f>O146*H146</f>
        <v>0</v>
      </c>
      <c r="Q146" s="185">
        <v>0</v>
      </c>
      <c r="R146" s="185">
        <f>Q146*H146</f>
        <v>0</v>
      </c>
      <c r="S146" s="185">
        <v>0</v>
      </c>
      <c r="T146" s="18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187" t="s">
        <v>111</v>
      </c>
      <c r="AT146" s="187" t="s">
        <v>176</v>
      </c>
      <c r="AU146" s="187" t="s">
        <v>81</v>
      </c>
      <c r="AY146" s="21" t="s">
        <v>174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21" t="s">
        <v>79</v>
      </c>
      <c r="BK146" s="188">
        <f>ROUND(I146*H146,2)</f>
        <v>0</v>
      </c>
      <c r="BL146" s="21" t="s">
        <v>111</v>
      </c>
      <c r="BM146" s="187" t="s">
        <v>1007</v>
      </c>
    </row>
    <row r="147" s="2" customFormat="1">
      <c r="A147" s="40"/>
      <c r="B147" s="41"/>
      <c r="C147" s="40"/>
      <c r="D147" s="189" t="s">
        <v>182</v>
      </c>
      <c r="E147" s="40"/>
      <c r="F147" s="190" t="s">
        <v>1008</v>
      </c>
      <c r="G147" s="40"/>
      <c r="H147" s="40"/>
      <c r="I147" s="191"/>
      <c r="J147" s="40"/>
      <c r="K147" s="40"/>
      <c r="L147" s="41"/>
      <c r="M147" s="192"/>
      <c r="N147" s="193"/>
      <c r="O147" s="74"/>
      <c r="P147" s="74"/>
      <c r="Q147" s="74"/>
      <c r="R147" s="74"/>
      <c r="S147" s="74"/>
      <c r="T147" s="75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21" t="s">
        <v>182</v>
      </c>
      <c r="AU147" s="21" t="s">
        <v>81</v>
      </c>
    </row>
    <row r="148" s="13" customFormat="1">
      <c r="A148" s="13"/>
      <c r="B148" s="194"/>
      <c r="C148" s="13"/>
      <c r="D148" s="189" t="s">
        <v>184</v>
      </c>
      <c r="E148" s="195" t="s">
        <v>3</v>
      </c>
      <c r="F148" s="196" t="s">
        <v>1009</v>
      </c>
      <c r="G148" s="13"/>
      <c r="H148" s="197">
        <v>0.83799999999999997</v>
      </c>
      <c r="I148" s="198"/>
      <c r="J148" s="13"/>
      <c r="K148" s="13"/>
      <c r="L148" s="194"/>
      <c r="M148" s="199"/>
      <c r="N148" s="200"/>
      <c r="O148" s="200"/>
      <c r="P148" s="200"/>
      <c r="Q148" s="200"/>
      <c r="R148" s="200"/>
      <c r="S148" s="200"/>
      <c r="T148" s="20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5" t="s">
        <v>184</v>
      </c>
      <c r="AU148" s="195" t="s">
        <v>81</v>
      </c>
      <c r="AV148" s="13" t="s">
        <v>81</v>
      </c>
      <c r="AW148" s="13" t="s">
        <v>33</v>
      </c>
      <c r="AX148" s="13" t="s">
        <v>72</v>
      </c>
      <c r="AY148" s="195" t="s">
        <v>174</v>
      </c>
    </row>
    <row r="149" s="13" customFormat="1">
      <c r="A149" s="13"/>
      <c r="B149" s="194"/>
      <c r="C149" s="13"/>
      <c r="D149" s="189" t="s">
        <v>184</v>
      </c>
      <c r="E149" s="195" t="s">
        <v>3</v>
      </c>
      <c r="F149" s="196" t="s">
        <v>1010</v>
      </c>
      <c r="G149" s="13"/>
      <c r="H149" s="197">
        <v>0.69999999999999996</v>
      </c>
      <c r="I149" s="198"/>
      <c r="J149" s="13"/>
      <c r="K149" s="13"/>
      <c r="L149" s="194"/>
      <c r="M149" s="199"/>
      <c r="N149" s="200"/>
      <c r="O149" s="200"/>
      <c r="P149" s="200"/>
      <c r="Q149" s="200"/>
      <c r="R149" s="200"/>
      <c r="S149" s="200"/>
      <c r="T149" s="20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5" t="s">
        <v>184</v>
      </c>
      <c r="AU149" s="195" t="s">
        <v>81</v>
      </c>
      <c r="AV149" s="13" t="s">
        <v>81</v>
      </c>
      <c r="AW149" s="13" t="s">
        <v>33</v>
      </c>
      <c r="AX149" s="13" t="s">
        <v>72</v>
      </c>
      <c r="AY149" s="195" t="s">
        <v>174</v>
      </c>
    </row>
    <row r="150" s="13" customFormat="1">
      <c r="A150" s="13"/>
      <c r="B150" s="194"/>
      <c r="C150" s="13"/>
      <c r="D150" s="189" t="s">
        <v>184</v>
      </c>
      <c r="E150" s="195" t="s">
        <v>3</v>
      </c>
      <c r="F150" s="196" t="s">
        <v>1011</v>
      </c>
      <c r="G150" s="13"/>
      <c r="H150" s="197">
        <v>0.35499999999999998</v>
      </c>
      <c r="I150" s="198"/>
      <c r="J150" s="13"/>
      <c r="K150" s="13"/>
      <c r="L150" s="194"/>
      <c r="M150" s="199"/>
      <c r="N150" s="200"/>
      <c r="O150" s="200"/>
      <c r="P150" s="200"/>
      <c r="Q150" s="200"/>
      <c r="R150" s="200"/>
      <c r="S150" s="200"/>
      <c r="T150" s="20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5" t="s">
        <v>184</v>
      </c>
      <c r="AU150" s="195" t="s">
        <v>81</v>
      </c>
      <c r="AV150" s="13" t="s">
        <v>81</v>
      </c>
      <c r="AW150" s="13" t="s">
        <v>33</v>
      </c>
      <c r="AX150" s="13" t="s">
        <v>72</v>
      </c>
      <c r="AY150" s="195" t="s">
        <v>174</v>
      </c>
    </row>
    <row r="151" s="13" customFormat="1">
      <c r="A151" s="13"/>
      <c r="B151" s="194"/>
      <c r="C151" s="13"/>
      <c r="D151" s="189" t="s">
        <v>184</v>
      </c>
      <c r="E151" s="195" t="s">
        <v>3</v>
      </c>
      <c r="F151" s="196" t="s">
        <v>1012</v>
      </c>
      <c r="G151" s="13"/>
      <c r="H151" s="197">
        <v>7.6879999999999997</v>
      </c>
      <c r="I151" s="198"/>
      <c r="J151" s="13"/>
      <c r="K151" s="13"/>
      <c r="L151" s="194"/>
      <c r="M151" s="199"/>
      <c r="N151" s="200"/>
      <c r="O151" s="200"/>
      <c r="P151" s="200"/>
      <c r="Q151" s="200"/>
      <c r="R151" s="200"/>
      <c r="S151" s="200"/>
      <c r="T151" s="20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5" t="s">
        <v>184</v>
      </c>
      <c r="AU151" s="195" t="s">
        <v>81</v>
      </c>
      <c r="AV151" s="13" t="s">
        <v>81</v>
      </c>
      <c r="AW151" s="13" t="s">
        <v>33</v>
      </c>
      <c r="AX151" s="13" t="s">
        <v>72</v>
      </c>
      <c r="AY151" s="195" t="s">
        <v>174</v>
      </c>
    </row>
    <row r="152" s="14" customFormat="1">
      <c r="A152" s="14"/>
      <c r="B152" s="202"/>
      <c r="C152" s="14"/>
      <c r="D152" s="189" t="s">
        <v>184</v>
      </c>
      <c r="E152" s="203" t="s">
        <v>3</v>
      </c>
      <c r="F152" s="204" t="s">
        <v>187</v>
      </c>
      <c r="G152" s="14"/>
      <c r="H152" s="205">
        <v>9.5809999999999995</v>
      </c>
      <c r="I152" s="206"/>
      <c r="J152" s="14"/>
      <c r="K152" s="14"/>
      <c r="L152" s="202"/>
      <c r="M152" s="207"/>
      <c r="N152" s="208"/>
      <c r="O152" s="208"/>
      <c r="P152" s="208"/>
      <c r="Q152" s="208"/>
      <c r="R152" s="208"/>
      <c r="S152" s="208"/>
      <c r="T152" s="20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03" t="s">
        <v>184</v>
      </c>
      <c r="AU152" s="203" t="s">
        <v>81</v>
      </c>
      <c r="AV152" s="14" t="s">
        <v>111</v>
      </c>
      <c r="AW152" s="14" t="s">
        <v>33</v>
      </c>
      <c r="AX152" s="14" t="s">
        <v>79</v>
      </c>
      <c r="AY152" s="203" t="s">
        <v>174</v>
      </c>
    </row>
    <row r="153" s="2" customFormat="1" ht="21.75" customHeight="1">
      <c r="A153" s="40"/>
      <c r="B153" s="175"/>
      <c r="C153" s="176" t="s">
        <v>229</v>
      </c>
      <c r="D153" s="176" t="s">
        <v>176</v>
      </c>
      <c r="E153" s="177" t="s">
        <v>1013</v>
      </c>
      <c r="F153" s="178" t="s">
        <v>1014</v>
      </c>
      <c r="G153" s="179" t="s">
        <v>179</v>
      </c>
      <c r="H153" s="180">
        <v>174.07499999999999</v>
      </c>
      <c r="I153" s="181"/>
      <c r="J153" s="182">
        <f>ROUND(I153*H153,2)</f>
        <v>0</v>
      </c>
      <c r="K153" s="178" t="s">
        <v>180</v>
      </c>
      <c r="L153" s="41"/>
      <c r="M153" s="183" t="s">
        <v>3</v>
      </c>
      <c r="N153" s="184" t="s">
        <v>43</v>
      </c>
      <c r="O153" s="74"/>
      <c r="P153" s="185">
        <f>O153*H153</f>
        <v>0</v>
      </c>
      <c r="Q153" s="185">
        <v>0.00084000000000000003</v>
      </c>
      <c r="R153" s="185">
        <f>Q153*H153</f>
        <v>0.14622299999999999</v>
      </c>
      <c r="S153" s="185">
        <v>0</v>
      </c>
      <c r="T153" s="18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187" t="s">
        <v>111</v>
      </c>
      <c r="AT153" s="187" t="s">
        <v>176</v>
      </c>
      <c r="AU153" s="187" t="s">
        <v>81</v>
      </c>
      <c r="AY153" s="21" t="s">
        <v>174</v>
      </c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21" t="s">
        <v>79</v>
      </c>
      <c r="BK153" s="188">
        <f>ROUND(I153*H153,2)</f>
        <v>0</v>
      </c>
      <c r="BL153" s="21" t="s">
        <v>111</v>
      </c>
      <c r="BM153" s="187" t="s">
        <v>1015</v>
      </c>
    </row>
    <row r="154" s="2" customFormat="1">
      <c r="A154" s="40"/>
      <c r="B154" s="41"/>
      <c r="C154" s="40"/>
      <c r="D154" s="189" t="s">
        <v>182</v>
      </c>
      <c r="E154" s="40"/>
      <c r="F154" s="190" t="s">
        <v>1016</v>
      </c>
      <c r="G154" s="40"/>
      <c r="H154" s="40"/>
      <c r="I154" s="191"/>
      <c r="J154" s="40"/>
      <c r="K154" s="40"/>
      <c r="L154" s="41"/>
      <c r="M154" s="192"/>
      <c r="N154" s="193"/>
      <c r="O154" s="74"/>
      <c r="P154" s="74"/>
      <c r="Q154" s="74"/>
      <c r="R154" s="74"/>
      <c r="S154" s="74"/>
      <c r="T154" s="75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21" t="s">
        <v>182</v>
      </c>
      <c r="AU154" s="21" t="s">
        <v>81</v>
      </c>
    </row>
    <row r="155" s="13" customFormat="1">
      <c r="A155" s="13"/>
      <c r="B155" s="194"/>
      <c r="C155" s="13"/>
      <c r="D155" s="189" t="s">
        <v>184</v>
      </c>
      <c r="E155" s="195" t="s">
        <v>3</v>
      </c>
      <c r="F155" s="196" t="s">
        <v>1017</v>
      </c>
      <c r="G155" s="13"/>
      <c r="H155" s="197">
        <v>15</v>
      </c>
      <c r="I155" s="198"/>
      <c r="J155" s="13"/>
      <c r="K155" s="13"/>
      <c r="L155" s="194"/>
      <c r="M155" s="199"/>
      <c r="N155" s="200"/>
      <c r="O155" s="200"/>
      <c r="P155" s="200"/>
      <c r="Q155" s="200"/>
      <c r="R155" s="200"/>
      <c r="S155" s="200"/>
      <c r="T155" s="20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5" t="s">
        <v>184</v>
      </c>
      <c r="AU155" s="195" t="s">
        <v>81</v>
      </c>
      <c r="AV155" s="13" t="s">
        <v>81</v>
      </c>
      <c r="AW155" s="13" t="s">
        <v>33</v>
      </c>
      <c r="AX155" s="13" t="s">
        <v>72</v>
      </c>
      <c r="AY155" s="195" t="s">
        <v>174</v>
      </c>
    </row>
    <row r="156" s="13" customFormat="1">
      <c r="A156" s="13"/>
      <c r="B156" s="194"/>
      <c r="C156" s="13"/>
      <c r="D156" s="189" t="s">
        <v>184</v>
      </c>
      <c r="E156" s="195" t="s">
        <v>3</v>
      </c>
      <c r="F156" s="196" t="s">
        <v>1018</v>
      </c>
      <c r="G156" s="13"/>
      <c r="H156" s="197">
        <v>6</v>
      </c>
      <c r="I156" s="198"/>
      <c r="J156" s="13"/>
      <c r="K156" s="13"/>
      <c r="L156" s="194"/>
      <c r="M156" s="199"/>
      <c r="N156" s="200"/>
      <c r="O156" s="200"/>
      <c r="P156" s="200"/>
      <c r="Q156" s="200"/>
      <c r="R156" s="200"/>
      <c r="S156" s="200"/>
      <c r="T156" s="20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5" t="s">
        <v>184</v>
      </c>
      <c r="AU156" s="195" t="s">
        <v>81</v>
      </c>
      <c r="AV156" s="13" t="s">
        <v>81</v>
      </c>
      <c r="AW156" s="13" t="s">
        <v>33</v>
      </c>
      <c r="AX156" s="13" t="s">
        <v>72</v>
      </c>
      <c r="AY156" s="195" t="s">
        <v>174</v>
      </c>
    </row>
    <row r="157" s="13" customFormat="1">
      <c r="A157" s="13"/>
      <c r="B157" s="194"/>
      <c r="C157" s="13"/>
      <c r="D157" s="189" t="s">
        <v>184</v>
      </c>
      <c r="E157" s="195" t="s">
        <v>3</v>
      </c>
      <c r="F157" s="196" t="s">
        <v>1019</v>
      </c>
      <c r="G157" s="13"/>
      <c r="H157" s="197">
        <v>18.585000000000001</v>
      </c>
      <c r="I157" s="198"/>
      <c r="J157" s="13"/>
      <c r="K157" s="13"/>
      <c r="L157" s="194"/>
      <c r="M157" s="199"/>
      <c r="N157" s="200"/>
      <c r="O157" s="200"/>
      <c r="P157" s="200"/>
      <c r="Q157" s="200"/>
      <c r="R157" s="200"/>
      <c r="S157" s="200"/>
      <c r="T157" s="20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5" t="s">
        <v>184</v>
      </c>
      <c r="AU157" s="195" t="s">
        <v>81</v>
      </c>
      <c r="AV157" s="13" t="s">
        <v>81</v>
      </c>
      <c r="AW157" s="13" t="s">
        <v>33</v>
      </c>
      <c r="AX157" s="13" t="s">
        <v>72</v>
      </c>
      <c r="AY157" s="195" t="s">
        <v>174</v>
      </c>
    </row>
    <row r="158" s="13" customFormat="1">
      <c r="A158" s="13"/>
      <c r="B158" s="194"/>
      <c r="C158" s="13"/>
      <c r="D158" s="189" t="s">
        <v>184</v>
      </c>
      <c r="E158" s="195" t="s">
        <v>3</v>
      </c>
      <c r="F158" s="196" t="s">
        <v>1020</v>
      </c>
      <c r="G158" s="13"/>
      <c r="H158" s="197">
        <v>31.32</v>
      </c>
      <c r="I158" s="198"/>
      <c r="J158" s="13"/>
      <c r="K158" s="13"/>
      <c r="L158" s="194"/>
      <c r="M158" s="199"/>
      <c r="N158" s="200"/>
      <c r="O158" s="200"/>
      <c r="P158" s="200"/>
      <c r="Q158" s="200"/>
      <c r="R158" s="200"/>
      <c r="S158" s="200"/>
      <c r="T158" s="20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5" t="s">
        <v>184</v>
      </c>
      <c r="AU158" s="195" t="s">
        <v>81</v>
      </c>
      <c r="AV158" s="13" t="s">
        <v>81</v>
      </c>
      <c r="AW158" s="13" t="s">
        <v>33</v>
      </c>
      <c r="AX158" s="13" t="s">
        <v>72</v>
      </c>
      <c r="AY158" s="195" t="s">
        <v>174</v>
      </c>
    </row>
    <row r="159" s="13" customFormat="1">
      <c r="A159" s="13"/>
      <c r="B159" s="194"/>
      <c r="C159" s="13"/>
      <c r="D159" s="189" t="s">
        <v>184</v>
      </c>
      <c r="E159" s="195" t="s">
        <v>3</v>
      </c>
      <c r="F159" s="196" t="s">
        <v>1021</v>
      </c>
      <c r="G159" s="13"/>
      <c r="H159" s="197">
        <v>14.300000000000001</v>
      </c>
      <c r="I159" s="198"/>
      <c r="J159" s="13"/>
      <c r="K159" s="13"/>
      <c r="L159" s="194"/>
      <c r="M159" s="199"/>
      <c r="N159" s="200"/>
      <c r="O159" s="200"/>
      <c r="P159" s="200"/>
      <c r="Q159" s="200"/>
      <c r="R159" s="200"/>
      <c r="S159" s="200"/>
      <c r="T159" s="20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5" t="s">
        <v>184</v>
      </c>
      <c r="AU159" s="195" t="s">
        <v>81</v>
      </c>
      <c r="AV159" s="13" t="s">
        <v>81</v>
      </c>
      <c r="AW159" s="13" t="s">
        <v>33</v>
      </c>
      <c r="AX159" s="13" t="s">
        <v>72</v>
      </c>
      <c r="AY159" s="195" t="s">
        <v>174</v>
      </c>
    </row>
    <row r="160" s="16" customFormat="1">
      <c r="A160" s="16"/>
      <c r="B160" s="217"/>
      <c r="C160" s="16"/>
      <c r="D160" s="189" t="s">
        <v>184</v>
      </c>
      <c r="E160" s="218" t="s">
        <v>3</v>
      </c>
      <c r="F160" s="219" t="s">
        <v>344</v>
      </c>
      <c r="G160" s="16"/>
      <c r="H160" s="220">
        <v>85.204999999999998</v>
      </c>
      <c r="I160" s="221"/>
      <c r="J160" s="16"/>
      <c r="K160" s="16"/>
      <c r="L160" s="217"/>
      <c r="M160" s="222"/>
      <c r="N160" s="223"/>
      <c r="O160" s="223"/>
      <c r="P160" s="223"/>
      <c r="Q160" s="223"/>
      <c r="R160" s="223"/>
      <c r="S160" s="223"/>
      <c r="T160" s="224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18" t="s">
        <v>184</v>
      </c>
      <c r="AU160" s="218" t="s">
        <v>81</v>
      </c>
      <c r="AV160" s="16" t="s">
        <v>89</v>
      </c>
      <c r="AW160" s="16" t="s">
        <v>33</v>
      </c>
      <c r="AX160" s="16" t="s">
        <v>72</v>
      </c>
      <c r="AY160" s="218" t="s">
        <v>174</v>
      </c>
    </row>
    <row r="161" s="13" customFormat="1">
      <c r="A161" s="13"/>
      <c r="B161" s="194"/>
      <c r="C161" s="13"/>
      <c r="D161" s="189" t="s">
        <v>184</v>
      </c>
      <c r="E161" s="195" t="s">
        <v>3</v>
      </c>
      <c r="F161" s="196" t="s">
        <v>1022</v>
      </c>
      <c r="G161" s="13"/>
      <c r="H161" s="197">
        <v>30</v>
      </c>
      <c r="I161" s="198"/>
      <c r="J161" s="13"/>
      <c r="K161" s="13"/>
      <c r="L161" s="194"/>
      <c r="M161" s="199"/>
      <c r="N161" s="200"/>
      <c r="O161" s="200"/>
      <c r="P161" s="200"/>
      <c r="Q161" s="200"/>
      <c r="R161" s="200"/>
      <c r="S161" s="200"/>
      <c r="T161" s="20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5" t="s">
        <v>184</v>
      </c>
      <c r="AU161" s="195" t="s">
        <v>81</v>
      </c>
      <c r="AV161" s="13" t="s">
        <v>81</v>
      </c>
      <c r="AW161" s="13" t="s">
        <v>33</v>
      </c>
      <c r="AX161" s="13" t="s">
        <v>72</v>
      </c>
      <c r="AY161" s="195" t="s">
        <v>174</v>
      </c>
    </row>
    <row r="162" s="15" customFormat="1">
      <c r="A162" s="15"/>
      <c r="B162" s="210"/>
      <c r="C162" s="15"/>
      <c r="D162" s="189" t="s">
        <v>184</v>
      </c>
      <c r="E162" s="211" t="s">
        <v>3</v>
      </c>
      <c r="F162" s="212" t="s">
        <v>1023</v>
      </c>
      <c r="G162" s="15"/>
      <c r="H162" s="211" t="s">
        <v>3</v>
      </c>
      <c r="I162" s="213"/>
      <c r="J162" s="15"/>
      <c r="K162" s="15"/>
      <c r="L162" s="210"/>
      <c r="M162" s="214"/>
      <c r="N162" s="215"/>
      <c r="O162" s="215"/>
      <c r="P162" s="215"/>
      <c r="Q162" s="215"/>
      <c r="R162" s="215"/>
      <c r="S162" s="215"/>
      <c r="T162" s="21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11" t="s">
        <v>184</v>
      </c>
      <c r="AU162" s="211" t="s">
        <v>81</v>
      </c>
      <c r="AV162" s="15" t="s">
        <v>79</v>
      </c>
      <c r="AW162" s="15" t="s">
        <v>33</v>
      </c>
      <c r="AX162" s="15" t="s">
        <v>72</v>
      </c>
      <c r="AY162" s="211" t="s">
        <v>174</v>
      </c>
    </row>
    <row r="163" s="13" customFormat="1">
      <c r="A163" s="13"/>
      <c r="B163" s="194"/>
      <c r="C163" s="13"/>
      <c r="D163" s="189" t="s">
        <v>184</v>
      </c>
      <c r="E163" s="195" t="s">
        <v>3</v>
      </c>
      <c r="F163" s="196" t="s">
        <v>1024</v>
      </c>
      <c r="G163" s="13"/>
      <c r="H163" s="197">
        <v>12.074999999999999</v>
      </c>
      <c r="I163" s="198"/>
      <c r="J163" s="13"/>
      <c r="K163" s="13"/>
      <c r="L163" s="194"/>
      <c r="M163" s="199"/>
      <c r="N163" s="200"/>
      <c r="O163" s="200"/>
      <c r="P163" s="200"/>
      <c r="Q163" s="200"/>
      <c r="R163" s="200"/>
      <c r="S163" s="200"/>
      <c r="T163" s="20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5" t="s">
        <v>184</v>
      </c>
      <c r="AU163" s="195" t="s">
        <v>81</v>
      </c>
      <c r="AV163" s="13" t="s">
        <v>81</v>
      </c>
      <c r="AW163" s="13" t="s">
        <v>33</v>
      </c>
      <c r="AX163" s="13" t="s">
        <v>72</v>
      </c>
      <c r="AY163" s="195" t="s">
        <v>174</v>
      </c>
    </row>
    <row r="164" s="13" customFormat="1">
      <c r="A164" s="13"/>
      <c r="B164" s="194"/>
      <c r="C164" s="13"/>
      <c r="D164" s="189" t="s">
        <v>184</v>
      </c>
      <c r="E164" s="195" t="s">
        <v>3</v>
      </c>
      <c r="F164" s="196" t="s">
        <v>985</v>
      </c>
      <c r="G164" s="13"/>
      <c r="H164" s="197">
        <v>28.420000000000002</v>
      </c>
      <c r="I164" s="198"/>
      <c r="J164" s="13"/>
      <c r="K164" s="13"/>
      <c r="L164" s="194"/>
      <c r="M164" s="199"/>
      <c r="N164" s="200"/>
      <c r="O164" s="200"/>
      <c r="P164" s="200"/>
      <c r="Q164" s="200"/>
      <c r="R164" s="200"/>
      <c r="S164" s="200"/>
      <c r="T164" s="20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5" t="s">
        <v>184</v>
      </c>
      <c r="AU164" s="195" t="s">
        <v>81</v>
      </c>
      <c r="AV164" s="13" t="s">
        <v>81</v>
      </c>
      <c r="AW164" s="13" t="s">
        <v>33</v>
      </c>
      <c r="AX164" s="13" t="s">
        <v>72</v>
      </c>
      <c r="AY164" s="195" t="s">
        <v>174</v>
      </c>
    </row>
    <row r="165" s="13" customFormat="1">
      <c r="A165" s="13"/>
      <c r="B165" s="194"/>
      <c r="C165" s="13"/>
      <c r="D165" s="189" t="s">
        <v>184</v>
      </c>
      <c r="E165" s="195" t="s">
        <v>3</v>
      </c>
      <c r="F165" s="196" t="s">
        <v>986</v>
      </c>
      <c r="G165" s="13"/>
      <c r="H165" s="197">
        <v>18.375</v>
      </c>
      <c r="I165" s="198"/>
      <c r="J165" s="13"/>
      <c r="K165" s="13"/>
      <c r="L165" s="194"/>
      <c r="M165" s="199"/>
      <c r="N165" s="200"/>
      <c r="O165" s="200"/>
      <c r="P165" s="200"/>
      <c r="Q165" s="200"/>
      <c r="R165" s="200"/>
      <c r="S165" s="200"/>
      <c r="T165" s="20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5" t="s">
        <v>184</v>
      </c>
      <c r="AU165" s="195" t="s">
        <v>81</v>
      </c>
      <c r="AV165" s="13" t="s">
        <v>81</v>
      </c>
      <c r="AW165" s="13" t="s">
        <v>33</v>
      </c>
      <c r="AX165" s="13" t="s">
        <v>72</v>
      </c>
      <c r="AY165" s="195" t="s">
        <v>174</v>
      </c>
    </row>
    <row r="166" s="16" customFormat="1">
      <c r="A166" s="16"/>
      <c r="B166" s="217"/>
      <c r="C166" s="16"/>
      <c r="D166" s="189" t="s">
        <v>184</v>
      </c>
      <c r="E166" s="218" t="s">
        <v>3</v>
      </c>
      <c r="F166" s="219" t="s">
        <v>344</v>
      </c>
      <c r="G166" s="16"/>
      <c r="H166" s="220">
        <v>88.870000000000005</v>
      </c>
      <c r="I166" s="221"/>
      <c r="J166" s="16"/>
      <c r="K166" s="16"/>
      <c r="L166" s="217"/>
      <c r="M166" s="222"/>
      <c r="N166" s="223"/>
      <c r="O166" s="223"/>
      <c r="P166" s="223"/>
      <c r="Q166" s="223"/>
      <c r="R166" s="223"/>
      <c r="S166" s="223"/>
      <c r="T166" s="224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18" t="s">
        <v>184</v>
      </c>
      <c r="AU166" s="218" t="s">
        <v>81</v>
      </c>
      <c r="AV166" s="16" t="s">
        <v>89</v>
      </c>
      <c r="AW166" s="16" t="s">
        <v>33</v>
      </c>
      <c r="AX166" s="16" t="s">
        <v>72</v>
      </c>
      <c r="AY166" s="218" t="s">
        <v>174</v>
      </c>
    </row>
    <row r="167" s="14" customFormat="1">
      <c r="A167" s="14"/>
      <c r="B167" s="202"/>
      <c r="C167" s="14"/>
      <c r="D167" s="189" t="s">
        <v>184</v>
      </c>
      <c r="E167" s="203" t="s">
        <v>3</v>
      </c>
      <c r="F167" s="204" t="s">
        <v>187</v>
      </c>
      <c r="G167" s="14"/>
      <c r="H167" s="205">
        <v>174.07499999999999</v>
      </c>
      <c r="I167" s="206"/>
      <c r="J167" s="14"/>
      <c r="K167" s="14"/>
      <c r="L167" s="202"/>
      <c r="M167" s="207"/>
      <c r="N167" s="208"/>
      <c r="O167" s="208"/>
      <c r="P167" s="208"/>
      <c r="Q167" s="208"/>
      <c r="R167" s="208"/>
      <c r="S167" s="208"/>
      <c r="T167" s="20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03" t="s">
        <v>184</v>
      </c>
      <c r="AU167" s="203" t="s">
        <v>81</v>
      </c>
      <c r="AV167" s="14" t="s">
        <v>111</v>
      </c>
      <c r="AW167" s="14" t="s">
        <v>33</v>
      </c>
      <c r="AX167" s="14" t="s">
        <v>79</v>
      </c>
      <c r="AY167" s="203" t="s">
        <v>174</v>
      </c>
    </row>
    <row r="168" s="2" customFormat="1">
      <c r="A168" s="40"/>
      <c r="B168" s="175"/>
      <c r="C168" s="176" t="s">
        <v>234</v>
      </c>
      <c r="D168" s="176" t="s">
        <v>176</v>
      </c>
      <c r="E168" s="177" t="s">
        <v>1025</v>
      </c>
      <c r="F168" s="178" t="s">
        <v>1026</v>
      </c>
      <c r="G168" s="179" t="s">
        <v>179</v>
      </c>
      <c r="H168" s="180">
        <v>174.07499999999999</v>
      </c>
      <c r="I168" s="181"/>
      <c r="J168" s="182">
        <f>ROUND(I168*H168,2)</f>
        <v>0</v>
      </c>
      <c r="K168" s="178" t="s">
        <v>180</v>
      </c>
      <c r="L168" s="41"/>
      <c r="M168" s="183" t="s">
        <v>3</v>
      </c>
      <c r="N168" s="184" t="s">
        <v>43</v>
      </c>
      <c r="O168" s="74"/>
      <c r="P168" s="185">
        <f>O168*H168</f>
        <v>0</v>
      </c>
      <c r="Q168" s="185">
        <v>0</v>
      </c>
      <c r="R168" s="185">
        <f>Q168*H168</f>
        <v>0</v>
      </c>
      <c r="S168" s="185">
        <v>0</v>
      </c>
      <c r="T168" s="18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187" t="s">
        <v>111</v>
      </c>
      <c r="AT168" s="187" t="s">
        <v>176</v>
      </c>
      <c r="AU168" s="187" t="s">
        <v>81</v>
      </c>
      <c r="AY168" s="21" t="s">
        <v>174</v>
      </c>
      <c r="BE168" s="188">
        <f>IF(N168="základní",J168,0)</f>
        <v>0</v>
      </c>
      <c r="BF168" s="188">
        <f>IF(N168="snížená",J168,0)</f>
        <v>0</v>
      </c>
      <c r="BG168" s="188">
        <f>IF(N168="zákl. přenesená",J168,0)</f>
        <v>0</v>
      </c>
      <c r="BH168" s="188">
        <f>IF(N168="sníž. přenesená",J168,0)</f>
        <v>0</v>
      </c>
      <c r="BI168" s="188">
        <f>IF(N168="nulová",J168,0)</f>
        <v>0</v>
      </c>
      <c r="BJ168" s="21" t="s">
        <v>79</v>
      </c>
      <c r="BK168" s="188">
        <f>ROUND(I168*H168,2)</f>
        <v>0</v>
      </c>
      <c r="BL168" s="21" t="s">
        <v>111</v>
      </c>
      <c r="BM168" s="187" t="s">
        <v>1027</v>
      </c>
    </row>
    <row r="169" s="2" customFormat="1">
      <c r="A169" s="40"/>
      <c r="B169" s="41"/>
      <c r="C169" s="40"/>
      <c r="D169" s="189" t="s">
        <v>182</v>
      </c>
      <c r="E169" s="40"/>
      <c r="F169" s="190" t="s">
        <v>1028</v>
      </c>
      <c r="G169" s="40"/>
      <c r="H169" s="40"/>
      <c r="I169" s="191"/>
      <c r="J169" s="40"/>
      <c r="K169" s="40"/>
      <c r="L169" s="41"/>
      <c r="M169" s="192"/>
      <c r="N169" s="193"/>
      <c r="O169" s="74"/>
      <c r="P169" s="74"/>
      <c r="Q169" s="74"/>
      <c r="R169" s="74"/>
      <c r="S169" s="74"/>
      <c r="T169" s="75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21" t="s">
        <v>182</v>
      </c>
      <c r="AU169" s="21" t="s">
        <v>81</v>
      </c>
    </row>
    <row r="170" s="2" customFormat="1">
      <c r="A170" s="40"/>
      <c r="B170" s="175"/>
      <c r="C170" s="176" t="s">
        <v>239</v>
      </c>
      <c r="D170" s="176" t="s">
        <v>176</v>
      </c>
      <c r="E170" s="177" t="s">
        <v>1029</v>
      </c>
      <c r="F170" s="178" t="s">
        <v>1030</v>
      </c>
      <c r="G170" s="179" t="s">
        <v>179</v>
      </c>
      <c r="H170" s="180">
        <v>492.80000000000001</v>
      </c>
      <c r="I170" s="181"/>
      <c r="J170" s="182">
        <f>ROUND(I170*H170,2)</f>
        <v>0</v>
      </c>
      <c r="K170" s="178" t="s">
        <v>180</v>
      </c>
      <c r="L170" s="41"/>
      <c r="M170" s="183" t="s">
        <v>3</v>
      </c>
      <c r="N170" s="184" t="s">
        <v>43</v>
      </c>
      <c r="O170" s="74"/>
      <c r="P170" s="185">
        <f>O170*H170</f>
        <v>0</v>
      </c>
      <c r="Q170" s="185">
        <v>0.00014999999999999999</v>
      </c>
      <c r="R170" s="185">
        <f>Q170*H170</f>
        <v>0.07392</v>
      </c>
      <c r="S170" s="185">
        <v>0</v>
      </c>
      <c r="T170" s="18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187" t="s">
        <v>111</v>
      </c>
      <c r="AT170" s="187" t="s">
        <v>176</v>
      </c>
      <c r="AU170" s="187" t="s">
        <v>81</v>
      </c>
      <c r="AY170" s="21" t="s">
        <v>174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21" t="s">
        <v>79</v>
      </c>
      <c r="BK170" s="188">
        <f>ROUND(I170*H170,2)</f>
        <v>0</v>
      </c>
      <c r="BL170" s="21" t="s">
        <v>111</v>
      </c>
      <c r="BM170" s="187" t="s">
        <v>1031</v>
      </c>
    </row>
    <row r="171" s="2" customFormat="1">
      <c r="A171" s="40"/>
      <c r="B171" s="41"/>
      <c r="C171" s="40"/>
      <c r="D171" s="189" t="s">
        <v>182</v>
      </c>
      <c r="E171" s="40"/>
      <c r="F171" s="190" t="s">
        <v>1032</v>
      </c>
      <c r="G171" s="40"/>
      <c r="H171" s="40"/>
      <c r="I171" s="191"/>
      <c r="J171" s="40"/>
      <c r="K171" s="40"/>
      <c r="L171" s="41"/>
      <c r="M171" s="192"/>
      <c r="N171" s="193"/>
      <c r="O171" s="74"/>
      <c r="P171" s="74"/>
      <c r="Q171" s="74"/>
      <c r="R171" s="74"/>
      <c r="S171" s="74"/>
      <c r="T171" s="75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21" t="s">
        <v>182</v>
      </c>
      <c r="AU171" s="21" t="s">
        <v>81</v>
      </c>
    </row>
    <row r="172" s="13" customFormat="1">
      <c r="A172" s="13"/>
      <c r="B172" s="194"/>
      <c r="C172" s="13"/>
      <c r="D172" s="189" t="s">
        <v>184</v>
      </c>
      <c r="E172" s="195" t="s">
        <v>3</v>
      </c>
      <c r="F172" s="196" t="s">
        <v>1033</v>
      </c>
      <c r="G172" s="13"/>
      <c r="H172" s="197">
        <v>70.400000000000006</v>
      </c>
      <c r="I172" s="198"/>
      <c r="J172" s="13"/>
      <c r="K172" s="13"/>
      <c r="L172" s="194"/>
      <c r="M172" s="199"/>
      <c r="N172" s="200"/>
      <c r="O172" s="200"/>
      <c r="P172" s="200"/>
      <c r="Q172" s="200"/>
      <c r="R172" s="200"/>
      <c r="S172" s="200"/>
      <c r="T172" s="20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5" t="s">
        <v>184</v>
      </c>
      <c r="AU172" s="195" t="s">
        <v>81</v>
      </c>
      <c r="AV172" s="13" t="s">
        <v>81</v>
      </c>
      <c r="AW172" s="13" t="s">
        <v>33</v>
      </c>
      <c r="AX172" s="13" t="s">
        <v>72</v>
      </c>
      <c r="AY172" s="195" t="s">
        <v>174</v>
      </c>
    </row>
    <row r="173" s="13" customFormat="1">
      <c r="A173" s="13"/>
      <c r="B173" s="194"/>
      <c r="C173" s="13"/>
      <c r="D173" s="189" t="s">
        <v>184</v>
      </c>
      <c r="E173" s="195" t="s">
        <v>3</v>
      </c>
      <c r="F173" s="196" t="s">
        <v>1034</v>
      </c>
      <c r="G173" s="13"/>
      <c r="H173" s="197">
        <v>60.799999999999997</v>
      </c>
      <c r="I173" s="198"/>
      <c r="J173" s="13"/>
      <c r="K173" s="13"/>
      <c r="L173" s="194"/>
      <c r="M173" s="199"/>
      <c r="N173" s="200"/>
      <c r="O173" s="200"/>
      <c r="P173" s="200"/>
      <c r="Q173" s="200"/>
      <c r="R173" s="200"/>
      <c r="S173" s="200"/>
      <c r="T173" s="20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5" t="s">
        <v>184</v>
      </c>
      <c r="AU173" s="195" t="s">
        <v>81</v>
      </c>
      <c r="AV173" s="13" t="s">
        <v>81</v>
      </c>
      <c r="AW173" s="13" t="s">
        <v>33</v>
      </c>
      <c r="AX173" s="13" t="s">
        <v>72</v>
      </c>
      <c r="AY173" s="195" t="s">
        <v>174</v>
      </c>
    </row>
    <row r="174" s="13" customFormat="1">
      <c r="A174" s="13"/>
      <c r="B174" s="194"/>
      <c r="C174" s="13"/>
      <c r="D174" s="189" t="s">
        <v>184</v>
      </c>
      <c r="E174" s="195" t="s">
        <v>3</v>
      </c>
      <c r="F174" s="196" t="s">
        <v>1035</v>
      </c>
      <c r="G174" s="13"/>
      <c r="H174" s="197">
        <v>220.80000000000001</v>
      </c>
      <c r="I174" s="198"/>
      <c r="J174" s="13"/>
      <c r="K174" s="13"/>
      <c r="L174" s="194"/>
      <c r="M174" s="199"/>
      <c r="N174" s="200"/>
      <c r="O174" s="200"/>
      <c r="P174" s="200"/>
      <c r="Q174" s="200"/>
      <c r="R174" s="200"/>
      <c r="S174" s="200"/>
      <c r="T174" s="20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5" t="s">
        <v>184</v>
      </c>
      <c r="AU174" s="195" t="s">
        <v>81</v>
      </c>
      <c r="AV174" s="13" t="s">
        <v>81</v>
      </c>
      <c r="AW174" s="13" t="s">
        <v>33</v>
      </c>
      <c r="AX174" s="13" t="s">
        <v>72</v>
      </c>
      <c r="AY174" s="195" t="s">
        <v>174</v>
      </c>
    </row>
    <row r="175" s="13" customFormat="1">
      <c r="A175" s="13"/>
      <c r="B175" s="194"/>
      <c r="C175" s="13"/>
      <c r="D175" s="189" t="s">
        <v>184</v>
      </c>
      <c r="E175" s="195" t="s">
        <v>3</v>
      </c>
      <c r="F175" s="196" t="s">
        <v>1036</v>
      </c>
      <c r="G175" s="13"/>
      <c r="H175" s="197">
        <v>140.80000000000001</v>
      </c>
      <c r="I175" s="198"/>
      <c r="J175" s="13"/>
      <c r="K175" s="13"/>
      <c r="L175" s="194"/>
      <c r="M175" s="199"/>
      <c r="N175" s="200"/>
      <c r="O175" s="200"/>
      <c r="P175" s="200"/>
      <c r="Q175" s="200"/>
      <c r="R175" s="200"/>
      <c r="S175" s="200"/>
      <c r="T175" s="20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5" t="s">
        <v>184</v>
      </c>
      <c r="AU175" s="195" t="s">
        <v>81</v>
      </c>
      <c r="AV175" s="13" t="s">
        <v>81</v>
      </c>
      <c r="AW175" s="13" t="s">
        <v>33</v>
      </c>
      <c r="AX175" s="13" t="s">
        <v>72</v>
      </c>
      <c r="AY175" s="195" t="s">
        <v>174</v>
      </c>
    </row>
    <row r="176" s="14" customFormat="1">
      <c r="A176" s="14"/>
      <c r="B176" s="202"/>
      <c r="C176" s="14"/>
      <c r="D176" s="189" t="s">
        <v>184</v>
      </c>
      <c r="E176" s="203" t="s">
        <v>3</v>
      </c>
      <c r="F176" s="204" t="s">
        <v>187</v>
      </c>
      <c r="G176" s="14"/>
      <c r="H176" s="205">
        <v>492.80000000000001</v>
      </c>
      <c r="I176" s="206"/>
      <c r="J176" s="14"/>
      <c r="K176" s="14"/>
      <c r="L176" s="202"/>
      <c r="M176" s="207"/>
      <c r="N176" s="208"/>
      <c r="O176" s="208"/>
      <c r="P176" s="208"/>
      <c r="Q176" s="208"/>
      <c r="R176" s="208"/>
      <c r="S176" s="208"/>
      <c r="T176" s="20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03" t="s">
        <v>184</v>
      </c>
      <c r="AU176" s="203" t="s">
        <v>81</v>
      </c>
      <c r="AV176" s="14" t="s">
        <v>111</v>
      </c>
      <c r="AW176" s="14" t="s">
        <v>33</v>
      </c>
      <c r="AX176" s="14" t="s">
        <v>79</v>
      </c>
      <c r="AY176" s="203" t="s">
        <v>174</v>
      </c>
    </row>
    <row r="177" s="2" customFormat="1">
      <c r="A177" s="40"/>
      <c r="B177" s="175"/>
      <c r="C177" s="176" t="s">
        <v>247</v>
      </c>
      <c r="D177" s="176" t="s">
        <v>176</v>
      </c>
      <c r="E177" s="177" t="s">
        <v>1037</v>
      </c>
      <c r="F177" s="178" t="s">
        <v>1038</v>
      </c>
      <c r="G177" s="179" t="s">
        <v>179</v>
      </c>
      <c r="H177" s="180">
        <v>492.80000000000001</v>
      </c>
      <c r="I177" s="181"/>
      <c r="J177" s="182">
        <f>ROUND(I177*H177,2)</f>
        <v>0</v>
      </c>
      <c r="K177" s="178" t="s">
        <v>180</v>
      </c>
      <c r="L177" s="41"/>
      <c r="M177" s="183" t="s">
        <v>3</v>
      </c>
      <c r="N177" s="184" t="s">
        <v>43</v>
      </c>
      <c r="O177" s="74"/>
      <c r="P177" s="185">
        <f>O177*H177</f>
        <v>0</v>
      </c>
      <c r="Q177" s="185">
        <v>0</v>
      </c>
      <c r="R177" s="185">
        <f>Q177*H177</f>
        <v>0</v>
      </c>
      <c r="S177" s="185">
        <v>0</v>
      </c>
      <c r="T177" s="18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187" t="s">
        <v>111</v>
      </c>
      <c r="AT177" s="187" t="s">
        <v>176</v>
      </c>
      <c r="AU177" s="187" t="s">
        <v>81</v>
      </c>
      <c r="AY177" s="21" t="s">
        <v>174</v>
      </c>
      <c r="BE177" s="188">
        <f>IF(N177="základní",J177,0)</f>
        <v>0</v>
      </c>
      <c r="BF177" s="188">
        <f>IF(N177="snížená",J177,0)</f>
        <v>0</v>
      </c>
      <c r="BG177" s="188">
        <f>IF(N177="zákl. přenesená",J177,0)</f>
        <v>0</v>
      </c>
      <c r="BH177" s="188">
        <f>IF(N177="sníž. přenesená",J177,0)</f>
        <v>0</v>
      </c>
      <c r="BI177" s="188">
        <f>IF(N177="nulová",J177,0)</f>
        <v>0</v>
      </c>
      <c r="BJ177" s="21" t="s">
        <v>79</v>
      </c>
      <c r="BK177" s="188">
        <f>ROUND(I177*H177,2)</f>
        <v>0</v>
      </c>
      <c r="BL177" s="21" t="s">
        <v>111</v>
      </c>
      <c r="BM177" s="187" t="s">
        <v>1039</v>
      </c>
    </row>
    <row r="178" s="2" customFormat="1">
      <c r="A178" s="40"/>
      <c r="B178" s="41"/>
      <c r="C178" s="40"/>
      <c r="D178" s="189" t="s">
        <v>182</v>
      </c>
      <c r="E178" s="40"/>
      <c r="F178" s="190" t="s">
        <v>1040</v>
      </c>
      <c r="G178" s="40"/>
      <c r="H178" s="40"/>
      <c r="I178" s="191"/>
      <c r="J178" s="40"/>
      <c r="K178" s="40"/>
      <c r="L178" s="41"/>
      <c r="M178" s="192"/>
      <c r="N178" s="193"/>
      <c r="O178" s="74"/>
      <c r="P178" s="74"/>
      <c r="Q178" s="74"/>
      <c r="R178" s="74"/>
      <c r="S178" s="74"/>
      <c r="T178" s="75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21" t="s">
        <v>182</v>
      </c>
      <c r="AU178" s="21" t="s">
        <v>81</v>
      </c>
    </row>
    <row r="179" s="2" customFormat="1">
      <c r="A179" s="40"/>
      <c r="B179" s="175"/>
      <c r="C179" s="176" t="s">
        <v>252</v>
      </c>
      <c r="D179" s="176" t="s">
        <v>176</v>
      </c>
      <c r="E179" s="177" t="s">
        <v>1041</v>
      </c>
      <c r="F179" s="178" t="s">
        <v>1042</v>
      </c>
      <c r="G179" s="179" t="s">
        <v>179</v>
      </c>
      <c r="H179" s="180">
        <v>492.80000000000001</v>
      </c>
      <c r="I179" s="181"/>
      <c r="J179" s="182">
        <f>ROUND(I179*H179,2)</f>
        <v>0</v>
      </c>
      <c r="K179" s="178" t="s">
        <v>180</v>
      </c>
      <c r="L179" s="41"/>
      <c r="M179" s="183" t="s">
        <v>3</v>
      </c>
      <c r="N179" s="184" t="s">
        <v>43</v>
      </c>
      <c r="O179" s="74"/>
      <c r="P179" s="185">
        <f>O179*H179</f>
        <v>0</v>
      </c>
      <c r="Q179" s="185">
        <v>0</v>
      </c>
      <c r="R179" s="185">
        <f>Q179*H179</f>
        <v>0</v>
      </c>
      <c r="S179" s="185">
        <v>0</v>
      </c>
      <c r="T179" s="18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187" t="s">
        <v>111</v>
      </c>
      <c r="AT179" s="187" t="s">
        <v>176</v>
      </c>
      <c r="AU179" s="187" t="s">
        <v>81</v>
      </c>
      <c r="AY179" s="21" t="s">
        <v>174</v>
      </c>
      <c r="BE179" s="188">
        <f>IF(N179="základní",J179,0)</f>
        <v>0</v>
      </c>
      <c r="BF179" s="188">
        <f>IF(N179="snížená",J179,0)</f>
        <v>0</v>
      </c>
      <c r="BG179" s="188">
        <f>IF(N179="zákl. přenesená",J179,0)</f>
        <v>0</v>
      </c>
      <c r="BH179" s="188">
        <f>IF(N179="sníž. přenesená",J179,0)</f>
        <v>0</v>
      </c>
      <c r="BI179" s="188">
        <f>IF(N179="nulová",J179,0)</f>
        <v>0</v>
      </c>
      <c r="BJ179" s="21" t="s">
        <v>79</v>
      </c>
      <c r="BK179" s="188">
        <f>ROUND(I179*H179,2)</f>
        <v>0</v>
      </c>
      <c r="BL179" s="21" t="s">
        <v>111</v>
      </c>
      <c r="BM179" s="187" t="s">
        <v>1043</v>
      </c>
    </row>
    <row r="180" s="2" customFormat="1">
      <c r="A180" s="40"/>
      <c r="B180" s="41"/>
      <c r="C180" s="40"/>
      <c r="D180" s="189" t="s">
        <v>182</v>
      </c>
      <c r="E180" s="40"/>
      <c r="F180" s="190" t="s">
        <v>1040</v>
      </c>
      <c r="G180" s="40"/>
      <c r="H180" s="40"/>
      <c r="I180" s="191"/>
      <c r="J180" s="40"/>
      <c r="K180" s="40"/>
      <c r="L180" s="41"/>
      <c r="M180" s="192"/>
      <c r="N180" s="193"/>
      <c r="O180" s="74"/>
      <c r="P180" s="74"/>
      <c r="Q180" s="74"/>
      <c r="R180" s="74"/>
      <c r="S180" s="74"/>
      <c r="T180" s="75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21" t="s">
        <v>182</v>
      </c>
      <c r="AU180" s="21" t="s">
        <v>81</v>
      </c>
    </row>
    <row r="181" s="2" customFormat="1" ht="16.5" customHeight="1">
      <c r="A181" s="40"/>
      <c r="B181" s="175"/>
      <c r="C181" s="225" t="s">
        <v>9</v>
      </c>
      <c r="D181" s="225" t="s">
        <v>615</v>
      </c>
      <c r="E181" s="226" t="s">
        <v>1044</v>
      </c>
      <c r="F181" s="227" t="s">
        <v>1045</v>
      </c>
      <c r="G181" s="228" t="s">
        <v>604</v>
      </c>
      <c r="H181" s="229">
        <v>22.914999999999999</v>
      </c>
      <c r="I181" s="230"/>
      <c r="J181" s="231">
        <f>ROUND(I181*H181,2)</f>
        <v>0</v>
      </c>
      <c r="K181" s="227" t="s">
        <v>3</v>
      </c>
      <c r="L181" s="232"/>
      <c r="M181" s="233" t="s">
        <v>3</v>
      </c>
      <c r="N181" s="234" t="s">
        <v>43</v>
      </c>
      <c r="O181" s="74"/>
      <c r="P181" s="185">
        <f>O181*H181</f>
        <v>0</v>
      </c>
      <c r="Q181" s="185">
        <v>0</v>
      </c>
      <c r="R181" s="185">
        <f>Q181*H181</f>
        <v>0</v>
      </c>
      <c r="S181" s="185">
        <v>0</v>
      </c>
      <c r="T181" s="18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187" t="s">
        <v>218</v>
      </c>
      <c r="AT181" s="187" t="s">
        <v>615</v>
      </c>
      <c r="AU181" s="187" t="s">
        <v>81</v>
      </c>
      <c r="AY181" s="21" t="s">
        <v>174</v>
      </c>
      <c r="BE181" s="188">
        <f>IF(N181="základní",J181,0)</f>
        <v>0</v>
      </c>
      <c r="BF181" s="188">
        <f>IF(N181="snížená",J181,0)</f>
        <v>0</v>
      </c>
      <c r="BG181" s="188">
        <f>IF(N181="zákl. přenesená",J181,0)</f>
        <v>0</v>
      </c>
      <c r="BH181" s="188">
        <f>IF(N181="sníž. přenesená",J181,0)</f>
        <v>0</v>
      </c>
      <c r="BI181" s="188">
        <f>IF(N181="nulová",J181,0)</f>
        <v>0</v>
      </c>
      <c r="BJ181" s="21" t="s">
        <v>79</v>
      </c>
      <c r="BK181" s="188">
        <f>ROUND(I181*H181,2)</f>
        <v>0</v>
      </c>
      <c r="BL181" s="21" t="s">
        <v>111</v>
      </c>
      <c r="BM181" s="187" t="s">
        <v>1046</v>
      </c>
    </row>
    <row r="182" s="2" customFormat="1">
      <c r="A182" s="40"/>
      <c r="B182" s="41"/>
      <c r="C182" s="40"/>
      <c r="D182" s="189" t="s">
        <v>182</v>
      </c>
      <c r="E182" s="40"/>
      <c r="F182" s="190" t="s">
        <v>1047</v>
      </c>
      <c r="G182" s="40"/>
      <c r="H182" s="40"/>
      <c r="I182" s="191"/>
      <c r="J182" s="40"/>
      <c r="K182" s="40"/>
      <c r="L182" s="41"/>
      <c r="M182" s="192"/>
      <c r="N182" s="193"/>
      <c r="O182" s="74"/>
      <c r="P182" s="74"/>
      <c r="Q182" s="74"/>
      <c r="R182" s="74"/>
      <c r="S182" s="74"/>
      <c r="T182" s="75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21" t="s">
        <v>182</v>
      </c>
      <c r="AU182" s="21" t="s">
        <v>81</v>
      </c>
    </row>
    <row r="183" s="13" customFormat="1">
      <c r="A183" s="13"/>
      <c r="B183" s="194"/>
      <c r="C183" s="13"/>
      <c r="D183" s="189" t="s">
        <v>184</v>
      </c>
      <c r="E183" s="195" t="s">
        <v>3</v>
      </c>
      <c r="F183" s="196" t="s">
        <v>1048</v>
      </c>
      <c r="G183" s="13"/>
      <c r="H183" s="197">
        <v>22.914999999999999</v>
      </c>
      <c r="I183" s="198"/>
      <c r="J183" s="13"/>
      <c r="K183" s="13"/>
      <c r="L183" s="194"/>
      <c r="M183" s="199"/>
      <c r="N183" s="200"/>
      <c r="O183" s="200"/>
      <c r="P183" s="200"/>
      <c r="Q183" s="200"/>
      <c r="R183" s="200"/>
      <c r="S183" s="200"/>
      <c r="T183" s="20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5" t="s">
        <v>184</v>
      </c>
      <c r="AU183" s="195" t="s">
        <v>81</v>
      </c>
      <c r="AV183" s="13" t="s">
        <v>81</v>
      </c>
      <c r="AW183" s="13" t="s">
        <v>33</v>
      </c>
      <c r="AX183" s="13" t="s">
        <v>72</v>
      </c>
      <c r="AY183" s="195" t="s">
        <v>174</v>
      </c>
    </row>
    <row r="184" s="14" customFormat="1">
      <c r="A184" s="14"/>
      <c r="B184" s="202"/>
      <c r="C184" s="14"/>
      <c r="D184" s="189" t="s">
        <v>184</v>
      </c>
      <c r="E184" s="203" t="s">
        <v>3</v>
      </c>
      <c r="F184" s="204" t="s">
        <v>187</v>
      </c>
      <c r="G184" s="14"/>
      <c r="H184" s="205">
        <v>22.914999999999999</v>
      </c>
      <c r="I184" s="206"/>
      <c r="J184" s="14"/>
      <c r="K184" s="14"/>
      <c r="L184" s="202"/>
      <c r="M184" s="207"/>
      <c r="N184" s="208"/>
      <c r="O184" s="208"/>
      <c r="P184" s="208"/>
      <c r="Q184" s="208"/>
      <c r="R184" s="208"/>
      <c r="S184" s="208"/>
      <c r="T184" s="20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03" t="s">
        <v>184</v>
      </c>
      <c r="AU184" s="203" t="s">
        <v>81</v>
      </c>
      <c r="AV184" s="14" t="s">
        <v>111</v>
      </c>
      <c r="AW184" s="14" t="s">
        <v>33</v>
      </c>
      <c r="AX184" s="14" t="s">
        <v>79</v>
      </c>
      <c r="AY184" s="203" t="s">
        <v>174</v>
      </c>
    </row>
    <row r="185" s="2" customFormat="1">
      <c r="A185" s="40"/>
      <c r="B185" s="175"/>
      <c r="C185" s="176" t="s">
        <v>351</v>
      </c>
      <c r="D185" s="176" t="s">
        <v>176</v>
      </c>
      <c r="E185" s="177" t="s">
        <v>1049</v>
      </c>
      <c r="F185" s="178" t="s">
        <v>1050</v>
      </c>
      <c r="G185" s="179" t="s">
        <v>242</v>
      </c>
      <c r="H185" s="180">
        <v>523.15999999999997</v>
      </c>
      <c r="I185" s="181"/>
      <c r="J185" s="182">
        <f>ROUND(I185*H185,2)</f>
        <v>0</v>
      </c>
      <c r="K185" s="178" t="s">
        <v>180</v>
      </c>
      <c r="L185" s="41"/>
      <c r="M185" s="183" t="s">
        <v>3</v>
      </c>
      <c r="N185" s="184" t="s">
        <v>43</v>
      </c>
      <c r="O185" s="74"/>
      <c r="P185" s="185">
        <f>O185*H185</f>
        <v>0</v>
      </c>
      <c r="Q185" s="185">
        <v>0</v>
      </c>
      <c r="R185" s="185">
        <f>Q185*H185</f>
        <v>0</v>
      </c>
      <c r="S185" s="185">
        <v>0</v>
      </c>
      <c r="T185" s="18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187" t="s">
        <v>111</v>
      </c>
      <c r="AT185" s="187" t="s">
        <v>176</v>
      </c>
      <c r="AU185" s="187" t="s">
        <v>81</v>
      </c>
      <c r="AY185" s="21" t="s">
        <v>174</v>
      </c>
      <c r="BE185" s="188">
        <f>IF(N185="základní",J185,0)</f>
        <v>0</v>
      </c>
      <c r="BF185" s="188">
        <f>IF(N185="snížená",J185,0)</f>
        <v>0</v>
      </c>
      <c r="BG185" s="188">
        <f>IF(N185="zákl. přenesená",J185,0)</f>
        <v>0</v>
      </c>
      <c r="BH185" s="188">
        <f>IF(N185="sníž. přenesená",J185,0)</f>
        <v>0</v>
      </c>
      <c r="BI185" s="188">
        <f>IF(N185="nulová",J185,0)</f>
        <v>0</v>
      </c>
      <c r="BJ185" s="21" t="s">
        <v>79</v>
      </c>
      <c r="BK185" s="188">
        <f>ROUND(I185*H185,2)</f>
        <v>0</v>
      </c>
      <c r="BL185" s="21" t="s">
        <v>111</v>
      </c>
      <c r="BM185" s="187" t="s">
        <v>1051</v>
      </c>
    </row>
    <row r="186" s="13" customFormat="1">
      <c r="A186" s="13"/>
      <c r="B186" s="194"/>
      <c r="C186" s="13"/>
      <c r="D186" s="189" t="s">
        <v>184</v>
      </c>
      <c r="E186" s="195" t="s">
        <v>3</v>
      </c>
      <c r="F186" s="196" t="s">
        <v>1052</v>
      </c>
      <c r="G186" s="13"/>
      <c r="H186" s="197">
        <v>152.5</v>
      </c>
      <c r="I186" s="198"/>
      <c r="J186" s="13"/>
      <c r="K186" s="13"/>
      <c r="L186" s="194"/>
      <c r="M186" s="199"/>
      <c r="N186" s="200"/>
      <c r="O186" s="200"/>
      <c r="P186" s="200"/>
      <c r="Q186" s="200"/>
      <c r="R186" s="200"/>
      <c r="S186" s="200"/>
      <c r="T186" s="20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5" t="s">
        <v>184</v>
      </c>
      <c r="AU186" s="195" t="s">
        <v>81</v>
      </c>
      <c r="AV186" s="13" t="s">
        <v>81</v>
      </c>
      <c r="AW186" s="13" t="s">
        <v>33</v>
      </c>
      <c r="AX186" s="13" t="s">
        <v>72</v>
      </c>
      <c r="AY186" s="195" t="s">
        <v>174</v>
      </c>
    </row>
    <row r="187" s="13" customFormat="1">
      <c r="A187" s="13"/>
      <c r="B187" s="194"/>
      <c r="C187" s="13"/>
      <c r="D187" s="189" t="s">
        <v>184</v>
      </c>
      <c r="E187" s="195" t="s">
        <v>3</v>
      </c>
      <c r="F187" s="196" t="s">
        <v>1053</v>
      </c>
      <c r="G187" s="13"/>
      <c r="H187" s="197">
        <v>297.08999999999997</v>
      </c>
      <c r="I187" s="198"/>
      <c r="J187" s="13"/>
      <c r="K187" s="13"/>
      <c r="L187" s="194"/>
      <c r="M187" s="199"/>
      <c r="N187" s="200"/>
      <c r="O187" s="200"/>
      <c r="P187" s="200"/>
      <c r="Q187" s="200"/>
      <c r="R187" s="200"/>
      <c r="S187" s="200"/>
      <c r="T187" s="20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5" t="s">
        <v>184</v>
      </c>
      <c r="AU187" s="195" t="s">
        <v>81</v>
      </c>
      <c r="AV187" s="13" t="s">
        <v>81</v>
      </c>
      <c r="AW187" s="13" t="s">
        <v>33</v>
      </c>
      <c r="AX187" s="13" t="s">
        <v>72</v>
      </c>
      <c r="AY187" s="195" t="s">
        <v>174</v>
      </c>
    </row>
    <row r="188" s="16" customFormat="1">
      <c r="A188" s="16"/>
      <c r="B188" s="217"/>
      <c r="C188" s="16"/>
      <c r="D188" s="189" t="s">
        <v>184</v>
      </c>
      <c r="E188" s="218" t="s">
        <v>3</v>
      </c>
      <c r="F188" s="219" t="s">
        <v>344</v>
      </c>
      <c r="G188" s="16"/>
      <c r="H188" s="220">
        <v>449.58999999999998</v>
      </c>
      <c r="I188" s="221"/>
      <c r="J188" s="16"/>
      <c r="K188" s="16"/>
      <c r="L188" s="217"/>
      <c r="M188" s="222"/>
      <c r="N188" s="223"/>
      <c r="O188" s="223"/>
      <c r="P188" s="223"/>
      <c r="Q188" s="223"/>
      <c r="R188" s="223"/>
      <c r="S188" s="223"/>
      <c r="T188" s="224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18" t="s">
        <v>184</v>
      </c>
      <c r="AU188" s="218" t="s">
        <v>81</v>
      </c>
      <c r="AV188" s="16" t="s">
        <v>89</v>
      </c>
      <c r="AW188" s="16" t="s">
        <v>33</v>
      </c>
      <c r="AX188" s="16" t="s">
        <v>72</v>
      </c>
      <c r="AY188" s="218" t="s">
        <v>174</v>
      </c>
    </row>
    <row r="189" s="13" customFormat="1">
      <c r="A189" s="13"/>
      <c r="B189" s="194"/>
      <c r="C189" s="13"/>
      <c r="D189" s="189" t="s">
        <v>184</v>
      </c>
      <c r="E189" s="195" t="s">
        <v>3</v>
      </c>
      <c r="F189" s="196" t="s">
        <v>1054</v>
      </c>
      <c r="G189" s="13"/>
      <c r="H189" s="197">
        <v>12</v>
      </c>
      <c r="I189" s="198"/>
      <c r="J189" s="13"/>
      <c r="K189" s="13"/>
      <c r="L189" s="194"/>
      <c r="M189" s="199"/>
      <c r="N189" s="200"/>
      <c r="O189" s="200"/>
      <c r="P189" s="200"/>
      <c r="Q189" s="200"/>
      <c r="R189" s="200"/>
      <c r="S189" s="200"/>
      <c r="T189" s="20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5" t="s">
        <v>184</v>
      </c>
      <c r="AU189" s="195" t="s">
        <v>81</v>
      </c>
      <c r="AV189" s="13" t="s">
        <v>81</v>
      </c>
      <c r="AW189" s="13" t="s">
        <v>33</v>
      </c>
      <c r="AX189" s="13" t="s">
        <v>72</v>
      </c>
      <c r="AY189" s="195" t="s">
        <v>174</v>
      </c>
    </row>
    <row r="190" s="13" customFormat="1">
      <c r="A190" s="13"/>
      <c r="B190" s="194"/>
      <c r="C190" s="13"/>
      <c r="D190" s="189" t="s">
        <v>184</v>
      </c>
      <c r="E190" s="195" t="s">
        <v>3</v>
      </c>
      <c r="F190" s="196" t="s">
        <v>1055</v>
      </c>
      <c r="G190" s="13"/>
      <c r="H190" s="197">
        <v>58.869999999999997</v>
      </c>
      <c r="I190" s="198"/>
      <c r="J190" s="13"/>
      <c r="K190" s="13"/>
      <c r="L190" s="194"/>
      <c r="M190" s="199"/>
      <c r="N190" s="200"/>
      <c r="O190" s="200"/>
      <c r="P190" s="200"/>
      <c r="Q190" s="200"/>
      <c r="R190" s="200"/>
      <c r="S190" s="200"/>
      <c r="T190" s="20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5" t="s">
        <v>184</v>
      </c>
      <c r="AU190" s="195" t="s">
        <v>81</v>
      </c>
      <c r="AV190" s="13" t="s">
        <v>81</v>
      </c>
      <c r="AW190" s="13" t="s">
        <v>33</v>
      </c>
      <c r="AX190" s="13" t="s">
        <v>72</v>
      </c>
      <c r="AY190" s="195" t="s">
        <v>174</v>
      </c>
    </row>
    <row r="191" s="13" customFormat="1">
      <c r="A191" s="13"/>
      <c r="B191" s="194"/>
      <c r="C191" s="13"/>
      <c r="D191" s="189" t="s">
        <v>184</v>
      </c>
      <c r="E191" s="195" t="s">
        <v>3</v>
      </c>
      <c r="F191" s="196" t="s">
        <v>991</v>
      </c>
      <c r="G191" s="13"/>
      <c r="H191" s="197">
        <v>1.9199999999999999</v>
      </c>
      <c r="I191" s="198"/>
      <c r="J191" s="13"/>
      <c r="K191" s="13"/>
      <c r="L191" s="194"/>
      <c r="M191" s="199"/>
      <c r="N191" s="200"/>
      <c r="O191" s="200"/>
      <c r="P191" s="200"/>
      <c r="Q191" s="200"/>
      <c r="R191" s="200"/>
      <c r="S191" s="200"/>
      <c r="T191" s="20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5" t="s">
        <v>184</v>
      </c>
      <c r="AU191" s="195" t="s">
        <v>81</v>
      </c>
      <c r="AV191" s="13" t="s">
        <v>81</v>
      </c>
      <c r="AW191" s="13" t="s">
        <v>33</v>
      </c>
      <c r="AX191" s="13" t="s">
        <v>72</v>
      </c>
      <c r="AY191" s="195" t="s">
        <v>174</v>
      </c>
    </row>
    <row r="192" s="13" customFormat="1">
      <c r="A192" s="13"/>
      <c r="B192" s="194"/>
      <c r="C192" s="13"/>
      <c r="D192" s="189" t="s">
        <v>184</v>
      </c>
      <c r="E192" s="195" t="s">
        <v>3</v>
      </c>
      <c r="F192" s="196" t="s">
        <v>992</v>
      </c>
      <c r="G192" s="13"/>
      <c r="H192" s="197">
        <v>0.78000000000000003</v>
      </c>
      <c r="I192" s="198"/>
      <c r="J192" s="13"/>
      <c r="K192" s="13"/>
      <c r="L192" s="194"/>
      <c r="M192" s="199"/>
      <c r="N192" s="200"/>
      <c r="O192" s="200"/>
      <c r="P192" s="200"/>
      <c r="Q192" s="200"/>
      <c r="R192" s="200"/>
      <c r="S192" s="200"/>
      <c r="T192" s="20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5" t="s">
        <v>184</v>
      </c>
      <c r="AU192" s="195" t="s">
        <v>81</v>
      </c>
      <c r="AV192" s="13" t="s">
        <v>81</v>
      </c>
      <c r="AW192" s="13" t="s">
        <v>33</v>
      </c>
      <c r="AX192" s="13" t="s">
        <v>72</v>
      </c>
      <c r="AY192" s="195" t="s">
        <v>174</v>
      </c>
    </row>
    <row r="193" s="16" customFormat="1">
      <c r="A193" s="16"/>
      <c r="B193" s="217"/>
      <c r="C193" s="16"/>
      <c r="D193" s="189" t="s">
        <v>184</v>
      </c>
      <c r="E193" s="218" t="s">
        <v>3</v>
      </c>
      <c r="F193" s="219" t="s">
        <v>344</v>
      </c>
      <c r="G193" s="16"/>
      <c r="H193" s="220">
        <v>73.569999999999993</v>
      </c>
      <c r="I193" s="221"/>
      <c r="J193" s="16"/>
      <c r="K193" s="16"/>
      <c r="L193" s="217"/>
      <c r="M193" s="222"/>
      <c r="N193" s="223"/>
      <c r="O193" s="223"/>
      <c r="P193" s="223"/>
      <c r="Q193" s="223"/>
      <c r="R193" s="223"/>
      <c r="S193" s="223"/>
      <c r="T193" s="224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18" t="s">
        <v>184</v>
      </c>
      <c r="AU193" s="218" t="s">
        <v>81</v>
      </c>
      <c r="AV193" s="16" t="s">
        <v>89</v>
      </c>
      <c r="AW193" s="16" t="s">
        <v>33</v>
      </c>
      <c r="AX193" s="16" t="s">
        <v>72</v>
      </c>
      <c r="AY193" s="218" t="s">
        <v>174</v>
      </c>
    </row>
    <row r="194" s="14" customFormat="1">
      <c r="A194" s="14"/>
      <c r="B194" s="202"/>
      <c r="C194" s="14"/>
      <c r="D194" s="189" t="s">
        <v>184</v>
      </c>
      <c r="E194" s="203" t="s">
        <v>3</v>
      </c>
      <c r="F194" s="204" t="s">
        <v>187</v>
      </c>
      <c r="G194" s="14"/>
      <c r="H194" s="205">
        <v>523.15999999999997</v>
      </c>
      <c r="I194" s="206"/>
      <c r="J194" s="14"/>
      <c r="K194" s="14"/>
      <c r="L194" s="202"/>
      <c r="M194" s="207"/>
      <c r="N194" s="208"/>
      <c r="O194" s="208"/>
      <c r="P194" s="208"/>
      <c r="Q194" s="208"/>
      <c r="R194" s="208"/>
      <c r="S194" s="208"/>
      <c r="T194" s="20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03" t="s">
        <v>184</v>
      </c>
      <c r="AU194" s="203" t="s">
        <v>81</v>
      </c>
      <c r="AV194" s="14" t="s">
        <v>111</v>
      </c>
      <c r="AW194" s="14" t="s">
        <v>33</v>
      </c>
      <c r="AX194" s="14" t="s">
        <v>79</v>
      </c>
      <c r="AY194" s="203" t="s">
        <v>174</v>
      </c>
    </row>
    <row r="195" s="2" customFormat="1">
      <c r="A195" s="40"/>
      <c r="B195" s="175"/>
      <c r="C195" s="176" t="s">
        <v>436</v>
      </c>
      <c r="D195" s="176" t="s">
        <v>176</v>
      </c>
      <c r="E195" s="177" t="s">
        <v>559</v>
      </c>
      <c r="F195" s="178" t="s">
        <v>560</v>
      </c>
      <c r="G195" s="179" t="s">
        <v>242</v>
      </c>
      <c r="H195" s="180">
        <v>235.048</v>
      </c>
      <c r="I195" s="181"/>
      <c r="J195" s="182">
        <f>ROUND(I195*H195,2)</f>
        <v>0</v>
      </c>
      <c r="K195" s="178" t="s">
        <v>180</v>
      </c>
      <c r="L195" s="41"/>
      <c r="M195" s="183" t="s">
        <v>3</v>
      </c>
      <c r="N195" s="184" t="s">
        <v>43</v>
      </c>
      <c r="O195" s="74"/>
      <c r="P195" s="185">
        <f>O195*H195</f>
        <v>0</v>
      </c>
      <c r="Q195" s="185">
        <v>0</v>
      </c>
      <c r="R195" s="185">
        <f>Q195*H195</f>
        <v>0</v>
      </c>
      <c r="S195" s="185">
        <v>0</v>
      </c>
      <c r="T195" s="18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187" t="s">
        <v>111</v>
      </c>
      <c r="AT195" s="187" t="s">
        <v>176</v>
      </c>
      <c r="AU195" s="187" t="s">
        <v>81</v>
      </c>
      <c r="AY195" s="21" t="s">
        <v>174</v>
      </c>
      <c r="BE195" s="188">
        <f>IF(N195="základní",J195,0)</f>
        <v>0</v>
      </c>
      <c r="BF195" s="188">
        <f>IF(N195="snížená",J195,0)</f>
        <v>0</v>
      </c>
      <c r="BG195" s="188">
        <f>IF(N195="zákl. přenesená",J195,0)</f>
        <v>0</v>
      </c>
      <c r="BH195" s="188">
        <f>IF(N195="sníž. přenesená",J195,0)</f>
        <v>0</v>
      </c>
      <c r="BI195" s="188">
        <f>IF(N195="nulová",J195,0)</f>
        <v>0</v>
      </c>
      <c r="BJ195" s="21" t="s">
        <v>79</v>
      </c>
      <c r="BK195" s="188">
        <f>ROUND(I195*H195,2)</f>
        <v>0</v>
      </c>
      <c r="BL195" s="21" t="s">
        <v>111</v>
      </c>
      <c r="BM195" s="187" t="s">
        <v>1056</v>
      </c>
    </row>
    <row r="196" s="13" customFormat="1">
      <c r="A196" s="13"/>
      <c r="B196" s="194"/>
      <c r="C196" s="13"/>
      <c r="D196" s="189" t="s">
        <v>184</v>
      </c>
      <c r="E196" s="195" t="s">
        <v>3</v>
      </c>
      <c r="F196" s="196" t="s">
        <v>1057</v>
      </c>
      <c r="G196" s="13"/>
      <c r="H196" s="197">
        <v>23.693999999999999</v>
      </c>
      <c r="I196" s="198"/>
      <c r="J196" s="13"/>
      <c r="K196" s="13"/>
      <c r="L196" s="194"/>
      <c r="M196" s="199"/>
      <c r="N196" s="200"/>
      <c r="O196" s="200"/>
      <c r="P196" s="200"/>
      <c r="Q196" s="200"/>
      <c r="R196" s="200"/>
      <c r="S196" s="200"/>
      <c r="T196" s="20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5" t="s">
        <v>184</v>
      </c>
      <c r="AU196" s="195" t="s">
        <v>81</v>
      </c>
      <c r="AV196" s="13" t="s">
        <v>81</v>
      </c>
      <c r="AW196" s="13" t="s">
        <v>33</v>
      </c>
      <c r="AX196" s="13" t="s">
        <v>72</v>
      </c>
      <c r="AY196" s="195" t="s">
        <v>174</v>
      </c>
    </row>
    <row r="197" s="13" customFormat="1">
      <c r="A197" s="13"/>
      <c r="B197" s="194"/>
      <c r="C197" s="13"/>
      <c r="D197" s="189" t="s">
        <v>184</v>
      </c>
      <c r="E197" s="195" t="s">
        <v>3</v>
      </c>
      <c r="F197" s="196" t="s">
        <v>1058</v>
      </c>
      <c r="G197" s="13"/>
      <c r="H197" s="197">
        <v>302.39999999999998</v>
      </c>
      <c r="I197" s="198"/>
      <c r="J197" s="13"/>
      <c r="K197" s="13"/>
      <c r="L197" s="194"/>
      <c r="M197" s="199"/>
      <c r="N197" s="200"/>
      <c r="O197" s="200"/>
      <c r="P197" s="200"/>
      <c r="Q197" s="200"/>
      <c r="R197" s="200"/>
      <c r="S197" s="200"/>
      <c r="T197" s="20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5" t="s">
        <v>184</v>
      </c>
      <c r="AU197" s="195" t="s">
        <v>81</v>
      </c>
      <c r="AV197" s="13" t="s">
        <v>81</v>
      </c>
      <c r="AW197" s="13" t="s">
        <v>33</v>
      </c>
      <c r="AX197" s="13" t="s">
        <v>72</v>
      </c>
      <c r="AY197" s="195" t="s">
        <v>174</v>
      </c>
    </row>
    <row r="198" s="13" customFormat="1">
      <c r="A198" s="13"/>
      <c r="B198" s="194"/>
      <c r="C198" s="13"/>
      <c r="D198" s="189" t="s">
        <v>184</v>
      </c>
      <c r="E198" s="195" t="s">
        <v>3</v>
      </c>
      <c r="F198" s="196" t="s">
        <v>1059</v>
      </c>
      <c r="G198" s="13"/>
      <c r="H198" s="197">
        <v>36.569000000000003</v>
      </c>
      <c r="I198" s="198"/>
      <c r="J198" s="13"/>
      <c r="K198" s="13"/>
      <c r="L198" s="194"/>
      <c r="M198" s="199"/>
      <c r="N198" s="200"/>
      <c r="O198" s="200"/>
      <c r="P198" s="200"/>
      <c r="Q198" s="200"/>
      <c r="R198" s="200"/>
      <c r="S198" s="200"/>
      <c r="T198" s="20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5" t="s">
        <v>184</v>
      </c>
      <c r="AU198" s="195" t="s">
        <v>81</v>
      </c>
      <c r="AV198" s="13" t="s">
        <v>81</v>
      </c>
      <c r="AW198" s="13" t="s">
        <v>33</v>
      </c>
      <c r="AX198" s="13" t="s">
        <v>72</v>
      </c>
      <c r="AY198" s="195" t="s">
        <v>174</v>
      </c>
    </row>
    <row r="199" s="13" customFormat="1">
      <c r="A199" s="13"/>
      <c r="B199" s="194"/>
      <c r="C199" s="13"/>
      <c r="D199" s="189" t="s">
        <v>184</v>
      </c>
      <c r="E199" s="195" t="s">
        <v>3</v>
      </c>
      <c r="F199" s="196" t="s">
        <v>1060</v>
      </c>
      <c r="G199" s="13"/>
      <c r="H199" s="197">
        <v>65.760000000000005</v>
      </c>
      <c r="I199" s="198"/>
      <c r="J199" s="13"/>
      <c r="K199" s="13"/>
      <c r="L199" s="194"/>
      <c r="M199" s="199"/>
      <c r="N199" s="200"/>
      <c r="O199" s="200"/>
      <c r="P199" s="200"/>
      <c r="Q199" s="200"/>
      <c r="R199" s="200"/>
      <c r="S199" s="200"/>
      <c r="T199" s="20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5" t="s">
        <v>184</v>
      </c>
      <c r="AU199" s="195" t="s">
        <v>81</v>
      </c>
      <c r="AV199" s="13" t="s">
        <v>81</v>
      </c>
      <c r="AW199" s="13" t="s">
        <v>33</v>
      </c>
      <c r="AX199" s="13" t="s">
        <v>72</v>
      </c>
      <c r="AY199" s="195" t="s">
        <v>174</v>
      </c>
    </row>
    <row r="200" s="13" customFormat="1">
      <c r="A200" s="13"/>
      <c r="B200" s="194"/>
      <c r="C200" s="13"/>
      <c r="D200" s="189" t="s">
        <v>184</v>
      </c>
      <c r="E200" s="195" t="s">
        <v>3</v>
      </c>
      <c r="F200" s="196" t="s">
        <v>1061</v>
      </c>
      <c r="G200" s="13"/>
      <c r="H200" s="197">
        <v>52.590000000000003</v>
      </c>
      <c r="I200" s="198"/>
      <c r="J200" s="13"/>
      <c r="K200" s="13"/>
      <c r="L200" s="194"/>
      <c r="M200" s="199"/>
      <c r="N200" s="200"/>
      <c r="O200" s="200"/>
      <c r="P200" s="200"/>
      <c r="Q200" s="200"/>
      <c r="R200" s="200"/>
      <c r="S200" s="200"/>
      <c r="T200" s="20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5" t="s">
        <v>184</v>
      </c>
      <c r="AU200" s="195" t="s">
        <v>81</v>
      </c>
      <c r="AV200" s="13" t="s">
        <v>81</v>
      </c>
      <c r="AW200" s="13" t="s">
        <v>33</v>
      </c>
      <c r="AX200" s="13" t="s">
        <v>72</v>
      </c>
      <c r="AY200" s="195" t="s">
        <v>174</v>
      </c>
    </row>
    <row r="201" s="13" customFormat="1">
      <c r="A201" s="13"/>
      <c r="B201" s="194"/>
      <c r="C201" s="13"/>
      <c r="D201" s="189" t="s">
        <v>184</v>
      </c>
      <c r="E201" s="195" t="s">
        <v>3</v>
      </c>
      <c r="F201" s="196" t="s">
        <v>1062</v>
      </c>
      <c r="G201" s="13"/>
      <c r="H201" s="197">
        <v>4.2750000000000004</v>
      </c>
      <c r="I201" s="198"/>
      <c r="J201" s="13"/>
      <c r="K201" s="13"/>
      <c r="L201" s="194"/>
      <c r="M201" s="199"/>
      <c r="N201" s="200"/>
      <c r="O201" s="200"/>
      <c r="P201" s="200"/>
      <c r="Q201" s="200"/>
      <c r="R201" s="200"/>
      <c r="S201" s="200"/>
      <c r="T201" s="20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5" t="s">
        <v>184</v>
      </c>
      <c r="AU201" s="195" t="s">
        <v>81</v>
      </c>
      <c r="AV201" s="13" t="s">
        <v>81</v>
      </c>
      <c r="AW201" s="13" t="s">
        <v>33</v>
      </c>
      <c r="AX201" s="13" t="s">
        <v>72</v>
      </c>
      <c r="AY201" s="195" t="s">
        <v>174</v>
      </c>
    </row>
    <row r="202" s="13" customFormat="1">
      <c r="A202" s="13"/>
      <c r="B202" s="194"/>
      <c r="C202" s="13"/>
      <c r="D202" s="189" t="s">
        <v>184</v>
      </c>
      <c r="E202" s="195" t="s">
        <v>3</v>
      </c>
      <c r="F202" s="196" t="s">
        <v>1063</v>
      </c>
      <c r="G202" s="13"/>
      <c r="H202" s="197">
        <v>2.2599999999999998</v>
      </c>
      <c r="I202" s="198"/>
      <c r="J202" s="13"/>
      <c r="K202" s="13"/>
      <c r="L202" s="194"/>
      <c r="M202" s="199"/>
      <c r="N202" s="200"/>
      <c r="O202" s="200"/>
      <c r="P202" s="200"/>
      <c r="Q202" s="200"/>
      <c r="R202" s="200"/>
      <c r="S202" s="200"/>
      <c r="T202" s="20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5" t="s">
        <v>184</v>
      </c>
      <c r="AU202" s="195" t="s">
        <v>81</v>
      </c>
      <c r="AV202" s="13" t="s">
        <v>81</v>
      </c>
      <c r="AW202" s="13" t="s">
        <v>33</v>
      </c>
      <c r="AX202" s="13" t="s">
        <v>72</v>
      </c>
      <c r="AY202" s="195" t="s">
        <v>174</v>
      </c>
    </row>
    <row r="203" s="16" customFormat="1">
      <c r="A203" s="16"/>
      <c r="B203" s="217"/>
      <c r="C203" s="16"/>
      <c r="D203" s="189" t="s">
        <v>184</v>
      </c>
      <c r="E203" s="218" t="s">
        <v>3</v>
      </c>
      <c r="F203" s="219" t="s">
        <v>344</v>
      </c>
      <c r="G203" s="16"/>
      <c r="H203" s="220">
        <v>487.548</v>
      </c>
      <c r="I203" s="221"/>
      <c r="J203" s="16"/>
      <c r="K203" s="16"/>
      <c r="L203" s="217"/>
      <c r="M203" s="222"/>
      <c r="N203" s="223"/>
      <c r="O203" s="223"/>
      <c r="P203" s="223"/>
      <c r="Q203" s="223"/>
      <c r="R203" s="223"/>
      <c r="S203" s="223"/>
      <c r="T203" s="224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18" t="s">
        <v>184</v>
      </c>
      <c r="AU203" s="218" t="s">
        <v>81</v>
      </c>
      <c r="AV203" s="16" t="s">
        <v>89</v>
      </c>
      <c r="AW203" s="16" t="s">
        <v>33</v>
      </c>
      <c r="AX203" s="16" t="s">
        <v>72</v>
      </c>
      <c r="AY203" s="218" t="s">
        <v>174</v>
      </c>
    </row>
    <row r="204" s="13" customFormat="1">
      <c r="A204" s="13"/>
      <c r="B204" s="194"/>
      <c r="C204" s="13"/>
      <c r="D204" s="189" t="s">
        <v>184</v>
      </c>
      <c r="E204" s="195" t="s">
        <v>3</v>
      </c>
      <c r="F204" s="196" t="s">
        <v>1064</v>
      </c>
      <c r="G204" s="13"/>
      <c r="H204" s="197">
        <v>-152.5</v>
      </c>
      <c r="I204" s="198"/>
      <c r="J204" s="13"/>
      <c r="K204" s="13"/>
      <c r="L204" s="194"/>
      <c r="M204" s="199"/>
      <c r="N204" s="200"/>
      <c r="O204" s="200"/>
      <c r="P204" s="200"/>
      <c r="Q204" s="200"/>
      <c r="R204" s="200"/>
      <c r="S204" s="200"/>
      <c r="T204" s="20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5" t="s">
        <v>184</v>
      </c>
      <c r="AU204" s="195" t="s">
        <v>81</v>
      </c>
      <c r="AV204" s="13" t="s">
        <v>81</v>
      </c>
      <c r="AW204" s="13" t="s">
        <v>33</v>
      </c>
      <c r="AX204" s="13" t="s">
        <v>72</v>
      </c>
      <c r="AY204" s="195" t="s">
        <v>174</v>
      </c>
    </row>
    <row r="205" s="13" customFormat="1">
      <c r="A205" s="13"/>
      <c r="B205" s="194"/>
      <c r="C205" s="13"/>
      <c r="D205" s="189" t="s">
        <v>184</v>
      </c>
      <c r="E205" s="195" t="s">
        <v>3</v>
      </c>
      <c r="F205" s="196" t="s">
        <v>1065</v>
      </c>
      <c r="G205" s="13"/>
      <c r="H205" s="197">
        <v>-100</v>
      </c>
      <c r="I205" s="198"/>
      <c r="J205" s="13"/>
      <c r="K205" s="13"/>
      <c r="L205" s="194"/>
      <c r="M205" s="199"/>
      <c r="N205" s="200"/>
      <c r="O205" s="200"/>
      <c r="P205" s="200"/>
      <c r="Q205" s="200"/>
      <c r="R205" s="200"/>
      <c r="S205" s="200"/>
      <c r="T205" s="20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5" t="s">
        <v>184</v>
      </c>
      <c r="AU205" s="195" t="s">
        <v>81</v>
      </c>
      <c r="AV205" s="13" t="s">
        <v>81</v>
      </c>
      <c r="AW205" s="13" t="s">
        <v>33</v>
      </c>
      <c r="AX205" s="13" t="s">
        <v>72</v>
      </c>
      <c r="AY205" s="195" t="s">
        <v>174</v>
      </c>
    </row>
    <row r="206" s="14" customFormat="1">
      <c r="A206" s="14"/>
      <c r="B206" s="202"/>
      <c r="C206" s="14"/>
      <c r="D206" s="189" t="s">
        <v>184</v>
      </c>
      <c r="E206" s="203" t="s">
        <v>3</v>
      </c>
      <c r="F206" s="204" t="s">
        <v>187</v>
      </c>
      <c r="G206" s="14"/>
      <c r="H206" s="205">
        <v>235.048</v>
      </c>
      <c r="I206" s="206"/>
      <c r="J206" s="14"/>
      <c r="K206" s="14"/>
      <c r="L206" s="202"/>
      <c r="M206" s="207"/>
      <c r="N206" s="208"/>
      <c r="O206" s="208"/>
      <c r="P206" s="208"/>
      <c r="Q206" s="208"/>
      <c r="R206" s="208"/>
      <c r="S206" s="208"/>
      <c r="T206" s="20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03" t="s">
        <v>184</v>
      </c>
      <c r="AU206" s="203" t="s">
        <v>81</v>
      </c>
      <c r="AV206" s="14" t="s">
        <v>111</v>
      </c>
      <c r="AW206" s="14" t="s">
        <v>33</v>
      </c>
      <c r="AX206" s="14" t="s">
        <v>79</v>
      </c>
      <c r="AY206" s="203" t="s">
        <v>174</v>
      </c>
    </row>
    <row r="207" s="2" customFormat="1">
      <c r="A207" s="40"/>
      <c r="B207" s="175"/>
      <c r="C207" s="176" t="s">
        <v>441</v>
      </c>
      <c r="D207" s="176" t="s">
        <v>176</v>
      </c>
      <c r="E207" s="177" t="s">
        <v>572</v>
      </c>
      <c r="F207" s="178" t="s">
        <v>573</v>
      </c>
      <c r="G207" s="179" t="s">
        <v>242</v>
      </c>
      <c r="H207" s="180">
        <v>1175.24</v>
      </c>
      <c r="I207" s="181"/>
      <c r="J207" s="182">
        <f>ROUND(I207*H207,2)</f>
        <v>0</v>
      </c>
      <c r="K207" s="178" t="s">
        <v>180</v>
      </c>
      <c r="L207" s="41"/>
      <c r="M207" s="183" t="s">
        <v>3</v>
      </c>
      <c r="N207" s="184" t="s">
        <v>43</v>
      </c>
      <c r="O207" s="74"/>
      <c r="P207" s="185">
        <f>O207*H207</f>
        <v>0</v>
      </c>
      <c r="Q207" s="185">
        <v>0</v>
      </c>
      <c r="R207" s="185">
        <f>Q207*H207</f>
        <v>0</v>
      </c>
      <c r="S207" s="185">
        <v>0</v>
      </c>
      <c r="T207" s="18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187" t="s">
        <v>111</v>
      </c>
      <c r="AT207" s="187" t="s">
        <v>176</v>
      </c>
      <c r="AU207" s="187" t="s">
        <v>81</v>
      </c>
      <c r="AY207" s="21" t="s">
        <v>174</v>
      </c>
      <c r="BE207" s="188">
        <f>IF(N207="základní",J207,0)</f>
        <v>0</v>
      </c>
      <c r="BF207" s="188">
        <f>IF(N207="snížená",J207,0)</f>
        <v>0</v>
      </c>
      <c r="BG207" s="188">
        <f>IF(N207="zákl. přenesená",J207,0)</f>
        <v>0</v>
      </c>
      <c r="BH207" s="188">
        <f>IF(N207="sníž. přenesená",J207,0)</f>
        <v>0</v>
      </c>
      <c r="BI207" s="188">
        <f>IF(N207="nulová",J207,0)</f>
        <v>0</v>
      </c>
      <c r="BJ207" s="21" t="s">
        <v>79</v>
      </c>
      <c r="BK207" s="188">
        <f>ROUND(I207*H207,2)</f>
        <v>0</v>
      </c>
      <c r="BL207" s="21" t="s">
        <v>111</v>
      </c>
      <c r="BM207" s="187" t="s">
        <v>1066</v>
      </c>
    </row>
    <row r="208" s="13" customFormat="1">
      <c r="A208" s="13"/>
      <c r="B208" s="194"/>
      <c r="C208" s="13"/>
      <c r="D208" s="189" t="s">
        <v>184</v>
      </c>
      <c r="E208" s="195" t="s">
        <v>3</v>
      </c>
      <c r="F208" s="196" t="s">
        <v>1067</v>
      </c>
      <c r="G208" s="13"/>
      <c r="H208" s="197">
        <v>1175.24</v>
      </c>
      <c r="I208" s="198"/>
      <c r="J208" s="13"/>
      <c r="K208" s="13"/>
      <c r="L208" s="194"/>
      <c r="M208" s="199"/>
      <c r="N208" s="200"/>
      <c r="O208" s="200"/>
      <c r="P208" s="200"/>
      <c r="Q208" s="200"/>
      <c r="R208" s="200"/>
      <c r="S208" s="200"/>
      <c r="T208" s="20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5" t="s">
        <v>184</v>
      </c>
      <c r="AU208" s="195" t="s">
        <v>81</v>
      </c>
      <c r="AV208" s="13" t="s">
        <v>81</v>
      </c>
      <c r="AW208" s="13" t="s">
        <v>33</v>
      </c>
      <c r="AX208" s="13" t="s">
        <v>79</v>
      </c>
      <c r="AY208" s="195" t="s">
        <v>174</v>
      </c>
    </row>
    <row r="209" s="2" customFormat="1">
      <c r="A209" s="40"/>
      <c r="B209" s="175"/>
      <c r="C209" s="176" t="s">
        <v>515</v>
      </c>
      <c r="D209" s="176" t="s">
        <v>176</v>
      </c>
      <c r="E209" s="177" t="s">
        <v>587</v>
      </c>
      <c r="F209" s="178" t="s">
        <v>588</v>
      </c>
      <c r="G209" s="179" t="s">
        <v>242</v>
      </c>
      <c r="H209" s="180">
        <v>1000.09</v>
      </c>
      <c r="I209" s="181"/>
      <c r="J209" s="182">
        <f>ROUND(I209*H209,2)</f>
        <v>0</v>
      </c>
      <c r="K209" s="178" t="s">
        <v>180</v>
      </c>
      <c r="L209" s="41"/>
      <c r="M209" s="183" t="s">
        <v>3</v>
      </c>
      <c r="N209" s="184" t="s">
        <v>43</v>
      </c>
      <c r="O209" s="74"/>
      <c r="P209" s="185">
        <f>O209*H209</f>
        <v>0</v>
      </c>
      <c r="Q209" s="185">
        <v>0</v>
      </c>
      <c r="R209" s="185">
        <f>Q209*H209</f>
        <v>0</v>
      </c>
      <c r="S209" s="185">
        <v>0</v>
      </c>
      <c r="T209" s="18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187" t="s">
        <v>111</v>
      </c>
      <c r="AT209" s="187" t="s">
        <v>176</v>
      </c>
      <c r="AU209" s="187" t="s">
        <v>81</v>
      </c>
      <c r="AY209" s="21" t="s">
        <v>174</v>
      </c>
      <c r="BE209" s="188">
        <f>IF(N209="základní",J209,0)</f>
        <v>0</v>
      </c>
      <c r="BF209" s="188">
        <f>IF(N209="snížená",J209,0)</f>
        <v>0</v>
      </c>
      <c r="BG209" s="188">
        <f>IF(N209="zákl. přenesená",J209,0)</f>
        <v>0</v>
      </c>
      <c r="BH209" s="188">
        <f>IF(N209="sníž. přenesená",J209,0)</f>
        <v>0</v>
      </c>
      <c r="BI209" s="188">
        <f>IF(N209="nulová",J209,0)</f>
        <v>0</v>
      </c>
      <c r="BJ209" s="21" t="s">
        <v>79</v>
      </c>
      <c r="BK209" s="188">
        <f>ROUND(I209*H209,2)</f>
        <v>0</v>
      </c>
      <c r="BL209" s="21" t="s">
        <v>111</v>
      </c>
      <c r="BM209" s="187" t="s">
        <v>1068</v>
      </c>
    </row>
    <row r="210" s="13" customFormat="1">
      <c r="A210" s="13"/>
      <c r="B210" s="194"/>
      <c r="C210" s="13"/>
      <c r="D210" s="189" t="s">
        <v>184</v>
      </c>
      <c r="E210" s="195" t="s">
        <v>3</v>
      </c>
      <c r="F210" s="196" t="s">
        <v>1069</v>
      </c>
      <c r="G210" s="13"/>
      <c r="H210" s="197">
        <v>178.08000000000001</v>
      </c>
      <c r="I210" s="198"/>
      <c r="J210" s="13"/>
      <c r="K210" s="13"/>
      <c r="L210" s="194"/>
      <c r="M210" s="199"/>
      <c r="N210" s="200"/>
      <c r="O210" s="200"/>
      <c r="P210" s="200"/>
      <c r="Q210" s="200"/>
      <c r="R210" s="200"/>
      <c r="S210" s="200"/>
      <c r="T210" s="20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5" t="s">
        <v>184</v>
      </c>
      <c r="AU210" s="195" t="s">
        <v>81</v>
      </c>
      <c r="AV210" s="13" t="s">
        <v>81</v>
      </c>
      <c r="AW210" s="13" t="s">
        <v>33</v>
      </c>
      <c r="AX210" s="13" t="s">
        <v>72</v>
      </c>
      <c r="AY210" s="195" t="s">
        <v>174</v>
      </c>
    </row>
    <row r="211" s="13" customFormat="1">
      <c r="A211" s="13"/>
      <c r="B211" s="194"/>
      <c r="C211" s="13"/>
      <c r="D211" s="189" t="s">
        <v>184</v>
      </c>
      <c r="E211" s="195" t="s">
        <v>3</v>
      </c>
      <c r="F211" s="196" t="s">
        <v>1070</v>
      </c>
      <c r="G211" s="13"/>
      <c r="H211" s="197">
        <v>524.91999999999996</v>
      </c>
      <c r="I211" s="198"/>
      <c r="J211" s="13"/>
      <c r="K211" s="13"/>
      <c r="L211" s="194"/>
      <c r="M211" s="199"/>
      <c r="N211" s="200"/>
      <c r="O211" s="200"/>
      <c r="P211" s="200"/>
      <c r="Q211" s="200"/>
      <c r="R211" s="200"/>
      <c r="S211" s="200"/>
      <c r="T211" s="20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5" t="s">
        <v>184</v>
      </c>
      <c r="AU211" s="195" t="s">
        <v>81</v>
      </c>
      <c r="AV211" s="13" t="s">
        <v>81</v>
      </c>
      <c r="AW211" s="13" t="s">
        <v>33</v>
      </c>
      <c r="AX211" s="13" t="s">
        <v>72</v>
      </c>
      <c r="AY211" s="195" t="s">
        <v>174</v>
      </c>
    </row>
    <row r="212" s="13" customFormat="1">
      <c r="A212" s="13"/>
      <c r="B212" s="194"/>
      <c r="C212" s="13"/>
      <c r="D212" s="189" t="s">
        <v>184</v>
      </c>
      <c r="E212" s="195" t="s">
        <v>3</v>
      </c>
      <c r="F212" s="196" t="s">
        <v>1071</v>
      </c>
      <c r="G212" s="13"/>
      <c r="H212" s="197">
        <v>297.08999999999997</v>
      </c>
      <c r="I212" s="198"/>
      <c r="J212" s="13"/>
      <c r="K212" s="13"/>
      <c r="L212" s="194"/>
      <c r="M212" s="199"/>
      <c r="N212" s="200"/>
      <c r="O212" s="200"/>
      <c r="P212" s="200"/>
      <c r="Q212" s="200"/>
      <c r="R212" s="200"/>
      <c r="S212" s="200"/>
      <c r="T212" s="20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5" t="s">
        <v>184</v>
      </c>
      <c r="AU212" s="195" t="s">
        <v>81</v>
      </c>
      <c r="AV212" s="13" t="s">
        <v>81</v>
      </c>
      <c r="AW212" s="13" t="s">
        <v>33</v>
      </c>
      <c r="AX212" s="13" t="s">
        <v>72</v>
      </c>
      <c r="AY212" s="195" t="s">
        <v>174</v>
      </c>
    </row>
    <row r="213" s="14" customFormat="1">
      <c r="A213" s="14"/>
      <c r="B213" s="202"/>
      <c r="C213" s="14"/>
      <c r="D213" s="189" t="s">
        <v>184</v>
      </c>
      <c r="E213" s="203" t="s">
        <v>3</v>
      </c>
      <c r="F213" s="204" t="s">
        <v>187</v>
      </c>
      <c r="G213" s="14"/>
      <c r="H213" s="205">
        <v>1000.09</v>
      </c>
      <c r="I213" s="206"/>
      <c r="J213" s="14"/>
      <c r="K213" s="14"/>
      <c r="L213" s="202"/>
      <c r="M213" s="207"/>
      <c r="N213" s="208"/>
      <c r="O213" s="208"/>
      <c r="P213" s="208"/>
      <c r="Q213" s="208"/>
      <c r="R213" s="208"/>
      <c r="S213" s="208"/>
      <c r="T213" s="20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03" t="s">
        <v>184</v>
      </c>
      <c r="AU213" s="203" t="s">
        <v>81</v>
      </c>
      <c r="AV213" s="14" t="s">
        <v>111</v>
      </c>
      <c r="AW213" s="14" t="s">
        <v>33</v>
      </c>
      <c r="AX213" s="14" t="s">
        <v>79</v>
      </c>
      <c r="AY213" s="203" t="s">
        <v>174</v>
      </c>
    </row>
    <row r="214" s="2" customFormat="1" ht="33" customHeight="1">
      <c r="A214" s="40"/>
      <c r="B214" s="175"/>
      <c r="C214" s="176" t="s">
        <v>528</v>
      </c>
      <c r="D214" s="176" t="s">
        <v>176</v>
      </c>
      <c r="E214" s="177" t="s">
        <v>1072</v>
      </c>
      <c r="F214" s="178" t="s">
        <v>1073</v>
      </c>
      <c r="G214" s="179" t="s">
        <v>242</v>
      </c>
      <c r="H214" s="180">
        <v>18.75</v>
      </c>
      <c r="I214" s="181"/>
      <c r="J214" s="182">
        <f>ROUND(I214*H214,2)</f>
        <v>0</v>
      </c>
      <c r="K214" s="178" t="s">
        <v>180</v>
      </c>
      <c r="L214" s="41"/>
      <c r="M214" s="183" t="s">
        <v>3</v>
      </c>
      <c r="N214" s="184" t="s">
        <v>43</v>
      </c>
      <c r="O214" s="74"/>
      <c r="P214" s="185">
        <f>O214*H214</f>
        <v>0</v>
      </c>
      <c r="Q214" s="185">
        <v>0</v>
      </c>
      <c r="R214" s="185">
        <f>Q214*H214</f>
        <v>0</v>
      </c>
      <c r="S214" s="185">
        <v>0</v>
      </c>
      <c r="T214" s="18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187" t="s">
        <v>111</v>
      </c>
      <c r="AT214" s="187" t="s">
        <v>176</v>
      </c>
      <c r="AU214" s="187" t="s">
        <v>81</v>
      </c>
      <c r="AY214" s="21" t="s">
        <v>174</v>
      </c>
      <c r="BE214" s="188">
        <f>IF(N214="základní",J214,0)</f>
        <v>0</v>
      </c>
      <c r="BF214" s="188">
        <f>IF(N214="snížená",J214,0)</f>
        <v>0</v>
      </c>
      <c r="BG214" s="188">
        <f>IF(N214="zákl. přenesená",J214,0)</f>
        <v>0</v>
      </c>
      <c r="BH214" s="188">
        <f>IF(N214="sníž. přenesená",J214,0)</f>
        <v>0</v>
      </c>
      <c r="BI214" s="188">
        <f>IF(N214="nulová",J214,0)</f>
        <v>0</v>
      </c>
      <c r="BJ214" s="21" t="s">
        <v>79</v>
      </c>
      <c r="BK214" s="188">
        <f>ROUND(I214*H214,2)</f>
        <v>0</v>
      </c>
      <c r="BL214" s="21" t="s">
        <v>111</v>
      </c>
      <c r="BM214" s="187" t="s">
        <v>1074</v>
      </c>
    </row>
    <row r="215" s="2" customFormat="1">
      <c r="A215" s="40"/>
      <c r="B215" s="41"/>
      <c r="C215" s="40"/>
      <c r="D215" s="189" t="s">
        <v>182</v>
      </c>
      <c r="E215" s="40"/>
      <c r="F215" s="190" t="s">
        <v>961</v>
      </c>
      <c r="G215" s="40"/>
      <c r="H215" s="40"/>
      <c r="I215" s="191"/>
      <c r="J215" s="40"/>
      <c r="K215" s="40"/>
      <c r="L215" s="41"/>
      <c r="M215" s="192"/>
      <c r="N215" s="193"/>
      <c r="O215" s="74"/>
      <c r="P215" s="74"/>
      <c r="Q215" s="74"/>
      <c r="R215" s="74"/>
      <c r="S215" s="74"/>
      <c r="T215" s="75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21" t="s">
        <v>182</v>
      </c>
      <c r="AU215" s="21" t="s">
        <v>81</v>
      </c>
    </row>
    <row r="216" s="13" customFormat="1">
      <c r="A216" s="13"/>
      <c r="B216" s="194"/>
      <c r="C216" s="13"/>
      <c r="D216" s="189" t="s">
        <v>184</v>
      </c>
      <c r="E216" s="195" t="s">
        <v>3</v>
      </c>
      <c r="F216" s="196" t="s">
        <v>1075</v>
      </c>
      <c r="G216" s="13"/>
      <c r="H216" s="197">
        <v>11.25</v>
      </c>
      <c r="I216" s="198"/>
      <c r="J216" s="13"/>
      <c r="K216" s="13"/>
      <c r="L216" s="194"/>
      <c r="M216" s="199"/>
      <c r="N216" s="200"/>
      <c r="O216" s="200"/>
      <c r="P216" s="200"/>
      <c r="Q216" s="200"/>
      <c r="R216" s="200"/>
      <c r="S216" s="200"/>
      <c r="T216" s="20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5" t="s">
        <v>184</v>
      </c>
      <c r="AU216" s="195" t="s">
        <v>81</v>
      </c>
      <c r="AV216" s="13" t="s">
        <v>81</v>
      </c>
      <c r="AW216" s="13" t="s">
        <v>33</v>
      </c>
      <c r="AX216" s="13" t="s">
        <v>72</v>
      </c>
      <c r="AY216" s="195" t="s">
        <v>174</v>
      </c>
    </row>
    <row r="217" s="13" customFormat="1">
      <c r="A217" s="13"/>
      <c r="B217" s="194"/>
      <c r="C217" s="13"/>
      <c r="D217" s="189" t="s">
        <v>184</v>
      </c>
      <c r="E217" s="195" t="s">
        <v>3</v>
      </c>
      <c r="F217" s="196" t="s">
        <v>1076</v>
      </c>
      <c r="G217" s="13"/>
      <c r="H217" s="197">
        <v>7.5</v>
      </c>
      <c r="I217" s="198"/>
      <c r="J217" s="13"/>
      <c r="K217" s="13"/>
      <c r="L217" s="194"/>
      <c r="M217" s="199"/>
      <c r="N217" s="200"/>
      <c r="O217" s="200"/>
      <c r="P217" s="200"/>
      <c r="Q217" s="200"/>
      <c r="R217" s="200"/>
      <c r="S217" s="200"/>
      <c r="T217" s="20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5" t="s">
        <v>184</v>
      </c>
      <c r="AU217" s="195" t="s">
        <v>81</v>
      </c>
      <c r="AV217" s="13" t="s">
        <v>81</v>
      </c>
      <c r="AW217" s="13" t="s">
        <v>33</v>
      </c>
      <c r="AX217" s="13" t="s">
        <v>72</v>
      </c>
      <c r="AY217" s="195" t="s">
        <v>174</v>
      </c>
    </row>
    <row r="218" s="14" customFormat="1">
      <c r="A218" s="14"/>
      <c r="B218" s="202"/>
      <c r="C218" s="14"/>
      <c r="D218" s="189" t="s">
        <v>184</v>
      </c>
      <c r="E218" s="203" t="s">
        <v>3</v>
      </c>
      <c r="F218" s="204" t="s">
        <v>187</v>
      </c>
      <c r="G218" s="14"/>
      <c r="H218" s="205">
        <v>18.75</v>
      </c>
      <c r="I218" s="206"/>
      <c r="J218" s="14"/>
      <c r="K218" s="14"/>
      <c r="L218" s="202"/>
      <c r="M218" s="207"/>
      <c r="N218" s="208"/>
      <c r="O218" s="208"/>
      <c r="P218" s="208"/>
      <c r="Q218" s="208"/>
      <c r="R218" s="208"/>
      <c r="S218" s="208"/>
      <c r="T218" s="20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03" t="s">
        <v>184</v>
      </c>
      <c r="AU218" s="203" t="s">
        <v>81</v>
      </c>
      <c r="AV218" s="14" t="s">
        <v>111</v>
      </c>
      <c r="AW218" s="14" t="s">
        <v>33</v>
      </c>
      <c r="AX218" s="14" t="s">
        <v>79</v>
      </c>
      <c r="AY218" s="203" t="s">
        <v>174</v>
      </c>
    </row>
    <row r="219" s="2" customFormat="1">
      <c r="A219" s="40"/>
      <c r="B219" s="175"/>
      <c r="C219" s="176" t="s">
        <v>8</v>
      </c>
      <c r="D219" s="176" t="s">
        <v>176</v>
      </c>
      <c r="E219" s="177" t="s">
        <v>1077</v>
      </c>
      <c r="F219" s="178" t="s">
        <v>1078</v>
      </c>
      <c r="G219" s="179" t="s">
        <v>242</v>
      </c>
      <c r="H219" s="180">
        <v>152.5</v>
      </c>
      <c r="I219" s="181"/>
      <c r="J219" s="182">
        <f>ROUND(I219*H219,2)</f>
        <v>0</v>
      </c>
      <c r="K219" s="178" t="s">
        <v>180</v>
      </c>
      <c r="L219" s="41"/>
      <c r="M219" s="183" t="s">
        <v>3</v>
      </c>
      <c r="N219" s="184" t="s">
        <v>43</v>
      </c>
      <c r="O219" s="74"/>
      <c r="P219" s="185">
        <f>O219*H219</f>
        <v>0</v>
      </c>
      <c r="Q219" s="185">
        <v>0</v>
      </c>
      <c r="R219" s="185">
        <f>Q219*H219</f>
        <v>0</v>
      </c>
      <c r="S219" s="185">
        <v>0</v>
      </c>
      <c r="T219" s="18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187" t="s">
        <v>111</v>
      </c>
      <c r="AT219" s="187" t="s">
        <v>176</v>
      </c>
      <c r="AU219" s="187" t="s">
        <v>81</v>
      </c>
      <c r="AY219" s="21" t="s">
        <v>174</v>
      </c>
      <c r="BE219" s="188">
        <f>IF(N219="základní",J219,0)</f>
        <v>0</v>
      </c>
      <c r="BF219" s="188">
        <f>IF(N219="snížená",J219,0)</f>
        <v>0</v>
      </c>
      <c r="BG219" s="188">
        <f>IF(N219="zákl. přenesená",J219,0)</f>
        <v>0</v>
      </c>
      <c r="BH219" s="188">
        <f>IF(N219="sníž. přenesená",J219,0)</f>
        <v>0</v>
      </c>
      <c r="BI219" s="188">
        <f>IF(N219="nulová",J219,0)</f>
        <v>0</v>
      </c>
      <c r="BJ219" s="21" t="s">
        <v>79</v>
      </c>
      <c r="BK219" s="188">
        <f>ROUND(I219*H219,2)</f>
        <v>0</v>
      </c>
      <c r="BL219" s="21" t="s">
        <v>111</v>
      </c>
      <c r="BM219" s="187" t="s">
        <v>1079</v>
      </c>
    </row>
    <row r="220" s="2" customFormat="1">
      <c r="A220" s="40"/>
      <c r="B220" s="41"/>
      <c r="C220" s="40"/>
      <c r="D220" s="189" t="s">
        <v>182</v>
      </c>
      <c r="E220" s="40"/>
      <c r="F220" s="190" t="s">
        <v>961</v>
      </c>
      <c r="G220" s="40"/>
      <c r="H220" s="40"/>
      <c r="I220" s="191"/>
      <c r="J220" s="40"/>
      <c r="K220" s="40"/>
      <c r="L220" s="41"/>
      <c r="M220" s="192"/>
      <c r="N220" s="193"/>
      <c r="O220" s="74"/>
      <c r="P220" s="74"/>
      <c r="Q220" s="74"/>
      <c r="R220" s="74"/>
      <c r="S220" s="74"/>
      <c r="T220" s="75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21" t="s">
        <v>182</v>
      </c>
      <c r="AU220" s="21" t="s">
        <v>81</v>
      </c>
    </row>
    <row r="221" s="13" customFormat="1">
      <c r="A221" s="13"/>
      <c r="B221" s="194"/>
      <c r="C221" s="13"/>
      <c r="D221" s="189" t="s">
        <v>184</v>
      </c>
      <c r="E221" s="195" t="s">
        <v>3</v>
      </c>
      <c r="F221" s="196" t="s">
        <v>1080</v>
      </c>
      <c r="G221" s="13"/>
      <c r="H221" s="197">
        <v>152.5</v>
      </c>
      <c r="I221" s="198"/>
      <c r="J221" s="13"/>
      <c r="K221" s="13"/>
      <c r="L221" s="194"/>
      <c r="M221" s="199"/>
      <c r="N221" s="200"/>
      <c r="O221" s="200"/>
      <c r="P221" s="200"/>
      <c r="Q221" s="200"/>
      <c r="R221" s="200"/>
      <c r="S221" s="200"/>
      <c r="T221" s="20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5" t="s">
        <v>184</v>
      </c>
      <c r="AU221" s="195" t="s">
        <v>81</v>
      </c>
      <c r="AV221" s="13" t="s">
        <v>81</v>
      </c>
      <c r="AW221" s="13" t="s">
        <v>33</v>
      </c>
      <c r="AX221" s="13" t="s">
        <v>72</v>
      </c>
      <c r="AY221" s="195" t="s">
        <v>174</v>
      </c>
    </row>
    <row r="222" s="14" customFormat="1">
      <c r="A222" s="14"/>
      <c r="B222" s="202"/>
      <c r="C222" s="14"/>
      <c r="D222" s="189" t="s">
        <v>184</v>
      </c>
      <c r="E222" s="203" t="s">
        <v>3</v>
      </c>
      <c r="F222" s="204" t="s">
        <v>187</v>
      </c>
      <c r="G222" s="14"/>
      <c r="H222" s="205">
        <v>152.5</v>
      </c>
      <c r="I222" s="206"/>
      <c r="J222" s="14"/>
      <c r="K222" s="14"/>
      <c r="L222" s="202"/>
      <c r="M222" s="207"/>
      <c r="N222" s="208"/>
      <c r="O222" s="208"/>
      <c r="P222" s="208"/>
      <c r="Q222" s="208"/>
      <c r="R222" s="208"/>
      <c r="S222" s="208"/>
      <c r="T222" s="20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03" t="s">
        <v>184</v>
      </c>
      <c r="AU222" s="203" t="s">
        <v>81</v>
      </c>
      <c r="AV222" s="14" t="s">
        <v>111</v>
      </c>
      <c r="AW222" s="14" t="s">
        <v>33</v>
      </c>
      <c r="AX222" s="14" t="s">
        <v>79</v>
      </c>
      <c r="AY222" s="203" t="s">
        <v>174</v>
      </c>
    </row>
    <row r="223" s="2" customFormat="1">
      <c r="A223" s="40"/>
      <c r="B223" s="175"/>
      <c r="C223" s="176" t="s">
        <v>537</v>
      </c>
      <c r="D223" s="176" t="s">
        <v>176</v>
      </c>
      <c r="E223" s="177" t="s">
        <v>595</v>
      </c>
      <c r="F223" s="178" t="s">
        <v>596</v>
      </c>
      <c r="G223" s="179" t="s">
        <v>242</v>
      </c>
      <c r="H223" s="180">
        <v>235.03999999999999</v>
      </c>
      <c r="I223" s="181"/>
      <c r="J223" s="182">
        <f>ROUND(I223*H223,2)</f>
        <v>0</v>
      </c>
      <c r="K223" s="178" t="s">
        <v>180</v>
      </c>
      <c r="L223" s="41"/>
      <c r="M223" s="183" t="s">
        <v>3</v>
      </c>
      <c r="N223" s="184" t="s">
        <v>43</v>
      </c>
      <c r="O223" s="74"/>
      <c r="P223" s="185">
        <f>O223*H223</f>
        <v>0</v>
      </c>
      <c r="Q223" s="185">
        <v>0</v>
      </c>
      <c r="R223" s="185">
        <f>Q223*H223</f>
        <v>0</v>
      </c>
      <c r="S223" s="185">
        <v>0</v>
      </c>
      <c r="T223" s="18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187" t="s">
        <v>111</v>
      </c>
      <c r="AT223" s="187" t="s">
        <v>176</v>
      </c>
      <c r="AU223" s="187" t="s">
        <v>81</v>
      </c>
      <c r="AY223" s="21" t="s">
        <v>174</v>
      </c>
      <c r="BE223" s="188">
        <f>IF(N223="základní",J223,0)</f>
        <v>0</v>
      </c>
      <c r="BF223" s="188">
        <f>IF(N223="snížená",J223,0)</f>
        <v>0</v>
      </c>
      <c r="BG223" s="188">
        <f>IF(N223="zákl. přenesená",J223,0)</f>
        <v>0</v>
      </c>
      <c r="BH223" s="188">
        <f>IF(N223="sníž. přenesená",J223,0)</f>
        <v>0</v>
      </c>
      <c r="BI223" s="188">
        <f>IF(N223="nulová",J223,0)</f>
        <v>0</v>
      </c>
      <c r="BJ223" s="21" t="s">
        <v>79</v>
      </c>
      <c r="BK223" s="188">
        <f>ROUND(I223*H223,2)</f>
        <v>0</v>
      </c>
      <c r="BL223" s="21" t="s">
        <v>111</v>
      </c>
      <c r="BM223" s="187" t="s">
        <v>1081</v>
      </c>
    </row>
    <row r="224" s="2" customFormat="1">
      <c r="A224" s="40"/>
      <c r="B224" s="41"/>
      <c r="C224" s="40"/>
      <c r="D224" s="189" t="s">
        <v>182</v>
      </c>
      <c r="E224" s="40"/>
      <c r="F224" s="190" t="s">
        <v>1082</v>
      </c>
      <c r="G224" s="40"/>
      <c r="H224" s="40"/>
      <c r="I224" s="191"/>
      <c r="J224" s="40"/>
      <c r="K224" s="40"/>
      <c r="L224" s="41"/>
      <c r="M224" s="192"/>
      <c r="N224" s="193"/>
      <c r="O224" s="74"/>
      <c r="P224" s="74"/>
      <c r="Q224" s="74"/>
      <c r="R224" s="74"/>
      <c r="S224" s="74"/>
      <c r="T224" s="75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21" t="s">
        <v>182</v>
      </c>
      <c r="AU224" s="21" t="s">
        <v>81</v>
      </c>
    </row>
    <row r="225" s="2" customFormat="1">
      <c r="A225" s="40"/>
      <c r="B225" s="175"/>
      <c r="C225" s="176" t="s">
        <v>541</v>
      </c>
      <c r="D225" s="176" t="s">
        <v>176</v>
      </c>
      <c r="E225" s="177" t="s">
        <v>602</v>
      </c>
      <c r="F225" s="178" t="s">
        <v>603</v>
      </c>
      <c r="G225" s="179" t="s">
        <v>604</v>
      </c>
      <c r="H225" s="180">
        <v>423.072</v>
      </c>
      <c r="I225" s="181"/>
      <c r="J225" s="182">
        <f>ROUND(I225*H225,2)</f>
        <v>0</v>
      </c>
      <c r="K225" s="178" t="s">
        <v>180</v>
      </c>
      <c r="L225" s="41"/>
      <c r="M225" s="183" t="s">
        <v>3</v>
      </c>
      <c r="N225" s="184" t="s">
        <v>43</v>
      </c>
      <c r="O225" s="74"/>
      <c r="P225" s="185">
        <f>O225*H225</f>
        <v>0</v>
      </c>
      <c r="Q225" s="185">
        <v>0</v>
      </c>
      <c r="R225" s="185">
        <f>Q225*H225</f>
        <v>0</v>
      </c>
      <c r="S225" s="185">
        <v>0</v>
      </c>
      <c r="T225" s="18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187" t="s">
        <v>111</v>
      </c>
      <c r="AT225" s="187" t="s">
        <v>176</v>
      </c>
      <c r="AU225" s="187" t="s">
        <v>81</v>
      </c>
      <c r="AY225" s="21" t="s">
        <v>174</v>
      </c>
      <c r="BE225" s="188">
        <f>IF(N225="základní",J225,0)</f>
        <v>0</v>
      </c>
      <c r="BF225" s="188">
        <f>IF(N225="snížená",J225,0)</f>
        <v>0</v>
      </c>
      <c r="BG225" s="188">
        <f>IF(N225="zákl. přenesená",J225,0)</f>
        <v>0</v>
      </c>
      <c r="BH225" s="188">
        <f>IF(N225="sníž. přenesená",J225,0)</f>
        <v>0</v>
      </c>
      <c r="BI225" s="188">
        <f>IF(N225="nulová",J225,0)</f>
        <v>0</v>
      </c>
      <c r="BJ225" s="21" t="s">
        <v>79</v>
      </c>
      <c r="BK225" s="188">
        <f>ROUND(I225*H225,2)</f>
        <v>0</v>
      </c>
      <c r="BL225" s="21" t="s">
        <v>111</v>
      </c>
      <c r="BM225" s="187" t="s">
        <v>1083</v>
      </c>
    </row>
    <row r="226" s="13" customFormat="1">
      <c r="A226" s="13"/>
      <c r="B226" s="194"/>
      <c r="C226" s="13"/>
      <c r="D226" s="189" t="s">
        <v>184</v>
      </c>
      <c r="E226" s="195" t="s">
        <v>3</v>
      </c>
      <c r="F226" s="196" t="s">
        <v>1084</v>
      </c>
      <c r="G226" s="13"/>
      <c r="H226" s="197">
        <v>423.072</v>
      </c>
      <c r="I226" s="198"/>
      <c r="J226" s="13"/>
      <c r="K226" s="13"/>
      <c r="L226" s="194"/>
      <c r="M226" s="199"/>
      <c r="N226" s="200"/>
      <c r="O226" s="200"/>
      <c r="P226" s="200"/>
      <c r="Q226" s="200"/>
      <c r="R226" s="200"/>
      <c r="S226" s="200"/>
      <c r="T226" s="20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5" t="s">
        <v>184</v>
      </c>
      <c r="AU226" s="195" t="s">
        <v>81</v>
      </c>
      <c r="AV226" s="13" t="s">
        <v>81</v>
      </c>
      <c r="AW226" s="13" t="s">
        <v>33</v>
      </c>
      <c r="AX226" s="13" t="s">
        <v>72</v>
      </c>
      <c r="AY226" s="195" t="s">
        <v>174</v>
      </c>
    </row>
    <row r="227" s="14" customFormat="1">
      <c r="A227" s="14"/>
      <c r="B227" s="202"/>
      <c r="C227" s="14"/>
      <c r="D227" s="189" t="s">
        <v>184</v>
      </c>
      <c r="E227" s="203" t="s">
        <v>3</v>
      </c>
      <c r="F227" s="204" t="s">
        <v>187</v>
      </c>
      <c r="G227" s="14"/>
      <c r="H227" s="205">
        <v>423.072</v>
      </c>
      <c r="I227" s="206"/>
      <c r="J227" s="14"/>
      <c r="K227" s="14"/>
      <c r="L227" s="202"/>
      <c r="M227" s="207"/>
      <c r="N227" s="208"/>
      <c r="O227" s="208"/>
      <c r="P227" s="208"/>
      <c r="Q227" s="208"/>
      <c r="R227" s="208"/>
      <c r="S227" s="208"/>
      <c r="T227" s="20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03" t="s">
        <v>184</v>
      </c>
      <c r="AU227" s="203" t="s">
        <v>81</v>
      </c>
      <c r="AV227" s="14" t="s">
        <v>111</v>
      </c>
      <c r="AW227" s="14" t="s">
        <v>33</v>
      </c>
      <c r="AX227" s="14" t="s">
        <v>79</v>
      </c>
      <c r="AY227" s="203" t="s">
        <v>174</v>
      </c>
    </row>
    <row r="228" s="2" customFormat="1">
      <c r="A228" s="40"/>
      <c r="B228" s="175"/>
      <c r="C228" s="176" t="s">
        <v>558</v>
      </c>
      <c r="D228" s="176" t="s">
        <v>176</v>
      </c>
      <c r="E228" s="177" t="s">
        <v>608</v>
      </c>
      <c r="F228" s="178" t="s">
        <v>609</v>
      </c>
      <c r="G228" s="179" t="s">
        <v>242</v>
      </c>
      <c r="H228" s="180">
        <v>297.08999999999997</v>
      </c>
      <c r="I228" s="181"/>
      <c r="J228" s="182">
        <f>ROUND(I228*H228,2)</f>
        <v>0</v>
      </c>
      <c r="K228" s="178" t="s">
        <v>180</v>
      </c>
      <c r="L228" s="41"/>
      <c r="M228" s="183" t="s">
        <v>3</v>
      </c>
      <c r="N228" s="184" t="s">
        <v>43</v>
      </c>
      <c r="O228" s="74"/>
      <c r="P228" s="185">
        <f>O228*H228</f>
        <v>0</v>
      </c>
      <c r="Q228" s="185">
        <v>0</v>
      </c>
      <c r="R228" s="185">
        <f>Q228*H228</f>
        <v>0</v>
      </c>
      <c r="S228" s="185">
        <v>0</v>
      </c>
      <c r="T228" s="18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187" t="s">
        <v>111</v>
      </c>
      <c r="AT228" s="187" t="s">
        <v>176</v>
      </c>
      <c r="AU228" s="187" t="s">
        <v>81</v>
      </c>
      <c r="AY228" s="21" t="s">
        <v>174</v>
      </c>
      <c r="BE228" s="188">
        <f>IF(N228="základní",J228,0)</f>
        <v>0</v>
      </c>
      <c r="BF228" s="188">
        <f>IF(N228="snížená",J228,0)</f>
        <v>0</v>
      </c>
      <c r="BG228" s="188">
        <f>IF(N228="zákl. přenesená",J228,0)</f>
        <v>0</v>
      </c>
      <c r="BH228" s="188">
        <f>IF(N228="sníž. přenesená",J228,0)</f>
        <v>0</v>
      </c>
      <c r="BI228" s="188">
        <f>IF(N228="nulová",J228,0)</f>
        <v>0</v>
      </c>
      <c r="BJ228" s="21" t="s">
        <v>79</v>
      </c>
      <c r="BK228" s="188">
        <f>ROUND(I228*H228,2)</f>
        <v>0</v>
      </c>
      <c r="BL228" s="21" t="s">
        <v>111</v>
      </c>
      <c r="BM228" s="187" t="s">
        <v>1085</v>
      </c>
    </row>
    <row r="229" s="2" customFormat="1">
      <c r="A229" s="40"/>
      <c r="B229" s="41"/>
      <c r="C229" s="40"/>
      <c r="D229" s="189" t="s">
        <v>182</v>
      </c>
      <c r="E229" s="40"/>
      <c r="F229" s="190" t="s">
        <v>1086</v>
      </c>
      <c r="G229" s="40"/>
      <c r="H229" s="40"/>
      <c r="I229" s="191"/>
      <c r="J229" s="40"/>
      <c r="K229" s="40"/>
      <c r="L229" s="41"/>
      <c r="M229" s="192"/>
      <c r="N229" s="193"/>
      <c r="O229" s="74"/>
      <c r="P229" s="74"/>
      <c r="Q229" s="74"/>
      <c r="R229" s="74"/>
      <c r="S229" s="74"/>
      <c r="T229" s="75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21" t="s">
        <v>182</v>
      </c>
      <c r="AU229" s="21" t="s">
        <v>81</v>
      </c>
    </row>
    <row r="230" s="13" customFormat="1">
      <c r="A230" s="13"/>
      <c r="B230" s="194"/>
      <c r="C230" s="13"/>
      <c r="D230" s="189" t="s">
        <v>184</v>
      </c>
      <c r="E230" s="195" t="s">
        <v>3</v>
      </c>
      <c r="F230" s="196" t="s">
        <v>1087</v>
      </c>
      <c r="G230" s="13"/>
      <c r="H230" s="197">
        <v>524.91999999999996</v>
      </c>
      <c r="I230" s="198"/>
      <c r="J230" s="13"/>
      <c r="K230" s="13"/>
      <c r="L230" s="194"/>
      <c r="M230" s="199"/>
      <c r="N230" s="200"/>
      <c r="O230" s="200"/>
      <c r="P230" s="200"/>
      <c r="Q230" s="200"/>
      <c r="R230" s="200"/>
      <c r="S230" s="200"/>
      <c r="T230" s="20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95" t="s">
        <v>184</v>
      </c>
      <c r="AU230" s="195" t="s">
        <v>81</v>
      </c>
      <c r="AV230" s="13" t="s">
        <v>81</v>
      </c>
      <c r="AW230" s="13" t="s">
        <v>33</v>
      </c>
      <c r="AX230" s="13" t="s">
        <v>72</v>
      </c>
      <c r="AY230" s="195" t="s">
        <v>174</v>
      </c>
    </row>
    <row r="231" s="13" customFormat="1">
      <c r="A231" s="13"/>
      <c r="B231" s="194"/>
      <c r="C231" s="13"/>
      <c r="D231" s="189" t="s">
        <v>184</v>
      </c>
      <c r="E231" s="195" t="s">
        <v>3</v>
      </c>
      <c r="F231" s="196" t="s">
        <v>1088</v>
      </c>
      <c r="G231" s="13"/>
      <c r="H231" s="197">
        <v>97.629999999999995</v>
      </c>
      <c r="I231" s="198"/>
      <c r="J231" s="13"/>
      <c r="K231" s="13"/>
      <c r="L231" s="194"/>
      <c r="M231" s="199"/>
      <c r="N231" s="200"/>
      <c r="O231" s="200"/>
      <c r="P231" s="200"/>
      <c r="Q231" s="200"/>
      <c r="R231" s="200"/>
      <c r="S231" s="200"/>
      <c r="T231" s="20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5" t="s">
        <v>184</v>
      </c>
      <c r="AU231" s="195" t="s">
        <v>81</v>
      </c>
      <c r="AV231" s="13" t="s">
        <v>81</v>
      </c>
      <c r="AW231" s="13" t="s">
        <v>33</v>
      </c>
      <c r="AX231" s="13" t="s">
        <v>72</v>
      </c>
      <c r="AY231" s="195" t="s">
        <v>174</v>
      </c>
    </row>
    <row r="232" s="13" customFormat="1">
      <c r="A232" s="13"/>
      <c r="B232" s="194"/>
      <c r="C232" s="13"/>
      <c r="D232" s="189" t="s">
        <v>184</v>
      </c>
      <c r="E232" s="195" t="s">
        <v>3</v>
      </c>
      <c r="F232" s="196" t="s">
        <v>1089</v>
      </c>
      <c r="G232" s="13"/>
      <c r="H232" s="197">
        <v>9.5800000000000001</v>
      </c>
      <c r="I232" s="198"/>
      <c r="J232" s="13"/>
      <c r="K232" s="13"/>
      <c r="L232" s="194"/>
      <c r="M232" s="199"/>
      <c r="N232" s="200"/>
      <c r="O232" s="200"/>
      <c r="P232" s="200"/>
      <c r="Q232" s="200"/>
      <c r="R232" s="200"/>
      <c r="S232" s="200"/>
      <c r="T232" s="20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5" t="s">
        <v>184</v>
      </c>
      <c r="AU232" s="195" t="s">
        <v>81</v>
      </c>
      <c r="AV232" s="13" t="s">
        <v>81</v>
      </c>
      <c r="AW232" s="13" t="s">
        <v>33</v>
      </c>
      <c r="AX232" s="13" t="s">
        <v>72</v>
      </c>
      <c r="AY232" s="195" t="s">
        <v>174</v>
      </c>
    </row>
    <row r="233" s="13" customFormat="1">
      <c r="A233" s="13"/>
      <c r="B233" s="194"/>
      <c r="C233" s="13"/>
      <c r="D233" s="189" t="s">
        <v>184</v>
      </c>
      <c r="E233" s="195" t="s">
        <v>3</v>
      </c>
      <c r="F233" s="196" t="s">
        <v>1090</v>
      </c>
      <c r="G233" s="13"/>
      <c r="H233" s="197">
        <v>-335.04000000000002</v>
      </c>
      <c r="I233" s="198"/>
      <c r="J233" s="13"/>
      <c r="K233" s="13"/>
      <c r="L233" s="194"/>
      <c r="M233" s="199"/>
      <c r="N233" s="200"/>
      <c r="O233" s="200"/>
      <c r="P233" s="200"/>
      <c r="Q233" s="200"/>
      <c r="R233" s="200"/>
      <c r="S233" s="200"/>
      <c r="T233" s="20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5" t="s">
        <v>184</v>
      </c>
      <c r="AU233" s="195" t="s">
        <v>81</v>
      </c>
      <c r="AV233" s="13" t="s">
        <v>81</v>
      </c>
      <c r="AW233" s="13" t="s">
        <v>33</v>
      </c>
      <c r="AX233" s="13" t="s">
        <v>72</v>
      </c>
      <c r="AY233" s="195" t="s">
        <v>174</v>
      </c>
    </row>
    <row r="234" s="14" customFormat="1">
      <c r="A234" s="14"/>
      <c r="B234" s="202"/>
      <c r="C234" s="14"/>
      <c r="D234" s="189" t="s">
        <v>184</v>
      </c>
      <c r="E234" s="203" t="s">
        <v>3</v>
      </c>
      <c r="F234" s="204" t="s">
        <v>187</v>
      </c>
      <c r="G234" s="14"/>
      <c r="H234" s="205">
        <v>297.08999999999997</v>
      </c>
      <c r="I234" s="206"/>
      <c r="J234" s="14"/>
      <c r="K234" s="14"/>
      <c r="L234" s="202"/>
      <c r="M234" s="207"/>
      <c r="N234" s="208"/>
      <c r="O234" s="208"/>
      <c r="P234" s="208"/>
      <c r="Q234" s="208"/>
      <c r="R234" s="208"/>
      <c r="S234" s="208"/>
      <c r="T234" s="20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03" t="s">
        <v>184</v>
      </c>
      <c r="AU234" s="203" t="s">
        <v>81</v>
      </c>
      <c r="AV234" s="14" t="s">
        <v>111</v>
      </c>
      <c r="AW234" s="14" t="s">
        <v>33</v>
      </c>
      <c r="AX234" s="14" t="s">
        <v>79</v>
      </c>
      <c r="AY234" s="203" t="s">
        <v>174</v>
      </c>
    </row>
    <row r="235" s="2" customFormat="1">
      <c r="A235" s="40"/>
      <c r="B235" s="175"/>
      <c r="C235" s="176" t="s">
        <v>571</v>
      </c>
      <c r="D235" s="176" t="s">
        <v>176</v>
      </c>
      <c r="E235" s="177" t="s">
        <v>1091</v>
      </c>
      <c r="F235" s="178" t="s">
        <v>1092</v>
      </c>
      <c r="G235" s="179" t="s">
        <v>242</v>
      </c>
      <c r="H235" s="180">
        <v>65.760000000000005</v>
      </c>
      <c r="I235" s="181"/>
      <c r="J235" s="182">
        <f>ROUND(I235*H235,2)</f>
        <v>0</v>
      </c>
      <c r="K235" s="178" t="s">
        <v>180</v>
      </c>
      <c r="L235" s="41"/>
      <c r="M235" s="183" t="s">
        <v>3</v>
      </c>
      <c r="N235" s="184" t="s">
        <v>43</v>
      </c>
      <c r="O235" s="74"/>
      <c r="P235" s="185">
        <f>O235*H235</f>
        <v>0</v>
      </c>
      <c r="Q235" s="185">
        <v>0</v>
      </c>
      <c r="R235" s="185">
        <f>Q235*H235</f>
        <v>0</v>
      </c>
      <c r="S235" s="185">
        <v>0</v>
      </c>
      <c r="T235" s="18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187" t="s">
        <v>111</v>
      </c>
      <c r="AT235" s="187" t="s">
        <v>176</v>
      </c>
      <c r="AU235" s="187" t="s">
        <v>81</v>
      </c>
      <c r="AY235" s="21" t="s">
        <v>174</v>
      </c>
      <c r="BE235" s="188">
        <f>IF(N235="základní",J235,0)</f>
        <v>0</v>
      </c>
      <c r="BF235" s="188">
        <f>IF(N235="snížená",J235,0)</f>
        <v>0</v>
      </c>
      <c r="BG235" s="188">
        <f>IF(N235="zákl. přenesená",J235,0)</f>
        <v>0</v>
      </c>
      <c r="BH235" s="188">
        <f>IF(N235="sníž. přenesená",J235,0)</f>
        <v>0</v>
      </c>
      <c r="BI235" s="188">
        <f>IF(N235="nulová",J235,0)</f>
        <v>0</v>
      </c>
      <c r="BJ235" s="21" t="s">
        <v>79</v>
      </c>
      <c r="BK235" s="188">
        <f>ROUND(I235*H235,2)</f>
        <v>0</v>
      </c>
      <c r="BL235" s="21" t="s">
        <v>111</v>
      </c>
      <c r="BM235" s="187" t="s">
        <v>1093</v>
      </c>
    </row>
    <row r="236" s="2" customFormat="1">
      <c r="A236" s="40"/>
      <c r="B236" s="41"/>
      <c r="C236" s="40"/>
      <c r="D236" s="189" t="s">
        <v>182</v>
      </c>
      <c r="E236" s="40"/>
      <c r="F236" s="190" t="s">
        <v>996</v>
      </c>
      <c r="G236" s="40"/>
      <c r="H236" s="40"/>
      <c r="I236" s="191"/>
      <c r="J236" s="40"/>
      <c r="K236" s="40"/>
      <c r="L236" s="41"/>
      <c r="M236" s="192"/>
      <c r="N236" s="193"/>
      <c r="O236" s="74"/>
      <c r="P236" s="74"/>
      <c r="Q236" s="74"/>
      <c r="R236" s="74"/>
      <c r="S236" s="74"/>
      <c r="T236" s="75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21" t="s">
        <v>182</v>
      </c>
      <c r="AU236" s="21" t="s">
        <v>81</v>
      </c>
    </row>
    <row r="237" s="13" customFormat="1">
      <c r="A237" s="13"/>
      <c r="B237" s="194"/>
      <c r="C237" s="13"/>
      <c r="D237" s="189" t="s">
        <v>184</v>
      </c>
      <c r="E237" s="195" t="s">
        <v>3</v>
      </c>
      <c r="F237" s="196" t="s">
        <v>1094</v>
      </c>
      <c r="G237" s="13"/>
      <c r="H237" s="197">
        <v>56.979999999999997</v>
      </c>
      <c r="I237" s="198"/>
      <c r="J237" s="13"/>
      <c r="K237" s="13"/>
      <c r="L237" s="194"/>
      <c r="M237" s="199"/>
      <c r="N237" s="200"/>
      <c r="O237" s="200"/>
      <c r="P237" s="200"/>
      <c r="Q237" s="200"/>
      <c r="R237" s="200"/>
      <c r="S237" s="200"/>
      <c r="T237" s="20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5" t="s">
        <v>184</v>
      </c>
      <c r="AU237" s="195" t="s">
        <v>81</v>
      </c>
      <c r="AV237" s="13" t="s">
        <v>81</v>
      </c>
      <c r="AW237" s="13" t="s">
        <v>33</v>
      </c>
      <c r="AX237" s="13" t="s">
        <v>72</v>
      </c>
      <c r="AY237" s="195" t="s">
        <v>174</v>
      </c>
    </row>
    <row r="238" s="13" customFormat="1">
      <c r="A238" s="13"/>
      <c r="B238" s="194"/>
      <c r="C238" s="13"/>
      <c r="D238" s="189" t="s">
        <v>184</v>
      </c>
      <c r="E238" s="195" t="s">
        <v>3</v>
      </c>
      <c r="F238" s="196" t="s">
        <v>1095</v>
      </c>
      <c r="G238" s="13"/>
      <c r="H238" s="197">
        <v>3.7400000000000002</v>
      </c>
      <c r="I238" s="198"/>
      <c r="J238" s="13"/>
      <c r="K238" s="13"/>
      <c r="L238" s="194"/>
      <c r="M238" s="199"/>
      <c r="N238" s="200"/>
      <c r="O238" s="200"/>
      <c r="P238" s="200"/>
      <c r="Q238" s="200"/>
      <c r="R238" s="200"/>
      <c r="S238" s="200"/>
      <c r="T238" s="20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5" t="s">
        <v>184</v>
      </c>
      <c r="AU238" s="195" t="s">
        <v>81</v>
      </c>
      <c r="AV238" s="13" t="s">
        <v>81</v>
      </c>
      <c r="AW238" s="13" t="s">
        <v>33</v>
      </c>
      <c r="AX238" s="13" t="s">
        <v>72</v>
      </c>
      <c r="AY238" s="195" t="s">
        <v>174</v>
      </c>
    </row>
    <row r="239" s="13" customFormat="1">
      <c r="A239" s="13"/>
      <c r="B239" s="194"/>
      <c r="C239" s="13"/>
      <c r="D239" s="189" t="s">
        <v>184</v>
      </c>
      <c r="E239" s="195" t="s">
        <v>3</v>
      </c>
      <c r="F239" s="196" t="s">
        <v>1096</v>
      </c>
      <c r="G239" s="13"/>
      <c r="H239" s="197">
        <v>5.04</v>
      </c>
      <c r="I239" s="198"/>
      <c r="J239" s="13"/>
      <c r="K239" s="13"/>
      <c r="L239" s="194"/>
      <c r="M239" s="199"/>
      <c r="N239" s="200"/>
      <c r="O239" s="200"/>
      <c r="P239" s="200"/>
      <c r="Q239" s="200"/>
      <c r="R239" s="200"/>
      <c r="S239" s="200"/>
      <c r="T239" s="20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5" t="s">
        <v>184</v>
      </c>
      <c r="AU239" s="195" t="s">
        <v>81</v>
      </c>
      <c r="AV239" s="13" t="s">
        <v>81</v>
      </c>
      <c r="AW239" s="13" t="s">
        <v>33</v>
      </c>
      <c r="AX239" s="13" t="s">
        <v>72</v>
      </c>
      <c r="AY239" s="195" t="s">
        <v>174</v>
      </c>
    </row>
    <row r="240" s="14" customFormat="1">
      <c r="A240" s="14"/>
      <c r="B240" s="202"/>
      <c r="C240" s="14"/>
      <c r="D240" s="189" t="s">
        <v>184</v>
      </c>
      <c r="E240" s="203" t="s">
        <v>3</v>
      </c>
      <c r="F240" s="204" t="s">
        <v>187</v>
      </c>
      <c r="G240" s="14"/>
      <c r="H240" s="205">
        <v>65.760000000000005</v>
      </c>
      <c r="I240" s="206"/>
      <c r="J240" s="14"/>
      <c r="K240" s="14"/>
      <c r="L240" s="202"/>
      <c r="M240" s="207"/>
      <c r="N240" s="208"/>
      <c r="O240" s="208"/>
      <c r="P240" s="208"/>
      <c r="Q240" s="208"/>
      <c r="R240" s="208"/>
      <c r="S240" s="208"/>
      <c r="T240" s="20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03" t="s">
        <v>184</v>
      </c>
      <c r="AU240" s="203" t="s">
        <v>81</v>
      </c>
      <c r="AV240" s="14" t="s">
        <v>111</v>
      </c>
      <c r="AW240" s="14" t="s">
        <v>33</v>
      </c>
      <c r="AX240" s="14" t="s">
        <v>79</v>
      </c>
      <c r="AY240" s="203" t="s">
        <v>174</v>
      </c>
    </row>
    <row r="241" s="2" customFormat="1" ht="16.5" customHeight="1">
      <c r="A241" s="40"/>
      <c r="B241" s="175"/>
      <c r="C241" s="225" t="s">
        <v>576</v>
      </c>
      <c r="D241" s="225" t="s">
        <v>615</v>
      </c>
      <c r="E241" s="226" t="s">
        <v>628</v>
      </c>
      <c r="F241" s="227" t="s">
        <v>629</v>
      </c>
      <c r="G241" s="228" t="s">
        <v>604</v>
      </c>
      <c r="H241" s="229">
        <v>131.52000000000001</v>
      </c>
      <c r="I241" s="230"/>
      <c r="J241" s="231">
        <f>ROUND(I241*H241,2)</f>
        <v>0</v>
      </c>
      <c r="K241" s="227" t="s">
        <v>180</v>
      </c>
      <c r="L241" s="232"/>
      <c r="M241" s="233" t="s">
        <v>3</v>
      </c>
      <c r="N241" s="234" t="s">
        <v>43</v>
      </c>
      <c r="O241" s="74"/>
      <c r="P241" s="185">
        <f>O241*H241</f>
        <v>0</v>
      </c>
      <c r="Q241" s="185">
        <v>1</v>
      </c>
      <c r="R241" s="185">
        <f>Q241*H241</f>
        <v>131.52000000000001</v>
      </c>
      <c r="S241" s="185">
        <v>0</v>
      </c>
      <c r="T241" s="18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187" t="s">
        <v>218</v>
      </c>
      <c r="AT241" s="187" t="s">
        <v>615</v>
      </c>
      <c r="AU241" s="187" t="s">
        <v>81</v>
      </c>
      <c r="AY241" s="21" t="s">
        <v>174</v>
      </c>
      <c r="BE241" s="188">
        <f>IF(N241="základní",J241,0)</f>
        <v>0</v>
      </c>
      <c r="BF241" s="188">
        <f>IF(N241="snížená",J241,0)</f>
        <v>0</v>
      </c>
      <c r="BG241" s="188">
        <f>IF(N241="zákl. přenesená",J241,0)</f>
        <v>0</v>
      </c>
      <c r="BH241" s="188">
        <f>IF(N241="sníž. přenesená",J241,0)</f>
        <v>0</v>
      </c>
      <c r="BI241" s="188">
        <f>IF(N241="nulová",J241,0)</f>
        <v>0</v>
      </c>
      <c r="BJ241" s="21" t="s">
        <v>79</v>
      </c>
      <c r="BK241" s="188">
        <f>ROUND(I241*H241,2)</f>
        <v>0</v>
      </c>
      <c r="BL241" s="21" t="s">
        <v>111</v>
      </c>
      <c r="BM241" s="187" t="s">
        <v>1097</v>
      </c>
    </row>
    <row r="242" s="13" customFormat="1">
      <c r="A242" s="13"/>
      <c r="B242" s="194"/>
      <c r="C242" s="13"/>
      <c r="D242" s="189" t="s">
        <v>184</v>
      </c>
      <c r="E242" s="195" t="s">
        <v>3</v>
      </c>
      <c r="F242" s="196" t="s">
        <v>1098</v>
      </c>
      <c r="G242" s="13"/>
      <c r="H242" s="197">
        <v>131.52000000000001</v>
      </c>
      <c r="I242" s="198"/>
      <c r="J242" s="13"/>
      <c r="K242" s="13"/>
      <c r="L242" s="194"/>
      <c r="M242" s="199"/>
      <c r="N242" s="200"/>
      <c r="O242" s="200"/>
      <c r="P242" s="200"/>
      <c r="Q242" s="200"/>
      <c r="R242" s="200"/>
      <c r="S242" s="200"/>
      <c r="T242" s="20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5" t="s">
        <v>184</v>
      </c>
      <c r="AU242" s="195" t="s">
        <v>81</v>
      </c>
      <c r="AV242" s="13" t="s">
        <v>81</v>
      </c>
      <c r="AW242" s="13" t="s">
        <v>33</v>
      </c>
      <c r="AX242" s="13" t="s">
        <v>72</v>
      </c>
      <c r="AY242" s="195" t="s">
        <v>174</v>
      </c>
    </row>
    <row r="243" s="14" customFormat="1">
      <c r="A243" s="14"/>
      <c r="B243" s="202"/>
      <c r="C243" s="14"/>
      <c r="D243" s="189" t="s">
        <v>184</v>
      </c>
      <c r="E243" s="203" t="s">
        <v>3</v>
      </c>
      <c r="F243" s="204" t="s">
        <v>187</v>
      </c>
      <c r="G243" s="14"/>
      <c r="H243" s="205">
        <v>131.52000000000001</v>
      </c>
      <c r="I243" s="206"/>
      <c r="J243" s="14"/>
      <c r="K243" s="14"/>
      <c r="L243" s="202"/>
      <c r="M243" s="207"/>
      <c r="N243" s="208"/>
      <c r="O243" s="208"/>
      <c r="P243" s="208"/>
      <c r="Q243" s="208"/>
      <c r="R243" s="208"/>
      <c r="S243" s="208"/>
      <c r="T243" s="20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03" t="s">
        <v>184</v>
      </c>
      <c r="AU243" s="203" t="s">
        <v>81</v>
      </c>
      <c r="AV243" s="14" t="s">
        <v>111</v>
      </c>
      <c r="AW243" s="14" t="s">
        <v>33</v>
      </c>
      <c r="AX243" s="14" t="s">
        <v>79</v>
      </c>
      <c r="AY243" s="203" t="s">
        <v>174</v>
      </c>
    </row>
    <row r="244" s="12" customFormat="1" ht="22.8" customHeight="1">
      <c r="A244" s="12"/>
      <c r="B244" s="162"/>
      <c r="C244" s="12"/>
      <c r="D244" s="163" t="s">
        <v>71</v>
      </c>
      <c r="E244" s="173" t="s">
        <v>89</v>
      </c>
      <c r="F244" s="173" t="s">
        <v>651</v>
      </c>
      <c r="G244" s="12"/>
      <c r="H244" s="12"/>
      <c r="I244" s="165"/>
      <c r="J244" s="174">
        <f>BK244</f>
        <v>0</v>
      </c>
      <c r="K244" s="12"/>
      <c r="L244" s="162"/>
      <c r="M244" s="167"/>
      <c r="N244" s="168"/>
      <c r="O244" s="168"/>
      <c r="P244" s="169">
        <f>SUM(P245:P307)</f>
        <v>0</v>
      </c>
      <c r="Q244" s="168"/>
      <c r="R244" s="169">
        <f>SUM(R245:R307)</f>
        <v>359.04564568000001</v>
      </c>
      <c r="S244" s="168"/>
      <c r="T244" s="170">
        <f>SUM(T245:T307)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163" t="s">
        <v>79</v>
      </c>
      <c r="AT244" s="171" t="s">
        <v>71</v>
      </c>
      <c r="AU244" s="171" t="s">
        <v>79</v>
      </c>
      <c r="AY244" s="163" t="s">
        <v>174</v>
      </c>
      <c r="BK244" s="172">
        <f>SUM(BK245:BK307)</f>
        <v>0</v>
      </c>
    </row>
    <row r="245" s="2" customFormat="1">
      <c r="A245" s="40"/>
      <c r="B245" s="175"/>
      <c r="C245" s="176" t="s">
        <v>581</v>
      </c>
      <c r="D245" s="176" t="s">
        <v>176</v>
      </c>
      <c r="E245" s="177" t="s">
        <v>1099</v>
      </c>
      <c r="F245" s="178" t="s">
        <v>1100</v>
      </c>
      <c r="G245" s="179" t="s">
        <v>242</v>
      </c>
      <c r="H245" s="180">
        <v>15.834</v>
      </c>
      <c r="I245" s="181"/>
      <c r="J245" s="182">
        <f>ROUND(I245*H245,2)</f>
        <v>0</v>
      </c>
      <c r="K245" s="178" t="s">
        <v>180</v>
      </c>
      <c r="L245" s="41"/>
      <c r="M245" s="183" t="s">
        <v>3</v>
      </c>
      <c r="N245" s="184" t="s">
        <v>43</v>
      </c>
      <c r="O245" s="74"/>
      <c r="P245" s="185">
        <f>O245*H245</f>
        <v>0</v>
      </c>
      <c r="Q245" s="185">
        <v>2.7676599999999998</v>
      </c>
      <c r="R245" s="185">
        <f>Q245*H245</f>
        <v>43.823128439999998</v>
      </c>
      <c r="S245" s="185">
        <v>0</v>
      </c>
      <c r="T245" s="18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187" t="s">
        <v>111</v>
      </c>
      <c r="AT245" s="187" t="s">
        <v>176</v>
      </c>
      <c r="AU245" s="187" t="s">
        <v>81</v>
      </c>
      <c r="AY245" s="21" t="s">
        <v>174</v>
      </c>
      <c r="BE245" s="188">
        <f>IF(N245="základní",J245,0)</f>
        <v>0</v>
      </c>
      <c r="BF245" s="188">
        <f>IF(N245="snížená",J245,0)</f>
        <v>0</v>
      </c>
      <c r="BG245" s="188">
        <f>IF(N245="zákl. přenesená",J245,0)</f>
        <v>0</v>
      </c>
      <c r="BH245" s="188">
        <f>IF(N245="sníž. přenesená",J245,0)</f>
        <v>0</v>
      </c>
      <c r="BI245" s="188">
        <f>IF(N245="nulová",J245,0)</f>
        <v>0</v>
      </c>
      <c r="BJ245" s="21" t="s">
        <v>79</v>
      </c>
      <c r="BK245" s="188">
        <f>ROUND(I245*H245,2)</f>
        <v>0</v>
      </c>
      <c r="BL245" s="21" t="s">
        <v>111</v>
      </c>
      <c r="BM245" s="187" t="s">
        <v>1101</v>
      </c>
    </row>
    <row r="246" s="2" customFormat="1">
      <c r="A246" s="40"/>
      <c r="B246" s="41"/>
      <c r="C246" s="40"/>
      <c r="D246" s="189" t="s">
        <v>182</v>
      </c>
      <c r="E246" s="40"/>
      <c r="F246" s="190" t="s">
        <v>990</v>
      </c>
      <c r="G246" s="40"/>
      <c r="H246" s="40"/>
      <c r="I246" s="191"/>
      <c r="J246" s="40"/>
      <c r="K246" s="40"/>
      <c r="L246" s="41"/>
      <c r="M246" s="192"/>
      <c r="N246" s="193"/>
      <c r="O246" s="74"/>
      <c r="P246" s="74"/>
      <c r="Q246" s="74"/>
      <c r="R246" s="74"/>
      <c r="S246" s="74"/>
      <c r="T246" s="75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21" t="s">
        <v>182</v>
      </c>
      <c r="AU246" s="21" t="s">
        <v>81</v>
      </c>
    </row>
    <row r="247" s="13" customFormat="1">
      <c r="A247" s="13"/>
      <c r="B247" s="194"/>
      <c r="C247" s="13"/>
      <c r="D247" s="189" t="s">
        <v>184</v>
      </c>
      <c r="E247" s="195" t="s">
        <v>3</v>
      </c>
      <c r="F247" s="196" t="s">
        <v>1102</v>
      </c>
      <c r="G247" s="13"/>
      <c r="H247" s="197">
        <v>12.48</v>
      </c>
      <c r="I247" s="198"/>
      <c r="J247" s="13"/>
      <c r="K247" s="13"/>
      <c r="L247" s="194"/>
      <c r="M247" s="199"/>
      <c r="N247" s="200"/>
      <c r="O247" s="200"/>
      <c r="P247" s="200"/>
      <c r="Q247" s="200"/>
      <c r="R247" s="200"/>
      <c r="S247" s="200"/>
      <c r="T247" s="20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95" t="s">
        <v>184</v>
      </c>
      <c r="AU247" s="195" t="s">
        <v>81</v>
      </c>
      <c r="AV247" s="13" t="s">
        <v>81</v>
      </c>
      <c r="AW247" s="13" t="s">
        <v>33</v>
      </c>
      <c r="AX247" s="13" t="s">
        <v>72</v>
      </c>
      <c r="AY247" s="195" t="s">
        <v>174</v>
      </c>
    </row>
    <row r="248" s="13" customFormat="1">
      <c r="A248" s="13"/>
      <c r="B248" s="194"/>
      <c r="C248" s="13"/>
      <c r="D248" s="189" t="s">
        <v>184</v>
      </c>
      <c r="E248" s="195" t="s">
        <v>3</v>
      </c>
      <c r="F248" s="196" t="s">
        <v>1103</v>
      </c>
      <c r="G248" s="13"/>
      <c r="H248" s="197">
        <v>0.23400000000000001</v>
      </c>
      <c r="I248" s="198"/>
      <c r="J248" s="13"/>
      <c r="K248" s="13"/>
      <c r="L248" s="194"/>
      <c r="M248" s="199"/>
      <c r="N248" s="200"/>
      <c r="O248" s="200"/>
      <c r="P248" s="200"/>
      <c r="Q248" s="200"/>
      <c r="R248" s="200"/>
      <c r="S248" s="200"/>
      <c r="T248" s="20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5" t="s">
        <v>184</v>
      </c>
      <c r="AU248" s="195" t="s">
        <v>81</v>
      </c>
      <c r="AV248" s="13" t="s">
        <v>81</v>
      </c>
      <c r="AW248" s="13" t="s">
        <v>33</v>
      </c>
      <c r="AX248" s="13" t="s">
        <v>72</v>
      </c>
      <c r="AY248" s="195" t="s">
        <v>174</v>
      </c>
    </row>
    <row r="249" s="13" customFormat="1">
      <c r="A249" s="13"/>
      <c r="B249" s="194"/>
      <c r="C249" s="13"/>
      <c r="D249" s="189" t="s">
        <v>184</v>
      </c>
      <c r="E249" s="195" t="s">
        <v>3</v>
      </c>
      <c r="F249" s="196" t="s">
        <v>1104</v>
      </c>
      <c r="G249" s="13"/>
      <c r="H249" s="197">
        <v>1.2</v>
      </c>
      <c r="I249" s="198"/>
      <c r="J249" s="13"/>
      <c r="K249" s="13"/>
      <c r="L249" s="194"/>
      <c r="M249" s="199"/>
      <c r="N249" s="200"/>
      <c r="O249" s="200"/>
      <c r="P249" s="200"/>
      <c r="Q249" s="200"/>
      <c r="R249" s="200"/>
      <c r="S249" s="200"/>
      <c r="T249" s="20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5" t="s">
        <v>184</v>
      </c>
      <c r="AU249" s="195" t="s">
        <v>81</v>
      </c>
      <c r="AV249" s="13" t="s">
        <v>81</v>
      </c>
      <c r="AW249" s="13" t="s">
        <v>33</v>
      </c>
      <c r="AX249" s="13" t="s">
        <v>72</v>
      </c>
      <c r="AY249" s="195" t="s">
        <v>174</v>
      </c>
    </row>
    <row r="250" s="13" customFormat="1">
      <c r="A250" s="13"/>
      <c r="B250" s="194"/>
      <c r="C250" s="13"/>
      <c r="D250" s="189" t="s">
        <v>184</v>
      </c>
      <c r="E250" s="195" t="s">
        <v>3</v>
      </c>
      <c r="F250" s="196" t="s">
        <v>1105</v>
      </c>
      <c r="G250" s="13"/>
      <c r="H250" s="197">
        <v>1.9199999999999999</v>
      </c>
      <c r="I250" s="198"/>
      <c r="J250" s="13"/>
      <c r="K250" s="13"/>
      <c r="L250" s="194"/>
      <c r="M250" s="199"/>
      <c r="N250" s="200"/>
      <c r="O250" s="200"/>
      <c r="P250" s="200"/>
      <c r="Q250" s="200"/>
      <c r="R250" s="200"/>
      <c r="S250" s="200"/>
      <c r="T250" s="20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5" t="s">
        <v>184</v>
      </c>
      <c r="AU250" s="195" t="s">
        <v>81</v>
      </c>
      <c r="AV250" s="13" t="s">
        <v>81</v>
      </c>
      <c r="AW250" s="13" t="s">
        <v>33</v>
      </c>
      <c r="AX250" s="13" t="s">
        <v>72</v>
      </c>
      <c r="AY250" s="195" t="s">
        <v>174</v>
      </c>
    </row>
    <row r="251" s="14" customFormat="1">
      <c r="A251" s="14"/>
      <c r="B251" s="202"/>
      <c r="C251" s="14"/>
      <c r="D251" s="189" t="s">
        <v>184</v>
      </c>
      <c r="E251" s="203" t="s">
        <v>3</v>
      </c>
      <c r="F251" s="204" t="s">
        <v>187</v>
      </c>
      <c r="G251" s="14"/>
      <c r="H251" s="205">
        <v>15.834</v>
      </c>
      <c r="I251" s="206"/>
      <c r="J251" s="14"/>
      <c r="K251" s="14"/>
      <c r="L251" s="202"/>
      <c r="M251" s="207"/>
      <c r="N251" s="208"/>
      <c r="O251" s="208"/>
      <c r="P251" s="208"/>
      <c r="Q251" s="208"/>
      <c r="R251" s="208"/>
      <c r="S251" s="208"/>
      <c r="T251" s="20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03" t="s">
        <v>184</v>
      </c>
      <c r="AU251" s="203" t="s">
        <v>81</v>
      </c>
      <c r="AV251" s="14" t="s">
        <v>111</v>
      </c>
      <c r="AW251" s="14" t="s">
        <v>33</v>
      </c>
      <c r="AX251" s="14" t="s">
        <v>79</v>
      </c>
      <c r="AY251" s="203" t="s">
        <v>174</v>
      </c>
    </row>
    <row r="252" s="2" customFormat="1">
      <c r="A252" s="40"/>
      <c r="B252" s="175"/>
      <c r="C252" s="176" t="s">
        <v>586</v>
      </c>
      <c r="D252" s="176" t="s">
        <v>176</v>
      </c>
      <c r="E252" s="177" t="s">
        <v>1106</v>
      </c>
      <c r="F252" s="178" t="s">
        <v>1107</v>
      </c>
      <c r="G252" s="179" t="s">
        <v>179</v>
      </c>
      <c r="H252" s="180">
        <v>57.119999999999997</v>
      </c>
      <c r="I252" s="181"/>
      <c r="J252" s="182">
        <f>ROUND(I252*H252,2)</f>
        <v>0</v>
      </c>
      <c r="K252" s="178" t="s">
        <v>180</v>
      </c>
      <c r="L252" s="41"/>
      <c r="M252" s="183" t="s">
        <v>3</v>
      </c>
      <c r="N252" s="184" t="s">
        <v>43</v>
      </c>
      <c r="O252" s="74"/>
      <c r="P252" s="185">
        <f>O252*H252</f>
        <v>0</v>
      </c>
      <c r="Q252" s="185">
        <v>0.00726</v>
      </c>
      <c r="R252" s="185">
        <f>Q252*H252</f>
        <v>0.41469119999999998</v>
      </c>
      <c r="S252" s="185">
        <v>0</v>
      </c>
      <c r="T252" s="18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187" t="s">
        <v>111</v>
      </c>
      <c r="AT252" s="187" t="s">
        <v>176</v>
      </c>
      <c r="AU252" s="187" t="s">
        <v>81</v>
      </c>
      <c r="AY252" s="21" t="s">
        <v>174</v>
      </c>
      <c r="BE252" s="188">
        <f>IF(N252="základní",J252,0)</f>
        <v>0</v>
      </c>
      <c r="BF252" s="188">
        <f>IF(N252="snížená",J252,0)</f>
        <v>0</v>
      </c>
      <c r="BG252" s="188">
        <f>IF(N252="zákl. přenesená",J252,0)</f>
        <v>0</v>
      </c>
      <c r="BH252" s="188">
        <f>IF(N252="sníž. přenesená",J252,0)</f>
        <v>0</v>
      </c>
      <c r="BI252" s="188">
        <f>IF(N252="nulová",J252,0)</f>
        <v>0</v>
      </c>
      <c r="BJ252" s="21" t="s">
        <v>79</v>
      </c>
      <c r="BK252" s="188">
        <f>ROUND(I252*H252,2)</f>
        <v>0</v>
      </c>
      <c r="BL252" s="21" t="s">
        <v>111</v>
      </c>
      <c r="BM252" s="187" t="s">
        <v>1108</v>
      </c>
    </row>
    <row r="253" s="2" customFormat="1">
      <c r="A253" s="40"/>
      <c r="B253" s="41"/>
      <c r="C253" s="40"/>
      <c r="D253" s="189" t="s">
        <v>182</v>
      </c>
      <c r="E253" s="40"/>
      <c r="F253" s="190" t="s">
        <v>631</v>
      </c>
      <c r="G253" s="40"/>
      <c r="H253" s="40"/>
      <c r="I253" s="191"/>
      <c r="J253" s="40"/>
      <c r="K253" s="40"/>
      <c r="L253" s="41"/>
      <c r="M253" s="192"/>
      <c r="N253" s="193"/>
      <c r="O253" s="74"/>
      <c r="P253" s="74"/>
      <c r="Q253" s="74"/>
      <c r="R253" s="74"/>
      <c r="S253" s="74"/>
      <c r="T253" s="75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21" t="s">
        <v>182</v>
      </c>
      <c r="AU253" s="21" t="s">
        <v>81</v>
      </c>
    </row>
    <row r="254" s="13" customFormat="1">
      <c r="A254" s="13"/>
      <c r="B254" s="194"/>
      <c r="C254" s="13"/>
      <c r="D254" s="189" t="s">
        <v>184</v>
      </c>
      <c r="E254" s="195" t="s">
        <v>3</v>
      </c>
      <c r="F254" s="196" t="s">
        <v>1109</v>
      </c>
      <c r="G254" s="13"/>
      <c r="H254" s="197">
        <v>3.8399999999999999</v>
      </c>
      <c r="I254" s="198"/>
      <c r="J254" s="13"/>
      <c r="K254" s="13"/>
      <c r="L254" s="194"/>
      <c r="M254" s="199"/>
      <c r="N254" s="200"/>
      <c r="O254" s="200"/>
      <c r="P254" s="200"/>
      <c r="Q254" s="200"/>
      <c r="R254" s="200"/>
      <c r="S254" s="200"/>
      <c r="T254" s="20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5" t="s">
        <v>184</v>
      </c>
      <c r="AU254" s="195" t="s">
        <v>81</v>
      </c>
      <c r="AV254" s="13" t="s">
        <v>81</v>
      </c>
      <c r="AW254" s="13" t="s">
        <v>33</v>
      </c>
      <c r="AX254" s="13" t="s">
        <v>72</v>
      </c>
      <c r="AY254" s="195" t="s">
        <v>174</v>
      </c>
    </row>
    <row r="255" s="13" customFormat="1">
      <c r="A255" s="13"/>
      <c r="B255" s="194"/>
      <c r="C255" s="13"/>
      <c r="D255" s="189" t="s">
        <v>184</v>
      </c>
      <c r="E255" s="195" t="s">
        <v>3</v>
      </c>
      <c r="F255" s="196" t="s">
        <v>1110</v>
      </c>
      <c r="G255" s="13"/>
      <c r="H255" s="197">
        <v>41.600000000000001</v>
      </c>
      <c r="I255" s="198"/>
      <c r="J255" s="13"/>
      <c r="K255" s="13"/>
      <c r="L255" s="194"/>
      <c r="M255" s="199"/>
      <c r="N255" s="200"/>
      <c r="O255" s="200"/>
      <c r="P255" s="200"/>
      <c r="Q255" s="200"/>
      <c r="R255" s="200"/>
      <c r="S255" s="200"/>
      <c r="T255" s="20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5" t="s">
        <v>184</v>
      </c>
      <c r="AU255" s="195" t="s">
        <v>81</v>
      </c>
      <c r="AV255" s="13" t="s">
        <v>81</v>
      </c>
      <c r="AW255" s="13" t="s">
        <v>33</v>
      </c>
      <c r="AX255" s="13" t="s">
        <v>72</v>
      </c>
      <c r="AY255" s="195" t="s">
        <v>174</v>
      </c>
    </row>
    <row r="256" s="13" customFormat="1">
      <c r="A256" s="13"/>
      <c r="B256" s="194"/>
      <c r="C256" s="13"/>
      <c r="D256" s="189" t="s">
        <v>184</v>
      </c>
      <c r="E256" s="195" t="s">
        <v>3</v>
      </c>
      <c r="F256" s="196" t="s">
        <v>1111</v>
      </c>
      <c r="G256" s="13"/>
      <c r="H256" s="197">
        <v>0.35999999999999999</v>
      </c>
      <c r="I256" s="198"/>
      <c r="J256" s="13"/>
      <c r="K256" s="13"/>
      <c r="L256" s="194"/>
      <c r="M256" s="199"/>
      <c r="N256" s="200"/>
      <c r="O256" s="200"/>
      <c r="P256" s="200"/>
      <c r="Q256" s="200"/>
      <c r="R256" s="200"/>
      <c r="S256" s="200"/>
      <c r="T256" s="20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95" t="s">
        <v>184</v>
      </c>
      <c r="AU256" s="195" t="s">
        <v>81</v>
      </c>
      <c r="AV256" s="13" t="s">
        <v>81</v>
      </c>
      <c r="AW256" s="13" t="s">
        <v>33</v>
      </c>
      <c r="AX256" s="13" t="s">
        <v>72</v>
      </c>
      <c r="AY256" s="195" t="s">
        <v>174</v>
      </c>
    </row>
    <row r="257" s="13" customFormat="1">
      <c r="A257" s="13"/>
      <c r="B257" s="194"/>
      <c r="C257" s="13"/>
      <c r="D257" s="189" t="s">
        <v>184</v>
      </c>
      <c r="E257" s="195" t="s">
        <v>3</v>
      </c>
      <c r="F257" s="196" t="s">
        <v>1112</v>
      </c>
      <c r="G257" s="13"/>
      <c r="H257" s="197">
        <v>1.5600000000000001</v>
      </c>
      <c r="I257" s="198"/>
      <c r="J257" s="13"/>
      <c r="K257" s="13"/>
      <c r="L257" s="194"/>
      <c r="M257" s="199"/>
      <c r="N257" s="200"/>
      <c r="O257" s="200"/>
      <c r="P257" s="200"/>
      <c r="Q257" s="200"/>
      <c r="R257" s="200"/>
      <c r="S257" s="200"/>
      <c r="T257" s="20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95" t="s">
        <v>184</v>
      </c>
      <c r="AU257" s="195" t="s">
        <v>81</v>
      </c>
      <c r="AV257" s="13" t="s">
        <v>81</v>
      </c>
      <c r="AW257" s="13" t="s">
        <v>33</v>
      </c>
      <c r="AX257" s="13" t="s">
        <v>72</v>
      </c>
      <c r="AY257" s="195" t="s">
        <v>174</v>
      </c>
    </row>
    <row r="258" s="13" customFormat="1">
      <c r="A258" s="13"/>
      <c r="B258" s="194"/>
      <c r="C258" s="13"/>
      <c r="D258" s="189" t="s">
        <v>184</v>
      </c>
      <c r="E258" s="195" t="s">
        <v>3</v>
      </c>
      <c r="F258" s="196" t="s">
        <v>1113</v>
      </c>
      <c r="G258" s="13"/>
      <c r="H258" s="197">
        <v>1.6000000000000001</v>
      </c>
      <c r="I258" s="198"/>
      <c r="J258" s="13"/>
      <c r="K258" s="13"/>
      <c r="L258" s="194"/>
      <c r="M258" s="199"/>
      <c r="N258" s="200"/>
      <c r="O258" s="200"/>
      <c r="P258" s="200"/>
      <c r="Q258" s="200"/>
      <c r="R258" s="200"/>
      <c r="S258" s="200"/>
      <c r="T258" s="20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95" t="s">
        <v>184</v>
      </c>
      <c r="AU258" s="195" t="s">
        <v>81</v>
      </c>
      <c r="AV258" s="13" t="s">
        <v>81</v>
      </c>
      <c r="AW258" s="13" t="s">
        <v>33</v>
      </c>
      <c r="AX258" s="13" t="s">
        <v>72</v>
      </c>
      <c r="AY258" s="195" t="s">
        <v>174</v>
      </c>
    </row>
    <row r="259" s="13" customFormat="1">
      <c r="A259" s="13"/>
      <c r="B259" s="194"/>
      <c r="C259" s="13"/>
      <c r="D259" s="189" t="s">
        <v>184</v>
      </c>
      <c r="E259" s="195" t="s">
        <v>3</v>
      </c>
      <c r="F259" s="196" t="s">
        <v>1114</v>
      </c>
      <c r="G259" s="13"/>
      <c r="H259" s="197">
        <v>2.0800000000000001</v>
      </c>
      <c r="I259" s="198"/>
      <c r="J259" s="13"/>
      <c r="K259" s="13"/>
      <c r="L259" s="194"/>
      <c r="M259" s="199"/>
      <c r="N259" s="200"/>
      <c r="O259" s="200"/>
      <c r="P259" s="200"/>
      <c r="Q259" s="200"/>
      <c r="R259" s="200"/>
      <c r="S259" s="200"/>
      <c r="T259" s="20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95" t="s">
        <v>184</v>
      </c>
      <c r="AU259" s="195" t="s">
        <v>81</v>
      </c>
      <c r="AV259" s="13" t="s">
        <v>81</v>
      </c>
      <c r="AW259" s="13" t="s">
        <v>33</v>
      </c>
      <c r="AX259" s="13" t="s">
        <v>72</v>
      </c>
      <c r="AY259" s="195" t="s">
        <v>174</v>
      </c>
    </row>
    <row r="260" s="13" customFormat="1">
      <c r="A260" s="13"/>
      <c r="B260" s="194"/>
      <c r="C260" s="13"/>
      <c r="D260" s="189" t="s">
        <v>184</v>
      </c>
      <c r="E260" s="195" t="s">
        <v>3</v>
      </c>
      <c r="F260" s="196" t="s">
        <v>1115</v>
      </c>
      <c r="G260" s="13"/>
      <c r="H260" s="197">
        <v>1.28</v>
      </c>
      <c r="I260" s="198"/>
      <c r="J260" s="13"/>
      <c r="K260" s="13"/>
      <c r="L260" s="194"/>
      <c r="M260" s="199"/>
      <c r="N260" s="200"/>
      <c r="O260" s="200"/>
      <c r="P260" s="200"/>
      <c r="Q260" s="200"/>
      <c r="R260" s="200"/>
      <c r="S260" s="200"/>
      <c r="T260" s="20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5" t="s">
        <v>184</v>
      </c>
      <c r="AU260" s="195" t="s">
        <v>81</v>
      </c>
      <c r="AV260" s="13" t="s">
        <v>81</v>
      </c>
      <c r="AW260" s="13" t="s">
        <v>33</v>
      </c>
      <c r="AX260" s="13" t="s">
        <v>72</v>
      </c>
      <c r="AY260" s="195" t="s">
        <v>174</v>
      </c>
    </row>
    <row r="261" s="13" customFormat="1">
      <c r="A261" s="13"/>
      <c r="B261" s="194"/>
      <c r="C261" s="13"/>
      <c r="D261" s="189" t="s">
        <v>184</v>
      </c>
      <c r="E261" s="195" t="s">
        <v>3</v>
      </c>
      <c r="F261" s="196" t="s">
        <v>1116</v>
      </c>
      <c r="G261" s="13"/>
      <c r="H261" s="197">
        <v>4.7999999999999998</v>
      </c>
      <c r="I261" s="198"/>
      <c r="J261" s="13"/>
      <c r="K261" s="13"/>
      <c r="L261" s="194"/>
      <c r="M261" s="199"/>
      <c r="N261" s="200"/>
      <c r="O261" s="200"/>
      <c r="P261" s="200"/>
      <c r="Q261" s="200"/>
      <c r="R261" s="200"/>
      <c r="S261" s="200"/>
      <c r="T261" s="20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5" t="s">
        <v>184</v>
      </c>
      <c r="AU261" s="195" t="s">
        <v>81</v>
      </c>
      <c r="AV261" s="13" t="s">
        <v>81</v>
      </c>
      <c r="AW261" s="13" t="s">
        <v>33</v>
      </c>
      <c r="AX261" s="13" t="s">
        <v>72</v>
      </c>
      <c r="AY261" s="195" t="s">
        <v>174</v>
      </c>
    </row>
    <row r="262" s="14" customFormat="1">
      <c r="A262" s="14"/>
      <c r="B262" s="202"/>
      <c r="C262" s="14"/>
      <c r="D262" s="189" t="s">
        <v>184</v>
      </c>
      <c r="E262" s="203" t="s">
        <v>3</v>
      </c>
      <c r="F262" s="204" t="s">
        <v>187</v>
      </c>
      <c r="G262" s="14"/>
      <c r="H262" s="205">
        <v>57.119999999999997</v>
      </c>
      <c r="I262" s="206"/>
      <c r="J262" s="14"/>
      <c r="K262" s="14"/>
      <c r="L262" s="202"/>
      <c r="M262" s="207"/>
      <c r="N262" s="208"/>
      <c r="O262" s="208"/>
      <c r="P262" s="208"/>
      <c r="Q262" s="208"/>
      <c r="R262" s="208"/>
      <c r="S262" s="208"/>
      <c r="T262" s="20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03" t="s">
        <v>184</v>
      </c>
      <c r="AU262" s="203" t="s">
        <v>81</v>
      </c>
      <c r="AV262" s="14" t="s">
        <v>111</v>
      </c>
      <c r="AW262" s="14" t="s">
        <v>33</v>
      </c>
      <c r="AX262" s="14" t="s">
        <v>79</v>
      </c>
      <c r="AY262" s="203" t="s">
        <v>174</v>
      </c>
    </row>
    <row r="263" s="2" customFormat="1">
      <c r="A263" s="40"/>
      <c r="B263" s="175"/>
      <c r="C263" s="176" t="s">
        <v>594</v>
      </c>
      <c r="D263" s="176" t="s">
        <v>176</v>
      </c>
      <c r="E263" s="177" t="s">
        <v>1117</v>
      </c>
      <c r="F263" s="178" t="s">
        <v>1118</v>
      </c>
      <c r="G263" s="179" t="s">
        <v>179</v>
      </c>
      <c r="H263" s="180">
        <v>57.119999999999997</v>
      </c>
      <c r="I263" s="181"/>
      <c r="J263" s="182">
        <f>ROUND(I263*H263,2)</f>
        <v>0</v>
      </c>
      <c r="K263" s="178" t="s">
        <v>180</v>
      </c>
      <c r="L263" s="41"/>
      <c r="M263" s="183" t="s">
        <v>3</v>
      </c>
      <c r="N263" s="184" t="s">
        <v>43</v>
      </c>
      <c r="O263" s="74"/>
      <c r="P263" s="185">
        <f>O263*H263</f>
        <v>0</v>
      </c>
      <c r="Q263" s="185">
        <v>0.00085999999999999998</v>
      </c>
      <c r="R263" s="185">
        <f>Q263*H263</f>
        <v>0.049123199999999999</v>
      </c>
      <c r="S263" s="185">
        <v>0</v>
      </c>
      <c r="T263" s="18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187" t="s">
        <v>111</v>
      </c>
      <c r="AT263" s="187" t="s">
        <v>176</v>
      </c>
      <c r="AU263" s="187" t="s">
        <v>81</v>
      </c>
      <c r="AY263" s="21" t="s">
        <v>174</v>
      </c>
      <c r="BE263" s="188">
        <f>IF(N263="základní",J263,0)</f>
        <v>0</v>
      </c>
      <c r="BF263" s="188">
        <f>IF(N263="snížená",J263,0)</f>
        <v>0</v>
      </c>
      <c r="BG263" s="188">
        <f>IF(N263="zákl. přenesená",J263,0)</f>
        <v>0</v>
      </c>
      <c r="BH263" s="188">
        <f>IF(N263="sníž. přenesená",J263,0)</f>
        <v>0</v>
      </c>
      <c r="BI263" s="188">
        <f>IF(N263="nulová",J263,0)</f>
        <v>0</v>
      </c>
      <c r="BJ263" s="21" t="s">
        <v>79</v>
      </c>
      <c r="BK263" s="188">
        <f>ROUND(I263*H263,2)</f>
        <v>0</v>
      </c>
      <c r="BL263" s="21" t="s">
        <v>111</v>
      </c>
      <c r="BM263" s="187" t="s">
        <v>1119</v>
      </c>
    </row>
    <row r="264" s="2" customFormat="1">
      <c r="A264" s="40"/>
      <c r="B264" s="41"/>
      <c r="C264" s="40"/>
      <c r="D264" s="189" t="s">
        <v>182</v>
      </c>
      <c r="E264" s="40"/>
      <c r="F264" s="190" t="s">
        <v>1120</v>
      </c>
      <c r="G264" s="40"/>
      <c r="H264" s="40"/>
      <c r="I264" s="191"/>
      <c r="J264" s="40"/>
      <c r="K264" s="40"/>
      <c r="L264" s="41"/>
      <c r="M264" s="192"/>
      <c r="N264" s="193"/>
      <c r="O264" s="74"/>
      <c r="P264" s="74"/>
      <c r="Q264" s="74"/>
      <c r="R264" s="74"/>
      <c r="S264" s="74"/>
      <c r="T264" s="75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21" t="s">
        <v>182</v>
      </c>
      <c r="AU264" s="21" t="s">
        <v>81</v>
      </c>
    </row>
    <row r="265" s="2" customFormat="1">
      <c r="A265" s="40"/>
      <c r="B265" s="175"/>
      <c r="C265" s="176" t="s">
        <v>601</v>
      </c>
      <c r="D265" s="176" t="s">
        <v>176</v>
      </c>
      <c r="E265" s="177" t="s">
        <v>1121</v>
      </c>
      <c r="F265" s="178" t="s">
        <v>1122</v>
      </c>
      <c r="G265" s="179" t="s">
        <v>242</v>
      </c>
      <c r="H265" s="180">
        <v>22.004999999999999</v>
      </c>
      <c r="I265" s="181"/>
      <c r="J265" s="182">
        <f>ROUND(I265*H265,2)</f>
        <v>0</v>
      </c>
      <c r="K265" s="178" t="s">
        <v>180</v>
      </c>
      <c r="L265" s="41"/>
      <c r="M265" s="183" t="s">
        <v>3</v>
      </c>
      <c r="N265" s="184" t="s">
        <v>43</v>
      </c>
      <c r="O265" s="74"/>
      <c r="P265" s="185">
        <f>O265*H265</f>
        <v>0</v>
      </c>
      <c r="Q265" s="185">
        <v>2.5143</v>
      </c>
      <c r="R265" s="185">
        <f>Q265*H265</f>
        <v>55.327171499999999</v>
      </c>
      <c r="S265" s="185">
        <v>0</v>
      </c>
      <c r="T265" s="18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187" t="s">
        <v>111</v>
      </c>
      <c r="AT265" s="187" t="s">
        <v>176</v>
      </c>
      <c r="AU265" s="187" t="s">
        <v>81</v>
      </c>
      <c r="AY265" s="21" t="s">
        <v>174</v>
      </c>
      <c r="BE265" s="188">
        <f>IF(N265="základní",J265,0)</f>
        <v>0</v>
      </c>
      <c r="BF265" s="188">
        <f>IF(N265="snížená",J265,0)</f>
        <v>0</v>
      </c>
      <c r="BG265" s="188">
        <f>IF(N265="zákl. přenesená",J265,0)</f>
        <v>0</v>
      </c>
      <c r="BH265" s="188">
        <f>IF(N265="sníž. přenesená",J265,0)</f>
        <v>0</v>
      </c>
      <c r="BI265" s="188">
        <f>IF(N265="nulová",J265,0)</f>
        <v>0</v>
      </c>
      <c r="BJ265" s="21" t="s">
        <v>79</v>
      </c>
      <c r="BK265" s="188">
        <f>ROUND(I265*H265,2)</f>
        <v>0</v>
      </c>
      <c r="BL265" s="21" t="s">
        <v>111</v>
      </c>
      <c r="BM265" s="187" t="s">
        <v>1123</v>
      </c>
    </row>
    <row r="266" s="2" customFormat="1">
      <c r="A266" s="40"/>
      <c r="B266" s="41"/>
      <c r="C266" s="40"/>
      <c r="D266" s="189" t="s">
        <v>182</v>
      </c>
      <c r="E266" s="40"/>
      <c r="F266" s="190" t="s">
        <v>1124</v>
      </c>
      <c r="G266" s="40"/>
      <c r="H266" s="40"/>
      <c r="I266" s="191"/>
      <c r="J266" s="40"/>
      <c r="K266" s="40"/>
      <c r="L266" s="41"/>
      <c r="M266" s="192"/>
      <c r="N266" s="193"/>
      <c r="O266" s="74"/>
      <c r="P266" s="74"/>
      <c r="Q266" s="74"/>
      <c r="R266" s="74"/>
      <c r="S266" s="74"/>
      <c r="T266" s="75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21" t="s">
        <v>182</v>
      </c>
      <c r="AU266" s="21" t="s">
        <v>81</v>
      </c>
    </row>
    <row r="267" s="13" customFormat="1">
      <c r="A267" s="13"/>
      <c r="B267" s="194"/>
      <c r="C267" s="13"/>
      <c r="D267" s="189" t="s">
        <v>184</v>
      </c>
      <c r="E267" s="195" t="s">
        <v>3</v>
      </c>
      <c r="F267" s="196" t="s">
        <v>1125</v>
      </c>
      <c r="G267" s="13"/>
      <c r="H267" s="197">
        <v>7.9199999999999999</v>
      </c>
      <c r="I267" s="198"/>
      <c r="J267" s="13"/>
      <c r="K267" s="13"/>
      <c r="L267" s="194"/>
      <c r="M267" s="199"/>
      <c r="N267" s="200"/>
      <c r="O267" s="200"/>
      <c r="P267" s="200"/>
      <c r="Q267" s="200"/>
      <c r="R267" s="200"/>
      <c r="S267" s="200"/>
      <c r="T267" s="20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5" t="s">
        <v>184</v>
      </c>
      <c r="AU267" s="195" t="s">
        <v>81</v>
      </c>
      <c r="AV267" s="13" t="s">
        <v>81</v>
      </c>
      <c r="AW267" s="13" t="s">
        <v>33</v>
      </c>
      <c r="AX267" s="13" t="s">
        <v>72</v>
      </c>
      <c r="AY267" s="195" t="s">
        <v>174</v>
      </c>
    </row>
    <row r="268" s="13" customFormat="1">
      <c r="A268" s="13"/>
      <c r="B268" s="194"/>
      <c r="C268" s="13"/>
      <c r="D268" s="189" t="s">
        <v>184</v>
      </c>
      <c r="E268" s="195" t="s">
        <v>3</v>
      </c>
      <c r="F268" s="196" t="s">
        <v>1126</v>
      </c>
      <c r="G268" s="13"/>
      <c r="H268" s="197">
        <v>8.1899999999999995</v>
      </c>
      <c r="I268" s="198"/>
      <c r="J268" s="13"/>
      <c r="K268" s="13"/>
      <c r="L268" s="194"/>
      <c r="M268" s="199"/>
      <c r="N268" s="200"/>
      <c r="O268" s="200"/>
      <c r="P268" s="200"/>
      <c r="Q268" s="200"/>
      <c r="R268" s="200"/>
      <c r="S268" s="200"/>
      <c r="T268" s="20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5" t="s">
        <v>184</v>
      </c>
      <c r="AU268" s="195" t="s">
        <v>81</v>
      </c>
      <c r="AV268" s="13" t="s">
        <v>81</v>
      </c>
      <c r="AW268" s="13" t="s">
        <v>33</v>
      </c>
      <c r="AX268" s="13" t="s">
        <v>72</v>
      </c>
      <c r="AY268" s="195" t="s">
        <v>174</v>
      </c>
    </row>
    <row r="269" s="13" customFormat="1">
      <c r="A269" s="13"/>
      <c r="B269" s="194"/>
      <c r="C269" s="13"/>
      <c r="D269" s="189" t="s">
        <v>184</v>
      </c>
      <c r="E269" s="195" t="s">
        <v>3</v>
      </c>
      <c r="F269" s="196" t="s">
        <v>1127</v>
      </c>
      <c r="G269" s="13"/>
      <c r="H269" s="197">
        <v>5.8949999999999996</v>
      </c>
      <c r="I269" s="198"/>
      <c r="J269" s="13"/>
      <c r="K269" s="13"/>
      <c r="L269" s="194"/>
      <c r="M269" s="199"/>
      <c r="N269" s="200"/>
      <c r="O269" s="200"/>
      <c r="P269" s="200"/>
      <c r="Q269" s="200"/>
      <c r="R269" s="200"/>
      <c r="S269" s="200"/>
      <c r="T269" s="20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5" t="s">
        <v>184</v>
      </c>
      <c r="AU269" s="195" t="s">
        <v>81</v>
      </c>
      <c r="AV269" s="13" t="s">
        <v>81</v>
      </c>
      <c r="AW269" s="13" t="s">
        <v>33</v>
      </c>
      <c r="AX269" s="13" t="s">
        <v>72</v>
      </c>
      <c r="AY269" s="195" t="s">
        <v>174</v>
      </c>
    </row>
    <row r="270" s="14" customFormat="1">
      <c r="A270" s="14"/>
      <c r="B270" s="202"/>
      <c r="C270" s="14"/>
      <c r="D270" s="189" t="s">
        <v>184</v>
      </c>
      <c r="E270" s="203" t="s">
        <v>3</v>
      </c>
      <c r="F270" s="204" t="s">
        <v>187</v>
      </c>
      <c r="G270" s="14"/>
      <c r="H270" s="205">
        <v>22.004999999999999</v>
      </c>
      <c r="I270" s="206"/>
      <c r="J270" s="14"/>
      <c r="K270" s="14"/>
      <c r="L270" s="202"/>
      <c r="M270" s="207"/>
      <c r="N270" s="208"/>
      <c r="O270" s="208"/>
      <c r="P270" s="208"/>
      <c r="Q270" s="208"/>
      <c r="R270" s="208"/>
      <c r="S270" s="208"/>
      <c r="T270" s="20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03" t="s">
        <v>184</v>
      </c>
      <c r="AU270" s="203" t="s">
        <v>81</v>
      </c>
      <c r="AV270" s="14" t="s">
        <v>111</v>
      </c>
      <c r="AW270" s="14" t="s">
        <v>33</v>
      </c>
      <c r="AX270" s="14" t="s">
        <v>79</v>
      </c>
      <c r="AY270" s="203" t="s">
        <v>174</v>
      </c>
    </row>
    <row r="271" s="2" customFormat="1">
      <c r="A271" s="40"/>
      <c r="B271" s="175"/>
      <c r="C271" s="176" t="s">
        <v>607</v>
      </c>
      <c r="D271" s="176" t="s">
        <v>176</v>
      </c>
      <c r="E271" s="177" t="s">
        <v>1128</v>
      </c>
      <c r="F271" s="178" t="s">
        <v>1129</v>
      </c>
      <c r="G271" s="179" t="s">
        <v>242</v>
      </c>
      <c r="H271" s="180">
        <v>85.308000000000007</v>
      </c>
      <c r="I271" s="181"/>
      <c r="J271" s="182">
        <f>ROUND(I271*H271,2)</f>
        <v>0</v>
      </c>
      <c r="K271" s="178" t="s">
        <v>180</v>
      </c>
      <c r="L271" s="41"/>
      <c r="M271" s="183" t="s">
        <v>3</v>
      </c>
      <c r="N271" s="184" t="s">
        <v>43</v>
      </c>
      <c r="O271" s="74"/>
      <c r="P271" s="185">
        <f>O271*H271</f>
        <v>0</v>
      </c>
      <c r="Q271" s="185">
        <v>2.5023499999999999</v>
      </c>
      <c r="R271" s="185">
        <f>Q271*H271</f>
        <v>213.47047380000001</v>
      </c>
      <c r="S271" s="185">
        <v>0</v>
      </c>
      <c r="T271" s="18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187" t="s">
        <v>111</v>
      </c>
      <c r="AT271" s="187" t="s">
        <v>176</v>
      </c>
      <c r="AU271" s="187" t="s">
        <v>81</v>
      </c>
      <c r="AY271" s="21" t="s">
        <v>174</v>
      </c>
      <c r="BE271" s="188">
        <f>IF(N271="základní",J271,0)</f>
        <v>0</v>
      </c>
      <c r="BF271" s="188">
        <f>IF(N271="snížená",J271,0)</f>
        <v>0</v>
      </c>
      <c r="BG271" s="188">
        <f>IF(N271="zákl. přenesená",J271,0)</f>
        <v>0</v>
      </c>
      <c r="BH271" s="188">
        <f>IF(N271="sníž. přenesená",J271,0)</f>
        <v>0</v>
      </c>
      <c r="BI271" s="188">
        <f>IF(N271="nulová",J271,0)</f>
        <v>0</v>
      </c>
      <c r="BJ271" s="21" t="s">
        <v>79</v>
      </c>
      <c r="BK271" s="188">
        <f>ROUND(I271*H271,2)</f>
        <v>0</v>
      </c>
      <c r="BL271" s="21" t="s">
        <v>111</v>
      </c>
      <c r="BM271" s="187" t="s">
        <v>1130</v>
      </c>
    </row>
    <row r="272" s="2" customFormat="1">
      <c r="A272" s="40"/>
      <c r="B272" s="41"/>
      <c r="C272" s="40"/>
      <c r="D272" s="189" t="s">
        <v>182</v>
      </c>
      <c r="E272" s="40"/>
      <c r="F272" s="190" t="s">
        <v>1124</v>
      </c>
      <c r="G272" s="40"/>
      <c r="H272" s="40"/>
      <c r="I272" s="191"/>
      <c r="J272" s="40"/>
      <c r="K272" s="40"/>
      <c r="L272" s="41"/>
      <c r="M272" s="192"/>
      <c r="N272" s="193"/>
      <c r="O272" s="74"/>
      <c r="P272" s="74"/>
      <c r="Q272" s="74"/>
      <c r="R272" s="74"/>
      <c r="S272" s="74"/>
      <c r="T272" s="75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21" t="s">
        <v>182</v>
      </c>
      <c r="AU272" s="21" t="s">
        <v>81</v>
      </c>
    </row>
    <row r="273" s="13" customFormat="1">
      <c r="A273" s="13"/>
      <c r="B273" s="194"/>
      <c r="C273" s="13"/>
      <c r="D273" s="189" t="s">
        <v>184</v>
      </c>
      <c r="E273" s="195" t="s">
        <v>3</v>
      </c>
      <c r="F273" s="196" t="s">
        <v>1131</v>
      </c>
      <c r="G273" s="13"/>
      <c r="H273" s="197">
        <v>33.222000000000001</v>
      </c>
      <c r="I273" s="198"/>
      <c r="J273" s="13"/>
      <c r="K273" s="13"/>
      <c r="L273" s="194"/>
      <c r="M273" s="199"/>
      <c r="N273" s="200"/>
      <c r="O273" s="200"/>
      <c r="P273" s="200"/>
      <c r="Q273" s="200"/>
      <c r="R273" s="200"/>
      <c r="S273" s="200"/>
      <c r="T273" s="20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95" t="s">
        <v>184</v>
      </c>
      <c r="AU273" s="195" t="s">
        <v>81</v>
      </c>
      <c r="AV273" s="13" t="s">
        <v>81</v>
      </c>
      <c r="AW273" s="13" t="s">
        <v>33</v>
      </c>
      <c r="AX273" s="13" t="s">
        <v>72</v>
      </c>
      <c r="AY273" s="195" t="s">
        <v>174</v>
      </c>
    </row>
    <row r="274" s="13" customFormat="1">
      <c r="A274" s="13"/>
      <c r="B274" s="194"/>
      <c r="C274" s="13"/>
      <c r="D274" s="189" t="s">
        <v>184</v>
      </c>
      <c r="E274" s="195" t="s">
        <v>3</v>
      </c>
      <c r="F274" s="196" t="s">
        <v>1132</v>
      </c>
      <c r="G274" s="13"/>
      <c r="H274" s="197">
        <v>9.9039999999999999</v>
      </c>
      <c r="I274" s="198"/>
      <c r="J274" s="13"/>
      <c r="K274" s="13"/>
      <c r="L274" s="194"/>
      <c r="M274" s="199"/>
      <c r="N274" s="200"/>
      <c r="O274" s="200"/>
      <c r="P274" s="200"/>
      <c r="Q274" s="200"/>
      <c r="R274" s="200"/>
      <c r="S274" s="200"/>
      <c r="T274" s="20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95" t="s">
        <v>184</v>
      </c>
      <c r="AU274" s="195" t="s">
        <v>81</v>
      </c>
      <c r="AV274" s="13" t="s">
        <v>81</v>
      </c>
      <c r="AW274" s="13" t="s">
        <v>33</v>
      </c>
      <c r="AX274" s="13" t="s">
        <v>72</v>
      </c>
      <c r="AY274" s="195" t="s">
        <v>174</v>
      </c>
    </row>
    <row r="275" s="13" customFormat="1">
      <c r="A275" s="13"/>
      <c r="B275" s="194"/>
      <c r="C275" s="13"/>
      <c r="D275" s="189" t="s">
        <v>184</v>
      </c>
      <c r="E275" s="195" t="s">
        <v>3</v>
      </c>
      <c r="F275" s="196" t="s">
        <v>1133</v>
      </c>
      <c r="G275" s="13"/>
      <c r="H275" s="197">
        <v>10.584</v>
      </c>
      <c r="I275" s="198"/>
      <c r="J275" s="13"/>
      <c r="K275" s="13"/>
      <c r="L275" s="194"/>
      <c r="M275" s="199"/>
      <c r="N275" s="200"/>
      <c r="O275" s="200"/>
      <c r="P275" s="200"/>
      <c r="Q275" s="200"/>
      <c r="R275" s="200"/>
      <c r="S275" s="200"/>
      <c r="T275" s="20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95" t="s">
        <v>184</v>
      </c>
      <c r="AU275" s="195" t="s">
        <v>81</v>
      </c>
      <c r="AV275" s="13" t="s">
        <v>81</v>
      </c>
      <c r="AW275" s="13" t="s">
        <v>33</v>
      </c>
      <c r="AX275" s="13" t="s">
        <v>72</v>
      </c>
      <c r="AY275" s="195" t="s">
        <v>174</v>
      </c>
    </row>
    <row r="276" s="13" customFormat="1">
      <c r="A276" s="13"/>
      <c r="B276" s="194"/>
      <c r="C276" s="13"/>
      <c r="D276" s="189" t="s">
        <v>184</v>
      </c>
      <c r="E276" s="195" t="s">
        <v>3</v>
      </c>
      <c r="F276" s="196" t="s">
        <v>1134</v>
      </c>
      <c r="G276" s="13"/>
      <c r="H276" s="197">
        <v>31.597999999999999</v>
      </c>
      <c r="I276" s="198"/>
      <c r="J276" s="13"/>
      <c r="K276" s="13"/>
      <c r="L276" s="194"/>
      <c r="M276" s="199"/>
      <c r="N276" s="200"/>
      <c r="O276" s="200"/>
      <c r="P276" s="200"/>
      <c r="Q276" s="200"/>
      <c r="R276" s="200"/>
      <c r="S276" s="200"/>
      <c r="T276" s="20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95" t="s">
        <v>184</v>
      </c>
      <c r="AU276" s="195" t="s">
        <v>81</v>
      </c>
      <c r="AV276" s="13" t="s">
        <v>81</v>
      </c>
      <c r="AW276" s="13" t="s">
        <v>33</v>
      </c>
      <c r="AX276" s="13" t="s">
        <v>72</v>
      </c>
      <c r="AY276" s="195" t="s">
        <v>174</v>
      </c>
    </row>
    <row r="277" s="14" customFormat="1">
      <c r="A277" s="14"/>
      <c r="B277" s="202"/>
      <c r="C277" s="14"/>
      <c r="D277" s="189" t="s">
        <v>184</v>
      </c>
      <c r="E277" s="203" t="s">
        <v>3</v>
      </c>
      <c r="F277" s="204" t="s">
        <v>187</v>
      </c>
      <c r="G277" s="14"/>
      <c r="H277" s="205">
        <v>85.308000000000007</v>
      </c>
      <c r="I277" s="206"/>
      <c r="J277" s="14"/>
      <c r="K277" s="14"/>
      <c r="L277" s="202"/>
      <c r="M277" s="207"/>
      <c r="N277" s="208"/>
      <c r="O277" s="208"/>
      <c r="P277" s="208"/>
      <c r="Q277" s="208"/>
      <c r="R277" s="208"/>
      <c r="S277" s="208"/>
      <c r="T277" s="20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03" t="s">
        <v>184</v>
      </c>
      <c r="AU277" s="203" t="s">
        <v>81</v>
      </c>
      <c r="AV277" s="14" t="s">
        <v>111</v>
      </c>
      <c r="AW277" s="14" t="s">
        <v>33</v>
      </c>
      <c r="AX277" s="14" t="s">
        <v>79</v>
      </c>
      <c r="AY277" s="203" t="s">
        <v>174</v>
      </c>
    </row>
    <row r="278" s="2" customFormat="1">
      <c r="A278" s="40"/>
      <c r="B278" s="175"/>
      <c r="C278" s="176" t="s">
        <v>614</v>
      </c>
      <c r="D278" s="176" t="s">
        <v>176</v>
      </c>
      <c r="E278" s="177" t="s">
        <v>1135</v>
      </c>
      <c r="F278" s="178" t="s">
        <v>1136</v>
      </c>
      <c r="G278" s="179" t="s">
        <v>179</v>
      </c>
      <c r="H278" s="180">
        <v>421.49599999999998</v>
      </c>
      <c r="I278" s="181"/>
      <c r="J278" s="182">
        <f>ROUND(I278*H278,2)</f>
        <v>0</v>
      </c>
      <c r="K278" s="178" t="s">
        <v>180</v>
      </c>
      <c r="L278" s="41"/>
      <c r="M278" s="183" t="s">
        <v>3</v>
      </c>
      <c r="N278" s="184" t="s">
        <v>43</v>
      </c>
      <c r="O278" s="74"/>
      <c r="P278" s="185">
        <f>O278*H278</f>
        <v>0</v>
      </c>
      <c r="Q278" s="185">
        <v>0.00247</v>
      </c>
      <c r="R278" s="185">
        <f>Q278*H278</f>
        <v>1.04109512</v>
      </c>
      <c r="S278" s="185">
        <v>0</v>
      </c>
      <c r="T278" s="18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187" t="s">
        <v>111</v>
      </c>
      <c r="AT278" s="187" t="s">
        <v>176</v>
      </c>
      <c r="AU278" s="187" t="s">
        <v>81</v>
      </c>
      <c r="AY278" s="21" t="s">
        <v>174</v>
      </c>
      <c r="BE278" s="188">
        <f>IF(N278="základní",J278,0)</f>
        <v>0</v>
      </c>
      <c r="BF278" s="188">
        <f>IF(N278="snížená",J278,0)</f>
        <v>0</v>
      </c>
      <c r="BG278" s="188">
        <f>IF(N278="zákl. přenesená",J278,0)</f>
        <v>0</v>
      </c>
      <c r="BH278" s="188">
        <f>IF(N278="sníž. přenesená",J278,0)</f>
        <v>0</v>
      </c>
      <c r="BI278" s="188">
        <f>IF(N278="nulová",J278,0)</f>
        <v>0</v>
      </c>
      <c r="BJ278" s="21" t="s">
        <v>79</v>
      </c>
      <c r="BK278" s="188">
        <f>ROUND(I278*H278,2)</f>
        <v>0</v>
      </c>
      <c r="BL278" s="21" t="s">
        <v>111</v>
      </c>
      <c r="BM278" s="187" t="s">
        <v>1137</v>
      </c>
    </row>
    <row r="279" s="2" customFormat="1">
      <c r="A279" s="40"/>
      <c r="B279" s="41"/>
      <c r="C279" s="40"/>
      <c r="D279" s="189" t="s">
        <v>182</v>
      </c>
      <c r="E279" s="40"/>
      <c r="F279" s="190" t="s">
        <v>1124</v>
      </c>
      <c r="G279" s="40"/>
      <c r="H279" s="40"/>
      <c r="I279" s="191"/>
      <c r="J279" s="40"/>
      <c r="K279" s="40"/>
      <c r="L279" s="41"/>
      <c r="M279" s="192"/>
      <c r="N279" s="193"/>
      <c r="O279" s="74"/>
      <c r="P279" s="74"/>
      <c r="Q279" s="74"/>
      <c r="R279" s="74"/>
      <c r="S279" s="74"/>
      <c r="T279" s="75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21" t="s">
        <v>182</v>
      </c>
      <c r="AU279" s="21" t="s">
        <v>81</v>
      </c>
    </row>
    <row r="280" s="13" customFormat="1">
      <c r="A280" s="13"/>
      <c r="B280" s="194"/>
      <c r="C280" s="13"/>
      <c r="D280" s="189" t="s">
        <v>184</v>
      </c>
      <c r="E280" s="195" t="s">
        <v>3</v>
      </c>
      <c r="F280" s="196" t="s">
        <v>1138</v>
      </c>
      <c r="G280" s="13"/>
      <c r="H280" s="197">
        <v>56.591999999999999</v>
      </c>
      <c r="I280" s="198"/>
      <c r="J280" s="13"/>
      <c r="K280" s="13"/>
      <c r="L280" s="194"/>
      <c r="M280" s="199"/>
      <c r="N280" s="200"/>
      <c r="O280" s="200"/>
      <c r="P280" s="200"/>
      <c r="Q280" s="200"/>
      <c r="R280" s="200"/>
      <c r="S280" s="200"/>
      <c r="T280" s="20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95" t="s">
        <v>184</v>
      </c>
      <c r="AU280" s="195" t="s">
        <v>81</v>
      </c>
      <c r="AV280" s="13" t="s">
        <v>81</v>
      </c>
      <c r="AW280" s="13" t="s">
        <v>33</v>
      </c>
      <c r="AX280" s="13" t="s">
        <v>72</v>
      </c>
      <c r="AY280" s="195" t="s">
        <v>174</v>
      </c>
    </row>
    <row r="281" s="13" customFormat="1">
      <c r="A281" s="13"/>
      <c r="B281" s="194"/>
      <c r="C281" s="13"/>
      <c r="D281" s="189" t="s">
        <v>184</v>
      </c>
      <c r="E281" s="195" t="s">
        <v>3</v>
      </c>
      <c r="F281" s="196" t="s">
        <v>1139</v>
      </c>
      <c r="G281" s="13"/>
      <c r="H281" s="197">
        <v>60.479999999999997</v>
      </c>
      <c r="I281" s="198"/>
      <c r="J281" s="13"/>
      <c r="K281" s="13"/>
      <c r="L281" s="194"/>
      <c r="M281" s="199"/>
      <c r="N281" s="200"/>
      <c r="O281" s="200"/>
      <c r="P281" s="200"/>
      <c r="Q281" s="200"/>
      <c r="R281" s="200"/>
      <c r="S281" s="200"/>
      <c r="T281" s="20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95" t="s">
        <v>184</v>
      </c>
      <c r="AU281" s="195" t="s">
        <v>81</v>
      </c>
      <c r="AV281" s="13" t="s">
        <v>81</v>
      </c>
      <c r="AW281" s="13" t="s">
        <v>33</v>
      </c>
      <c r="AX281" s="13" t="s">
        <v>72</v>
      </c>
      <c r="AY281" s="195" t="s">
        <v>174</v>
      </c>
    </row>
    <row r="282" s="13" customFormat="1">
      <c r="A282" s="13"/>
      <c r="B282" s="194"/>
      <c r="C282" s="13"/>
      <c r="D282" s="189" t="s">
        <v>184</v>
      </c>
      <c r="E282" s="195" t="s">
        <v>3</v>
      </c>
      <c r="F282" s="196" t="s">
        <v>1140</v>
      </c>
      <c r="G282" s="13"/>
      <c r="H282" s="197">
        <v>189.84</v>
      </c>
      <c r="I282" s="198"/>
      <c r="J282" s="13"/>
      <c r="K282" s="13"/>
      <c r="L282" s="194"/>
      <c r="M282" s="199"/>
      <c r="N282" s="200"/>
      <c r="O282" s="200"/>
      <c r="P282" s="200"/>
      <c r="Q282" s="200"/>
      <c r="R282" s="200"/>
      <c r="S282" s="200"/>
      <c r="T282" s="20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95" t="s">
        <v>184</v>
      </c>
      <c r="AU282" s="195" t="s">
        <v>81</v>
      </c>
      <c r="AV282" s="13" t="s">
        <v>81</v>
      </c>
      <c r="AW282" s="13" t="s">
        <v>33</v>
      </c>
      <c r="AX282" s="13" t="s">
        <v>72</v>
      </c>
      <c r="AY282" s="195" t="s">
        <v>174</v>
      </c>
    </row>
    <row r="283" s="13" customFormat="1">
      <c r="A283" s="13"/>
      <c r="B283" s="194"/>
      <c r="C283" s="13"/>
      <c r="D283" s="189" t="s">
        <v>184</v>
      </c>
      <c r="E283" s="195" t="s">
        <v>3</v>
      </c>
      <c r="F283" s="196" t="s">
        <v>1141</v>
      </c>
      <c r="G283" s="13"/>
      <c r="H283" s="197">
        <v>54.600000000000001</v>
      </c>
      <c r="I283" s="198"/>
      <c r="J283" s="13"/>
      <c r="K283" s="13"/>
      <c r="L283" s="194"/>
      <c r="M283" s="199"/>
      <c r="N283" s="200"/>
      <c r="O283" s="200"/>
      <c r="P283" s="200"/>
      <c r="Q283" s="200"/>
      <c r="R283" s="200"/>
      <c r="S283" s="200"/>
      <c r="T283" s="20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95" t="s">
        <v>184</v>
      </c>
      <c r="AU283" s="195" t="s">
        <v>81</v>
      </c>
      <c r="AV283" s="13" t="s">
        <v>81</v>
      </c>
      <c r="AW283" s="13" t="s">
        <v>33</v>
      </c>
      <c r="AX283" s="13" t="s">
        <v>72</v>
      </c>
      <c r="AY283" s="195" t="s">
        <v>174</v>
      </c>
    </row>
    <row r="284" s="13" customFormat="1">
      <c r="A284" s="13"/>
      <c r="B284" s="194"/>
      <c r="C284" s="13"/>
      <c r="D284" s="189" t="s">
        <v>184</v>
      </c>
      <c r="E284" s="195" t="s">
        <v>3</v>
      </c>
      <c r="F284" s="196" t="s">
        <v>1142</v>
      </c>
      <c r="G284" s="13"/>
      <c r="H284" s="197">
        <v>39.299999999999997</v>
      </c>
      <c r="I284" s="198"/>
      <c r="J284" s="13"/>
      <c r="K284" s="13"/>
      <c r="L284" s="194"/>
      <c r="M284" s="199"/>
      <c r="N284" s="200"/>
      <c r="O284" s="200"/>
      <c r="P284" s="200"/>
      <c r="Q284" s="200"/>
      <c r="R284" s="200"/>
      <c r="S284" s="200"/>
      <c r="T284" s="20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95" t="s">
        <v>184</v>
      </c>
      <c r="AU284" s="195" t="s">
        <v>81</v>
      </c>
      <c r="AV284" s="13" t="s">
        <v>81</v>
      </c>
      <c r="AW284" s="13" t="s">
        <v>33</v>
      </c>
      <c r="AX284" s="13" t="s">
        <v>72</v>
      </c>
      <c r="AY284" s="195" t="s">
        <v>174</v>
      </c>
    </row>
    <row r="285" s="13" customFormat="1">
      <c r="A285" s="13"/>
      <c r="B285" s="194"/>
      <c r="C285" s="13"/>
      <c r="D285" s="189" t="s">
        <v>184</v>
      </c>
      <c r="E285" s="195" t="s">
        <v>3</v>
      </c>
      <c r="F285" s="196" t="s">
        <v>1143</v>
      </c>
      <c r="G285" s="13"/>
      <c r="H285" s="197">
        <v>5.0800000000000001</v>
      </c>
      <c r="I285" s="198"/>
      <c r="J285" s="13"/>
      <c r="K285" s="13"/>
      <c r="L285" s="194"/>
      <c r="M285" s="199"/>
      <c r="N285" s="200"/>
      <c r="O285" s="200"/>
      <c r="P285" s="200"/>
      <c r="Q285" s="200"/>
      <c r="R285" s="200"/>
      <c r="S285" s="200"/>
      <c r="T285" s="20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95" t="s">
        <v>184</v>
      </c>
      <c r="AU285" s="195" t="s">
        <v>81</v>
      </c>
      <c r="AV285" s="13" t="s">
        <v>81</v>
      </c>
      <c r="AW285" s="13" t="s">
        <v>33</v>
      </c>
      <c r="AX285" s="13" t="s">
        <v>72</v>
      </c>
      <c r="AY285" s="195" t="s">
        <v>174</v>
      </c>
    </row>
    <row r="286" s="13" customFormat="1">
      <c r="A286" s="13"/>
      <c r="B286" s="194"/>
      <c r="C286" s="13"/>
      <c r="D286" s="189" t="s">
        <v>184</v>
      </c>
      <c r="E286" s="195" t="s">
        <v>3</v>
      </c>
      <c r="F286" s="196" t="s">
        <v>1144</v>
      </c>
      <c r="G286" s="13"/>
      <c r="H286" s="197">
        <v>13.720000000000001</v>
      </c>
      <c r="I286" s="198"/>
      <c r="J286" s="13"/>
      <c r="K286" s="13"/>
      <c r="L286" s="194"/>
      <c r="M286" s="199"/>
      <c r="N286" s="200"/>
      <c r="O286" s="200"/>
      <c r="P286" s="200"/>
      <c r="Q286" s="200"/>
      <c r="R286" s="200"/>
      <c r="S286" s="200"/>
      <c r="T286" s="20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95" t="s">
        <v>184</v>
      </c>
      <c r="AU286" s="195" t="s">
        <v>81</v>
      </c>
      <c r="AV286" s="13" t="s">
        <v>81</v>
      </c>
      <c r="AW286" s="13" t="s">
        <v>33</v>
      </c>
      <c r="AX286" s="13" t="s">
        <v>72</v>
      </c>
      <c r="AY286" s="195" t="s">
        <v>174</v>
      </c>
    </row>
    <row r="287" s="16" customFormat="1">
      <c r="A287" s="16"/>
      <c r="B287" s="217"/>
      <c r="C287" s="16"/>
      <c r="D287" s="189" t="s">
        <v>184</v>
      </c>
      <c r="E287" s="218" t="s">
        <v>3</v>
      </c>
      <c r="F287" s="219" t="s">
        <v>344</v>
      </c>
      <c r="G287" s="16"/>
      <c r="H287" s="220">
        <v>419.61200000000002</v>
      </c>
      <c r="I287" s="221"/>
      <c r="J287" s="16"/>
      <c r="K287" s="16"/>
      <c r="L287" s="217"/>
      <c r="M287" s="222"/>
      <c r="N287" s="223"/>
      <c r="O287" s="223"/>
      <c r="P287" s="223"/>
      <c r="Q287" s="223"/>
      <c r="R287" s="223"/>
      <c r="S287" s="223"/>
      <c r="T287" s="224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18" t="s">
        <v>184</v>
      </c>
      <c r="AU287" s="218" t="s">
        <v>81</v>
      </c>
      <c r="AV287" s="16" t="s">
        <v>89</v>
      </c>
      <c r="AW287" s="16" t="s">
        <v>33</v>
      </c>
      <c r="AX287" s="16" t="s">
        <v>72</v>
      </c>
      <c r="AY287" s="218" t="s">
        <v>174</v>
      </c>
    </row>
    <row r="288" s="15" customFormat="1">
      <c r="A288" s="15"/>
      <c r="B288" s="210"/>
      <c r="C288" s="15"/>
      <c r="D288" s="189" t="s">
        <v>184</v>
      </c>
      <c r="E288" s="211" t="s">
        <v>3</v>
      </c>
      <c r="F288" s="212" t="s">
        <v>1145</v>
      </c>
      <c r="G288" s="15"/>
      <c r="H288" s="211" t="s">
        <v>3</v>
      </c>
      <c r="I288" s="213"/>
      <c r="J288" s="15"/>
      <c r="K288" s="15"/>
      <c r="L288" s="210"/>
      <c r="M288" s="214"/>
      <c r="N288" s="215"/>
      <c r="O288" s="215"/>
      <c r="P288" s="215"/>
      <c r="Q288" s="215"/>
      <c r="R288" s="215"/>
      <c r="S288" s="215"/>
      <c r="T288" s="216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11" t="s">
        <v>184</v>
      </c>
      <c r="AU288" s="211" t="s">
        <v>81</v>
      </c>
      <c r="AV288" s="15" t="s">
        <v>79</v>
      </c>
      <c r="AW288" s="15" t="s">
        <v>33</v>
      </c>
      <c r="AX288" s="15" t="s">
        <v>72</v>
      </c>
      <c r="AY288" s="211" t="s">
        <v>174</v>
      </c>
    </row>
    <row r="289" s="13" customFormat="1">
      <c r="A289" s="13"/>
      <c r="B289" s="194"/>
      <c r="C289" s="13"/>
      <c r="D289" s="189" t="s">
        <v>184</v>
      </c>
      <c r="E289" s="195" t="s">
        <v>3</v>
      </c>
      <c r="F289" s="196" t="s">
        <v>1146</v>
      </c>
      <c r="G289" s="13"/>
      <c r="H289" s="197">
        <v>1.8839999999999999</v>
      </c>
      <c r="I289" s="198"/>
      <c r="J289" s="13"/>
      <c r="K289" s="13"/>
      <c r="L289" s="194"/>
      <c r="M289" s="199"/>
      <c r="N289" s="200"/>
      <c r="O289" s="200"/>
      <c r="P289" s="200"/>
      <c r="Q289" s="200"/>
      <c r="R289" s="200"/>
      <c r="S289" s="200"/>
      <c r="T289" s="20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5" t="s">
        <v>184</v>
      </c>
      <c r="AU289" s="195" t="s">
        <v>81</v>
      </c>
      <c r="AV289" s="13" t="s">
        <v>81</v>
      </c>
      <c r="AW289" s="13" t="s">
        <v>33</v>
      </c>
      <c r="AX289" s="13" t="s">
        <v>72</v>
      </c>
      <c r="AY289" s="195" t="s">
        <v>174</v>
      </c>
    </row>
    <row r="290" s="16" customFormat="1">
      <c r="A290" s="16"/>
      <c r="B290" s="217"/>
      <c r="C290" s="16"/>
      <c r="D290" s="189" t="s">
        <v>184</v>
      </c>
      <c r="E290" s="218" t="s">
        <v>3</v>
      </c>
      <c r="F290" s="219" t="s">
        <v>344</v>
      </c>
      <c r="G290" s="16"/>
      <c r="H290" s="220">
        <v>1.8839999999999999</v>
      </c>
      <c r="I290" s="221"/>
      <c r="J290" s="16"/>
      <c r="K290" s="16"/>
      <c r="L290" s="217"/>
      <c r="M290" s="222"/>
      <c r="N290" s="223"/>
      <c r="O290" s="223"/>
      <c r="P290" s="223"/>
      <c r="Q290" s="223"/>
      <c r="R290" s="223"/>
      <c r="S290" s="223"/>
      <c r="T290" s="224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218" t="s">
        <v>184</v>
      </c>
      <c r="AU290" s="218" t="s">
        <v>81</v>
      </c>
      <c r="AV290" s="16" t="s">
        <v>89</v>
      </c>
      <c r="AW290" s="16" t="s">
        <v>33</v>
      </c>
      <c r="AX290" s="16" t="s">
        <v>72</v>
      </c>
      <c r="AY290" s="218" t="s">
        <v>174</v>
      </c>
    </row>
    <row r="291" s="14" customFormat="1">
      <c r="A291" s="14"/>
      <c r="B291" s="202"/>
      <c r="C291" s="14"/>
      <c r="D291" s="189" t="s">
        <v>184</v>
      </c>
      <c r="E291" s="203" t="s">
        <v>3</v>
      </c>
      <c r="F291" s="204" t="s">
        <v>187</v>
      </c>
      <c r="G291" s="14"/>
      <c r="H291" s="205">
        <v>421.49599999999998</v>
      </c>
      <c r="I291" s="206"/>
      <c r="J291" s="14"/>
      <c r="K291" s="14"/>
      <c r="L291" s="202"/>
      <c r="M291" s="207"/>
      <c r="N291" s="208"/>
      <c r="O291" s="208"/>
      <c r="P291" s="208"/>
      <c r="Q291" s="208"/>
      <c r="R291" s="208"/>
      <c r="S291" s="208"/>
      <c r="T291" s="20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03" t="s">
        <v>184</v>
      </c>
      <c r="AU291" s="203" t="s">
        <v>81</v>
      </c>
      <c r="AV291" s="14" t="s">
        <v>111</v>
      </c>
      <c r="AW291" s="14" t="s">
        <v>33</v>
      </c>
      <c r="AX291" s="14" t="s">
        <v>79</v>
      </c>
      <c r="AY291" s="203" t="s">
        <v>174</v>
      </c>
    </row>
    <row r="292" s="2" customFormat="1">
      <c r="A292" s="40"/>
      <c r="B292" s="175"/>
      <c r="C292" s="176" t="s">
        <v>621</v>
      </c>
      <c r="D292" s="176" t="s">
        <v>176</v>
      </c>
      <c r="E292" s="177" t="s">
        <v>1147</v>
      </c>
      <c r="F292" s="178" t="s">
        <v>1148</v>
      </c>
      <c r="G292" s="179" t="s">
        <v>179</v>
      </c>
      <c r="H292" s="180">
        <v>421.49599999999998</v>
      </c>
      <c r="I292" s="181"/>
      <c r="J292" s="182">
        <f>ROUND(I292*H292,2)</f>
        <v>0</v>
      </c>
      <c r="K292" s="178" t="s">
        <v>180</v>
      </c>
      <c r="L292" s="41"/>
      <c r="M292" s="183" t="s">
        <v>3</v>
      </c>
      <c r="N292" s="184" t="s">
        <v>43</v>
      </c>
      <c r="O292" s="74"/>
      <c r="P292" s="185">
        <f>O292*H292</f>
        <v>0</v>
      </c>
      <c r="Q292" s="185">
        <v>0</v>
      </c>
      <c r="R292" s="185">
        <f>Q292*H292</f>
        <v>0</v>
      </c>
      <c r="S292" s="185">
        <v>0</v>
      </c>
      <c r="T292" s="18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187" t="s">
        <v>111</v>
      </c>
      <c r="AT292" s="187" t="s">
        <v>176</v>
      </c>
      <c r="AU292" s="187" t="s">
        <v>81</v>
      </c>
      <c r="AY292" s="21" t="s">
        <v>174</v>
      </c>
      <c r="BE292" s="188">
        <f>IF(N292="základní",J292,0)</f>
        <v>0</v>
      </c>
      <c r="BF292" s="188">
        <f>IF(N292="snížená",J292,0)</f>
        <v>0</v>
      </c>
      <c r="BG292" s="188">
        <f>IF(N292="zákl. přenesená",J292,0)</f>
        <v>0</v>
      </c>
      <c r="BH292" s="188">
        <f>IF(N292="sníž. přenesená",J292,0)</f>
        <v>0</v>
      </c>
      <c r="BI292" s="188">
        <f>IF(N292="nulová",J292,0)</f>
        <v>0</v>
      </c>
      <c r="BJ292" s="21" t="s">
        <v>79</v>
      </c>
      <c r="BK292" s="188">
        <f>ROUND(I292*H292,2)</f>
        <v>0</v>
      </c>
      <c r="BL292" s="21" t="s">
        <v>111</v>
      </c>
      <c r="BM292" s="187" t="s">
        <v>1149</v>
      </c>
    </row>
    <row r="293" s="2" customFormat="1">
      <c r="A293" s="40"/>
      <c r="B293" s="41"/>
      <c r="C293" s="40"/>
      <c r="D293" s="189" t="s">
        <v>182</v>
      </c>
      <c r="E293" s="40"/>
      <c r="F293" s="190" t="s">
        <v>1150</v>
      </c>
      <c r="G293" s="40"/>
      <c r="H293" s="40"/>
      <c r="I293" s="191"/>
      <c r="J293" s="40"/>
      <c r="K293" s="40"/>
      <c r="L293" s="41"/>
      <c r="M293" s="192"/>
      <c r="N293" s="193"/>
      <c r="O293" s="74"/>
      <c r="P293" s="74"/>
      <c r="Q293" s="74"/>
      <c r="R293" s="74"/>
      <c r="S293" s="74"/>
      <c r="T293" s="75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21" t="s">
        <v>182</v>
      </c>
      <c r="AU293" s="21" t="s">
        <v>81</v>
      </c>
    </row>
    <row r="294" s="2" customFormat="1" ht="21.75" customHeight="1">
      <c r="A294" s="40"/>
      <c r="B294" s="175"/>
      <c r="C294" s="176" t="s">
        <v>627</v>
      </c>
      <c r="D294" s="176" t="s">
        <v>176</v>
      </c>
      <c r="E294" s="177" t="s">
        <v>1151</v>
      </c>
      <c r="F294" s="178" t="s">
        <v>1152</v>
      </c>
      <c r="G294" s="179" t="s">
        <v>604</v>
      </c>
      <c r="H294" s="180">
        <v>13.951000000000001</v>
      </c>
      <c r="I294" s="181"/>
      <c r="J294" s="182">
        <f>ROUND(I294*H294,2)</f>
        <v>0</v>
      </c>
      <c r="K294" s="178" t="s">
        <v>180</v>
      </c>
      <c r="L294" s="41"/>
      <c r="M294" s="183" t="s">
        <v>3</v>
      </c>
      <c r="N294" s="184" t="s">
        <v>43</v>
      </c>
      <c r="O294" s="74"/>
      <c r="P294" s="185">
        <f>O294*H294</f>
        <v>0</v>
      </c>
      <c r="Q294" s="185">
        <v>1.1034200000000001</v>
      </c>
      <c r="R294" s="185">
        <f>Q294*H294</f>
        <v>15.393812420000002</v>
      </c>
      <c r="S294" s="185">
        <v>0</v>
      </c>
      <c r="T294" s="18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187" t="s">
        <v>111</v>
      </c>
      <c r="AT294" s="187" t="s">
        <v>176</v>
      </c>
      <c r="AU294" s="187" t="s">
        <v>81</v>
      </c>
      <c r="AY294" s="21" t="s">
        <v>174</v>
      </c>
      <c r="BE294" s="188">
        <f>IF(N294="základní",J294,0)</f>
        <v>0</v>
      </c>
      <c r="BF294" s="188">
        <f>IF(N294="snížená",J294,0)</f>
        <v>0</v>
      </c>
      <c r="BG294" s="188">
        <f>IF(N294="zákl. přenesená",J294,0)</f>
        <v>0</v>
      </c>
      <c r="BH294" s="188">
        <f>IF(N294="sníž. přenesená",J294,0)</f>
        <v>0</v>
      </c>
      <c r="BI294" s="188">
        <f>IF(N294="nulová",J294,0)</f>
        <v>0</v>
      </c>
      <c r="BJ294" s="21" t="s">
        <v>79</v>
      </c>
      <c r="BK294" s="188">
        <f>ROUND(I294*H294,2)</f>
        <v>0</v>
      </c>
      <c r="BL294" s="21" t="s">
        <v>111</v>
      </c>
      <c r="BM294" s="187" t="s">
        <v>1153</v>
      </c>
    </row>
    <row r="295" s="2" customFormat="1">
      <c r="A295" s="40"/>
      <c r="B295" s="41"/>
      <c r="C295" s="40"/>
      <c r="D295" s="189" t="s">
        <v>182</v>
      </c>
      <c r="E295" s="40"/>
      <c r="F295" s="190" t="s">
        <v>1124</v>
      </c>
      <c r="G295" s="40"/>
      <c r="H295" s="40"/>
      <c r="I295" s="191"/>
      <c r="J295" s="40"/>
      <c r="K295" s="40"/>
      <c r="L295" s="41"/>
      <c r="M295" s="192"/>
      <c r="N295" s="193"/>
      <c r="O295" s="74"/>
      <c r="P295" s="74"/>
      <c r="Q295" s="74"/>
      <c r="R295" s="74"/>
      <c r="S295" s="74"/>
      <c r="T295" s="75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21" t="s">
        <v>182</v>
      </c>
      <c r="AU295" s="21" t="s">
        <v>81</v>
      </c>
    </row>
    <row r="296" s="13" customFormat="1">
      <c r="A296" s="13"/>
      <c r="B296" s="194"/>
      <c r="C296" s="13"/>
      <c r="D296" s="189" t="s">
        <v>184</v>
      </c>
      <c r="E296" s="195" t="s">
        <v>3</v>
      </c>
      <c r="F296" s="196" t="s">
        <v>1154</v>
      </c>
      <c r="G296" s="13"/>
      <c r="H296" s="197">
        <v>13.951000000000001</v>
      </c>
      <c r="I296" s="198"/>
      <c r="J296" s="13"/>
      <c r="K296" s="13"/>
      <c r="L296" s="194"/>
      <c r="M296" s="199"/>
      <c r="N296" s="200"/>
      <c r="O296" s="200"/>
      <c r="P296" s="200"/>
      <c r="Q296" s="200"/>
      <c r="R296" s="200"/>
      <c r="S296" s="200"/>
      <c r="T296" s="20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95" t="s">
        <v>184</v>
      </c>
      <c r="AU296" s="195" t="s">
        <v>81</v>
      </c>
      <c r="AV296" s="13" t="s">
        <v>81</v>
      </c>
      <c r="AW296" s="13" t="s">
        <v>33</v>
      </c>
      <c r="AX296" s="13" t="s">
        <v>72</v>
      </c>
      <c r="AY296" s="195" t="s">
        <v>174</v>
      </c>
    </row>
    <row r="297" s="14" customFormat="1">
      <c r="A297" s="14"/>
      <c r="B297" s="202"/>
      <c r="C297" s="14"/>
      <c r="D297" s="189" t="s">
        <v>184</v>
      </c>
      <c r="E297" s="203" t="s">
        <v>3</v>
      </c>
      <c r="F297" s="204" t="s">
        <v>187</v>
      </c>
      <c r="G297" s="14"/>
      <c r="H297" s="205">
        <v>13.951000000000001</v>
      </c>
      <c r="I297" s="206"/>
      <c r="J297" s="14"/>
      <c r="K297" s="14"/>
      <c r="L297" s="202"/>
      <c r="M297" s="207"/>
      <c r="N297" s="208"/>
      <c r="O297" s="208"/>
      <c r="P297" s="208"/>
      <c r="Q297" s="208"/>
      <c r="R297" s="208"/>
      <c r="S297" s="208"/>
      <c r="T297" s="20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03" t="s">
        <v>184</v>
      </c>
      <c r="AU297" s="203" t="s">
        <v>81</v>
      </c>
      <c r="AV297" s="14" t="s">
        <v>111</v>
      </c>
      <c r="AW297" s="14" t="s">
        <v>33</v>
      </c>
      <c r="AX297" s="14" t="s">
        <v>79</v>
      </c>
      <c r="AY297" s="203" t="s">
        <v>174</v>
      </c>
    </row>
    <row r="298" s="2" customFormat="1">
      <c r="A298" s="40"/>
      <c r="B298" s="175"/>
      <c r="C298" s="176" t="s">
        <v>900</v>
      </c>
      <c r="D298" s="176" t="s">
        <v>176</v>
      </c>
      <c r="E298" s="177" t="s">
        <v>1155</v>
      </c>
      <c r="F298" s="178" t="s">
        <v>1156</v>
      </c>
      <c r="G298" s="179" t="s">
        <v>666</v>
      </c>
      <c r="H298" s="180">
        <v>5</v>
      </c>
      <c r="I298" s="181"/>
      <c r="J298" s="182">
        <f>ROUND(I298*H298,2)</f>
        <v>0</v>
      </c>
      <c r="K298" s="178" t="s">
        <v>981</v>
      </c>
      <c r="L298" s="41"/>
      <c r="M298" s="183" t="s">
        <v>3</v>
      </c>
      <c r="N298" s="184" t="s">
        <v>43</v>
      </c>
      <c r="O298" s="74"/>
      <c r="P298" s="185">
        <f>O298*H298</f>
        <v>0</v>
      </c>
      <c r="Q298" s="185">
        <v>0.45423000000000002</v>
      </c>
      <c r="R298" s="185">
        <f>Q298*H298</f>
        <v>2.27115</v>
      </c>
      <c r="S298" s="185">
        <v>0</v>
      </c>
      <c r="T298" s="18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187" t="s">
        <v>111</v>
      </c>
      <c r="AT298" s="187" t="s">
        <v>176</v>
      </c>
      <c r="AU298" s="187" t="s">
        <v>81</v>
      </c>
      <c r="AY298" s="21" t="s">
        <v>174</v>
      </c>
      <c r="BE298" s="188">
        <f>IF(N298="základní",J298,0)</f>
        <v>0</v>
      </c>
      <c r="BF298" s="188">
        <f>IF(N298="snížená",J298,0)</f>
        <v>0</v>
      </c>
      <c r="BG298" s="188">
        <f>IF(N298="zákl. přenesená",J298,0)</f>
        <v>0</v>
      </c>
      <c r="BH298" s="188">
        <f>IF(N298="sníž. přenesená",J298,0)</f>
        <v>0</v>
      </c>
      <c r="BI298" s="188">
        <f>IF(N298="nulová",J298,0)</f>
        <v>0</v>
      </c>
      <c r="BJ298" s="21" t="s">
        <v>79</v>
      </c>
      <c r="BK298" s="188">
        <f>ROUND(I298*H298,2)</f>
        <v>0</v>
      </c>
      <c r="BL298" s="21" t="s">
        <v>111</v>
      </c>
      <c r="BM298" s="187" t="s">
        <v>1157</v>
      </c>
    </row>
    <row r="299" s="15" customFormat="1">
      <c r="A299" s="15"/>
      <c r="B299" s="210"/>
      <c r="C299" s="15"/>
      <c r="D299" s="189" t="s">
        <v>184</v>
      </c>
      <c r="E299" s="211" t="s">
        <v>3</v>
      </c>
      <c r="F299" s="212" t="s">
        <v>1158</v>
      </c>
      <c r="G299" s="15"/>
      <c r="H299" s="211" t="s">
        <v>3</v>
      </c>
      <c r="I299" s="213"/>
      <c r="J299" s="15"/>
      <c r="K299" s="15"/>
      <c r="L299" s="210"/>
      <c r="M299" s="214"/>
      <c r="N299" s="215"/>
      <c r="O299" s="215"/>
      <c r="P299" s="215"/>
      <c r="Q299" s="215"/>
      <c r="R299" s="215"/>
      <c r="S299" s="215"/>
      <c r="T299" s="216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11" t="s">
        <v>184</v>
      </c>
      <c r="AU299" s="211" t="s">
        <v>81</v>
      </c>
      <c r="AV299" s="15" t="s">
        <v>79</v>
      </c>
      <c r="AW299" s="15" t="s">
        <v>33</v>
      </c>
      <c r="AX299" s="15" t="s">
        <v>72</v>
      </c>
      <c r="AY299" s="211" t="s">
        <v>174</v>
      </c>
    </row>
    <row r="300" s="13" customFormat="1">
      <c r="A300" s="13"/>
      <c r="B300" s="194"/>
      <c r="C300" s="13"/>
      <c r="D300" s="189" t="s">
        <v>184</v>
      </c>
      <c r="E300" s="195" t="s">
        <v>3</v>
      </c>
      <c r="F300" s="196" t="s">
        <v>1159</v>
      </c>
      <c r="G300" s="13"/>
      <c r="H300" s="197">
        <v>1</v>
      </c>
      <c r="I300" s="198"/>
      <c r="J300" s="13"/>
      <c r="K300" s="13"/>
      <c r="L300" s="194"/>
      <c r="M300" s="199"/>
      <c r="N300" s="200"/>
      <c r="O300" s="200"/>
      <c r="P300" s="200"/>
      <c r="Q300" s="200"/>
      <c r="R300" s="200"/>
      <c r="S300" s="200"/>
      <c r="T300" s="20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95" t="s">
        <v>184</v>
      </c>
      <c r="AU300" s="195" t="s">
        <v>81</v>
      </c>
      <c r="AV300" s="13" t="s">
        <v>81</v>
      </c>
      <c r="AW300" s="13" t="s">
        <v>33</v>
      </c>
      <c r="AX300" s="13" t="s">
        <v>72</v>
      </c>
      <c r="AY300" s="195" t="s">
        <v>174</v>
      </c>
    </row>
    <row r="301" s="13" customFormat="1">
      <c r="A301" s="13"/>
      <c r="B301" s="194"/>
      <c r="C301" s="13"/>
      <c r="D301" s="189" t="s">
        <v>184</v>
      </c>
      <c r="E301" s="195" t="s">
        <v>3</v>
      </c>
      <c r="F301" s="196" t="s">
        <v>1160</v>
      </c>
      <c r="G301" s="13"/>
      <c r="H301" s="197">
        <v>3</v>
      </c>
      <c r="I301" s="198"/>
      <c r="J301" s="13"/>
      <c r="K301" s="13"/>
      <c r="L301" s="194"/>
      <c r="M301" s="199"/>
      <c r="N301" s="200"/>
      <c r="O301" s="200"/>
      <c r="P301" s="200"/>
      <c r="Q301" s="200"/>
      <c r="R301" s="200"/>
      <c r="S301" s="200"/>
      <c r="T301" s="20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95" t="s">
        <v>184</v>
      </c>
      <c r="AU301" s="195" t="s">
        <v>81</v>
      </c>
      <c r="AV301" s="13" t="s">
        <v>81</v>
      </c>
      <c r="AW301" s="13" t="s">
        <v>33</v>
      </c>
      <c r="AX301" s="13" t="s">
        <v>72</v>
      </c>
      <c r="AY301" s="195" t="s">
        <v>174</v>
      </c>
    </row>
    <row r="302" s="13" customFormat="1">
      <c r="A302" s="13"/>
      <c r="B302" s="194"/>
      <c r="C302" s="13"/>
      <c r="D302" s="189" t="s">
        <v>184</v>
      </c>
      <c r="E302" s="195" t="s">
        <v>3</v>
      </c>
      <c r="F302" s="196" t="s">
        <v>1161</v>
      </c>
      <c r="G302" s="13"/>
      <c r="H302" s="197">
        <v>1</v>
      </c>
      <c r="I302" s="198"/>
      <c r="J302" s="13"/>
      <c r="K302" s="13"/>
      <c r="L302" s="194"/>
      <c r="M302" s="199"/>
      <c r="N302" s="200"/>
      <c r="O302" s="200"/>
      <c r="P302" s="200"/>
      <c r="Q302" s="200"/>
      <c r="R302" s="200"/>
      <c r="S302" s="200"/>
      <c r="T302" s="20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95" t="s">
        <v>184</v>
      </c>
      <c r="AU302" s="195" t="s">
        <v>81</v>
      </c>
      <c r="AV302" s="13" t="s">
        <v>81</v>
      </c>
      <c r="AW302" s="13" t="s">
        <v>33</v>
      </c>
      <c r="AX302" s="13" t="s">
        <v>72</v>
      </c>
      <c r="AY302" s="195" t="s">
        <v>174</v>
      </c>
    </row>
    <row r="303" s="14" customFormat="1">
      <c r="A303" s="14"/>
      <c r="B303" s="202"/>
      <c r="C303" s="14"/>
      <c r="D303" s="189" t="s">
        <v>184</v>
      </c>
      <c r="E303" s="203" t="s">
        <v>3</v>
      </c>
      <c r="F303" s="204" t="s">
        <v>187</v>
      </c>
      <c r="G303" s="14"/>
      <c r="H303" s="205">
        <v>5</v>
      </c>
      <c r="I303" s="206"/>
      <c r="J303" s="14"/>
      <c r="K303" s="14"/>
      <c r="L303" s="202"/>
      <c r="M303" s="207"/>
      <c r="N303" s="208"/>
      <c r="O303" s="208"/>
      <c r="P303" s="208"/>
      <c r="Q303" s="208"/>
      <c r="R303" s="208"/>
      <c r="S303" s="208"/>
      <c r="T303" s="20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03" t="s">
        <v>184</v>
      </c>
      <c r="AU303" s="203" t="s">
        <v>81</v>
      </c>
      <c r="AV303" s="14" t="s">
        <v>111</v>
      </c>
      <c r="AW303" s="14" t="s">
        <v>33</v>
      </c>
      <c r="AX303" s="14" t="s">
        <v>79</v>
      </c>
      <c r="AY303" s="203" t="s">
        <v>174</v>
      </c>
    </row>
    <row r="304" s="2" customFormat="1" ht="16.5" customHeight="1">
      <c r="A304" s="40"/>
      <c r="B304" s="175"/>
      <c r="C304" s="225" t="s">
        <v>905</v>
      </c>
      <c r="D304" s="225" t="s">
        <v>615</v>
      </c>
      <c r="E304" s="226" t="s">
        <v>1162</v>
      </c>
      <c r="F304" s="227" t="s">
        <v>1163</v>
      </c>
      <c r="G304" s="228" t="s">
        <v>666</v>
      </c>
      <c r="H304" s="229">
        <v>1</v>
      </c>
      <c r="I304" s="230"/>
      <c r="J304" s="231">
        <f>ROUND(I304*H304,2)</f>
        <v>0</v>
      </c>
      <c r="K304" s="227" t="s">
        <v>3</v>
      </c>
      <c r="L304" s="232"/>
      <c r="M304" s="233" t="s">
        <v>3</v>
      </c>
      <c r="N304" s="234" t="s">
        <v>43</v>
      </c>
      <c r="O304" s="74"/>
      <c r="P304" s="185">
        <f>O304*H304</f>
        <v>0</v>
      </c>
      <c r="Q304" s="185">
        <v>2.2549999999999999</v>
      </c>
      <c r="R304" s="185">
        <f>Q304*H304</f>
        <v>2.2549999999999999</v>
      </c>
      <c r="S304" s="185">
        <v>0</v>
      </c>
      <c r="T304" s="18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187" t="s">
        <v>218</v>
      </c>
      <c r="AT304" s="187" t="s">
        <v>615</v>
      </c>
      <c r="AU304" s="187" t="s">
        <v>81</v>
      </c>
      <c r="AY304" s="21" t="s">
        <v>174</v>
      </c>
      <c r="BE304" s="188">
        <f>IF(N304="základní",J304,0)</f>
        <v>0</v>
      </c>
      <c r="BF304" s="188">
        <f>IF(N304="snížená",J304,0)</f>
        <v>0</v>
      </c>
      <c r="BG304" s="188">
        <f>IF(N304="zákl. přenesená",J304,0)</f>
        <v>0</v>
      </c>
      <c r="BH304" s="188">
        <f>IF(N304="sníž. přenesená",J304,0)</f>
        <v>0</v>
      </c>
      <c r="BI304" s="188">
        <f>IF(N304="nulová",J304,0)</f>
        <v>0</v>
      </c>
      <c r="BJ304" s="21" t="s">
        <v>79</v>
      </c>
      <c r="BK304" s="188">
        <f>ROUND(I304*H304,2)</f>
        <v>0</v>
      </c>
      <c r="BL304" s="21" t="s">
        <v>111</v>
      </c>
      <c r="BM304" s="187" t="s">
        <v>1164</v>
      </c>
    </row>
    <row r="305" s="2" customFormat="1" ht="16.5" customHeight="1">
      <c r="A305" s="40"/>
      <c r="B305" s="175"/>
      <c r="C305" s="225" t="s">
        <v>917</v>
      </c>
      <c r="D305" s="225" t="s">
        <v>615</v>
      </c>
      <c r="E305" s="226" t="s">
        <v>1165</v>
      </c>
      <c r="F305" s="227" t="s">
        <v>1166</v>
      </c>
      <c r="G305" s="228" t="s">
        <v>666</v>
      </c>
      <c r="H305" s="229">
        <v>1</v>
      </c>
      <c r="I305" s="230"/>
      <c r="J305" s="231">
        <f>ROUND(I305*H305,2)</f>
        <v>0</v>
      </c>
      <c r="K305" s="227" t="s">
        <v>3</v>
      </c>
      <c r="L305" s="232"/>
      <c r="M305" s="233" t="s">
        <v>3</v>
      </c>
      <c r="N305" s="234" t="s">
        <v>43</v>
      </c>
      <c r="O305" s="74"/>
      <c r="P305" s="185">
        <f>O305*H305</f>
        <v>0</v>
      </c>
      <c r="Q305" s="185">
        <v>10.1</v>
      </c>
      <c r="R305" s="185">
        <f>Q305*H305</f>
        <v>10.1</v>
      </c>
      <c r="S305" s="185">
        <v>0</v>
      </c>
      <c r="T305" s="18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187" t="s">
        <v>218</v>
      </c>
      <c r="AT305" s="187" t="s">
        <v>615</v>
      </c>
      <c r="AU305" s="187" t="s">
        <v>81</v>
      </c>
      <c r="AY305" s="21" t="s">
        <v>174</v>
      </c>
      <c r="BE305" s="188">
        <f>IF(N305="základní",J305,0)</f>
        <v>0</v>
      </c>
      <c r="BF305" s="188">
        <f>IF(N305="snížená",J305,0)</f>
        <v>0</v>
      </c>
      <c r="BG305" s="188">
        <f>IF(N305="zákl. přenesená",J305,0)</f>
        <v>0</v>
      </c>
      <c r="BH305" s="188">
        <f>IF(N305="sníž. přenesená",J305,0)</f>
        <v>0</v>
      </c>
      <c r="BI305" s="188">
        <f>IF(N305="nulová",J305,0)</f>
        <v>0</v>
      </c>
      <c r="BJ305" s="21" t="s">
        <v>79</v>
      </c>
      <c r="BK305" s="188">
        <f>ROUND(I305*H305,2)</f>
        <v>0</v>
      </c>
      <c r="BL305" s="21" t="s">
        <v>111</v>
      </c>
      <c r="BM305" s="187" t="s">
        <v>1167</v>
      </c>
    </row>
    <row r="306" s="2" customFormat="1" ht="16.5" customHeight="1">
      <c r="A306" s="40"/>
      <c r="B306" s="175"/>
      <c r="C306" s="225" t="s">
        <v>922</v>
      </c>
      <c r="D306" s="225" t="s">
        <v>615</v>
      </c>
      <c r="E306" s="226" t="s">
        <v>1168</v>
      </c>
      <c r="F306" s="227" t="s">
        <v>1169</v>
      </c>
      <c r="G306" s="228" t="s">
        <v>666</v>
      </c>
      <c r="H306" s="229">
        <v>2</v>
      </c>
      <c r="I306" s="230"/>
      <c r="J306" s="231">
        <f>ROUND(I306*H306,2)</f>
        <v>0</v>
      </c>
      <c r="K306" s="227" t="s">
        <v>3</v>
      </c>
      <c r="L306" s="232"/>
      <c r="M306" s="233" t="s">
        <v>3</v>
      </c>
      <c r="N306" s="234" t="s">
        <v>43</v>
      </c>
      <c r="O306" s="74"/>
      <c r="P306" s="185">
        <f>O306*H306</f>
        <v>0</v>
      </c>
      <c r="Q306" s="185">
        <v>6.5300000000000002</v>
      </c>
      <c r="R306" s="185">
        <f>Q306*H306</f>
        <v>13.060000000000001</v>
      </c>
      <c r="S306" s="185">
        <v>0</v>
      </c>
      <c r="T306" s="18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187" t="s">
        <v>218</v>
      </c>
      <c r="AT306" s="187" t="s">
        <v>615</v>
      </c>
      <c r="AU306" s="187" t="s">
        <v>81</v>
      </c>
      <c r="AY306" s="21" t="s">
        <v>174</v>
      </c>
      <c r="BE306" s="188">
        <f>IF(N306="základní",J306,0)</f>
        <v>0</v>
      </c>
      <c r="BF306" s="188">
        <f>IF(N306="snížená",J306,0)</f>
        <v>0</v>
      </c>
      <c r="BG306" s="188">
        <f>IF(N306="zákl. přenesená",J306,0)</f>
        <v>0</v>
      </c>
      <c r="BH306" s="188">
        <f>IF(N306="sníž. přenesená",J306,0)</f>
        <v>0</v>
      </c>
      <c r="BI306" s="188">
        <f>IF(N306="nulová",J306,0)</f>
        <v>0</v>
      </c>
      <c r="BJ306" s="21" t="s">
        <v>79</v>
      </c>
      <c r="BK306" s="188">
        <f>ROUND(I306*H306,2)</f>
        <v>0</v>
      </c>
      <c r="BL306" s="21" t="s">
        <v>111</v>
      </c>
      <c r="BM306" s="187" t="s">
        <v>1170</v>
      </c>
    </row>
    <row r="307" s="2" customFormat="1" ht="16.5" customHeight="1">
      <c r="A307" s="40"/>
      <c r="B307" s="175"/>
      <c r="C307" s="225" t="s">
        <v>928</v>
      </c>
      <c r="D307" s="225" t="s">
        <v>615</v>
      </c>
      <c r="E307" s="226" t="s">
        <v>1171</v>
      </c>
      <c r="F307" s="227" t="s">
        <v>1172</v>
      </c>
      <c r="G307" s="228" t="s">
        <v>666</v>
      </c>
      <c r="H307" s="229">
        <v>1</v>
      </c>
      <c r="I307" s="230"/>
      <c r="J307" s="231">
        <f>ROUND(I307*H307,2)</f>
        <v>0</v>
      </c>
      <c r="K307" s="227" t="s">
        <v>3</v>
      </c>
      <c r="L307" s="232"/>
      <c r="M307" s="233" t="s">
        <v>3</v>
      </c>
      <c r="N307" s="234" t="s">
        <v>43</v>
      </c>
      <c r="O307" s="74"/>
      <c r="P307" s="185">
        <f>O307*H307</f>
        <v>0</v>
      </c>
      <c r="Q307" s="185">
        <v>1.8400000000000001</v>
      </c>
      <c r="R307" s="185">
        <f>Q307*H307</f>
        <v>1.8400000000000001</v>
      </c>
      <c r="S307" s="185">
        <v>0</v>
      </c>
      <c r="T307" s="18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187" t="s">
        <v>218</v>
      </c>
      <c r="AT307" s="187" t="s">
        <v>615</v>
      </c>
      <c r="AU307" s="187" t="s">
        <v>81</v>
      </c>
      <c r="AY307" s="21" t="s">
        <v>174</v>
      </c>
      <c r="BE307" s="188">
        <f>IF(N307="základní",J307,0)</f>
        <v>0</v>
      </c>
      <c r="BF307" s="188">
        <f>IF(N307="snížená",J307,0)</f>
        <v>0</v>
      </c>
      <c r="BG307" s="188">
        <f>IF(N307="zákl. přenesená",J307,0)</f>
        <v>0</v>
      </c>
      <c r="BH307" s="188">
        <f>IF(N307="sníž. přenesená",J307,0)</f>
        <v>0</v>
      </c>
      <c r="BI307" s="188">
        <f>IF(N307="nulová",J307,0)</f>
        <v>0</v>
      </c>
      <c r="BJ307" s="21" t="s">
        <v>79</v>
      </c>
      <c r="BK307" s="188">
        <f>ROUND(I307*H307,2)</f>
        <v>0</v>
      </c>
      <c r="BL307" s="21" t="s">
        <v>111</v>
      </c>
      <c r="BM307" s="187" t="s">
        <v>1173</v>
      </c>
    </row>
    <row r="308" s="12" customFormat="1" ht="22.8" customHeight="1">
      <c r="A308" s="12"/>
      <c r="B308" s="162"/>
      <c r="C308" s="12"/>
      <c r="D308" s="163" t="s">
        <v>71</v>
      </c>
      <c r="E308" s="173" t="s">
        <v>111</v>
      </c>
      <c r="F308" s="173" t="s">
        <v>657</v>
      </c>
      <c r="G308" s="12"/>
      <c r="H308" s="12"/>
      <c r="I308" s="165"/>
      <c r="J308" s="174">
        <f>BK308</f>
        <v>0</v>
      </c>
      <c r="K308" s="12"/>
      <c r="L308" s="162"/>
      <c r="M308" s="167"/>
      <c r="N308" s="168"/>
      <c r="O308" s="168"/>
      <c r="P308" s="169">
        <f>SUM(P309:P372)</f>
        <v>0</v>
      </c>
      <c r="Q308" s="168"/>
      <c r="R308" s="169">
        <f>SUM(R309:R372)</f>
        <v>150.9253894</v>
      </c>
      <c r="S308" s="168"/>
      <c r="T308" s="170">
        <f>SUM(T309:T372)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163" t="s">
        <v>79</v>
      </c>
      <c r="AT308" s="171" t="s">
        <v>71</v>
      </c>
      <c r="AU308" s="171" t="s">
        <v>79</v>
      </c>
      <c r="AY308" s="163" t="s">
        <v>174</v>
      </c>
      <c r="BK308" s="172">
        <f>SUM(BK309:BK372)</f>
        <v>0</v>
      </c>
    </row>
    <row r="309" s="2" customFormat="1" ht="16.5" customHeight="1">
      <c r="A309" s="40"/>
      <c r="B309" s="175"/>
      <c r="C309" s="176" t="s">
        <v>633</v>
      </c>
      <c r="D309" s="176" t="s">
        <v>176</v>
      </c>
      <c r="E309" s="177" t="s">
        <v>1174</v>
      </c>
      <c r="F309" s="178" t="s">
        <v>1175</v>
      </c>
      <c r="G309" s="179" t="s">
        <v>179</v>
      </c>
      <c r="H309" s="180">
        <v>20.475000000000001</v>
      </c>
      <c r="I309" s="181"/>
      <c r="J309" s="182">
        <f>ROUND(I309*H309,2)</f>
        <v>0</v>
      </c>
      <c r="K309" s="178" t="s">
        <v>180</v>
      </c>
      <c r="L309" s="41"/>
      <c r="M309" s="183" t="s">
        <v>3</v>
      </c>
      <c r="N309" s="184" t="s">
        <v>43</v>
      </c>
      <c r="O309" s="74"/>
      <c r="P309" s="185">
        <f>O309*H309</f>
        <v>0</v>
      </c>
      <c r="Q309" s="185">
        <v>0.30005999999999999</v>
      </c>
      <c r="R309" s="185">
        <f>Q309*H309</f>
        <v>6.1437284999999999</v>
      </c>
      <c r="S309" s="185">
        <v>0</v>
      </c>
      <c r="T309" s="18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187" t="s">
        <v>111</v>
      </c>
      <c r="AT309" s="187" t="s">
        <v>176</v>
      </c>
      <c r="AU309" s="187" t="s">
        <v>81</v>
      </c>
      <c r="AY309" s="21" t="s">
        <v>174</v>
      </c>
      <c r="BE309" s="188">
        <f>IF(N309="základní",J309,0)</f>
        <v>0</v>
      </c>
      <c r="BF309" s="188">
        <f>IF(N309="snížená",J309,0)</f>
        <v>0</v>
      </c>
      <c r="BG309" s="188">
        <f>IF(N309="zákl. přenesená",J309,0)</f>
        <v>0</v>
      </c>
      <c r="BH309" s="188">
        <f>IF(N309="sníž. přenesená",J309,0)</f>
        <v>0</v>
      </c>
      <c r="BI309" s="188">
        <f>IF(N309="nulová",J309,0)</f>
        <v>0</v>
      </c>
      <c r="BJ309" s="21" t="s">
        <v>79</v>
      </c>
      <c r="BK309" s="188">
        <f>ROUND(I309*H309,2)</f>
        <v>0</v>
      </c>
      <c r="BL309" s="21" t="s">
        <v>111</v>
      </c>
      <c r="BM309" s="187" t="s">
        <v>1176</v>
      </c>
    </row>
    <row r="310" s="2" customFormat="1">
      <c r="A310" s="40"/>
      <c r="B310" s="41"/>
      <c r="C310" s="40"/>
      <c r="D310" s="189" t="s">
        <v>182</v>
      </c>
      <c r="E310" s="40"/>
      <c r="F310" s="190" t="s">
        <v>990</v>
      </c>
      <c r="G310" s="40"/>
      <c r="H310" s="40"/>
      <c r="I310" s="191"/>
      <c r="J310" s="40"/>
      <c r="K310" s="40"/>
      <c r="L310" s="41"/>
      <c r="M310" s="192"/>
      <c r="N310" s="193"/>
      <c r="O310" s="74"/>
      <c r="P310" s="74"/>
      <c r="Q310" s="74"/>
      <c r="R310" s="74"/>
      <c r="S310" s="74"/>
      <c r="T310" s="75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21" t="s">
        <v>182</v>
      </c>
      <c r="AU310" s="21" t="s">
        <v>81</v>
      </c>
    </row>
    <row r="311" s="13" customFormat="1">
      <c r="A311" s="13"/>
      <c r="B311" s="194"/>
      <c r="C311" s="13"/>
      <c r="D311" s="189" t="s">
        <v>184</v>
      </c>
      <c r="E311" s="195" t="s">
        <v>3</v>
      </c>
      <c r="F311" s="196" t="s">
        <v>1177</v>
      </c>
      <c r="G311" s="13"/>
      <c r="H311" s="197">
        <v>5.4749999999999996</v>
      </c>
      <c r="I311" s="198"/>
      <c r="J311" s="13"/>
      <c r="K311" s="13"/>
      <c r="L311" s="194"/>
      <c r="M311" s="199"/>
      <c r="N311" s="200"/>
      <c r="O311" s="200"/>
      <c r="P311" s="200"/>
      <c r="Q311" s="200"/>
      <c r="R311" s="200"/>
      <c r="S311" s="200"/>
      <c r="T311" s="20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95" t="s">
        <v>184</v>
      </c>
      <c r="AU311" s="195" t="s">
        <v>81</v>
      </c>
      <c r="AV311" s="13" t="s">
        <v>81</v>
      </c>
      <c r="AW311" s="13" t="s">
        <v>33</v>
      </c>
      <c r="AX311" s="13" t="s">
        <v>72</v>
      </c>
      <c r="AY311" s="195" t="s">
        <v>174</v>
      </c>
    </row>
    <row r="312" s="13" customFormat="1">
      <c r="A312" s="13"/>
      <c r="B312" s="194"/>
      <c r="C312" s="13"/>
      <c r="D312" s="189" t="s">
        <v>184</v>
      </c>
      <c r="E312" s="195" t="s">
        <v>3</v>
      </c>
      <c r="F312" s="196" t="s">
        <v>1178</v>
      </c>
      <c r="G312" s="13"/>
      <c r="H312" s="197">
        <v>4.5</v>
      </c>
      <c r="I312" s="198"/>
      <c r="J312" s="13"/>
      <c r="K312" s="13"/>
      <c r="L312" s="194"/>
      <c r="M312" s="199"/>
      <c r="N312" s="200"/>
      <c r="O312" s="200"/>
      <c r="P312" s="200"/>
      <c r="Q312" s="200"/>
      <c r="R312" s="200"/>
      <c r="S312" s="200"/>
      <c r="T312" s="20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95" t="s">
        <v>184</v>
      </c>
      <c r="AU312" s="195" t="s">
        <v>81</v>
      </c>
      <c r="AV312" s="13" t="s">
        <v>81</v>
      </c>
      <c r="AW312" s="13" t="s">
        <v>33</v>
      </c>
      <c r="AX312" s="13" t="s">
        <v>72</v>
      </c>
      <c r="AY312" s="195" t="s">
        <v>174</v>
      </c>
    </row>
    <row r="313" s="13" customFormat="1">
      <c r="A313" s="13"/>
      <c r="B313" s="194"/>
      <c r="C313" s="13"/>
      <c r="D313" s="189" t="s">
        <v>184</v>
      </c>
      <c r="E313" s="195" t="s">
        <v>3</v>
      </c>
      <c r="F313" s="196" t="s">
        <v>1179</v>
      </c>
      <c r="G313" s="13"/>
      <c r="H313" s="197">
        <v>10.5</v>
      </c>
      <c r="I313" s="198"/>
      <c r="J313" s="13"/>
      <c r="K313" s="13"/>
      <c r="L313" s="194"/>
      <c r="M313" s="199"/>
      <c r="N313" s="200"/>
      <c r="O313" s="200"/>
      <c r="P313" s="200"/>
      <c r="Q313" s="200"/>
      <c r="R313" s="200"/>
      <c r="S313" s="200"/>
      <c r="T313" s="20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5" t="s">
        <v>184</v>
      </c>
      <c r="AU313" s="195" t="s">
        <v>81</v>
      </c>
      <c r="AV313" s="13" t="s">
        <v>81</v>
      </c>
      <c r="AW313" s="13" t="s">
        <v>33</v>
      </c>
      <c r="AX313" s="13" t="s">
        <v>72</v>
      </c>
      <c r="AY313" s="195" t="s">
        <v>174</v>
      </c>
    </row>
    <row r="314" s="14" customFormat="1">
      <c r="A314" s="14"/>
      <c r="B314" s="202"/>
      <c r="C314" s="14"/>
      <c r="D314" s="189" t="s">
        <v>184</v>
      </c>
      <c r="E314" s="203" t="s">
        <v>3</v>
      </c>
      <c r="F314" s="204" t="s">
        <v>187</v>
      </c>
      <c r="G314" s="14"/>
      <c r="H314" s="205">
        <v>20.475000000000001</v>
      </c>
      <c r="I314" s="206"/>
      <c r="J314" s="14"/>
      <c r="K314" s="14"/>
      <c r="L314" s="202"/>
      <c r="M314" s="207"/>
      <c r="N314" s="208"/>
      <c r="O314" s="208"/>
      <c r="P314" s="208"/>
      <c r="Q314" s="208"/>
      <c r="R314" s="208"/>
      <c r="S314" s="208"/>
      <c r="T314" s="20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03" t="s">
        <v>184</v>
      </c>
      <c r="AU314" s="203" t="s">
        <v>81</v>
      </c>
      <c r="AV314" s="14" t="s">
        <v>111</v>
      </c>
      <c r="AW314" s="14" t="s">
        <v>33</v>
      </c>
      <c r="AX314" s="14" t="s">
        <v>79</v>
      </c>
      <c r="AY314" s="203" t="s">
        <v>174</v>
      </c>
    </row>
    <row r="315" s="2" customFormat="1" ht="16.5" customHeight="1">
      <c r="A315" s="40"/>
      <c r="B315" s="175"/>
      <c r="C315" s="176" t="s">
        <v>638</v>
      </c>
      <c r="D315" s="176" t="s">
        <v>176</v>
      </c>
      <c r="E315" s="177" t="s">
        <v>659</v>
      </c>
      <c r="F315" s="178" t="s">
        <v>660</v>
      </c>
      <c r="G315" s="179" t="s">
        <v>242</v>
      </c>
      <c r="H315" s="180">
        <v>30.629999999999999</v>
      </c>
      <c r="I315" s="181"/>
      <c r="J315" s="182">
        <f>ROUND(I315*H315,2)</f>
        <v>0</v>
      </c>
      <c r="K315" s="178" t="s">
        <v>180</v>
      </c>
      <c r="L315" s="41"/>
      <c r="M315" s="183" t="s">
        <v>3</v>
      </c>
      <c r="N315" s="184" t="s">
        <v>43</v>
      </c>
      <c r="O315" s="74"/>
      <c r="P315" s="185">
        <f>O315*H315</f>
        <v>0</v>
      </c>
      <c r="Q315" s="185">
        <v>1.8907700000000001</v>
      </c>
      <c r="R315" s="185">
        <f>Q315*H315</f>
        <v>57.914285100000001</v>
      </c>
      <c r="S315" s="185">
        <v>0</v>
      </c>
      <c r="T315" s="18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187" t="s">
        <v>111</v>
      </c>
      <c r="AT315" s="187" t="s">
        <v>176</v>
      </c>
      <c r="AU315" s="187" t="s">
        <v>81</v>
      </c>
      <c r="AY315" s="21" t="s">
        <v>174</v>
      </c>
      <c r="BE315" s="188">
        <f>IF(N315="základní",J315,0)</f>
        <v>0</v>
      </c>
      <c r="BF315" s="188">
        <f>IF(N315="snížená",J315,0)</f>
        <v>0</v>
      </c>
      <c r="BG315" s="188">
        <f>IF(N315="zákl. přenesená",J315,0)</f>
        <v>0</v>
      </c>
      <c r="BH315" s="188">
        <f>IF(N315="sníž. přenesená",J315,0)</f>
        <v>0</v>
      </c>
      <c r="BI315" s="188">
        <f>IF(N315="nulová",J315,0)</f>
        <v>0</v>
      </c>
      <c r="BJ315" s="21" t="s">
        <v>79</v>
      </c>
      <c r="BK315" s="188">
        <f>ROUND(I315*H315,2)</f>
        <v>0</v>
      </c>
      <c r="BL315" s="21" t="s">
        <v>111</v>
      </c>
      <c r="BM315" s="187" t="s">
        <v>1180</v>
      </c>
    </row>
    <row r="316" s="2" customFormat="1">
      <c r="A316" s="40"/>
      <c r="B316" s="41"/>
      <c r="C316" s="40"/>
      <c r="D316" s="189" t="s">
        <v>182</v>
      </c>
      <c r="E316" s="40"/>
      <c r="F316" s="190" t="s">
        <v>1181</v>
      </c>
      <c r="G316" s="40"/>
      <c r="H316" s="40"/>
      <c r="I316" s="191"/>
      <c r="J316" s="40"/>
      <c r="K316" s="40"/>
      <c r="L316" s="41"/>
      <c r="M316" s="192"/>
      <c r="N316" s="193"/>
      <c r="O316" s="74"/>
      <c r="P316" s="74"/>
      <c r="Q316" s="74"/>
      <c r="R316" s="74"/>
      <c r="S316" s="74"/>
      <c r="T316" s="75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21" t="s">
        <v>182</v>
      </c>
      <c r="AU316" s="21" t="s">
        <v>81</v>
      </c>
    </row>
    <row r="317" s="13" customFormat="1">
      <c r="A317" s="13"/>
      <c r="B317" s="194"/>
      <c r="C317" s="13"/>
      <c r="D317" s="189" t="s">
        <v>184</v>
      </c>
      <c r="E317" s="195" t="s">
        <v>3</v>
      </c>
      <c r="F317" s="196" t="s">
        <v>1182</v>
      </c>
      <c r="G317" s="13"/>
      <c r="H317" s="197">
        <v>7.7000000000000002</v>
      </c>
      <c r="I317" s="198"/>
      <c r="J317" s="13"/>
      <c r="K317" s="13"/>
      <c r="L317" s="194"/>
      <c r="M317" s="199"/>
      <c r="N317" s="200"/>
      <c r="O317" s="200"/>
      <c r="P317" s="200"/>
      <c r="Q317" s="200"/>
      <c r="R317" s="200"/>
      <c r="S317" s="200"/>
      <c r="T317" s="20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95" t="s">
        <v>184</v>
      </c>
      <c r="AU317" s="195" t="s">
        <v>81</v>
      </c>
      <c r="AV317" s="13" t="s">
        <v>81</v>
      </c>
      <c r="AW317" s="13" t="s">
        <v>33</v>
      </c>
      <c r="AX317" s="13" t="s">
        <v>72</v>
      </c>
      <c r="AY317" s="195" t="s">
        <v>174</v>
      </c>
    </row>
    <row r="318" s="13" customFormat="1">
      <c r="A318" s="13"/>
      <c r="B318" s="194"/>
      <c r="C318" s="13"/>
      <c r="D318" s="189" t="s">
        <v>184</v>
      </c>
      <c r="E318" s="195" t="s">
        <v>3</v>
      </c>
      <c r="F318" s="196" t="s">
        <v>1183</v>
      </c>
      <c r="G318" s="13"/>
      <c r="H318" s="197">
        <v>1.1000000000000001</v>
      </c>
      <c r="I318" s="198"/>
      <c r="J318" s="13"/>
      <c r="K318" s="13"/>
      <c r="L318" s="194"/>
      <c r="M318" s="199"/>
      <c r="N318" s="200"/>
      <c r="O318" s="200"/>
      <c r="P318" s="200"/>
      <c r="Q318" s="200"/>
      <c r="R318" s="200"/>
      <c r="S318" s="200"/>
      <c r="T318" s="20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95" t="s">
        <v>184</v>
      </c>
      <c r="AU318" s="195" t="s">
        <v>81</v>
      </c>
      <c r="AV318" s="13" t="s">
        <v>81</v>
      </c>
      <c r="AW318" s="13" t="s">
        <v>33</v>
      </c>
      <c r="AX318" s="13" t="s">
        <v>72</v>
      </c>
      <c r="AY318" s="195" t="s">
        <v>174</v>
      </c>
    </row>
    <row r="319" s="13" customFormat="1">
      <c r="A319" s="13"/>
      <c r="B319" s="194"/>
      <c r="C319" s="13"/>
      <c r="D319" s="189" t="s">
        <v>184</v>
      </c>
      <c r="E319" s="195" t="s">
        <v>3</v>
      </c>
      <c r="F319" s="196" t="s">
        <v>1184</v>
      </c>
      <c r="G319" s="13"/>
      <c r="H319" s="197">
        <v>1.155</v>
      </c>
      <c r="I319" s="198"/>
      <c r="J319" s="13"/>
      <c r="K319" s="13"/>
      <c r="L319" s="194"/>
      <c r="M319" s="199"/>
      <c r="N319" s="200"/>
      <c r="O319" s="200"/>
      <c r="P319" s="200"/>
      <c r="Q319" s="200"/>
      <c r="R319" s="200"/>
      <c r="S319" s="200"/>
      <c r="T319" s="20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95" t="s">
        <v>184</v>
      </c>
      <c r="AU319" s="195" t="s">
        <v>81</v>
      </c>
      <c r="AV319" s="13" t="s">
        <v>81</v>
      </c>
      <c r="AW319" s="13" t="s">
        <v>33</v>
      </c>
      <c r="AX319" s="13" t="s">
        <v>72</v>
      </c>
      <c r="AY319" s="195" t="s">
        <v>174</v>
      </c>
    </row>
    <row r="320" s="13" customFormat="1">
      <c r="A320" s="13"/>
      <c r="B320" s="194"/>
      <c r="C320" s="13"/>
      <c r="D320" s="189" t="s">
        <v>184</v>
      </c>
      <c r="E320" s="195" t="s">
        <v>3</v>
      </c>
      <c r="F320" s="196" t="s">
        <v>1185</v>
      </c>
      <c r="G320" s="13"/>
      <c r="H320" s="197">
        <v>18.216000000000001</v>
      </c>
      <c r="I320" s="198"/>
      <c r="J320" s="13"/>
      <c r="K320" s="13"/>
      <c r="L320" s="194"/>
      <c r="M320" s="199"/>
      <c r="N320" s="200"/>
      <c r="O320" s="200"/>
      <c r="P320" s="200"/>
      <c r="Q320" s="200"/>
      <c r="R320" s="200"/>
      <c r="S320" s="200"/>
      <c r="T320" s="20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95" t="s">
        <v>184</v>
      </c>
      <c r="AU320" s="195" t="s">
        <v>81</v>
      </c>
      <c r="AV320" s="13" t="s">
        <v>81</v>
      </c>
      <c r="AW320" s="13" t="s">
        <v>33</v>
      </c>
      <c r="AX320" s="13" t="s">
        <v>72</v>
      </c>
      <c r="AY320" s="195" t="s">
        <v>174</v>
      </c>
    </row>
    <row r="321" s="13" customFormat="1">
      <c r="A321" s="13"/>
      <c r="B321" s="194"/>
      <c r="C321" s="13"/>
      <c r="D321" s="189" t="s">
        <v>184</v>
      </c>
      <c r="E321" s="195" t="s">
        <v>3</v>
      </c>
      <c r="F321" s="196" t="s">
        <v>1186</v>
      </c>
      <c r="G321" s="13"/>
      <c r="H321" s="197">
        <v>2.4590000000000001</v>
      </c>
      <c r="I321" s="198"/>
      <c r="J321" s="13"/>
      <c r="K321" s="13"/>
      <c r="L321" s="194"/>
      <c r="M321" s="199"/>
      <c r="N321" s="200"/>
      <c r="O321" s="200"/>
      <c r="P321" s="200"/>
      <c r="Q321" s="200"/>
      <c r="R321" s="200"/>
      <c r="S321" s="200"/>
      <c r="T321" s="20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95" t="s">
        <v>184</v>
      </c>
      <c r="AU321" s="195" t="s">
        <v>81</v>
      </c>
      <c r="AV321" s="13" t="s">
        <v>81</v>
      </c>
      <c r="AW321" s="13" t="s">
        <v>33</v>
      </c>
      <c r="AX321" s="13" t="s">
        <v>72</v>
      </c>
      <c r="AY321" s="195" t="s">
        <v>174</v>
      </c>
    </row>
    <row r="322" s="14" customFormat="1">
      <c r="A322" s="14"/>
      <c r="B322" s="202"/>
      <c r="C322" s="14"/>
      <c r="D322" s="189" t="s">
        <v>184</v>
      </c>
      <c r="E322" s="203" t="s">
        <v>3</v>
      </c>
      <c r="F322" s="204" t="s">
        <v>187</v>
      </c>
      <c r="G322" s="14"/>
      <c r="H322" s="205">
        <v>30.629999999999999</v>
      </c>
      <c r="I322" s="206"/>
      <c r="J322" s="14"/>
      <c r="K322" s="14"/>
      <c r="L322" s="202"/>
      <c r="M322" s="207"/>
      <c r="N322" s="208"/>
      <c r="O322" s="208"/>
      <c r="P322" s="208"/>
      <c r="Q322" s="208"/>
      <c r="R322" s="208"/>
      <c r="S322" s="208"/>
      <c r="T322" s="20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03" t="s">
        <v>184</v>
      </c>
      <c r="AU322" s="203" t="s">
        <v>81</v>
      </c>
      <c r="AV322" s="14" t="s">
        <v>111</v>
      </c>
      <c r="AW322" s="14" t="s">
        <v>33</v>
      </c>
      <c r="AX322" s="14" t="s">
        <v>79</v>
      </c>
      <c r="AY322" s="203" t="s">
        <v>174</v>
      </c>
    </row>
    <row r="323" s="2" customFormat="1" ht="21.75" customHeight="1">
      <c r="A323" s="40"/>
      <c r="B323" s="175"/>
      <c r="C323" s="176" t="s">
        <v>643</v>
      </c>
      <c r="D323" s="176" t="s">
        <v>176</v>
      </c>
      <c r="E323" s="177" t="s">
        <v>1187</v>
      </c>
      <c r="F323" s="178" t="s">
        <v>1188</v>
      </c>
      <c r="G323" s="179" t="s">
        <v>666</v>
      </c>
      <c r="H323" s="180">
        <v>34</v>
      </c>
      <c r="I323" s="181"/>
      <c r="J323" s="182">
        <f>ROUND(I323*H323,2)</f>
        <v>0</v>
      </c>
      <c r="K323" s="178" t="s">
        <v>180</v>
      </c>
      <c r="L323" s="41"/>
      <c r="M323" s="183" t="s">
        <v>3</v>
      </c>
      <c r="N323" s="184" t="s">
        <v>43</v>
      </c>
      <c r="O323" s="74"/>
      <c r="P323" s="185">
        <f>O323*H323</f>
        <v>0</v>
      </c>
      <c r="Q323" s="185">
        <v>0.00165</v>
      </c>
      <c r="R323" s="185">
        <f>Q323*H323</f>
        <v>0.056099999999999997</v>
      </c>
      <c r="S323" s="185">
        <v>0</v>
      </c>
      <c r="T323" s="18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187" t="s">
        <v>111</v>
      </c>
      <c r="AT323" s="187" t="s">
        <v>176</v>
      </c>
      <c r="AU323" s="187" t="s">
        <v>81</v>
      </c>
      <c r="AY323" s="21" t="s">
        <v>174</v>
      </c>
      <c r="BE323" s="188">
        <f>IF(N323="základní",J323,0)</f>
        <v>0</v>
      </c>
      <c r="BF323" s="188">
        <f>IF(N323="snížená",J323,0)</f>
        <v>0</v>
      </c>
      <c r="BG323" s="188">
        <f>IF(N323="zákl. přenesená",J323,0)</f>
        <v>0</v>
      </c>
      <c r="BH323" s="188">
        <f>IF(N323="sníž. přenesená",J323,0)</f>
        <v>0</v>
      </c>
      <c r="BI323" s="188">
        <f>IF(N323="nulová",J323,0)</f>
        <v>0</v>
      </c>
      <c r="BJ323" s="21" t="s">
        <v>79</v>
      </c>
      <c r="BK323" s="188">
        <f>ROUND(I323*H323,2)</f>
        <v>0</v>
      </c>
      <c r="BL323" s="21" t="s">
        <v>111</v>
      </c>
      <c r="BM323" s="187" t="s">
        <v>1189</v>
      </c>
    </row>
    <row r="324" s="2" customFormat="1">
      <c r="A324" s="40"/>
      <c r="B324" s="41"/>
      <c r="C324" s="40"/>
      <c r="D324" s="189" t="s">
        <v>182</v>
      </c>
      <c r="E324" s="40"/>
      <c r="F324" s="190" t="s">
        <v>1190</v>
      </c>
      <c r="G324" s="40"/>
      <c r="H324" s="40"/>
      <c r="I324" s="191"/>
      <c r="J324" s="40"/>
      <c r="K324" s="40"/>
      <c r="L324" s="41"/>
      <c r="M324" s="192"/>
      <c r="N324" s="193"/>
      <c r="O324" s="74"/>
      <c r="P324" s="74"/>
      <c r="Q324" s="74"/>
      <c r="R324" s="74"/>
      <c r="S324" s="74"/>
      <c r="T324" s="75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21" t="s">
        <v>182</v>
      </c>
      <c r="AU324" s="21" t="s">
        <v>81</v>
      </c>
    </row>
    <row r="325" s="2" customFormat="1" ht="16.5" customHeight="1">
      <c r="A325" s="40"/>
      <c r="B325" s="175"/>
      <c r="C325" s="225" t="s">
        <v>652</v>
      </c>
      <c r="D325" s="225" t="s">
        <v>615</v>
      </c>
      <c r="E325" s="226" t="s">
        <v>1191</v>
      </c>
      <c r="F325" s="227" t="s">
        <v>1192</v>
      </c>
      <c r="G325" s="228" t="s">
        <v>666</v>
      </c>
      <c r="H325" s="229">
        <v>34</v>
      </c>
      <c r="I325" s="230"/>
      <c r="J325" s="231">
        <f>ROUND(I325*H325,2)</f>
        <v>0</v>
      </c>
      <c r="K325" s="227" t="s">
        <v>180</v>
      </c>
      <c r="L325" s="232"/>
      <c r="M325" s="233" t="s">
        <v>3</v>
      </c>
      <c r="N325" s="234" t="s">
        <v>43</v>
      </c>
      <c r="O325" s="74"/>
      <c r="P325" s="185">
        <f>O325*H325</f>
        <v>0</v>
      </c>
      <c r="Q325" s="185">
        <v>0.040000000000000001</v>
      </c>
      <c r="R325" s="185">
        <f>Q325*H325</f>
        <v>1.3600000000000001</v>
      </c>
      <c r="S325" s="185">
        <v>0</v>
      </c>
      <c r="T325" s="18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187" t="s">
        <v>218</v>
      </c>
      <c r="AT325" s="187" t="s">
        <v>615</v>
      </c>
      <c r="AU325" s="187" t="s">
        <v>81</v>
      </c>
      <c r="AY325" s="21" t="s">
        <v>174</v>
      </c>
      <c r="BE325" s="188">
        <f>IF(N325="základní",J325,0)</f>
        <v>0</v>
      </c>
      <c r="BF325" s="188">
        <f>IF(N325="snížená",J325,0)</f>
        <v>0</v>
      </c>
      <c r="BG325" s="188">
        <f>IF(N325="zákl. přenesená",J325,0)</f>
        <v>0</v>
      </c>
      <c r="BH325" s="188">
        <f>IF(N325="sníž. přenesená",J325,0)</f>
        <v>0</v>
      </c>
      <c r="BI325" s="188">
        <f>IF(N325="nulová",J325,0)</f>
        <v>0</v>
      </c>
      <c r="BJ325" s="21" t="s">
        <v>79</v>
      </c>
      <c r="BK325" s="188">
        <f>ROUND(I325*H325,2)</f>
        <v>0</v>
      </c>
      <c r="BL325" s="21" t="s">
        <v>111</v>
      </c>
      <c r="BM325" s="187" t="s">
        <v>1193</v>
      </c>
    </row>
    <row r="326" s="2" customFormat="1" ht="16.5" customHeight="1">
      <c r="A326" s="40"/>
      <c r="B326" s="175"/>
      <c r="C326" s="176" t="s">
        <v>658</v>
      </c>
      <c r="D326" s="176" t="s">
        <v>176</v>
      </c>
      <c r="E326" s="177" t="s">
        <v>664</v>
      </c>
      <c r="F326" s="178" t="s">
        <v>665</v>
      </c>
      <c r="G326" s="179" t="s">
        <v>666</v>
      </c>
      <c r="H326" s="180">
        <v>4</v>
      </c>
      <c r="I326" s="181"/>
      <c r="J326" s="182">
        <f>ROUND(I326*H326,2)</f>
        <v>0</v>
      </c>
      <c r="K326" s="178" t="s">
        <v>180</v>
      </c>
      <c r="L326" s="41"/>
      <c r="M326" s="183" t="s">
        <v>3</v>
      </c>
      <c r="N326" s="184" t="s">
        <v>43</v>
      </c>
      <c r="O326" s="74"/>
      <c r="P326" s="185">
        <f>O326*H326</f>
        <v>0</v>
      </c>
      <c r="Q326" s="185">
        <v>0.0066</v>
      </c>
      <c r="R326" s="185">
        <f>Q326*H326</f>
        <v>0.0264</v>
      </c>
      <c r="S326" s="185">
        <v>0</v>
      </c>
      <c r="T326" s="18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187" t="s">
        <v>111</v>
      </c>
      <c r="AT326" s="187" t="s">
        <v>176</v>
      </c>
      <c r="AU326" s="187" t="s">
        <v>81</v>
      </c>
      <c r="AY326" s="21" t="s">
        <v>174</v>
      </c>
      <c r="BE326" s="188">
        <f>IF(N326="základní",J326,0)</f>
        <v>0</v>
      </c>
      <c r="BF326" s="188">
        <f>IF(N326="snížená",J326,0)</f>
        <v>0</v>
      </c>
      <c r="BG326" s="188">
        <f>IF(N326="zákl. přenesená",J326,0)</f>
        <v>0</v>
      </c>
      <c r="BH326" s="188">
        <f>IF(N326="sníž. přenesená",J326,0)</f>
        <v>0</v>
      </c>
      <c r="BI326" s="188">
        <f>IF(N326="nulová",J326,0)</f>
        <v>0</v>
      </c>
      <c r="BJ326" s="21" t="s">
        <v>79</v>
      </c>
      <c r="BK326" s="188">
        <f>ROUND(I326*H326,2)</f>
        <v>0</v>
      </c>
      <c r="BL326" s="21" t="s">
        <v>111</v>
      </c>
      <c r="BM326" s="187" t="s">
        <v>1194</v>
      </c>
    </row>
    <row r="327" s="2" customFormat="1">
      <c r="A327" s="40"/>
      <c r="B327" s="41"/>
      <c r="C327" s="40"/>
      <c r="D327" s="189" t="s">
        <v>182</v>
      </c>
      <c r="E327" s="40"/>
      <c r="F327" s="190" t="s">
        <v>1008</v>
      </c>
      <c r="G327" s="40"/>
      <c r="H327" s="40"/>
      <c r="I327" s="191"/>
      <c r="J327" s="40"/>
      <c r="K327" s="40"/>
      <c r="L327" s="41"/>
      <c r="M327" s="192"/>
      <c r="N327" s="193"/>
      <c r="O327" s="74"/>
      <c r="P327" s="74"/>
      <c r="Q327" s="74"/>
      <c r="R327" s="74"/>
      <c r="S327" s="74"/>
      <c r="T327" s="75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21" t="s">
        <v>182</v>
      </c>
      <c r="AU327" s="21" t="s">
        <v>81</v>
      </c>
    </row>
    <row r="328" s="2" customFormat="1" ht="16.5" customHeight="1">
      <c r="A328" s="40"/>
      <c r="B328" s="175"/>
      <c r="C328" s="225" t="s">
        <v>663</v>
      </c>
      <c r="D328" s="225" t="s">
        <v>615</v>
      </c>
      <c r="E328" s="226" t="s">
        <v>1195</v>
      </c>
      <c r="F328" s="227" t="s">
        <v>1196</v>
      </c>
      <c r="G328" s="228" t="s">
        <v>666</v>
      </c>
      <c r="H328" s="229">
        <v>1</v>
      </c>
      <c r="I328" s="230"/>
      <c r="J328" s="231">
        <f>ROUND(I328*H328,2)</f>
        <v>0</v>
      </c>
      <c r="K328" s="227" t="s">
        <v>3</v>
      </c>
      <c r="L328" s="232"/>
      <c r="M328" s="233" t="s">
        <v>3</v>
      </c>
      <c r="N328" s="234" t="s">
        <v>43</v>
      </c>
      <c r="O328" s="74"/>
      <c r="P328" s="185">
        <f>O328*H328</f>
        <v>0</v>
      </c>
      <c r="Q328" s="185">
        <v>0</v>
      </c>
      <c r="R328" s="185">
        <f>Q328*H328</f>
        <v>0</v>
      </c>
      <c r="S328" s="185">
        <v>0</v>
      </c>
      <c r="T328" s="18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187" t="s">
        <v>218</v>
      </c>
      <c r="AT328" s="187" t="s">
        <v>615</v>
      </c>
      <c r="AU328" s="187" t="s">
        <v>81</v>
      </c>
      <c r="AY328" s="21" t="s">
        <v>174</v>
      </c>
      <c r="BE328" s="188">
        <f>IF(N328="základní",J328,0)</f>
        <v>0</v>
      </c>
      <c r="BF328" s="188">
        <f>IF(N328="snížená",J328,0)</f>
        <v>0</v>
      </c>
      <c r="BG328" s="188">
        <f>IF(N328="zákl. přenesená",J328,0)</f>
        <v>0</v>
      </c>
      <c r="BH328" s="188">
        <f>IF(N328="sníž. přenesená",J328,0)</f>
        <v>0</v>
      </c>
      <c r="BI328" s="188">
        <f>IF(N328="nulová",J328,0)</f>
        <v>0</v>
      </c>
      <c r="BJ328" s="21" t="s">
        <v>79</v>
      </c>
      <c r="BK328" s="188">
        <f>ROUND(I328*H328,2)</f>
        <v>0</v>
      </c>
      <c r="BL328" s="21" t="s">
        <v>111</v>
      </c>
      <c r="BM328" s="187" t="s">
        <v>1197</v>
      </c>
    </row>
    <row r="329" s="2" customFormat="1">
      <c r="A329" s="40"/>
      <c r="B329" s="41"/>
      <c r="C329" s="40"/>
      <c r="D329" s="189" t="s">
        <v>182</v>
      </c>
      <c r="E329" s="40"/>
      <c r="F329" s="190" t="s">
        <v>1198</v>
      </c>
      <c r="G329" s="40"/>
      <c r="H329" s="40"/>
      <c r="I329" s="191"/>
      <c r="J329" s="40"/>
      <c r="K329" s="40"/>
      <c r="L329" s="41"/>
      <c r="M329" s="192"/>
      <c r="N329" s="193"/>
      <c r="O329" s="74"/>
      <c r="P329" s="74"/>
      <c r="Q329" s="74"/>
      <c r="R329" s="74"/>
      <c r="S329" s="74"/>
      <c r="T329" s="75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21" t="s">
        <v>182</v>
      </c>
      <c r="AU329" s="21" t="s">
        <v>81</v>
      </c>
    </row>
    <row r="330" s="2" customFormat="1" ht="16.5" customHeight="1">
      <c r="A330" s="40"/>
      <c r="B330" s="175"/>
      <c r="C330" s="225" t="s">
        <v>669</v>
      </c>
      <c r="D330" s="225" t="s">
        <v>615</v>
      </c>
      <c r="E330" s="226" t="s">
        <v>1199</v>
      </c>
      <c r="F330" s="227" t="s">
        <v>1200</v>
      </c>
      <c r="G330" s="228" t="s">
        <v>666</v>
      </c>
      <c r="H330" s="229">
        <v>4</v>
      </c>
      <c r="I330" s="230"/>
      <c r="J330" s="231">
        <f>ROUND(I330*H330,2)</f>
        <v>0</v>
      </c>
      <c r="K330" s="227" t="s">
        <v>180</v>
      </c>
      <c r="L330" s="232"/>
      <c r="M330" s="233" t="s">
        <v>3</v>
      </c>
      <c r="N330" s="234" t="s">
        <v>43</v>
      </c>
      <c r="O330" s="74"/>
      <c r="P330" s="185">
        <f>O330*H330</f>
        <v>0</v>
      </c>
      <c r="Q330" s="185">
        <v>0.021000000000000001</v>
      </c>
      <c r="R330" s="185">
        <f>Q330*H330</f>
        <v>0.084000000000000005</v>
      </c>
      <c r="S330" s="185">
        <v>0</v>
      </c>
      <c r="T330" s="18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187" t="s">
        <v>218</v>
      </c>
      <c r="AT330" s="187" t="s">
        <v>615</v>
      </c>
      <c r="AU330" s="187" t="s">
        <v>81</v>
      </c>
      <c r="AY330" s="21" t="s">
        <v>174</v>
      </c>
      <c r="BE330" s="188">
        <f>IF(N330="základní",J330,0)</f>
        <v>0</v>
      </c>
      <c r="BF330" s="188">
        <f>IF(N330="snížená",J330,0)</f>
        <v>0</v>
      </c>
      <c r="BG330" s="188">
        <f>IF(N330="zákl. přenesená",J330,0)</f>
        <v>0</v>
      </c>
      <c r="BH330" s="188">
        <f>IF(N330="sníž. přenesená",J330,0)</f>
        <v>0</v>
      </c>
      <c r="BI330" s="188">
        <f>IF(N330="nulová",J330,0)</f>
        <v>0</v>
      </c>
      <c r="BJ330" s="21" t="s">
        <v>79</v>
      </c>
      <c r="BK330" s="188">
        <f>ROUND(I330*H330,2)</f>
        <v>0</v>
      </c>
      <c r="BL330" s="21" t="s">
        <v>111</v>
      </c>
      <c r="BM330" s="187" t="s">
        <v>1201</v>
      </c>
    </row>
    <row r="331" s="2" customFormat="1">
      <c r="A331" s="40"/>
      <c r="B331" s="175"/>
      <c r="C331" s="176" t="s">
        <v>674</v>
      </c>
      <c r="D331" s="176" t="s">
        <v>176</v>
      </c>
      <c r="E331" s="177" t="s">
        <v>1202</v>
      </c>
      <c r="F331" s="178" t="s">
        <v>1203</v>
      </c>
      <c r="G331" s="179" t="s">
        <v>242</v>
      </c>
      <c r="H331" s="180">
        <v>2.2629999999999999</v>
      </c>
      <c r="I331" s="181"/>
      <c r="J331" s="182">
        <f>ROUND(I331*H331,2)</f>
        <v>0</v>
      </c>
      <c r="K331" s="178" t="s">
        <v>180</v>
      </c>
      <c r="L331" s="41"/>
      <c r="M331" s="183" t="s">
        <v>3</v>
      </c>
      <c r="N331" s="184" t="s">
        <v>43</v>
      </c>
      <c r="O331" s="74"/>
      <c r="P331" s="185">
        <f>O331*H331</f>
        <v>0</v>
      </c>
      <c r="Q331" s="185">
        <v>2.4289999999999998</v>
      </c>
      <c r="R331" s="185">
        <f>Q331*H331</f>
        <v>5.4968269999999997</v>
      </c>
      <c r="S331" s="185">
        <v>0</v>
      </c>
      <c r="T331" s="18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187" t="s">
        <v>111</v>
      </c>
      <c r="AT331" s="187" t="s">
        <v>176</v>
      </c>
      <c r="AU331" s="187" t="s">
        <v>81</v>
      </c>
      <c r="AY331" s="21" t="s">
        <v>174</v>
      </c>
      <c r="BE331" s="188">
        <f>IF(N331="základní",J331,0)</f>
        <v>0</v>
      </c>
      <c r="BF331" s="188">
        <f>IF(N331="snížená",J331,0)</f>
        <v>0</v>
      </c>
      <c r="BG331" s="188">
        <f>IF(N331="zákl. přenesená",J331,0)</f>
        <v>0</v>
      </c>
      <c r="BH331" s="188">
        <f>IF(N331="sníž. přenesená",J331,0)</f>
        <v>0</v>
      </c>
      <c r="BI331" s="188">
        <f>IF(N331="nulová",J331,0)</f>
        <v>0</v>
      </c>
      <c r="BJ331" s="21" t="s">
        <v>79</v>
      </c>
      <c r="BK331" s="188">
        <f>ROUND(I331*H331,2)</f>
        <v>0</v>
      </c>
      <c r="BL331" s="21" t="s">
        <v>111</v>
      </c>
      <c r="BM331" s="187" t="s">
        <v>1204</v>
      </c>
    </row>
    <row r="332" s="2" customFormat="1">
      <c r="A332" s="40"/>
      <c r="B332" s="41"/>
      <c r="C332" s="40"/>
      <c r="D332" s="189" t="s">
        <v>182</v>
      </c>
      <c r="E332" s="40"/>
      <c r="F332" s="190" t="s">
        <v>1205</v>
      </c>
      <c r="G332" s="40"/>
      <c r="H332" s="40"/>
      <c r="I332" s="191"/>
      <c r="J332" s="40"/>
      <c r="K332" s="40"/>
      <c r="L332" s="41"/>
      <c r="M332" s="192"/>
      <c r="N332" s="193"/>
      <c r="O332" s="74"/>
      <c r="P332" s="74"/>
      <c r="Q332" s="74"/>
      <c r="R332" s="74"/>
      <c r="S332" s="74"/>
      <c r="T332" s="75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21" t="s">
        <v>182</v>
      </c>
      <c r="AU332" s="21" t="s">
        <v>81</v>
      </c>
    </row>
    <row r="333" s="13" customFormat="1">
      <c r="A333" s="13"/>
      <c r="B333" s="194"/>
      <c r="C333" s="13"/>
      <c r="D333" s="189" t="s">
        <v>184</v>
      </c>
      <c r="E333" s="195" t="s">
        <v>3</v>
      </c>
      <c r="F333" s="196" t="s">
        <v>1206</v>
      </c>
      <c r="G333" s="13"/>
      <c r="H333" s="197">
        <v>0.085000000000000006</v>
      </c>
      <c r="I333" s="198"/>
      <c r="J333" s="13"/>
      <c r="K333" s="13"/>
      <c r="L333" s="194"/>
      <c r="M333" s="199"/>
      <c r="N333" s="200"/>
      <c r="O333" s="200"/>
      <c r="P333" s="200"/>
      <c r="Q333" s="200"/>
      <c r="R333" s="200"/>
      <c r="S333" s="200"/>
      <c r="T333" s="20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195" t="s">
        <v>184</v>
      </c>
      <c r="AU333" s="195" t="s">
        <v>81</v>
      </c>
      <c r="AV333" s="13" t="s">
        <v>81</v>
      </c>
      <c r="AW333" s="13" t="s">
        <v>33</v>
      </c>
      <c r="AX333" s="13" t="s">
        <v>72</v>
      </c>
      <c r="AY333" s="195" t="s">
        <v>174</v>
      </c>
    </row>
    <row r="334" s="13" customFormat="1">
      <c r="A334" s="13"/>
      <c r="B334" s="194"/>
      <c r="C334" s="13"/>
      <c r="D334" s="189" t="s">
        <v>184</v>
      </c>
      <c r="E334" s="195" t="s">
        <v>3</v>
      </c>
      <c r="F334" s="196" t="s">
        <v>1207</v>
      </c>
      <c r="G334" s="13"/>
      <c r="H334" s="197">
        <v>2.1779999999999999</v>
      </c>
      <c r="I334" s="198"/>
      <c r="J334" s="13"/>
      <c r="K334" s="13"/>
      <c r="L334" s="194"/>
      <c r="M334" s="199"/>
      <c r="N334" s="200"/>
      <c r="O334" s="200"/>
      <c r="P334" s="200"/>
      <c r="Q334" s="200"/>
      <c r="R334" s="200"/>
      <c r="S334" s="200"/>
      <c r="T334" s="20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95" t="s">
        <v>184</v>
      </c>
      <c r="AU334" s="195" t="s">
        <v>81</v>
      </c>
      <c r="AV334" s="13" t="s">
        <v>81</v>
      </c>
      <c r="AW334" s="13" t="s">
        <v>33</v>
      </c>
      <c r="AX334" s="13" t="s">
        <v>72</v>
      </c>
      <c r="AY334" s="195" t="s">
        <v>174</v>
      </c>
    </row>
    <row r="335" s="14" customFormat="1">
      <c r="A335" s="14"/>
      <c r="B335" s="202"/>
      <c r="C335" s="14"/>
      <c r="D335" s="189" t="s">
        <v>184</v>
      </c>
      <c r="E335" s="203" t="s">
        <v>3</v>
      </c>
      <c r="F335" s="204" t="s">
        <v>187</v>
      </c>
      <c r="G335" s="14"/>
      <c r="H335" s="205">
        <v>2.2629999999999999</v>
      </c>
      <c r="I335" s="206"/>
      <c r="J335" s="14"/>
      <c r="K335" s="14"/>
      <c r="L335" s="202"/>
      <c r="M335" s="207"/>
      <c r="N335" s="208"/>
      <c r="O335" s="208"/>
      <c r="P335" s="208"/>
      <c r="Q335" s="208"/>
      <c r="R335" s="208"/>
      <c r="S335" s="208"/>
      <c r="T335" s="209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03" t="s">
        <v>184</v>
      </c>
      <c r="AU335" s="203" t="s">
        <v>81</v>
      </c>
      <c r="AV335" s="14" t="s">
        <v>111</v>
      </c>
      <c r="AW335" s="14" t="s">
        <v>33</v>
      </c>
      <c r="AX335" s="14" t="s">
        <v>79</v>
      </c>
      <c r="AY335" s="203" t="s">
        <v>174</v>
      </c>
    </row>
    <row r="336" s="2" customFormat="1">
      <c r="A336" s="40"/>
      <c r="B336" s="175"/>
      <c r="C336" s="176" t="s">
        <v>678</v>
      </c>
      <c r="D336" s="176" t="s">
        <v>176</v>
      </c>
      <c r="E336" s="177" t="s">
        <v>1208</v>
      </c>
      <c r="F336" s="178" t="s">
        <v>1209</v>
      </c>
      <c r="G336" s="179" t="s">
        <v>242</v>
      </c>
      <c r="H336" s="180">
        <v>21.945</v>
      </c>
      <c r="I336" s="181"/>
      <c r="J336" s="182">
        <f>ROUND(I336*H336,2)</f>
        <v>0</v>
      </c>
      <c r="K336" s="178" t="s">
        <v>180</v>
      </c>
      <c r="L336" s="41"/>
      <c r="M336" s="183" t="s">
        <v>3</v>
      </c>
      <c r="N336" s="184" t="s">
        <v>43</v>
      </c>
      <c r="O336" s="74"/>
      <c r="P336" s="185">
        <f>O336*H336</f>
        <v>0</v>
      </c>
      <c r="Q336" s="185">
        <v>2.234</v>
      </c>
      <c r="R336" s="185">
        <f>Q336*H336</f>
        <v>49.025129999999997</v>
      </c>
      <c r="S336" s="185">
        <v>0</v>
      </c>
      <c r="T336" s="18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187" t="s">
        <v>111</v>
      </c>
      <c r="AT336" s="187" t="s">
        <v>176</v>
      </c>
      <c r="AU336" s="187" t="s">
        <v>81</v>
      </c>
      <c r="AY336" s="21" t="s">
        <v>174</v>
      </c>
      <c r="BE336" s="188">
        <f>IF(N336="základní",J336,0)</f>
        <v>0</v>
      </c>
      <c r="BF336" s="188">
        <f>IF(N336="snížená",J336,0)</f>
        <v>0</v>
      </c>
      <c r="BG336" s="188">
        <f>IF(N336="zákl. přenesená",J336,0)</f>
        <v>0</v>
      </c>
      <c r="BH336" s="188">
        <f>IF(N336="sníž. přenesená",J336,0)</f>
        <v>0</v>
      </c>
      <c r="BI336" s="188">
        <f>IF(N336="nulová",J336,0)</f>
        <v>0</v>
      </c>
      <c r="BJ336" s="21" t="s">
        <v>79</v>
      </c>
      <c r="BK336" s="188">
        <f>ROUND(I336*H336,2)</f>
        <v>0</v>
      </c>
      <c r="BL336" s="21" t="s">
        <v>111</v>
      </c>
      <c r="BM336" s="187" t="s">
        <v>1210</v>
      </c>
    </row>
    <row r="337" s="2" customFormat="1">
      <c r="A337" s="40"/>
      <c r="B337" s="41"/>
      <c r="C337" s="40"/>
      <c r="D337" s="189" t="s">
        <v>182</v>
      </c>
      <c r="E337" s="40"/>
      <c r="F337" s="190" t="s">
        <v>996</v>
      </c>
      <c r="G337" s="40"/>
      <c r="H337" s="40"/>
      <c r="I337" s="191"/>
      <c r="J337" s="40"/>
      <c r="K337" s="40"/>
      <c r="L337" s="41"/>
      <c r="M337" s="192"/>
      <c r="N337" s="193"/>
      <c r="O337" s="74"/>
      <c r="P337" s="74"/>
      <c r="Q337" s="74"/>
      <c r="R337" s="74"/>
      <c r="S337" s="74"/>
      <c r="T337" s="75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21" t="s">
        <v>182</v>
      </c>
      <c r="AU337" s="21" t="s">
        <v>81</v>
      </c>
    </row>
    <row r="338" s="13" customFormat="1">
      <c r="A338" s="13"/>
      <c r="B338" s="194"/>
      <c r="C338" s="13"/>
      <c r="D338" s="189" t="s">
        <v>184</v>
      </c>
      <c r="E338" s="195" t="s">
        <v>3</v>
      </c>
      <c r="F338" s="196" t="s">
        <v>1211</v>
      </c>
      <c r="G338" s="13"/>
      <c r="H338" s="197">
        <v>21.945</v>
      </c>
      <c r="I338" s="198"/>
      <c r="J338" s="13"/>
      <c r="K338" s="13"/>
      <c r="L338" s="194"/>
      <c r="M338" s="199"/>
      <c r="N338" s="200"/>
      <c r="O338" s="200"/>
      <c r="P338" s="200"/>
      <c r="Q338" s="200"/>
      <c r="R338" s="200"/>
      <c r="S338" s="200"/>
      <c r="T338" s="20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95" t="s">
        <v>184</v>
      </c>
      <c r="AU338" s="195" t="s">
        <v>81</v>
      </c>
      <c r="AV338" s="13" t="s">
        <v>81</v>
      </c>
      <c r="AW338" s="13" t="s">
        <v>33</v>
      </c>
      <c r="AX338" s="13" t="s">
        <v>72</v>
      </c>
      <c r="AY338" s="195" t="s">
        <v>174</v>
      </c>
    </row>
    <row r="339" s="14" customFormat="1">
      <c r="A339" s="14"/>
      <c r="B339" s="202"/>
      <c r="C339" s="14"/>
      <c r="D339" s="189" t="s">
        <v>184</v>
      </c>
      <c r="E339" s="203" t="s">
        <v>3</v>
      </c>
      <c r="F339" s="204" t="s">
        <v>187</v>
      </c>
      <c r="G339" s="14"/>
      <c r="H339" s="205">
        <v>21.945</v>
      </c>
      <c r="I339" s="206"/>
      <c r="J339" s="14"/>
      <c r="K339" s="14"/>
      <c r="L339" s="202"/>
      <c r="M339" s="207"/>
      <c r="N339" s="208"/>
      <c r="O339" s="208"/>
      <c r="P339" s="208"/>
      <c r="Q339" s="208"/>
      <c r="R339" s="208"/>
      <c r="S339" s="208"/>
      <c r="T339" s="209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03" t="s">
        <v>184</v>
      </c>
      <c r="AU339" s="203" t="s">
        <v>81</v>
      </c>
      <c r="AV339" s="14" t="s">
        <v>111</v>
      </c>
      <c r="AW339" s="14" t="s">
        <v>33</v>
      </c>
      <c r="AX339" s="14" t="s">
        <v>79</v>
      </c>
      <c r="AY339" s="203" t="s">
        <v>174</v>
      </c>
    </row>
    <row r="340" s="2" customFormat="1">
      <c r="A340" s="40"/>
      <c r="B340" s="175"/>
      <c r="C340" s="176" t="s">
        <v>682</v>
      </c>
      <c r="D340" s="176" t="s">
        <v>176</v>
      </c>
      <c r="E340" s="177" t="s">
        <v>1212</v>
      </c>
      <c r="F340" s="178" t="s">
        <v>1213</v>
      </c>
      <c r="G340" s="179" t="s">
        <v>179</v>
      </c>
      <c r="H340" s="180">
        <v>32.420000000000002</v>
      </c>
      <c r="I340" s="181"/>
      <c r="J340" s="182">
        <f>ROUND(I340*H340,2)</f>
        <v>0</v>
      </c>
      <c r="K340" s="178" t="s">
        <v>180</v>
      </c>
      <c r="L340" s="41"/>
      <c r="M340" s="183" t="s">
        <v>3</v>
      </c>
      <c r="N340" s="184" t="s">
        <v>43</v>
      </c>
      <c r="O340" s="74"/>
      <c r="P340" s="185">
        <f>O340*H340</f>
        <v>0</v>
      </c>
      <c r="Q340" s="185">
        <v>0.0063200000000000001</v>
      </c>
      <c r="R340" s="185">
        <f>Q340*H340</f>
        <v>0.2048944</v>
      </c>
      <c r="S340" s="185">
        <v>0</v>
      </c>
      <c r="T340" s="18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187" t="s">
        <v>111</v>
      </c>
      <c r="AT340" s="187" t="s">
        <v>176</v>
      </c>
      <c r="AU340" s="187" t="s">
        <v>81</v>
      </c>
      <c r="AY340" s="21" t="s">
        <v>174</v>
      </c>
      <c r="BE340" s="188">
        <f>IF(N340="základní",J340,0)</f>
        <v>0</v>
      </c>
      <c r="BF340" s="188">
        <f>IF(N340="snížená",J340,0)</f>
        <v>0</v>
      </c>
      <c r="BG340" s="188">
        <f>IF(N340="zákl. přenesená",J340,0)</f>
        <v>0</v>
      </c>
      <c r="BH340" s="188">
        <f>IF(N340="sníž. přenesená",J340,0)</f>
        <v>0</v>
      </c>
      <c r="BI340" s="188">
        <f>IF(N340="nulová",J340,0)</f>
        <v>0</v>
      </c>
      <c r="BJ340" s="21" t="s">
        <v>79</v>
      </c>
      <c r="BK340" s="188">
        <f>ROUND(I340*H340,2)</f>
        <v>0</v>
      </c>
      <c r="BL340" s="21" t="s">
        <v>111</v>
      </c>
      <c r="BM340" s="187" t="s">
        <v>1214</v>
      </c>
    </row>
    <row r="341" s="2" customFormat="1">
      <c r="A341" s="40"/>
      <c r="B341" s="41"/>
      <c r="C341" s="40"/>
      <c r="D341" s="189" t="s">
        <v>182</v>
      </c>
      <c r="E341" s="40"/>
      <c r="F341" s="190" t="s">
        <v>1215</v>
      </c>
      <c r="G341" s="40"/>
      <c r="H341" s="40"/>
      <c r="I341" s="191"/>
      <c r="J341" s="40"/>
      <c r="K341" s="40"/>
      <c r="L341" s="41"/>
      <c r="M341" s="192"/>
      <c r="N341" s="193"/>
      <c r="O341" s="74"/>
      <c r="P341" s="74"/>
      <c r="Q341" s="74"/>
      <c r="R341" s="74"/>
      <c r="S341" s="74"/>
      <c r="T341" s="75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21" t="s">
        <v>182</v>
      </c>
      <c r="AU341" s="21" t="s">
        <v>81</v>
      </c>
    </row>
    <row r="342" s="13" customFormat="1">
      <c r="A342" s="13"/>
      <c r="B342" s="194"/>
      <c r="C342" s="13"/>
      <c r="D342" s="189" t="s">
        <v>184</v>
      </c>
      <c r="E342" s="195" t="s">
        <v>3</v>
      </c>
      <c r="F342" s="196" t="s">
        <v>1216</v>
      </c>
      <c r="G342" s="13"/>
      <c r="H342" s="197">
        <v>29.260000000000002</v>
      </c>
      <c r="I342" s="198"/>
      <c r="J342" s="13"/>
      <c r="K342" s="13"/>
      <c r="L342" s="194"/>
      <c r="M342" s="199"/>
      <c r="N342" s="200"/>
      <c r="O342" s="200"/>
      <c r="P342" s="200"/>
      <c r="Q342" s="200"/>
      <c r="R342" s="200"/>
      <c r="S342" s="200"/>
      <c r="T342" s="20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95" t="s">
        <v>184</v>
      </c>
      <c r="AU342" s="195" t="s">
        <v>81</v>
      </c>
      <c r="AV342" s="13" t="s">
        <v>81</v>
      </c>
      <c r="AW342" s="13" t="s">
        <v>33</v>
      </c>
      <c r="AX342" s="13" t="s">
        <v>72</v>
      </c>
      <c r="AY342" s="195" t="s">
        <v>174</v>
      </c>
    </row>
    <row r="343" s="13" customFormat="1">
      <c r="A343" s="13"/>
      <c r="B343" s="194"/>
      <c r="C343" s="13"/>
      <c r="D343" s="189" t="s">
        <v>184</v>
      </c>
      <c r="E343" s="195" t="s">
        <v>3</v>
      </c>
      <c r="F343" s="196" t="s">
        <v>1217</v>
      </c>
      <c r="G343" s="13"/>
      <c r="H343" s="197">
        <v>0.52000000000000002</v>
      </c>
      <c r="I343" s="198"/>
      <c r="J343" s="13"/>
      <c r="K343" s="13"/>
      <c r="L343" s="194"/>
      <c r="M343" s="199"/>
      <c r="N343" s="200"/>
      <c r="O343" s="200"/>
      <c r="P343" s="200"/>
      <c r="Q343" s="200"/>
      <c r="R343" s="200"/>
      <c r="S343" s="200"/>
      <c r="T343" s="20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95" t="s">
        <v>184</v>
      </c>
      <c r="AU343" s="195" t="s">
        <v>81</v>
      </c>
      <c r="AV343" s="13" t="s">
        <v>81</v>
      </c>
      <c r="AW343" s="13" t="s">
        <v>33</v>
      </c>
      <c r="AX343" s="13" t="s">
        <v>72</v>
      </c>
      <c r="AY343" s="195" t="s">
        <v>174</v>
      </c>
    </row>
    <row r="344" s="13" customFormat="1">
      <c r="A344" s="13"/>
      <c r="B344" s="194"/>
      <c r="C344" s="13"/>
      <c r="D344" s="189" t="s">
        <v>184</v>
      </c>
      <c r="E344" s="195" t="s">
        <v>3</v>
      </c>
      <c r="F344" s="196" t="s">
        <v>1218</v>
      </c>
      <c r="G344" s="13"/>
      <c r="H344" s="197">
        <v>2.6400000000000001</v>
      </c>
      <c r="I344" s="198"/>
      <c r="J344" s="13"/>
      <c r="K344" s="13"/>
      <c r="L344" s="194"/>
      <c r="M344" s="199"/>
      <c r="N344" s="200"/>
      <c r="O344" s="200"/>
      <c r="P344" s="200"/>
      <c r="Q344" s="200"/>
      <c r="R344" s="200"/>
      <c r="S344" s="200"/>
      <c r="T344" s="20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95" t="s">
        <v>184</v>
      </c>
      <c r="AU344" s="195" t="s">
        <v>81</v>
      </c>
      <c r="AV344" s="13" t="s">
        <v>81</v>
      </c>
      <c r="AW344" s="13" t="s">
        <v>33</v>
      </c>
      <c r="AX344" s="13" t="s">
        <v>72</v>
      </c>
      <c r="AY344" s="195" t="s">
        <v>174</v>
      </c>
    </row>
    <row r="345" s="14" customFormat="1">
      <c r="A345" s="14"/>
      <c r="B345" s="202"/>
      <c r="C345" s="14"/>
      <c r="D345" s="189" t="s">
        <v>184</v>
      </c>
      <c r="E345" s="203" t="s">
        <v>3</v>
      </c>
      <c r="F345" s="204" t="s">
        <v>187</v>
      </c>
      <c r="G345" s="14"/>
      <c r="H345" s="205">
        <v>32.420000000000002</v>
      </c>
      <c r="I345" s="206"/>
      <c r="J345" s="14"/>
      <c r="K345" s="14"/>
      <c r="L345" s="202"/>
      <c r="M345" s="207"/>
      <c r="N345" s="208"/>
      <c r="O345" s="208"/>
      <c r="P345" s="208"/>
      <c r="Q345" s="208"/>
      <c r="R345" s="208"/>
      <c r="S345" s="208"/>
      <c r="T345" s="209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03" t="s">
        <v>184</v>
      </c>
      <c r="AU345" s="203" t="s">
        <v>81</v>
      </c>
      <c r="AV345" s="14" t="s">
        <v>111</v>
      </c>
      <c r="AW345" s="14" t="s">
        <v>33</v>
      </c>
      <c r="AX345" s="14" t="s">
        <v>79</v>
      </c>
      <c r="AY345" s="203" t="s">
        <v>174</v>
      </c>
    </row>
    <row r="346" s="2" customFormat="1" ht="16.5" customHeight="1">
      <c r="A346" s="40"/>
      <c r="B346" s="175"/>
      <c r="C346" s="176" t="s">
        <v>686</v>
      </c>
      <c r="D346" s="176" t="s">
        <v>176</v>
      </c>
      <c r="E346" s="177" t="s">
        <v>1219</v>
      </c>
      <c r="F346" s="178" t="s">
        <v>1220</v>
      </c>
      <c r="G346" s="179" t="s">
        <v>604</v>
      </c>
      <c r="H346" s="180">
        <v>0.66800000000000004</v>
      </c>
      <c r="I346" s="181"/>
      <c r="J346" s="182">
        <f>ROUND(I346*H346,2)</f>
        <v>0</v>
      </c>
      <c r="K346" s="178" t="s">
        <v>180</v>
      </c>
      <c r="L346" s="41"/>
      <c r="M346" s="183" t="s">
        <v>3</v>
      </c>
      <c r="N346" s="184" t="s">
        <v>43</v>
      </c>
      <c r="O346" s="74"/>
      <c r="P346" s="185">
        <f>O346*H346</f>
        <v>0</v>
      </c>
      <c r="Q346" s="185">
        <v>0.85540000000000005</v>
      </c>
      <c r="R346" s="185">
        <f>Q346*H346</f>
        <v>0.57140720000000012</v>
      </c>
      <c r="S346" s="185">
        <v>0</v>
      </c>
      <c r="T346" s="18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187" t="s">
        <v>111</v>
      </c>
      <c r="AT346" s="187" t="s">
        <v>176</v>
      </c>
      <c r="AU346" s="187" t="s">
        <v>81</v>
      </c>
      <c r="AY346" s="21" t="s">
        <v>174</v>
      </c>
      <c r="BE346" s="188">
        <f>IF(N346="základní",J346,0)</f>
        <v>0</v>
      </c>
      <c r="BF346" s="188">
        <f>IF(N346="snížená",J346,0)</f>
        <v>0</v>
      </c>
      <c r="BG346" s="188">
        <f>IF(N346="zákl. přenesená",J346,0)</f>
        <v>0</v>
      </c>
      <c r="BH346" s="188">
        <f>IF(N346="sníž. přenesená",J346,0)</f>
        <v>0</v>
      </c>
      <c r="BI346" s="188">
        <f>IF(N346="nulová",J346,0)</f>
        <v>0</v>
      </c>
      <c r="BJ346" s="21" t="s">
        <v>79</v>
      </c>
      <c r="BK346" s="188">
        <f>ROUND(I346*H346,2)</f>
        <v>0</v>
      </c>
      <c r="BL346" s="21" t="s">
        <v>111</v>
      </c>
      <c r="BM346" s="187" t="s">
        <v>1221</v>
      </c>
    </row>
    <row r="347" s="2" customFormat="1">
      <c r="A347" s="40"/>
      <c r="B347" s="41"/>
      <c r="C347" s="40"/>
      <c r="D347" s="189" t="s">
        <v>182</v>
      </c>
      <c r="E347" s="40"/>
      <c r="F347" s="190" t="s">
        <v>990</v>
      </c>
      <c r="G347" s="40"/>
      <c r="H347" s="40"/>
      <c r="I347" s="191"/>
      <c r="J347" s="40"/>
      <c r="K347" s="40"/>
      <c r="L347" s="41"/>
      <c r="M347" s="192"/>
      <c r="N347" s="193"/>
      <c r="O347" s="74"/>
      <c r="P347" s="74"/>
      <c r="Q347" s="74"/>
      <c r="R347" s="74"/>
      <c r="S347" s="74"/>
      <c r="T347" s="75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21" t="s">
        <v>182</v>
      </c>
      <c r="AU347" s="21" t="s">
        <v>81</v>
      </c>
    </row>
    <row r="348" s="13" customFormat="1">
      <c r="A348" s="13"/>
      <c r="B348" s="194"/>
      <c r="C348" s="13"/>
      <c r="D348" s="189" t="s">
        <v>184</v>
      </c>
      <c r="E348" s="195" t="s">
        <v>3</v>
      </c>
      <c r="F348" s="196" t="s">
        <v>1222</v>
      </c>
      <c r="G348" s="13"/>
      <c r="H348" s="197">
        <v>0.26000000000000001</v>
      </c>
      <c r="I348" s="198"/>
      <c r="J348" s="13"/>
      <c r="K348" s="13"/>
      <c r="L348" s="194"/>
      <c r="M348" s="199"/>
      <c r="N348" s="200"/>
      <c r="O348" s="200"/>
      <c r="P348" s="200"/>
      <c r="Q348" s="200"/>
      <c r="R348" s="200"/>
      <c r="S348" s="200"/>
      <c r="T348" s="20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95" t="s">
        <v>184</v>
      </c>
      <c r="AU348" s="195" t="s">
        <v>81</v>
      </c>
      <c r="AV348" s="13" t="s">
        <v>81</v>
      </c>
      <c r="AW348" s="13" t="s">
        <v>33</v>
      </c>
      <c r="AX348" s="13" t="s">
        <v>72</v>
      </c>
      <c r="AY348" s="195" t="s">
        <v>174</v>
      </c>
    </row>
    <row r="349" s="13" customFormat="1">
      <c r="A349" s="13"/>
      <c r="B349" s="194"/>
      <c r="C349" s="13"/>
      <c r="D349" s="189" t="s">
        <v>184</v>
      </c>
      <c r="E349" s="195" t="s">
        <v>3</v>
      </c>
      <c r="F349" s="196" t="s">
        <v>1223</v>
      </c>
      <c r="G349" s="13"/>
      <c r="H349" s="197">
        <v>0.062</v>
      </c>
      <c r="I349" s="198"/>
      <c r="J349" s="13"/>
      <c r="K349" s="13"/>
      <c r="L349" s="194"/>
      <c r="M349" s="199"/>
      <c r="N349" s="200"/>
      <c r="O349" s="200"/>
      <c r="P349" s="200"/>
      <c r="Q349" s="200"/>
      <c r="R349" s="200"/>
      <c r="S349" s="200"/>
      <c r="T349" s="20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195" t="s">
        <v>184</v>
      </c>
      <c r="AU349" s="195" t="s">
        <v>81</v>
      </c>
      <c r="AV349" s="13" t="s">
        <v>81</v>
      </c>
      <c r="AW349" s="13" t="s">
        <v>33</v>
      </c>
      <c r="AX349" s="13" t="s">
        <v>72</v>
      </c>
      <c r="AY349" s="195" t="s">
        <v>174</v>
      </c>
    </row>
    <row r="350" s="13" customFormat="1">
      <c r="A350" s="13"/>
      <c r="B350" s="194"/>
      <c r="C350" s="13"/>
      <c r="D350" s="189" t="s">
        <v>184</v>
      </c>
      <c r="E350" s="195" t="s">
        <v>3</v>
      </c>
      <c r="F350" s="196" t="s">
        <v>1224</v>
      </c>
      <c r="G350" s="13"/>
      <c r="H350" s="197">
        <v>0.010999999999999999</v>
      </c>
      <c r="I350" s="198"/>
      <c r="J350" s="13"/>
      <c r="K350" s="13"/>
      <c r="L350" s="194"/>
      <c r="M350" s="199"/>
      <c r="N350" s="200"/>
      <c r="O350" s="200"/>
      <c r="P350" s="200"/>
      <c r="Q350" s="200"/>
      <c r="R350" s="200"/>
      <c r="S350" s="200"/>
      <c r="T350" s="20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195" t="s">
        <v>184</v>
      </c>
      <c r="AU350" s="195" t="s">
        <v>81</v>
      </c>
      <c r="AV350" s="13" t="s">
        <v>81</v>
      </c>
      <c r="AW350" s="13" t="s">
        <v>33</v>
      </c>
      <c r="AX350" s="13" t="s">
        <v>72</v>
      </c>
      <c r="AY350" s="195" t="s">
        <v>174</v>
      </c>
    </row>
    <row r="351" s="13" customFormat="1">
      <c r="A351" s="13"/>
      <c r="B351" s="194"/>
      <c r="C351" s="13"/>
      <c r="D351" s="189" t="s">
        <v>184</v>
      </c>
      <c r="E351" s="195" t="s">
        <v>3</v>
      </c>
      <c r="F351" s="196" t="s">
        <v>1225</v>
      </c>
      <c r="G351" s="13"/>
      <c r="H351" s="197">
        <v>0.043999999999999997</v>
      </c>
      <c r="I351" s="198"/>
      <c r="J351" s="13"/>
      <c r="K351" s="13"/>
      <c r="L351" s="194"/>
      <c r="M351" s="199"/>
      <c r="N351" s="200"/>
      <c r="O351" s="200"/>
      <c r="P351" s="200"/>
      <c r="Q351" s="200"/>
      <c r="R351" s="200"/>
      <c r="S351" s="200"/>
      <c r="T351" s="20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195" t="s">
        <v>184</v>
      </c>
      <c r="AU351" s="195" t="s">
        <v>81</v>
      </c>
      <c r="AV351" s="13" t="s">
        <v>81</v>
      </c>
      <c r="AW351" s="13" t="s">
        <v>33</v>
      </c>
      <c r="AX351" s="13" t="s">
        <v>72</v>
      </c>
      <c r="AY351" s="195" t="s">
        <v>174</v>
      </c>
    </row>
    <row r="352" s="13" customFormat="1">
      <c r="A352" s="13"/>
      <c r="B352" s="194"/>
      <c r="C352" s="13"/>
      <c r="D352" s="189" t="s">
        <v>184</v>
      </c>
      <c r="E352" s="195" t="s">
        <v>3</v>
      </c>
      <c r="F352" s="196" t="s">
        <v>1226</v>
      </c>
      <c r="G352" s="13"/>
      <c r="H352" s="197">
        <v>0.035999999999999997</v>
      </c>
      <c r="I352" s="198"/>
      <c r="J352" s="13"/>
      <c r="K352" s="13"/>
      <c r="L352" s="194"/>
      <c r="M352" s="199"/>
      <c r="N352" s="200"/>
      <c r="O352" s="200"/>
      <c r="P352" s="200"/>
      <c r="Q352" s="200"/>
      <c r="R352" s="200"/>
      <c r="S352" s="200"/>
      <c r="T352" s="20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195" t="s">
        <v>184</v>
      </c>
      <c r="AU352" s="195" t="s">
        <v>81</v>
      </c>
      <c r="AV352" s="13" t="s">
        <v>81</v>
      </c>
      <c r="AW352" s="13" t="s">
        <v>33</v>
      </c>
      <c r="AX352" s="13" t="s">
        <v>72</v>
      </c>
      <c r="AY352" s="195" t="s">
        <v>174</v>
      </c>
    </row>
    <row r="353" s="13" customFormat="1">
      <c r="A353" s="13"/>
      <c r="B353" s="194"/>
      <c r="C353" s="13"/>
      <c r="D353" s="189" t="s">
        <v>184</v>
      </c>
      <c r="E353" s="195" t="s">
        <v>3</v>
      </c>
      <c r="F353" s="196" t="s">
        <v>1227</v>
      </c>
      <c r="G353" s="13"/>
      <c r="H353" s="197">
        <v>0.084000000000000005</v>
      </c>
      <c r="I353" s="198"/>
      <c r="J353" s="13"/>
      <c r="K353" s="13"/>
      <c r="L353" s="194"/>
      <c r="M353" s="199"/>
      <c r="N353" s="200"/>
      <c r="O353" s="200"/>
      <c r="P353" s="200"/>
      <c r="Q353" s="200"/>
      <c r="R353" s="200"/>
      <c r="S353" s="200"/>
      <c r="T353" s="20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95" t="s">
        <v>184</v>
      </c>
      <c r="AU353" s="195" t="s">
        <v>81</v>
      </c>
      <c r="AV353" s="13" t="s">
        <v>81</v>
      </c>
      <c r="AW353" s="13" t="s">
        <v>33</v>
      </c>
      <c r="AX353" s="13" t="s">
        <v>72</v>
      </c>
      <c r="AY353" s="195" t="s">
        <v>174</v>
      </c>
    </row>
    <row r="354" s="13" customFormat="1">
      <c r="A354" s="13"/>
      <c r="B354" s="194"/>
      <c r="C354" s="13"/>
      <c r="D354" s="189" t="s">
        <v>184</v>
      </c>
      <c r="E354" s="195" t="s">
        <v>3</v>
      </c>
      <c r="F354" s="196" t="s">
        <v>1228</v>
      </c>
      <c r="G354" s="13"/>
      <c r="H354" s="197">
        <v>0.012</v>
      </c>
      <c r="I354" s="198"/>
      <c r="J354" s="13"/>
      <c r="K354" s="13"/>
      <c r="L354" s="194"/>
      <c r="M354" s="199"/>
      <c r="N354" s="200"/>
      <c r="O354" s="200"/>
      <c r="P354" s="200"/>
      <c r="Q354" s="200"/>
      <c r="R354" s="200"/>
      <c r="S354" s="200"/>
      <c r="T354" s="20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195" t="s">
        <v>184</v>
      </c>
      <c r="AU354" s="195" t="s">
        <v>81</v>
      </c>
      <c r="AV354" s="13" t="s">
        <v>81</v>
      </c>
      <c r="AW354" s="13" t="s">
        <v>33</v>
      </c>
      <c r="AX354" s="13" t="s">
        <v>72</v>
      </c>
      <c r="AY354" s="195" t="s">
        <v>174</v>
      </c>
    </row>
    <row r="355" s="13" customFormat="1">
      <c r="A355" s="13"/>
      <c r="B355" s="194"/>
      <c r="C355" s="13"/>
      <c r="D355" s="189" t="s">
        <v>184</v>
      </c>
      <c r="E355" s="195" t="s">
        <v>3</v>
      </c>
      <c r="F355" s="196" t="s">
        <v>1229</v>
      </c>
      <c r="G355" s="13"/>
      <c r="H355" s="197">
        <v>0.0060000000000000001</v>
      </c>
      <c r="I355" s="198"/>
      <c r="J355" s="13"/>
      <c r="K355" s="13"/>
      <c r="L355" s="194"/>
      <c r="M355" s="199"/>
      <c r="N355" s="200"/>
      <c r="O355" s="200"/>
      <c r="P355" s="200"/>
      <c r="Q355" s="200"/>
      <c r="R355" s="200"/>
      <c r="S355" s="200"/>
      <c r="T355" s="20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95" t="s">
        <v>184</v>
      </c>
      <c r="AU355" s="195" t="s">
        <v>81</v>
      </c>
      <c r="AV355" s="13" t="s">
        <v>81</v>
      </c>
      <c r="AW355" s="13" t="s">
        <v>33</v>
      </c>
      <c r="AX355" s="13" t="s">
        <v>72</v>
      </c>
      <c r="AY355" s="195" t="s">
        <v>174</v>
      </c>
    </row>
    <row r="356" s="13" customFormat="1">
      <c r="A356" s="13"/>
      <c r="B356" s="194"/>
      <c r="C356" s="13"/>
      <c r="D356" s="189" t="s">
        <v>184</v>
      </c>
      <c r="E356" s="195" t="s">
        <v>3</v>
      </c>
      <c r="F356" s="196" t="s">
        <v>1230</v>
      </c>
      <c r="G356" s="13"/>
      <c r="H356" s="197">
        <v>0.037999999999999999</v>
      </c>
      <c r="I356" s="198"/>
      <c r="J356" s="13"/>
      <c r="K356" s="13"/>
      <c r="L356" s="194"/>
      <c r="M356" s="199"/>
      <c r="N356" s="200"/>
      <c r="O356" s="200"/>
      <c r="P356" s="200"/>
      <c r="Q356" s="200"/>
      <c r="R356" s="200"/>
      <c r="S356" s="200"/>
      <c r="T356" s="20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195" t="s">
        <v>184</v>
      </c>
      <c r="AU356" s="195" t="s">
        <v>81</v>
      </c>
      <c r="AV356" s="13" t="s">
        <v>81</v>
      </c>
      <c r="AW356" s="13" t="s">
        <v>33</v>
      </c>
      <c r="AX356" s="13" t="s">
        <v>72</v>
      </c>
      <c r="AY356" s="195" t="s">
        <v>174</v>
      </c>
    </row>
    <row r="357" s="13" customFormat="1">
      <c r="A357" s="13"/>
      <c r="B357" s="194"/>
      <c r="C357" s="13"/>
      <c r="D357" s="189" t="s">
        <v>184</v>
      </c>
      <c r="E357" s="195" t="s">
        <v>3</v>
      </c>
      <c r="F357" s="196" t="s">
        <v>1231</v>
      </c>
      <c r="G357" s="13"/>
      <c r="H357" s="197">
        <v>0.048000000000000001</v>
      </c>
      <c r="I357" s="198"/>
      <c r="J357" s="13"/>
      <c r="K357" s="13"/>
      <c r="L357" s="194"/>
      <c r="M357" s="199"/>
      <c r="N357" s="200"/>
      <c r="O357" s="200"/>
      <c r="P357" s="200"/>
      <c r="Q357" s="200"/>
      <c r="R357" s="200"/>
      <c r="S357" s="200"/>
      <c r="T357" s="20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195" t="s">
        <v>184</v>
      </c>
      <c r="AU357" s="195" t="s">
        <v>81</v>
      </c>
      <c r="AV357" s="13" t="s">
        <v>81</v>
      </c>
      <c r="AW357" s="13" t="s">
        <v>33</v>
      </c>
      <c r="AX357" s="13" t="s">
        <v>72</v>
      </c>
      <c r="AY357" s="195" t="s">
        <v>174</v>
      </c>
    </row>
    <row r="358" s="13" customFormat="1">
      <c r="A358" s="13"/>
      <c r="B358" s="194"/>
      <c r="C358" s="13"/>
      <c r="D358" s="189" t="s">
        <v>184</v>
      </c>
      <c r="E358" s="195" t="s">
        <v>3</v>
      </c>
      <c r="F358" s="196" t="s">
        <v>1232</v>
      </c>
      <c r="G358" s="13"/>
      <c r="H358" s="197">
        <v>0.019</v>
      </c>
      <c r="I358" s="198"/>
      <c r="J358" s="13"/>
      <c r="K358" s="13"/>
      <c r="L358" s="194"/>
      <c r="M358" s="199"/>
      <c r="N358" s="200"/>
      <c r="O358" s="200"/>
      <c r="P358" s="200"/>
      <c r="Q358" s="200"/>
      <c r="R358" s="200"/>
      <c r="S358" s="200"/>
      <c r="T358" s="20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95" t="s">
        <v>184</v>
      </c>
      <c r="AU358" s="195" t="s">
        <v>81</v>
      </c>
      <c r="AV358" s="13" t="s">
        <v>81</v>
      </c>
      <c r="AW358" s="13" t="s">
        <v>33</v>
      </c>
      <c r="AX358" s="13" t="s">
        <v>72</v>
      </c>
      <c r="AY358" s="195" t="s">
        <v>174</v>
      </c>
    </row>
    <row r="359" s="13" customFormat="1">
      <c r="A359" s="13"/>
      <c r="B359" s="194"/>
      <c r="C359" s="13"/>
      <c r="D359" s="189" t="s">
        <v>184</v>
      </c>
      <c r="E359" s="195" t="s">
        <v>3</v>
      </c>
      <c r="F359" s="196" t="s">
        <v>1233</v>
      </c>
      <c r="G359" s="13"/>
      <c r="H359" s="197">
        <v>0.048000000000000001</v>
      </c>
      <c r="I359" s="198"/>
      <c r="J359" s="13"/>
      <c r="K359" s="13"/>
      <c r="L359" s="194"/>
      <c r="M359" s="199"/>
      <c r="N359" s="200"/>
      <c r="O359" s="200"/>
      <c r="P359" s="200"/>
      <c r="Q359" s="200"/>
      <c r="R359" s="200"/>
      <c r="S359" s="200"/>
      <c r="T359" s="20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195" t="s">
        <v>184</v>
      </c>
      <c r="AU359" s="195" t="s">
        <v>81</v>
      </c>
      <c r="AV359" s="13" t="s">
        <v>81</v>
      </c>
      <c r="AW359" s="13" t="s">
        <v>33</v>
      </c>
      <c r="AX359" s="13" t="s">
        <v>72</v>
      </c>
      <c r="AY359" s="195" t="s">
        <v>174</v>
      </c>
    </row>
    <row r="360" s="14" customFormat="1">
      <c r="A360" s="14"/>
      <c r="B360" s="202"/>
      <c r="C360" s="14"/>
      <c r="D360" s="189" t="s">
        <v>184</v>
      </c>
      <c r="E360" s="203" t="s">
        <v>3</v>
      </c>
      <c r="F360" s="204" t="s">
        <v>187</v>
      </c>
      <c r="G360" s="14"/>
      <c r="H360" s="205">
        <v>0.66800000000000004</v>
      </c>
      <c r="I360" s="206"/>
      <c r="J360" s="14"/>
      <c r="K360" s="14"/>
      <c r="L360" s="202"/>
      <c r="M360" s="207"/>
      <c r="N360" s="208"/>
      <c r="O360" s="208"/>
      <c r="P360" s="208"/>
      <c r="Q360" s="208"/>
      <c r="R360" s="208"/>
      <c r="S360" s="208"/>
      <c r="T360" s="209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03" t="s">
        <v>184</v>
      </c>
      <c r="AU360" s="203" t="s">
        <v>81</v>
      </c>
      <c r="AV360" s="14" t="s">
        <v>111</v>
      </c>
      <c r="AW360" s="14" t="s">
        <v>33</v>
      </c>
      <c r="AX360" s="14" t="s">
        <v>79</v>
      </c>
      <c r="AY360" s="203" t="s">
        <v>174</v>
      </c>
    </row>
    <row r="361" s="2" customFormat="1">
      <c r="A361" s="40"/>
      <c r="B361" s="175"/>
      <c r="C361" s="176" t="s">
        <v>934</v>
      </c>
      <c r="D361" s="176" t="s">
        <v>176</v>
      </c>
      <c r="E361" s="177" t="s">
        <v>1234</v>
      </c>
      <c r="F361" s="178" t="s">
        <v>1235</v>
      </c>
      <c r="G361" s="179" t="s">
        <v>242</v>
      </c>
      <c r="H361" s="180">
        <v>3</v>
      </c>
      <c r="I361" s="181"/>
      <c r="J361" s="182">
        <f>ROUND(I361*H361,2)</f>
        <v>0</v>
      </c>
      <c r="K361" s="178" t="s">
        <v>981</v>
      </c>
      <c r="L361" s="41"/>
      <c r="M361" s="183" t="s">
        <v>3</v>
      </c>
      <c r="N361" s="184" t="s">
        <v>43</v>
      </c>
      <c r="O361" s="74"/>
      <c r="P361" s="185">
        <f>O361*H361</f>
        <v>0</v>
      </c>
      <c r="Q361" s="185">
        <v>1.9967999999999999</v>
      </c>
      <c r="R361" s="185">
        <f>Q361*H361</f>
        <v>5.9903999999999993</v>
      </c>
      <c r="S361" s="185">
        <v>0</v>
      </c>
      <c r="T361" s="18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187" t="s">
        <v>111</v>
      </c>
      <c r="AT361" s="187" t="s">
        <v>176</v>
      </c>
      <c r="AU361" s="187" t="s">
        <v>81</v>
      </c>
      <c r="AY361" s="21" t="s">
        <v>174</v>
      </c>
      <c r="BE361" s="188">
        <f>IF(N361="základní",J361,0)</f>
        <v>0</v>
      </c>
      <c r="BF361" s="188">
        <f>IF(N361="snížená",J361,0)</f>
        <v>0</v>
      </c>
      <c r="BG361" s="188">
        <f>IF(N361="zákl. přenesená",J361,0)</f>
        <v>0</v>
      </c>
      <c r="BH361" s="188">
        <f>IF(N361="sníž. přenesená",J361,0)</f>
        <v>0</v>
      </c>
      <c r="BI361" s="188">
        <f>IF(N361="nulová",J361,0)</f>
        <v>0</v>
      </c>
      <c r="BJ361" s="21" t="s">
        <v>79</v>
      </c>
      <c r="BK361" s="188">
        <f>ROUND(I361*H361,2)</f>
        <v>0</v>
      </c>
      <c r="BL361" s="21" t="s">
        <v>111</v>
      </c>
      <c r="BM361" s="187" t="s">
        <v>1236</v>
      </c>
    </row>
    <row r="362" s="15" customFormat="1">
      <c r="A362" s="15"/>
      <c r="B362" s="210"/>
      <c r="C362" s="15"/>
      <c r="D362" s="189" t="s">
        <v>184</v>
      </c>
      <c r="E362" s="211" t="s">
        <v>3</v>
      </c>
      <c r="F362" s="212" t="s">
        <v>1237</v>
      </c>
      <c r="G362" s="15"/>
      <c r="H362" s="211" t="s">
        <v>3</v>
      </c>
      <c r="I362" s="213"/>
      <c r="J362" s="15"/>
      <c r="K362" s="15"/>
      <c r="L362" s="210"/>
      <c r="M362" s="214"/>
      <c r="N362" s="215"/>
      <c r="O362" s="215"/>
      <c r="P362" s="215"/>
      <c r="Q362" s="215"/>
      <c r="R362" s="215"/>
      <c r="S362" s="215"/>
      <c r="T362" s="216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11" t="s">
        <v>184</v>
      </c>
      <c r="AU362" s="211" t="s">
        <v>81</v>
      </c>
      <c r="AV362" s="15" t="s">
        <v>79</v>
      </c>
      <c r="AW362" s="15" t="s">
        <v>33</v>
      </c>
      <c r="AX362" s="15" t="s">
        <v>72</v>
      </c>
      <c r="AY362" s="211" t="s">
        <v>174</v>
      </c>
    </row>
    <row r="363" s="13" customFormat="1">
      <c r="A363" s="13"/>
      <c r="B363" s="194"/>
      <c r="C363" s="13"/>
      <c r="D363" s="189" t="s">
        <v>184</v>
      </c>
      <c r="E363" s="195" t="s">
        <v>3</v>
      </c>
      <c r="F363" s="196" t="s">
        <v>1238</v>
      </c>
      <c r="G363" s="13"/>
      <c r="H363" s="197">
        <v>3</v>
      </c>
      <c r="I363" s="198"/>
      <c r="J363" s="13"/>
      <c r="K363" s="13"/>
      <c r="L363" s="194"/>
      <c r="M363" s="199"/>
      <c r="N363" s="200"/>
      <c r="O363" s="200"/>
      <c r="P363" s="200"/>
      <c r="Q363" s="200"/>
      <c r="R363" s="200"/>
      <c r="S363" s="200"/>
      <c r="T363" s="20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95" t="s">
        <v>184</v>
      </c>
      <c r="AU363" s="195" t="s">
        <v>81</v>
      </c>
      <c r="AV363" s="13" t="s">
        <v>81</v>
      </c>
      <c r="AW363" s="13" t="s">
        <v>33</v>
      </c>
      <c r="AX363" s="13" t="s">
        <v>79</v>
      </c>
      <c r="AY363" s="195" t="s">
        <v>174</v>
      </c>
    </row>
    <row r="364" s="2" customFormat="1" ht="16.5" customHeight="1">
      <c r="A364" s="40"/>
      <c r="B364" s="175"/>
      <c r="C364" s="176" t="s">
        <v>937</v>
      </c>
      <c r="D364" s="176" t="s">
        <v>176</v>
      </c>
      <c r="E364" s="177" t="s">
        <v>1239</v>
      </c>
      <c r="F364" s="178" t="s">
        <v>1240</v>
      </c>
      <c r="G364" s="179" t="s">
        <v>179</v>
      </c>
      <c r="H364" s="180">
        <v>6</v>
      </c>
      <c r="I364" s="181"/>
      <c r="J364" s="182">
        <f>ROUND(I364*H364,2)</f>
        <v>0</v>
      </c>
      <c r="K364" s="178" t="s">
        <v>981</v>
      </c>
      <c r="L364" s="41"/>
      <c r="M364" s="183" t="s">
        <v>3</v>
      </c>
      <c r="N364" s="184" t="s">
        <v>43</v>
      </c>
      <c r="O364" s="74"/>
      <c r="P364" s="185">
        <f>O364*H364</f>
        <v>0</v>
      </c>
      <c r="Q364" s="185">
        <v>0</v>
      </c>
      <c r="R364" s="185">
        <f>Q364*H364</f>
        <v>0</v>
      </c>
      <c r="S364" s="185">
        <v>0</v>
      </c>
      <c r="T364" s="18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187" t="s">
        <v>111</v>
      </c>
      <c r="AT364" s="187" t="s">
        <v>176</v>
      </c>
      <c r="AU364" s="187" t="s">
        <v>81</v>
      </c>
      <c r="AY364" s="21" t="s">
        <v>174</v>
      </c>
      <c r="BE364" s="188">
        <f>IF(N364="základní",J364,0)</f>
        <v>0</v>
      </c>
      <c r="BF364" s="188">
        <f>IF(N364="snížená",J364,0)</f>
        <v>0</v>
      </c>
      <c r="BG364" s="188">
        <f>IF(N364="zákl. přenesená",J364,0)</f>
        <v>0</v>
      </c>
      <c r="BH364" s="188">
        <f>IF(N364="sníž. přenesená",J364,0)</f>
        <v>0</v>
      </c>
      <c r="BI364" s="188">
        <f>IF(N364="nulová",J364,0)</f>
        <v>0</v>
      </c>
      <c r="BJ364" s="21" t="s">
        <v>79</v>
      </c>
      <c r="BK364" s="188">
        <f>ROUND(I364*H364,2)</f>
        <v>0</v>
      </c>
      <c r="BL364" s="21" t="s">
        <v>111</v>
      </c>
      <c r="BM364" s="187" t="s">
        <v>1241</v>
      </c>
    </row>
    <row r="365" s="15" customFormat="1">
      <c r="A365" s="15"/>
      <c r="B365" s="210"/>
      <c r="C365" s="15"/>
      <c r="D365" s="189" t="s">
        <v>184</v>
      </c>
      <c r="E365" s="211" t="s">
        <v>3</v>
      </c>
      <c r="F365" s="212" t="s">
        <v>1237</v>
      </c>
      <c r="G365" s="15"/>
      <c r="H365" s="211" t="s">
        <v>3</v>
      </c>
      <c r="I365" s="213"/>
      <c r="J365" s="15"/>
      <c r="K365" s="15"/>
      <c r="L365" s="210"/>
      <c r="M365" s="214"/>
      <c r="N365" s="215"/>
      <c r="O365" s="215"/>
      <c r="P365" s="215"/>
      <c r="Q365" s="215"/>
      <c r="R365" s="215"/>
      <c r="S365" s="215"/>
      <c r="T365" s="216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11" t="s">
        <v>184</v>
      </c>
      <c r="AU365" s="211" t="s">
        <v>81</v>
      </c>
      <c r="AV365" s="15" t="s">
        <v>79</v>
      </c>
      <c r="AW365" s="15" t="s">
        <v>33</v>
      </c>
      <c r="AX365" s="15" t="s">
        <v>72</v>
      </c>
      <c r="AY365" s="211" t="s">
        <v>174</v>
      </c>
    </row>
    <row r="366" s="13" customFormat="1">
      <c r="A366" s="13"/>
      <c r="B366" s="194"/>
      <c r="C366" s="13"/>
      <c r="D366" s="189" t="s">
        <v>184</v>
      </c>
      <c r="E366" s="195" t="s">
        <v>3</v>
      </c>
      <c r="F366" s="196" t="s">
        <v>1242</v>
      </c>
      <c r="G366" s="13"/>
      <c r="H366" s="197">
        <v>6</v>
      </c>
      <c r="I366" s="198"/>
      <c r="J366" s="13"/>
      <c r="K366" s="13"/>
      <c r="L366" s="194"/>
      <c r="M366" s="199"/>
      <c r="N366" s="200"/>
      <c r="O366" s="200"/>
      <c r="P366" s="200"/>
      <c r="Q366" s="200"/>
      <c r="R366" s="200"/>
      <c r="S366" s="200"/>
      <c r="T366" s="20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195" t="s">
        <v>184</v>
      </c>
      <c r="AU366" s="195" t="s">
        <v>81</v>
      </c>
      <c r="AV366" s="13" t="s">
        <v>81</v>
      </c>
      <c r="AW366" s="13" t="s">
        <v>33</v>
      </c>
      <c r="AX366" s="13" t="s">
        <v>79</v>
      </c>
      <c r="AY366" s="195" t="s">
        <v>174</v>
      </c>
    </row>
    <row r="367" s="2" customFormat="1">
      <c r="A367" s="40"/>
      <c r="B367" s="175"/>
      <c r="C367" s="176" t="s">
        <v>690</v>
      </c>
      <c r="D367" s="176" t="s">
        <v>176</v>
      </c>
      <c r="E367" s="177" t="s">
        <v>1243</v>
      </c>
      <c r="F367" s="178" t="s">
        <v>1244</v>
      </c>
      <c r="G367" s="179" t="s">
        <v>179</v>
      </c>
      <c r="H367" s="180">
        <v>32.359999999999999</v>
      </c>
      <c r="I367" s="181"/>
      <c r="J367" s="182">
        <f>ROUND(I367*H367,2)</f>
        <v>0</v>
      </c>
      <c r="K367" s="178" t="s">
        <v>180</v>
      </c>
      <c r="L367" s="41"/>
      <c r="M367" s="183" t="s">
        <v>3</v>
      </c>
      <c r="N367" s="184" t="s">
        <v>43</v>
      </c>
      <c r="O367" s="74"/>
      <c r="P367" s="185">
        <f>O367*H367</f>
        <v>0</v>
      </c>
      <c r="Q367" s="185">
        <v>0.74326999999999999</v>
      </c>
      <c r="R367" s="185">
        <f>Q367*H367</f>
        <v>24.052217199999998</v>
      </c>
      <c r="S367" s="185">
        <v>0</v>
      </c>
      <c r="T367" s="18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187" t="s">
        <v>111</v>
      </c>
      <c r="AT367" s="187" t="s">
        <v>176</v>
      </c>
      <c r="AU367" s="187" t="s">
        <v>81</v>
      </c>
      <c r="AY367" s="21" t="s">
        <v>174</v>
      </c>
      <c r="BE367" s="188">
        <f>IF(N367="základní",J367,0)</f>
        <v>0</v>
      </c>
      <c r="BF367" s="188">
        <f>IF(N367="snížená",J367,0)</f>
        <v>0</v>
      </c>
      <c r="BG367" s="188">
        <f>IF(N367="zákl. přenesená",J367,0)</f>
        <v>0</v>
      </c>
      <c r="BH367" s="188">
        <f>IF(N367="sníž. přenesená",J367,0)</f>
        <v>0</v>
      </c>
      <c r="BI367" s="188">
        <f>IF(N367="nulová",J367,0)</f>
        <v>0</v>
      </c>
      <c r="BJ367" s="21" t="s">
        <v>79</v>
      </c>
      <c r="BK367" s="188">
        <f>ROUND(I367*H367,2)</f>
        <v>0</v>
      </c>
      <c r="BL367" s="21" t="s">
        <v>111</v>
      </c>
      <c r="BM367" s="187" t="s">
        <v>1245</v>
      </c>
    </row>
    <row r="368" s="2" customFormat="1">
      <c r="A368" s="40"/>
      <c r="B368" s="41"/>
      <c r="C368" s="40"/>
      <c r="D368" s="189" t="s">
        <v>182</v>
      </c>
      <c r="E368" s="40"/>
      <c r="F368" s="190" t="s">
        <v>990</v>
      </c>
      <c r="G368" s="40"/>
      <c r="H368" s="40"/>
      <c r="I368" s="191"/>
      <c r="J368" s="40"/>
      <c r="K368" s="40"/>
      <c r="L368" s="41"/>
      <c r="M368" s="192"/>
      <c r="N368" s="193"/>
      <c r="O368" s="74"/>
      <c r="P368" s="74"/>
      <c r="Q368" s="74"/>
      <c r="R368" s="74"/>
      <c r="S368" s="74"/>
      <c r="T368" s="75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21" t="s">
        <v>182</v>
      </c>
      <c r="AU368" s="21" t="s">
        <v>81</v>
      </c>
    </row>
    <row r="369" s="13" customFormat="1">
      <c r="A369" s="13"/>
      <c r="B369" s="194"/>
      <c r="C369" s="13"/>
      <c r="D369" s="189" t="s">
        <v>184</v>
      </c>
      <c r="E369" s="195" t="s">
        <v>3</v>
      </c>
      <c r="F369" s="196" t="s">
        <v>1246</v>
      </c>
      <c r="G369" s="13"/>
      <c r="H369" s="197">
        <v>8.3599999999999994</v>
      </c>
      <c r="I369" s="198"/>
      <c r="J369" s="13"/>
      <c r="K369" s="13"/>
      <c r="L369" s="194"/>
      <c r="M369" s="199"/>
      <c r="N369" s="200"/>
      <c r="O369" s="200"/>
      <c r="P369" s="200"/>
      <c r="Q369" s="200"/>
      <c r="R369" s="200"/>
      <c r="S369" s="200"/>
      <c r="T369" s="20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95" t="s">
        <v>184</v>
      </c>
      <c r="AU369" s="195" t="s">
        <v>81</v>
      </c>
      <c r="AV369" s="13" t="s">
        <v>81</v>
      </c>
      <c r="AW369" s="13" t="s">
        <v>33</v>
      </c>
      <c r="AX369" s="13" t="s">
        <v>72</v>
      </c>
      <c r="AY369" s="195" t="s">
        <v>174</v>
      </c>
    </row>
    <row r="370" s="13" customFormat="1">
      <c r="A370" s="13"/>
      <c r="B370" s="194"/>
      <c r="C370" s="13"/>
      <c r="D370" s="189" t="s">
        <v>184</v>
      </c>
      <c r="E370" s="195" t="s">
        <v>3</v>
      </c>
      <c r="F370" s="196" t="s">
        <v>1178</v>
      </c>
      <c r="G370" s="13"/>
      <c r="H370" s="197">
        <v>4.5</v>
      </c>
      <c r="I370" s="198"/>
      <c r="J370" s="13"/>
      <c r="K370" s="13"/>
      <c r="L370" s="194"/>
      <c r="M370" s="199"/>
      <c r="N370" s="200"/>
      <c r="O370" s="200"/>
      <c r="P370" s="200"/>
      <c r="Q370" s="200"/>
      <c r="R370" s="200"/>
      <c r="S370" s="200"/>
      <c r="T370" s="20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195" t="s">
        <v>184</v>
      </c>
      <c r="AU370" s="195" t="s">
        <v>81</v>
      </c>
      <c r="AV370" s="13" t="s">
        <v>81</v>
      </c>
      <c r="AW370" s="13" t="s">
        <v>33</v>
      </c>
      <c r="AX370" s="13" t="s">
        <v>72</v>
      </c>
      <c r="AY370" s="195" t="s">
        <v>174</v>
      </c>
    </row>
    <row r="371" s="13" customFormat="1">
      <c r="A371" s="13"/>
      <c r="B371" s="194"/>
      <c r="C371" s="13"/>
      <c r="D371" s="189" t="s">
        <v>184</v>
      </c>
      <c r="E371" s="195" t="s">
        <v>3</v>
      </c>
      <c r="F371" s="196" t="s">
        <v>1247</v>
      </c>
      <c r="G371" s="13"/>
      <c r="H371" s="197">
        <v>19.5</v>
      </c>
      <c r="I371" s="198"/>
      <c r="J371" s="13"/>
      <c r="K371" s="13"/>
      <c r="L371" s="194"/>
      <c r="M371" s="199"/>
      <c r="N371" s="200"/>
      <c r="O371" s="200"/>
      <c r="P371" s="200"/>
      <c r="Q371" s="200"/>
      <c r="R371" s="200"/>
      <c r="S371" s="200"/>
      <c r="T371" s="20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95" t="s">
        <v>184</v>
      </c>
      <c r="AU371" s="195" t="s">
        <v>81</v>
      </c>
      <c r="AV371" s="13" t="s">
        <v>81</v>
      </c>
      <c r="AW371" s="13" t="s">
        <v>33</v>
      </c>
      <c r="AX371" s="13" t="s">
        <v>72</v>
      </c>
      <c r="AY371" s="195" t="s">
        <v>174</v>
      </c>
    </row>
    <row r="372" s="14" customFormat="1">
      <c r="A372" s="14"/>
      <c r="B372" s="202"/>
      <c r="C372" s="14"/>
      <c r="D372" s="189" t="s">
        <v>184</v>
      </c>
      <c r="E372" s="203" t="s">
        <v>3</v>
      </c>
      <c r="F372" s="204" t="s">
        <v>187</v>
      </c>
      <c r="G372" s="14"/>
      <c r="H372" s="205">
        <v>32.359999999999999</v>
      </c>
      <c r="I372" s="206"/>
      <c r="J372" s="14"/>
      <c r="K372" s="14"/>
      <c r="L372" s="202"/>
      <c r="M372" s="207"/>
      <c r="N372" s="208"/>
      <c r="O372" s="208"/>
      <c r="P372" s="208"/>
      <c r="Q372" s="208"/>
      <c r="R372" s="208"/>
      <c r="S372" s="208"/>
      <c r="T372" s="209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03" t="s">
        <v>184</v>
      </c>
      <c r="AU372" s="203" t="s">
        <v>81</v>
      </c>
      <c r="AV372" s="14" t="s">
        <v>111</v>
      </c>
      <c r="AW372" s="14" t="s">
        <v>33</v>
      </c>
      <c r="AX372" s="14" t="s">
        <v>79</v>
      </c>
      <c r="AY372" s="203" t="s">
        <v>174</v>
      </c>
    </row>
    <row r="373" s="12" customFormat="1" ht="22.8" customHeight="1">
      <c r="A373" s="12"/>
      <c r="B373" s="162"/>
      <c r="C373" s="12"/>
      <c r="D373" s="163" t="s">
        <v>71</v>
      </c>
      <c r="E373" s="173" t="s">
        <v>218</v>
      </c>
      <c r="F373" s="173" t="s">
        <v>726</v>
      </c>
      <c r="G373" s="12"/>
      <c r="H373" s="12"/>
      <c r="I373" s="165"/>
      <c r="J373" s="174">
        <f>BK373</f>
        <v>0</v>
      </c>
      <c r="K373" s="12"/>
      <c r="L373" s="162"/>
      <c r="M373" s="167"/>
      <c r="N373" s="168"/>
      <c r="O373" s="168"/>
      <c r="P373" s="169">
        <f>SUM(P374:P434)</f>
        <v>0</v>
      </c>
      <c r="Q373" s="168"/>
      <c r="R373" s="169">
        <f>SUM(R374:R434)</f>
        <v>80.475227600000011</v>
      </c>
      <c r="S373" s="168"/>
      <c r="T373" s="170">
        <f>SUM(T374:T434)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163" t="s">
        <v>79</v>
      </c>
      <c r="AT373" s="171" t="s">
        <v>71</v>
      </c>
      <c r="AU373" s="171" t="s">
        <v>79</v>
      </c>
      <c r="AY373" s="163" t="s">
        <v>174</v>
      </c>
      <c r="BK373" s="172">
        <f>SUM(BK374:BK434)</f>
        <v>0</v>
      </c>
    </row>
    <row r="374" s="2" customFormat="1">
      <c r="A374" s="40"/>
      <c r="B374" s="175"/>
      <c r="C374" s="176" t="s">
        <v>696</v>
      </c>
      <c r="D374" s="176" t="s">
        <v>176</v>
      </c>
      <c r="E374" s="177" t="s">
        <v>1248</v>
      </c>
      <c r="F374" s="178" t="s">
        <v>1249</v>
      </c>
      <c r="G374" s="179" t="s">
        <v>210</v>
      </c>
      <c r="H374" s="180">
        <v>44.5</v>
      </c>
      <c r="I374" s="181"/>
      <c r="J374" s="182">
        <f>ROUND(I374*H374,2)</f>
        <v>0</v>
      </c>
      <c r="K374" s="178" t="s">
        <v>180</v>
      </c>
      <c r="L374" s="41"/>
      <c r="M374" s="183" t="s">
        <v>3</v>
      </c>
      <c r="N374" s="184" t="s">
        <v>43</v>
      </c>
      <c r="O374" s="74"/>
      <c r="P374" s="185">
        <f>O374*H374</f>
        <v>0</v>
      </c>
      <c r="Q374" s="185">
        <v>2.0000000000000002E-05</v>
      </c>
      <c r="R374" s="185">
        <f>Q374*H374</f>
        <v>0.00089000000000000006</v>
      </c>
      <c r="S374" s="185">
        <v>0</v>
      </c>
      <c r="T374" s="18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187" t="s">
        <v>111</v>
      </c>
      <c r="AT374" s="187" t="s">
        <v>176</v>
      </c>
      <c r="AU374" s="187" t="s">
        <v>81</v>
      </c>
      <c r="AY374" s="21" t="s">
        <v>174</v>
      </c>
      <c r="BE374" s="188">
        <f>IF(N374="základní",J374,0)</f>
        <v>0</v>
      </c>
      <c r="BF374" s="188">
        <f>IF(N374="snížená",J374,0)</f>
        <v>0</v>
      </c>
      <c r="BG374" s="188">
        <f>IF(N374="zákl. přenesená",J374,0)</f>
        <v>0</v>
      </c>
      <c r="BH374" s="188">
        <f>IF(N374="sníž. přenesená",J374,0)</f>
        <v>0</v>
      </c>
      <c r="BI374" s="188">
        <f>IF(N374="nulová",J374,0)</f>
        <v>0</v>
      </c>
      <c r="BJ374" s="21" t="s">
        <v>79</v>
      </c>
      <c r="BK374" s="188">
        <f>ROUND(I374*H374,2)</f>
        <v>0</v>
      </c>
      <c r="BL374" s="21" t="s">
        <v>111</v>
      </c>
      <c r="BM374" s="187" t="s">
        <v>1250</v>
      </c>
    </row>
    <row r="375" s="2" customFormat="1">
      <c r="A375" s="40"/>
      <c r="B375" s="41"/>
      <c r="C375" s="40"/>
      <c r="D375" s="189" t="s">
        <v>182</v>
      </c>
      <c r="E375" s="40"/>
      <c r="F375" s="190" t="s">
        <v>996</v>
      </c>
      <c r="G375" s="40"/>
      <c r="H375" s="40"/>
      <c r="I375" s="191"/>
      <c r="J375" s="40"/>
      <c r="K375" s="40"/>
      <c r="L375" s="41"/>
      <c r="M375" s="192"/>
      <c r="N375" s="193"/>
      <c r="O375" s="74"/>
      <c r="P375" s="74"/>
      <c r="Q375" s="74"/>
      <c r="R375" s="74"/>
      <c r="S375" s="74"/>
      <c r="T375" s="75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21" t="s">
        <v>182</v>
      </c>
      <c r="AU375" s="21" t="s">
        <v>81</v>
      </c>
    </row>
    <row r="376" s="13" customFormat="1">
      <c r="A376" s="13"/>
      <c r="B376" s="194"/>
      <c r="C376" s="13"/>
      <c r="D376" s="189" t="s">
        <v>184</v>
      </c>
      <c r="E376" s="195" t="s">
        <v>3</v>
      </c>
      <c r="F376" s="196" t="s">
        <v>1251</v>
      </c>
      <c r="G376" s="13"/>
      <c r="H376" s="197">
        <v>38.5</v>
      </c>
      <c r="I376" s="198"/>
      <c r="J376" s="13"/>
      <c r="K376" s="13"/>
      <c r="L376" s="194"/>
      <c r="M376" s="199"/>
      <c r="N376" s="200"/>
      <c r="O376" s="200"/>
      <c r="P376" s="200"/>
      <c r="Q376" s="200"/>
      <c r="R376" s="200"/>
      <c r="S376" s="200"/>
      <c r="T376" s="20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195" t="s">
        <v>184</v>
      </c>
      <c r="AU376" s="195" t="s">
        <v>81</v>
      </c>
      <c r="AV376" s="13" t="s">
        <v>81</v>
      </c>
      <c r="AW376" s="13" t="s">
        <v>33</v>
      </c>
      <c r="AX376" s="13" t="s">
        <v>72</v>
      </c>
      <c r="AY376" s="195" t="s">
        <v>174</v>
      </c>
    </row>
    <row r="377" s="13" customFormat="1">
      <c r="A377" s="13"/>
      <c r="B377" s="194"/>
      <c r="C377" s="13"/>
      <c r="D377" s="189" t="s">
        <v>184</v>
      </c>
      <c r="E377" s="195" t="s">
        <v>3</v>
      </c>
      <c r="F377" s="196" t="s">
        <v>1252</v>
      </c>
      <c r="G377" s="13"/>
      <c r="H377" s="197">
        <v>6</v>
      </c>
      <c r="I377" s="198"/>
      <c r="J377" s="13"/>
      <c r="K377" s="13"/>
      <c r="L377" s="194"/>
      <c r="M377" s="199"/>
      <c r="N377" s="200"/>
      <c r="O377" s="200"/>
      <c r="P377" s="200"/>
      <c r="Q377" s="200"/>
      <c r="R377" s="200"/>
      <c r="S377" s="200"/>
      <c r="T377" s="20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195" t="s">
        <v>184</v>
      </c>
      <c r="AU377" s="195" t="s">
        <v>81</v>
      </c>
      <c r="AV377" s="13" t="s">
        <v>81</v>
      </c>
      <c r="AW377" s="13" t="s">
        <v>33</v>
      </c>
      <c r="AX377" s="13" t="s">
        <v>72</v>
      </c>
      <c r="AY377" s="195" t="s">
        <v>174</v>
      </c>
    </row>
    <row r="378" s="14" customFormat="1">
      <c r="A378" s="14"/>
      <c r="B378" s="202"/>
      <c r="C378" s="14"/>
      <c r="D378" s="189" t="s">
        <v>184</v>
      </c>
      <c r="E378" s="203" t="s">
        <v>3</v>
      </c>
      <c r="F378" s="204" t="s">
        <v>187</v>
      </c>
      <c r="G378" s="14"/>
      <c r="H378" s="205">
        <v>44.5</v>
      </c>
      <c r="I378" s="206"/>
      <c r="J378" s="14"/>
      <c r="K378" s="14"/>
      <c r="L378" s="202"/>
      <c r="M378" s="207"/>
      <c r="N378" s="208"/>
      <c r="O378" s="208"/>
      <c r="P378" s="208"/>
      <c r="Q378" s="208"/>
      <c r="R378" s="208"/>
      <c r="S378" s="208"/>
      <c r="T378" s="209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03" t="s">
        <v>184</v>
      </c>
      <c r="AU378" s="203" t="s">
        <v>81</v>
      </c>
      <c r="AV378" s="14" t="s">
        <v>111</v>
      </c>
      <c r="AW378" s="14" t="s">
        <v>33</v>
      </c>
      <c r="AX378" s="14" t="s">
        <v>79</v>
      </c>
      <c r="AY378" s="203" t="s">
        <v>174</v>
      </c>
    </row>
    <row r="379" s="2" customFormat="1" ht="16.5" customHeight="1">
      <c r="A379" s="40"/>
      <c r="B379" s="175"/>
      <c r="C379" s="225" t="s">
        <v>701</v>
      </c>
      <c r="D379" s="225" t="s">
        <v>615</v>
      </c>
      <c r="E379" s="226" t="s">
        <v>1253</v>
      </c>
      <c r="F379" s="227" t="s">
        <v>1254</v>
      </c>
      <c r="G379" s="228" t="s">
        <v>210</v>
      </c>
      <c r="H379" s="229">
        <v>48.060000000000002</v>
      </c>
      <c r="I379" s="230"/>
      <c r="J379" s="231">
        <f>ROUND(I379*H379,2)</f>
        <v>0</v>
      </c>
      <c r="K379" s="227" t="s">
        <v>180</v>
      </c>
      <c r="L379" s="232"/>
      <c r="M379" s="233" t="s">
        <v>3</v>
      </c>
      <c r="N379" s="234" t="s">
        <v>43</v>
      </c>
      <c r="O379" s="74"/>
      <c r="P379" s="185">
        <f>O379*H379</f>
        <v>0</v>
      </c>
      <c r="Q379" s="185">
        <v>1.024</v>
      </c>
      <c r="R379" s="185">
        <f>Q379*H379</f>
        <v>49.213440000000006</v>
      </c>
      <c r="S379" s="185">
        <v>0</v>
      </c>
      <c r="T379" s="18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187" t="s">
        <v>218</v>
      </c>
      <c r="AT379" s="187" t="s">
        <v>615</v>
      </c>
      <c r="AU379" s="187" t="s">
        <v>81</v>
      </c>
      <c r="AY379" s="21" t="s">
        <v>174</v>
      </c>
      <c r="BE379" s="188">
        <f>IF(N379="základní",J379,0)</f>
        <v>0</v>
      </c>
      <c r="BF379" s="188">
        <f>IF(N379="snížená",J379,0)</f>
        <v>0</v>
      </c>
      <c r="BG379" s="188">
        <f>IF(N379="zákl. přenesená",J379,0)</f>
        <v>0</v>
      </c>
      <c r="BH379" s="188">
        <f>IF(N379="sníž. přenesená",J379,0)</f>
        <v>0</v>
      </c>
      <c r="BI379" s="188">
        <f>IF(N379="nulová",J379,0)</f>
        <v>0</v>
      </c>
      <c r="BJ379" s="21" t="s">
        <v>79</v>
      </c>
      <c r="BK379" s="188">
        <f>ROUND(I379*H379,2)</f>
        <v>0</v>
      </c>
      <c r="BL379" s="21" t="s">
        <v>111</v>
      </c>
      <c r="BM379" s="187" t="s">
        <v>1255</v>
      </c>
    </row>
    <row r="380" s="13" customFormat="1">
      <c r="A380" s="13"/>
      <c r="B380" s="194"/>
      <c r="C380" s="13"/>
      <c r="D380" s="189" t="s">
        <v>184</v>
      </c>
      <c r="E380" s="195" t="s">
        <v>3</v>
      </c>
      <c r="F380" s="196" t="s">
        <v>1256</v>
      </c>
      <c r="G380" s="13"/>
      <c r="H380" s="197">
        <v>41.579999999999998</v>
      </c>
      <c r="I380" s="198"/>
      <c r="J380" s="13"/>
      <c r="K380" s="13"/>
      <c r="L380" s="194"/>
      <c r="M380" s="199"/>
      <c r="N380" s="200"/>
      <c r="O380" s="200"/>
      <c r="P380" s="200"/>
      <c r="Q380" s="200"/>
      <c r="R380" s="200"/>
      <c r="S380" s="200"/>
      <c r="T380" s="20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195" t="s">
        <v>184</v>
      </c>
      <c r="AU380" s="195" t="s">
        <v>81</v>
      </c>
      <c r="AV380" s="13" t="s">
        <v>81</v>
      </c>
      <c r="AW380" s="13" t="s">
        <v>33</v>
      </c>
      <c r="AX380" s="13" t="s">
        <v>72</v>
      </c>
      <c r="AY380" s="195" t="s">
        <v>174</v>
      </c>
    </row>
    <row r="381" s="13" customFormat="1">
      <c r="A381" s="13"/>
      <c r="B381" s="194"/>
      <c r="C381" s="13"/>
      <c r="D381" s="189" t="s">
        <v>184</v>
      </c>
      <c r="E381" s="195" t="s">
        <v>3</v>
      </c>
      <c r="F381" s="196" t="s">
        <v>1257</v>
      </c>
      <c r="G381" s="13"/>
      <c r="H381" s="197">
        <v>6.4800000000000004</v>
      </c>
      <c r="I381" s="198"/>
      <c r="J381" s="13"/>
      <c r="K381" s="13"/>
      <c r="L381" s="194"/>
      <c r="M381" s="199"/>
      <c r="N381" s="200"/>
      <c r="O381" s="200"/>
      <c r="P381" s="200"/>
      <c r="Q381" s="200"/>
      <c r="R381" s="200"/>
      <c r="S381" s="200"/>
      <c r="T381" s="20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195" t="s">
        <v>184</v>
      </c>
      <c r="AU381" s="195" t="s">
        <v>81</v>
      </c>
      <c r="AV381" s="13" t="s">
        <v>81</v>
      </c>
      <c r="AW381" s="13" t="s">
        <v>33</v>
      </c>
      <c r="AX381" s="13" t="s">
        <v>72</v>
      </c>
      <c r="AY381" s="195" t="s">
        <v>174</v>
      </c>
    </row>
    <row r="382" s="14" customFormat="1">
      <c r="A382" s="14"/>
      <c r="B382" s="202"/>
      <c r="C382" s="14"/>
      <c r="D382" s="189" t="s">
        <v>184</v>
      </c>
      <c r="E382" s="203" t="s">
        <v>3</v>
      </c>
      <c r="F382" s="204" t="s">
        <v>187</v>
      </c>
      <c r="G382" s="14"/>
      <c r="H382" s="205">
        <v>48.060000000000002</v>
      </c>
      <c r="I382" s="206"/>
      <c r="J382" s="14"/>
      <c r="K382" s="14"/>
      <c r="L382" s="202"/>
      <c r="M382" s="207"/>
      <c r="N382" s="208"/>
      <c r="O382" s="208"/>
      <c r="P382" s="208"/>
      <c r="Q382" s="208"/>
      <c r="R382" s="208"/>
      <c r="S382" s="208"/>
      <c r="T382" s="209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03" t="s">
        <v>184</v>
      </c>
      <c r="AU382" s="203" t="s">
        <v>81</v>
      </c>
      <c r="AV382" s="14" t="s">
        <v>111</v>
      </c>
      <c r="AW382" s="14" t="s">
        <v>33</v>
      </c>
      <c r="AX382" s="14" t="s">
        <v>79</v>
      </c>
      <c r="AY382" s="203" t="s">
        <v>174</v>
      </c>
    </row>
    <row r="383" s="2" customFormat="1">
      <c r="A383" s="40"/>
      <c r="B383" s="175"/>
      <c r="C383" s="176" t="s">
        <v>705</v>
      </c>
      <c r="D383" s="176" t="s">
        <v>176</v>
      </c>
      <c r="E383" s="177" t="s">
        <v>1258</v>
      </c>
      <c r="F383" s="178" t="s">
        <v>1259</v>
      </c>
      <c r="G383" s="179" t="s">
        <v>210</v>
      </c>
      <c r="H383" s="180">
        <v>11</v>
      </c>
      <c r="I383" s="181"/>
      <c r="J383" s="182">
        <f>ROUND(I383*H383,2)</f>
        <v>0</v>
      </c>
      <c r="K383" s="178" t="s">
        <v>180</v>
      </c>
      <c r="L383" s="41"/>
      <c r="M383" s="183" t="s">
        <v>3</v>
      </c>
      <c r="N383" s="184" t="s">
        <v>43</v>
      </c>
      <c r="O383" s="74"/>
      <c r="P383" s="185">
        <f>O383*H383</f>
        <v>0</v>
      </c>
      <c r="Q383" s="185">
        <v>0</v>
      </c>
      <c r="R383" s="185">
        <f>Q383*H383</f>
        <v>0</v>
      </c>
      <c r="S383" s="185">
        <v>0</v>
      </c>
      <c r="T383" s="18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187" t="s">
        <v>111</v>
      </c>
      <c r="AT383" s="187" t="s">
        <v>176</v>
      </c>
      <c r="AU383" s="187" t="s">
        <v>81</v>
      </c>
      <c r="AY383" s="21" t="s">
        <v>174</v>
      </c>
      <c r="BE383" s="188">
        <f>IF(N383="základní",J383,0)</f>
        <v>0</v>
      </c>
      <c r="BF383" s="188">
        <f>IF(N383="snížená",J383,0)</f>
        <v>0</v>
      </c>
      <c r="BG383" s="188">
        <f>IF(N383="zákl. přenesená",J383,0)</f>
        <v>0</v>
      </c>
      <c r="BH383" s="188">
        <f>IF(N383="sníž. přenesená",J383,0)</f>
        <v>0</v>
      </c>
      <c r="BI383" s="188">
        <f>IF(N383="nulová",J383,0)</f>
        <v>0</v>
      </c>
      <c r="BJ383" s="21" t="s">
        <v>79</v>
      </c>
      <c r="BK383" s="188">
        <f>ROUND(I383*H383,2)</f>
        <v>0</v>
      </c>
      <c r="BL383" s="21" t="s">
        <v>111</v>
      </c>
      <c r="BM383" s="187" t="s">
        <v>1260</v>
      </c>
    </row>
    <row r="384" s="2" customFormat="1">
      <c r="A384" s="40"/>
      <c r="B384" s="41"/>
      <c r="C384" s="40"/>
      <c r="D384" s="189" t="s">
        <v>182</v>
      </c>
      <c r="E384" s="40"/>
      <c r="F384" s="190" t="s">
        <v>961</v>
      </c>
      <c r="G384" s="40"/>
      <c r="H384" s="40"/>
      <c r="I384" s="191"/>
      <c r="J384" s="40"/>
      <c r="K384" s="40"/>
      <c r="L384" s="41"/>
      <c r="M384" s="192"/>
      <c r="N384" s="193"/>
      <c r="O384" s="74"/>
      <c r="P384" s="74"/>
      <c r="Q384" s="74"/>
      <c r="R384" s="74"/>
      <c r="S384" s="74"/>
      <c r="T384" s="75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21" t="s">
        <v>182</v>
      </c>
      <c r="AU384" s="21" t="s">
        <v>81</v>
      </c>
    </row>
    <row r="385" s="13" customFormat="1">
      <c r="A385" s="13"/>
      <c r="B385" s="194"/>
      <c r="C385" s="13"/>
      <c r="D385" s="189" t="s">
        <v>184</v>
      </c>
      <c r="E385" s="195" t="s">
        <v>3</v>
      </c>
      <c r="F385" s="196" t="s">
        <v>1261</v>
      </c>
      <c r="G385" s="13"/>
      <c r="H385" s="197">
        <v>11</v>
      </c>
      <c r="I385" s="198"/>
      <c r="J385" s="13"/>
      <c r="K385" s="13"/>
      <c r="L385" s="194"/>
      <c r="M385" s="199"/>
      <c r="N385" s="200"/>
      <c r="O385" s="200"/>
      <c r="P385" s="200"/>
      <c r="Q385" s="200"/>
      <c r="R385" s="200"/>
      <c r="S385" s="200"/>
      <c r="T385" s="20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195" t="s">
        <v>184</v>
      </c>
      <c r="AU385" s="195" t="s">
        <v>81</v>
      </c>
      <c r="AV385" s="13" t="s">
        <v>81</v>
      </c>
      <c r="AW385" s="13" t="s">
        <v>33</v>
      </c>
      <c r="AX385" s="13" t="s">
        <v>79</v>
      </c>
      <c r="AY385" s="195" t="s">
        <v>174</v>
      </c>
    </row>
    <row r="386" s="2" customFormat="1">
      <c r="A386" s="40"/>
      <c r="B386" s="175"/>
      <c r="C386" s="225" t="s">
        <v>709</v>
      </c>
      <c r="D386" s="225" t="s">
        <v>615</v>
      </c>
      <c r="E386" s="226" t="s">
        <v>1262</v>
      </c>
      <c r="F386" s="227" t="s">
        <v>1263</v>
      </c>
      <c r="G386" s="228" t="s">
        <v>210</v>
      </c>
      <c r="H386" s="229">
        <v>11.99</v>
      </c>
      <c r="I386" s="230"/>
      <c r="J386" s="231">
        <f>ROUND(I386*H386,2)</f>
        <v>0</v>
      </c>
      <c r="K386" s="227" t="s">
        <v>180</v>
      </c>
      <c r="L386" s="232"/>
      <c r="M386" s="233" t="s">
        <v>3</v>
      </c>
      <c r="N386" s="234" t="s">
        <v>43</v>
      </c>
      <c r="O386" s="74"/>
      <c r="P386" s="185">
        <f>O386*H386</f>
        <v>0</v>
      </c>
      <c r="Q386" s="185">
        <v>0.0014</v>
      </c>
      <c r="R386" s="185">
        <f>Q386*H386</f>
        <v>0.016785999999999999</v>
      </c>
      <c r="S386" s="185">
        <v>0</v>
      </c>
      <c r="T386" s="18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187" t="s">
        <v>218</v>
      </c>
      <c r="AT386" s="187" t="s">
        <v>615</v>
      </c>
      <c r="AU386" s="187" t="s">
        <v>81</v>
      </c>
      <c r="AY386" s="21" t="s">
        <v>174</v>
      </c>
      <c r="BE386" s="188">
        <f>IF(N386="základní",J386,0)</f>
        <v>0</v>
      </c>
      <c r="BF386" s="188">
        <f>IF(N386="snížená",J386,0)</f>
        <v>0</v>
      </c>
      <c r="BG386" s="188">
        <f>IF(N386="zákl. přenesená",J386,0)</f>
        <v>0</v>
      </c>
      <c r="BH386" s="188">
        <f>IF(N386="sníž. přenesená",J386,0)</f>
        <v>0</v>
      </c>
      <c r="BI386" s="188">
        <f>IF(N386="nulová",J386,0)</f>
        <v>0</v>
      </c>
      <c r="BJ386" s="21" t="s">
        <v>79</v>
      </c>
      <c r="BK386" s="188">
        <f>ROUND(I386*H386,2)</f>
        <v>0</v>
      </c>
      <c r="BL386" s="21" t="s">
        <v>111</v>
      </c>
      <c r="BM386" s="187" t="s">
        <v>1264</v>
      </c>
    </row>
    <row r="387" s="13" customFormat="1">
      <c r="A387" s="13"/>
      <c r="B387" s="194"/>
      <c r="C387" s="13"/>
      <c r="D387" s="189" t="s">
        <v>184</v>
      </c>
      <c r="E387" s="195" t="s">
        <v>3</v>
      </c>
      <c r="F387" s="196" t="s">
        <v>1265</v>
      </c>
      <c r="G387" s="13"/>
      <c r="H387" s="197">
        <v>11.99</v>
      </c>
      <c r="I387" s="198"/>
      <c r="J387" s="13"/>
      <c r="K387" s="13"/>
      <c r="L387" s="194"/>
      <c r="M387" s="199"/>
      <c r="N387" s="200"/>
      <c r="O387" s="200"/>
      <c r="P387" s="200"/>
      <c r="Q387" s="200"/>
      <c r="R387" s="200"/>
      <c r="S387" s="200"/>
      <c r="T387" s="20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195" t="s">
        <v>184</v>
      </c>
      <c r="AU387" s="195" t="s">
        <v>81</v>
      </c>
      <c r="AV387" s="13" t="s">
        <v>81</v>
      </c>
      <c r="AW387" s="13" t="s">
        <v>33</v>
      </c>
      <c r="AX387" s="13" t="s">
        <v>79</v>
      </c>
      <c r="AY387" s="195" t="s">
        <v>174</v>
      </c>
    </row>
    <row r="388" s="2" customFormat="1">
      <c r="A388" s="40"/>
      <c r="B388" s="175"/>
      <c r="C388" s="176" t="s">
        <v>713</v>
      </c>
      <c r="D388" s="176" t="s">
        <v>176</v>
      </c>
      <c r="E388" s="177" t="s">
        <v>1266</v>
      </c>
      <c r="F388" s="178" t="s">
        <v>1267</v>
      </c>
      <c r="G388" s="179" t="s">
        <v>210</v>
      </c>
      <c r="H388" s="180">
        <v>2</v>
      </c>
      <c r="I388" s="181"/>
      <c r="J388" s="182">
        <f>ROUND(I388*H388,2)</f>
        <v>0</v>
      </c>
      <c r="K388" s="178" t="s">
        <v>180</v>
      </c>
      <c r="L388" s="41"/>
      <c r="M388" s="183" t="s">
        <v>3</v>
      </c>
      <c r="N388" s="184" t="s">
        <v>43</v>
      </c>
      <c r="O388" s="74"/>
      <c r="P388" s="185">
        <f>O388*H388</f>
        <v>0</v>
      </c>
      <c r="Q388" s="185">
        <v>0.0044007999999999999</v>
      </c>
      <c r="R388" s="185">
        <f>Q388*H388</f>
        <v>0.0088015999999999997</v>
      </c>
      <c r="S388" s="185">
        <v>0</v>
      </c>
      <c r="T388" s="18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187" t="s">
        <v>111</v>
      </c>
      <c r="AT388" s="187" t="s">
        <v>176</v>
      </c>
      <c r="AU388" s="187" t="s">
        <v>81</v>
      </c>
      <c r="AY388" s="21" t="s">
        <v>174</v>
      </c>
      <c r="BE388" s="188">
        <f>IF(N388="základní",J388,0)</f>
        <v>0</v>
      </c>
      <c r="BF388" s="188">
        <f>IF(N388="snížená",J388,0)</f>
        <v>0</v>
      </c>
      <c r="BG388" s="188">
        <f>IF(N388="zákl. přenesená",J388,0)</f>
        <v>0</v>
      </c>
      <c r="BH388" s="188">
        <f>IF(N388="sníž. přenesená",J388,0)</f>
        <v>0</v>
      </c>
      <c r="BI388" s="188">
        <f>IF(N388="nulová",J388,0)</f>
        <v>0</v>
      </c>
      <c r="BJ388" s="21" t="s">
        <v>79</v>
      </c>
      <c r="BK388" s="188">
        <f>ROUND(I388*H388,2)</f>
        <v>0</v>
      </c>
      <c r="BL388" s="21" t="s">
        <v>111</v>
      </c>
      <c r="BM388" s="187" t="s">
        <v>1268</v>
      </c>
    </row>
    <row r="389" s="2" customFormat="1">
      <c r="A389" s="40"/>
      <c r="B389" s="41"/>
      <c r="C389" s="40"/>
      <c r="D389" s="189" t="s">
        <v>182</v>
      </c>
      <c r="E389" s="40"/>
      <c r="F389" s="190" t="s">
        <v>961</v>
      </c>
      <c r="G389" s="40"/>
      <c r="H389" s="40"/>
      <c r="I389" s="191"/>
      <c r="J389" s="40"/>
      <c r="K389" s="40"/>
      <c r="L389" s="41"/>
      <c r="M389" s="192"/>
      <c r="N389" s="193"/>
      <c r="O389" s="74"/>
      <c r="P389" s="74"/>
      <c r="Q389" s="74"/>
      <c r="R389" s="74"/>
      <c r="S389" s="74"/>
      <c r="T389" s="75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21" t="s">
        <v>182</v>
      </c>
      <c r="AU389" s="21" t="s">
        <v>81</v>
      </c>
    </row>
    <row r="390" s="13" customFormat="1">
      <c r="A390" s="13"/>
      <c r="B390" s="194"/>
      <c r="C390" s="13"/>
      <c r="D390" s="189" t="s">
        <v>184</v>
      </c>
      <c r="E390" s="195" t="s">
        <v>3</v>
      </c>
      <c r="F390" s="196" t="s">
        <v>1269</v>
      </c>
      <c r="G390" s="13"/>
      <c r="H390" s="197">
        <v>2</v>
      </c>
      <c r="I390" s="198"/>
      <c r="J390" s="13"/>
      <c r="K390" s="13"/>
      <c r="L390" s="194"/>
      <c r="M390" s="199"/>
      <c r="N390" s="200"/>
      <c r="O390" s="200"/>
      <c r="P390" s="200"/>
      <c r="Q390" s="200"/>
      <c r="R390" s="200"/>
      <c r="S390" s="200"/>
      <c r="T390" s="20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195" t="s">
        <v>184</v>
      </c>
      <c r="AU390" s="195" t="s">
        <v>81</v>
      </c>
      <c r="AV390" s="13" t="s">
        <v>81</v>
      </c>
      <c r="AW390" s="13" t="s">
        <v>33</v>
      </c>
      <c r="AX390" s="13" t="s">
        <v>72</v>
      </c>
      <c r="AY390" s="195" t="s">
        <v>174</v>
      </c>
    </row>
    <row r="391" s="14" customFormat="1">
      <c r="A391" s="14"/>
      <c r="B391" s="202"/>
      <c r="C391" s="14"/>
      <c r="D391" s="189" t="s">
        <v>184</v>
      </c>
      <c r="E391" s="203" t="s">
        <v>3</v>
      </c>
      <c r="F391" s="204" t="s">
        <v>187</v>
      </c>
      <c r="G391" s="14"/>
      <c r="H391" s="205">
        <v>2</v>
      </c>
      <c r="I391" s="206"/>
      <c r="J391" s="14"/>
      <c r="K391" s="14"/>
      <c r="L391" s="202"/>
      <c r="M391" s="207"/>
      <c r="N391" s="208"/>
      <c r="O391" s="208"/>
      <c r="P391" s="208"/>
      <c r="Q391" s="208"/>
      <c r="R391" s="208"/>
      <c r="S391" s="208"/>
      <c r="T391" s="209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03" t="s">
        <v>184</v>
      </c>
      <c r="AU391" s="203" t="s">
        <v>81</v>
      </c>
      <c r="AV391" s="14" t="s">
        <v>111</v>
      </c>
      <c r="AW391" s="14" t="s">
        <v>33</v>
      </c>
      <c r="AX391" s="14" t="s">
        <v>79</v>
      </c>
      <c r="AY391" s="203" t="s">
        <v>174</v>
      </c>
    </row>
    <row r="392" s="2" customFormat="1">
      <c r="A392" s="40"/>
      <c r="B392" s="175"/>
      <c r="C392" s="176" t="s">
        <v>718</v>
      </c>
      <c r="D392" s="176" t="s">
        <v>176</v>
      </c>
      <c r="E392" s="177" t="s">
        <v>1270</v>
      </c>
      <c r="F392" s="178" t="s">
        <v>1271</v>
      </c>
      <c r="G392" s="179" t="s">
        <v>210</v>
      </c>
      <c r="H392" s="180">
        <v>10.5</v>
      </c>
      <c r="I392" s="181"/>
      <c r="J392" s="182">
        <f>ROUND(I392*H392,2)</f>
        <v>0</v>
      </c>
      <c r="K392" s="178" t="s">
        <v>180</v>
      </c>
      <c r="L392" s="41"/>
      <c r="M392" s="183" t="s">
        <v>3</v>
      </c>
      <c r="N392" s="184" t="s">
        <v>43</v>
      </c>
      <c r="O392" s="74"/>
      <c r="P392" s="185">
        <f>O392*H392</f>
        <v>0</v>
      </c>
      <c r="Q392" s="185">
        <v>0.011820000000000001</v>
      </c>
      <c r="R392" s="185">
        <f>Q392*H392</f>
        <v>0.12411000000000001</v>
      </c>
      <c r="S392" s="185">
        <v>0</v>
      </c>
      <c r="T392" s="18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187" t="s">
        <v>111</v>
      </c>
      <c r="AT392" s="187" t="s">
        <v>176</v>
      </c>
      <c r="AU392" s="187" t="s">
        <v>81</v>
      </c>
      <c r="AY392" s="21" t="s">
        <v>174</v>
      </c>
      <c r="BE392" s="188">
        <f>IF(N392="základní",J392,0)</f>
        <v>0</v>
      </c>
      <c r="BF392" s="188">
        <f>IF(N392="snížená",J392,0)</f>
        <v>0</v>
      </c>
      <c r="BG392" s="188">
        <f>IF(N392="zákl. přenesená",J392,0)</f>
        <v>0</v>
      </c>
      <c r="BH392" s="188">
        <f>IF(N392="sníž. přenesená",J392,0)</f>
        <v>0</v>
      </c>
      <c r="BI392" s="188">
        <f>IF(N392="nulová",J392,0)</f>
        <v>0</v>
      </c>
      <c r="BJ392" s="21" t="s">
        <v>79</v>
      </c>
      <c r="BK392" s="188">
        <f>ROUND(I392*H392,2)</f>
        <v>0</v>
      </c>
      <c r="BL392" s="21" t="s">
        <v>111</v>
      </c>
      <c r="BM392" s="187" t="s">
        <v>1272</v>
      </c>
    </row>
    <row r="393" s="2" customFormat="1">
      <c r="A393" s="40"/>
      <c r="B393" s="41"/>
      <c r="C393" s="40"/>
      <c r="D393" s="189" t="s">
        <v>182</v>
      </c>
      <c r="E393" s="40"/>
      <c r="F393" s="190" t="s">
        <v>961</v>
      </c>
      <c r="G393" s="40"/>
      <c r="H393" s="40"/>
      <c r="I393" s="191"/>
      <c r="J393" s="40"/>
      <c r="K393" s="40"/>
      <c r="L393" s="41"/>
      <c r="M393" s="192"/>
      <c r="N393" s="193"/>
      <c r="O393" s="74"/>
      <c r="P393" s="74"/>
      <c r="Q393" s="74"/>
      <c r="R393" s="74"/>
      <c r="S393" s="74"/>
      <c r="T393" s="75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21" t="s">
        <v>182</v>
      </c>
      <c r="AU393" s="21" t="s">
        <v>81</v>
      </c>
    </row>
    <row r="394" s="13" customFormat="1">
      <c r="A394" s="13"/>
      <c r="B394" s="194"/>
      <c r="C394" s="13"/>
      <c r="D394" s="189" t="s">
        <v>184</v>
      </c>
      <c r="E394" s="195" t="s">
        <v>3</v>
      </c>
      <c r="F394" s="196" t="s">
        <v>1273</v>
      </c>
      <c r="G394" s="13"/>
      <c r="H394" s="197">
        <v>3</v>
      </c>
      <c r="I394" s="198"/>
      <c r="J394" s="13"/>
      <c r="K394" s="13"/>
      <c r="L394" s="194"/>
      <c r="M394" s="199"/>
      <c r="N394" s="200"/>
      <c r="O394" s="200"/>
      <c r="P394" s="200"/>
      <c r="Q394" s="200"/>
      <c r="R394" s="200"/>
      <c r="S394" s="200"/>
      <c r="T394" s="20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195" t="s">
        <v>184</v>
      </c>
      <c r="AU394" s="195" t="s">
        <v>81</v>
      </c>
      <c r="AV394" s="13" t="s">
        <v>81</v>
      </c>
      <c r="AW394" s="13" t="s">
        <v>33</v>
      </c>
      <c r="AX394" s="13" t="s">
        <v>72</v>
      </c>
      <c r="AY394" s="195" t="s">
        <v>174</v>
      </c>
    </row>
    <row r="395" s="13" customFormat="1">
      <c r="A395" s="13"/>
      <c r="B395" s="194"/>
      <c r="C395" s="13"/>
      <c r="D395" s="189" t="s">
        <v>184</v>
      </c>
      <c r="E395" s="195" t="s">
        <v>3</v>
      </c>
      <c r="F395" s="196" t="s">
        <v>1274</v>
      </c>
      <c r="G395" s="13"/>
      <c r="H395" s="197">
        <v>7.5</v>
      </c>
      <c r="I395" s="198"/>
      <c r="J395" s="13"/>
      <c r="K395" s="13"/>
      <c r="L395" s="194"/>
      <c r="M395" s="199"/>
      <c r="N395" s="200"/>
      <c r="O395" s="200"/>
      <c r="P395" s="200"/>
      <c r="Q395" s="200"/>
      <c r="R395" s="200"/>
      <c r="S395" s="200"/>
      <c r="T395" s="20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195" t="s">
        <v>184</v>
      </c>
      <c r="AU395" s="195" t="s">
        <v>81</v>
      </c>
      <c r="AV395" s="13" t="s">
        <v>81</v>
      </c>
      <c r="AW395" s="13" t="s">
        <v>33</v>
      </c>
      <c r="AX395" s="13" t="s">
        <v>72</v>
      </c>
      <c r="AY395" s="195" t="s">
        <v>174</v>
      </c>
    </row>
    <row r="396" s="14" customFormat="1">
      <c r="A396" s="14"/>
      <c r="B396" s="202"/>
      <c r="C396" s="14"/>
      <c r="D396" s="189" t="s">
        <v>184</v>
      </c>
      <c r="E396" s="203" t="s">
        <v>3</v>
      </c>
      <c r="F396" s="204" t="s">
        <v>187</v>
      </c>
      <c r="G396" s="14"/>
      <c r="H396" s="205">
        <v>10.5</v>
      </c>
      <c r="I396" s="206"/>
      <c r="J396" s="14"/>
      <c r="K396" s="14"/>
      <c r="L396" s="202"/>
      <c r="M396" s="207"/>
      <c r="N396" s="208"/>
      <c r="O396" s="208"/>
      <c r="P396" s="208"/>
      <c r="Q396" s="208"/>
      <c r="R396" s="208"/>
      <c r="S396" s="208"/>
      <c r="T396" s="209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03" t="s">
        <v>184</v>
      </c>
      <c r="AU396" s="203" t="s">
        <v>81</v>
      </c>
      <c r="AV396" s="14" t="s">
        <v>111</v>
      </c>
      <c r="AW396" s="14" t="s">
        <v>33</v>
      </c>
      <c r="AX396" s="14" t="s">
        <v>79</v>
      </c>
      <c r="AY396" s="203" t="s">
        <v>174</v>
      </c>
    </row>
    <row r="397" s="2" customFormat="1">
      <c r="A397" s="40"/>
      <c r="B397" s="175"/>
      <c r="C397" s="176" t="s">
        <v>722</v>
      </c>
      <c r="D397" s="176" t="s">
        <v>176</v>
      </c>
      <c r="E397" s="177" t="s">
        <v>1275</v>
      </c>
      <c r="F397" s="178" t="s">
        <v>1276</v>
      </c>
      <c r="G397" s="179" t="s">
        <v>666</v>
      </c>
      <c r="H397" s="180">
        <v>3</v>
      </c>
      <c r="I397" s="181"/>
      <c r="J397" s="182">
        <f>ROUND(I397*H397,2)</f>
        <v>0</v>
      </c>
      <c r="K397" s="178" t="s">
        <v>180</v>
      </c>
      <c r="L397" s="41"/>
      <c r="M397" s="183" t="s">
        <v>3</v>
      </c>
      <c r="N397" s="184" t="s">
        <v>43</v>
      </c>
      <c r="O397" s="74"/>
      <c r="P397" s="185">
        <f>O397*H397</f>
        <v>0</v>
      </c>
      <c r="Q397" s="185">
        <v>0</v>
      </c>
      <c r="R397" s="185">
        <f>Q397*H397</f>
        <v>0</v>
      </c>
      <c r="S397" s="185">
        <v>0</v>
      </c>
      <c r="T397" s="18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187" t="s">
        <v>111</v>
      </c>
      <c r="AT397" s="187" t="s">
        <v>176</v>
      </c>
      <c r="AU397" s="187" t="s">
        <v>81</v>
      </c>
      <c r="AY397" s="21" t="s">
        <v>174</v>
      </c>
      <c r="BE397" s="188">
        <f>IF(N397="základní",J397,0)</f>
        <v>0</v>
      </c>
      <c r="BF397" s="188">
        <f>IF(N397="snížená",J397,0)</f>
        <v>0</v>
      </c>
      <c r="BG397" s="188">
        <f>IF(N397="zákl. přenesená",J397,0)</f>
        <v>0</v>
      </c>
      <c r="BH397" s="188">
        <f>IF(N397="sníž. přenesená",J397,0)</f>
        <v>0</v>
      </c>
      <c r="BI397" s="188">
        <f>IF(N397="nulová",J397,0)</f>
        <v>0</v>
      </c>
      <c r="BJ397" s="21" t="s">
        <v>79</v>
      </c>
      <c r="BK397" s="188">
        <f>ROUND(I397*H397,2)</f>
        <v>0</v>
      </c>
      <c r="BL397" s="21" t="s">
        <v>111</v>
      </c>
      <c r="BM397" s="187" t="s">
        <v>1277</v>
      </c>
    </row>
    <row r="398" s="2" customFormat="1">
      <c r="A398" s="40"/>
      <c r="B398" s="41"/>
      <c r="C398" s="40"/>
      <c r="D398" s="189" t="s">
        <v>182</v>
      </c>
      <c r="E398" s="40"/>
      <c r="F398" s="190" t="s">
        <v>1278</v>
      </c>
      <c r="G398" s="40"/>
      <c r="H398" s="40"/>
      <c r="I398" s="191"/>
      <c r="J398" s="40"/>
      <c r="K398" s="40"/>
      <c r="L398" s="41"/>
      <c r="M398" s="192"/>
      <c r="N398" s="193"/>
      <c r="O398" s="74"/>
      <c r="P398" s="74"/>
      <c r="Q398" s="74"/>
      <c r="R398" s="74"/>
      <c r="S398" s="74"/>
      <c r="T398" s="75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21" t="s">
        <v>182</v>
      </c>
      <c r="AU398" s="21" t="s">
        <v>81</v>
      </c>
    </row>
    <row r="399" s="2" customFormat="1" ht="16.5" customHeight="1">
      <c r="A399" s="40"/>
      <c r="B399" s="175"/>
      <c r="C399" s="225" t="s">
        <v>727</v>
      </c>
      <c r="D399" s="225" t="s">
        <v>615</v>
      </c>
      <c r="E399" s="226" t="s">
        <v>1279</v>
      </c>
      <c r="F399" s="227" t="s">
        <v>1280</v>
      </c>
      <c r="G399" s="228" t="s">
        <v>666</v>
      </c>
      <c r="H399" s="229">
        <v>3</v>
      </c>
      <c r="I399" s="230"/>
      <c r="J399" s="231">
        <f>ROUND(I399*H399,2)</f>
        <v>0</v>
      </c>
      <c r="K399" s="227" t="s">
        <v>180</v>
      </c>
      <c r="L399" s="232"/>
      <c r="M399" s="233" t="s">
        <v>3</v>
      </c>
      <c r="N399" s="234" t="s">
        <v>43</v>
      </c>
      <c r="O399" s="74"/>
      <c r="P399" s="185">
        <f>O399*H399</f>
        <v>0</v>
      </c>
      <c r="Q399" s="185">
        <v>0.00032000000000000003</v>
      </c>
      <c r="R399" s="185">
        <f>Q399*H399</f>
        <v>0.00096000000000000013</v>
      </c>
      <c r="S399" s="185">
        <v>0</v>
      </c>
      <c r="T399" s="18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187" t="s">
        <v>218</v>
      </c>
      <c r="AT399" s="187" t="s">
        <v>615</v>
      </c>
      <c r="AU399" s="187" t="s">
        <v>81</v>
      </c>
      <c r="AY399" s="21" t="s">
        <v>174</v>
      </c>
      <c r="BE399" s="188">
        <f>IF(N399="základní",J399,0)</f>
        <v>0</v>
      </c>
      <c r="BF399" s="188">
        <f>IF(N399="snížená",J399,0)</f>
        <v>0</v>
      </c>
      <c r="BG399" s="188">
        <f>IF(N399="zákl. přenesená",J399,0)</f>
        <v>0</v>
      </c>
      <c r="BH399" s="188">
        <f>IF(N399="sníž. přenesená",J399,0)</f>
        <v>0</v>
      </c>
      <c r="BI399" s="188">
        <f>IF(N399="nulová",J399,0)</f>
        <v>0</v>
      </c>
      <c r="BJ399" s="21" t="s">
        <v>79</v>
      </c>
      <c r="BK399" s="188">
        <f>ROUND(I399*H399,2)</f>
        <v>0</v>
      </c>
      <c r="BL399" s="21" t="s">
        <v>111</v>
      </c>
      <c r="BM399" s="187" t="s">
        <v>1281</v>
      </c>
    </row>
    <row r="400" s="2" customFormat="1" ht="16.5" customHeight="1">
      <c r="A400" s="40"/>
      <c r="B400" s="175"/>
      <c r="C400" s="176" t="s">
        <v>736</v>
      </c>
      <c r="D400" s="176" t="s">
        <v>176</v>
      </c>
      <c r="E400" s="177" t="s">
        <v>1282</v>
      </c>
      <c r="F400" s="178" t="s">
        <v>1283</v>
      </c>
      <c r="G400" s="179" t="s">
        <v>210</v>
      </c>
      <c r="H400" s="180">
        <v>11</v>
      </c>
      <c r="I400" s="181"/>
      <c r="J400" s="182">
        <f>ROUND(I400*H400,2)</f>
        <v>0</v>
      </c>
      <c r="K400" s="178" t="s">
        <v>180</v>
      </c>
      <c r="L400" s="41"/>
      <c r="M400" s="183" t="s">
        <v>3</v>
      </c>
      <c r="N400" s="184" t="s">
        <v>43</v>
      </c>
      <c r="O400" s="74"/>
      <c r="P400" s="185">
        <f>O400*H400</f>
        <v>0</v>
      </c>
      <c r="Q400" s="185">
        <v>0</v>
      </c>
      <c r="R400" s="185">
        <f>Q400*H400</f>
        <v>0</v>
      </c>
      <c r="S400" s="185">
        <v>0</v>
      </c>
      <c r="T400" s="18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187" t="s">
        <v>111</v>
      </c>
      <c r="AT400" s="187" t="s">
        <v>176</v>
      </c>
      <c r="AU400" s="187" t="s">
        <v>81</v>
      </c>
      <c r="AY400" s="21" t="s">
        <v>174</v>
      </c>
      <c r="BE400" s="188">
        <f>IF(N400="základní",J400,0)</f>
        <v>0</v>
      </c>
      <c r="BF400" s="188">
        <f>IF(N400="snížená",J400,0)</f>
        <v>0</v>
      </c>
      <c r="BG400" s="188">
        <f>IF(N400="zákl. přenesená",J400,0)</f>
        <v>0</v>
      </c>
      <c r="BH400" s="188">
        <f>IF(N400="sníž. přenesená",J400,0)</f>
        <v>0</v>
      </c>
      <c r="BI400" s="188">
        <f>IF(N400="nulová",J400,0)</f>
        <v>0</v>
      </c>
      <c r="BJ400" s="21" t="s">
        <v>79</v>
      </c>
      <c r="BK400" s="188">
        <f>ROUND(I400*H400,2)</f>
        <v>0</v>
      </c>
      <c r="BL400" s="21" t="s">
        <v>111</v>
      </c>
      <c r="BM400" s="187" t="s">
        <v>1284</v>
      </c>
    </row>
    <row r="401" s="2" customFormat="1">
      <c r="A401" s="40"/>
      <c r="B401" s="41"/>
      <c r="C401" s="40"/>
      <c r="D401" s="189" t="s">
        <v>182</v>
      </c>
      <c r="E401" s="40"/>
      <c r="F401" s="190" t="s">
        <v>961</v>
      </c>
      <c r="G401" s="40"/>
      <c r="H401" s="40"/>
      <c r="I401" s="191"/>
      <c r="J401" s="40"/>
      <c r="K401" s="40"/>
      <c r="L401" s="41"/>
      <c r="M401" s="192"/>
      <c r="N401" s="193"/>
      <c r="O401" s="74"/>
      <c r="P401" s="74"/>
      <c r="Q401" s="74"/>
      <c r="R401" s="74"/>
      <c r="S401" s="74"/>
      <c r="T401" s="75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21" t="s">
        <v>182</v>
      </c>
      <c r="AU401" s="21" t="s">
        <v>81</v>
      </c>
    </row>
    <row r="402" s="13" customFormat="1">
      <c r="A402" s="13"/>
      <c r="B402" s="194"/>
      <c r="C402" s="13"/>
      <c r="D402" s="189" t="s">
        <v>184</v>
      </c>
      <c r="E402" s="195" t="s">
        <v>3</v>
      </c>
      <c r="F402" s="196" t="s">
        <v>1285</v>
      </c>
      <c r="G402" s="13"/>
      <c r="H402" s="197">
        <v>11</v>
      </c>
      <c r="I402" s="198"/>
      <c r="J402" s="13"/>
      <c r="K402" s="13"/>
      <c r="L402" s="194"/>
      <c r="M402" s="199"/>
      <c r="N402" s="200"/>
      <c r="O402" s="200"/>
      <c r="P402" s="200"/>
      <c r="Q402" s="200"/>
      <c r="R402" s="200"/>
      <c r="S402" s="200"/>
      <c r="T402" s="20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195" t="s">
        <v>184</v>
      </c>
      <c r="AU402" s="195" t="s">
        <v>81</v>
      </c>
      <c r="AV402" s="13" t="s">
        <v>81</v>
      </c>
      <c r="AW402" s="13" t="s">
        <v>33</v>
      </c>
      <c r="AX402" s="13" t="s">
        <v>79</v>
      </c>
      <c r="AY402" s="195" t="s">
        <v>174</v>
      </c>
    </row>
    <row r="403" s="2" customFormat="1" ht="16.5" customHeight="1">
      <c r="A403" s="40"/>
      <c r="B403" s="175"/>
      <c r="C403" s="176" t="s">
        <v>744</v>
      </c>
      <c r="D403" s="176" t="s">
        <v>176</v>
      </c>
      <c r="E403" s="177" t="s">
        <v>1286</v>
      </c>
      <c r="F403" s="178" t="s">
        <v>1287</v>
      </c>
      <c r="G403" s="179" t="s">
        <v>666</v>
      </c>
      <c r="H403" s="180">
        <v>2</v>
      </c>
      <c r="I403" s="181"/>
      <c r="J403" s="182">
        <f>ROUND(I403*H403,2)</f>
        <v>0</v>
      </c>
      <c r="K403" s="178" t="s">
        <v>180</v>
      </c>
      <c r="L403" s="41"/>
      <c r="M403" s="183" t="s">
        <v>3</v>
      </c>
      <c r="N403" s="184" t="s">
        <v>43</v>
      </c>
      <c r="O403" s="74"/>
      <c r="P403" s="185">
        <f>O403*H403</f>
        <v>0</v>
      </c>
      <c r="Q403" s="185">
        <v>0.45937</v>
      </c>
      <c r="R403" s="185">
        <f>Q403*H403</f>
        <v>0.91874</v>
      </c>
      <c r="S403" s="185">
        <v>0</v>
      </c>
      <c r="T403" s="18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187" t="s">
        <v>111</v>
      </c>
      <c r="AT403" s="187" t="s">
        <v>176</v>
      </c>
      <c r="AU403" s="187" t="s">
        <v>81</v>
      </c>
      <c r="AY403" s="21" t="s">
        <v>174</v>
      </c>
      <c r="BE403" s="188">
        <f>IF(N403="základní",J403,0)</f>
        <v>0</v>
      </c>
      <c r="BF403" s="188">
        <f>IF(N403="snížená",J403,0)</f>
        <v>0</v>
      </c>
      <c r="BG403" s="188">
        <f>IF(N403="zákl. přenesená",J403,0)</f>
        <v>0</v>
      </c>
      <c r="BH403" s="188">
        <f>IF(N403="sníž. přenesená",J403,0)</f>
        <v>0</v>
      </c>
      <c r="BI403" s="188">
        <f>IF(N403="nulová",J403,0)</f>
        <v>0</v>
      </c>
      <c r="BJ403" s="21" t="s">
        <v>79</v>
      </c>
      <c r="BK403" s="188">
        <f>ROUND(I403*H403,2)</f>
        <v>0</v>
      </c>
      <c r="BL403" s="21" t="s">
        <v>111</v>
      </c>
      <c r="BM403" s="187" t="s">
        <v>1288</v>
      </c>
    </row>
    <row r="404" s="2" customFormat="1">
      <c r="A404" s="40"/>
      <c r="B404" s="41"/>
      <c r="C404" s="40"/>
      <c r="D404" s="189" t="s">
        <v>182</v>
      </c>
      <c r="E404" s="40"/>
      <c r="F404" s="190" t="s">
        <v>961</v>
      </c>
      <c r="G404" s="40"/>
      <c r="H404" s="40"/>
      <c r="I404" s="191"/>
      <c r="J404" s="40"/>
      <c r="K404" s="40"/>
      <c r="L404" s="41"/>
      <c r="M404" s="192"/>
      <c r="N404" s="193"/>
      <c r="O404" s="74"/>
      <c r="P404" s="74"/>
      <c r="Q404" s="74"/>
      <c r="R404" s="74"/>
      <c r="S404" s="74"/>
      <c r="T404" s="75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21" t="s">
        <v>182</v>
      </c>
      <c r="AU404" s="21" t="s">
        <v>81</v>
      </c>
    </row>
    <row r="405" s="2" customFormat="1" ht="16.5" customHeight="1">
      <c r="A405" s="40"/>
      <c r="B405" s="175"/>
      <c r="C405" s="176" t="s">
        <v>943</v>
      </c>
      <c r="D405" s="176" t="s">
        <v>176</v>
      </c>
      <c r="E405" s="177" t="s">
        <v>1289</v>
      </c>
      <c r="F405" s="178" t="s">
        <v>1290</v>
      </c>
      <c r="G405" s="179" t="s">
        <v>666</v>
      </c>
      <c r="H405" s="180">
        <v>2</v>
      </c>
      <c r="I405" s="181"/>
      <c r="J405" s="182">
        <f>ROUND(I405*H405,2)</f>
        <v>0</v>
      </c>
      <c r="K405" s="178" t="s">
        <v>981</v>
      </c>
      <c r="L405" s="41"/>
      <c r="M405" s="183" t="s">
        <v>3</v>
      </c>
      <c r="N405" s="184" t="s">
        <v>43</v>
      </c>
      <c r="O405" s="74"/>
      <c r="P405" s="185">
        <f>O405*H405</f>
        <v>0</v>
      </c>
      <c r="Q405" s="185">
        <v>0.94164000000000003</v>
      </c>
      <c r="R405" s="185">
        <f>Q405*H405</f>
        <v>1.8832800000000001</v>
      </c>
      <c r="S405" s="185">
        <v>0</v>
      </c>
      <c r="T405" s="18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187" t="s">
        <v>111</v>
      </c>
      <c r="AT405" s="187" t="s">
        <v>176</v>
      </c>
      <c r="AU405" s="187" t="s">
        <v>81</v>
      </c>
      <c r="AY405" s="21" t="s">
        <v>174</v>
      </c>
      <c r="BE405" s="188">
        <f>IF(N405="základní",J405,0)</f>
        <v>0</v>
      </c>
      <c r="BF405" s="188">
        <f>IF(N405="snížená",J405,0)</f>
        <v>0</v>
      </c>
      <c r="BG405" s="188">
        <f>IF(N405="zákl. přenesená",J405,0)</f>
        <v>0</v>
      </c>
      <c r="BH405" s="188">
        <f>IF(N405="sníž. přenesená",J405,0)</f>
        <v>0</v>
      </c>
      <c r="BI405" s="188">
        <f>IF(N405="nulová",J405,0)</f>
        <v>0</v>
      </c>
      <c r="BJ405" s="21" t="s">
        <v>79</v>
      </c>
      <c r="BK405" s="188">
        <f>ROUND(I405*H405,2)</f>
        <v>0</v>
      </c>
      <c r="BL405" s="21" t="s">
        <v>111</v>
      </c>
      <c r="BM405" s="187" t="s">
        <v>1291</v>
      </c>
    </row>
    <row r="406" s="2" customFormat="1">
      <c r="A406" s="40"/>
      <c r="B406" s="175"/>
      <c r="C406" s="176" t="s">
        <v>748</v>
      </c>
      <c r="D406" s="176" t="s">
        <v>176</v>
      </c>
      <c r="E406" s="177" t="s">
        <v>1292</v>
      </c>
      <c r="F406" s="178" t="s">
        <v>1293</v>
      </c>
      <c r="G406" s="179" t="s">
        <v>666</v>
      </c>
      <c r="H406" s="180">
        <v>3</v>
      </c>
      <c r="I406" s="181"/>
      <c r="J406" s="182">
        <f>ROUND(I406*H406,2)</f>
        <v>0</v>
      </c>
      <c r="K406" s="178" t="s">
        <v>180</v>
      </c>
      <c r="L406" s="41"/>
      <c r="M406" s="183" t="s">
        <v>3</v>
      </c>
      <c r="N406" s="184" t="s">
        <v>43</v>
      </c>
      <c r="O406" s="74"/>
      <c r="P406" s="185">
        <f>O406*H406</f>
        <v>0</v>
      </c>
      <c r="Q406" s="185">
        <v>2.4209299999999998</v>
      </c>
      <c r="R406" s="185">
        <f>Q406*H406</f>
        <v>7.262789999999999</v>
      </c>
      <c r="S406" s="185">
        <v>0</v>
      </c>
      <c r="T406" s="18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187" t="s">
        <v>111</v>
      </c>
      <c r="AT406" s="187" t="s">
        <v>176</v>
      </c>
      <c r="AU406" s="187" t="s">
        <v>81</v>
      </c>
      <c r="AY406" s="21" t="s">
        <v>174</v>
      </c>
      <c r="BE406" s="188">
        <f>IF(N406="základní",J406,0)</f>
        <v>0</v>
      </c>
      <c r="BF406" s="188">
        <f>IF(N406="snížená",J406,0)</f>
        <v>0</v>
      </c>
      <c r="BG406" s="188">
        <f>IF(N406="zákl. přenesená",J406,0)</f>
        <v>0</v>
      </c>
      <c r="BH406" s="188">
        <f>IF(N406="sníž. přenesená",J406,0)</f>
        <v>0</v>
      </c>
      <c r="BI406" s="188">
        <f>IF(N406="nulová",J406,0)</f>
        <v>0</v>
      </c>
      <c r="BJ406" s="21" t="s">
        <v>79</v>
      </c>
      <c r="BK406" s="188">
        <f>ROUND(I406*H406,2)</f>
        <v>0</v>
      </c>
      <c r="BL406" s="21" t="s">
        <v>111</v>
      </c>
      <c r="BM406" s="187" t="s">
        <v>1294</v>
      </c>
    </row>
    <row r="407" s="2" customFormat="1">
      <c r="A407" s="40"/>
      <c r="B407" s="41"/>
      <c r="C407" s="40"/>
      <c r="D407" s="189" t="s">
        <v>182</v>
      </c>
      <c r="E407" s="40"/>
      <c r="F407" s="190" t="s">
        <v>996</v>
      </c>
      <c r="G407" s="40"/>
      <c r="H407" s="40"/>
      <c r="I407" s="191"/>
      <c r="J407" s="40"/>
      <c r="K407" s="40"/>
      <c r="L407" s="41"/>
      <c r="M407" s="192"/>
      <c r="N407" s="193"/>
      <c r="O407" s="74"/>
      <c r="P407" s="74"/>
      <c r="Q407" s="74"/>
      <c r="R407" s="74"/>
      <c r="S407" s="74"/>
      <c r="T407" s="75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21" t="s">
        <v>182</v>
      </c>
      <c r="AU407" s="21" t="s">
        <v>81</v>
      </c>
    </row>
    <row r="408" s="13" customFormat="1">
      <c r="A408" s="13"/>
      <c r="B408" s="194"/>
      <c r="C408" s="13"/>
      <c r="D408" s="189" t="s">
        <v>184</v>
      </c>
      <c r="E408" s="195" t="s">
        <v>3</v>
      </c>
      <c r="F408" s="196" t="s">
        <v>1295</v>
      </c>
      <c r="G408" s="13"/>
      <c r="H408" s="197">
        <v>3</v>
      </c>
      <c r="I408" s="198"/>
      <c r="J408" s="13"/>
      <c r="K408" s="13"/>
      <c r="L408" s="194"/>
      <c r="M408" s="199"/>
      <c r="N408" s="200"/>
      <c r="O408" s="200"/>
      <c r="P408" s="200"/>
      <c r="Q408" s="200"/>
      <c r="R408" s="200"/>
      <c r="S408" s="200"/>
      <c r="T408" s="20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195" t="s">
        <v>184</v>
      </c>
      <c r="AU408" s="195" t="s">
        <v>81</v>
      </c>
      <c r="AV408" s="13" t="s">
        <v>81</v>
      </c>
      <c r="AW408" s="13" t="s">
        <v>33</v>
      </c>
      <c r="AX408" s="13" t="s">
        <v>79</v>
      </c>
      <c r="AY408" s="195" t="s">
        <v>174</v>
      </c>
    </row>
    <row r="409" s="2" customFormat="1" ht="16.5" customHeight="1">
      <c r="A409" s="40"/>
      <c r="B409" s="175"/>
      <c r="C409" s="225" t="s">
        <v>753</v>
      </c>
      <c r="D409" s="225" t="s">
        <v>615</v>
      </c>
      <c r="E409" s="226" t="s">
        <v>1296</v>
      </c>
      <c r="F409" s="227" t="s">
        <v>1297</v>
      </c>
      <c r="G409" s="228" t="s">
        <v>666</v>
      </c>
      <c r="H409" s="229">
        <v>1</v>
      </c>
      <c r="I409" s="230"/>
      <c r="J409" s="231">
        <f>ROUND(I409*H409,2)</f>
        <v>0</v>
      </c>
      <c r="K409" s="227" t="s">
        <v>180</v>
      </c>
      <c r="L409" s="232"/>
      <c r="M409" s="233" t="s">
        <v>3</v>
      </c>
      <c r="N409" s="234" t="s">
        <v>43</v>
      </c>
      <c r="O409" s="74"/>
      <c r="P409" s="185">
        <f>O409*H409</f>
        <v>0</v>
      </c>
      <c r="Q409" s="185">
        <v>0.56999999999999995</v>
      </c>
      <c r="R409" s="185">
        <f>Q409*H409</f>
        <v>0.56999999999999995</v>
      </c>
      <c r="S409" s="185">
        <v>0</v>
      </c>
      <c r="T409" s="18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187" t="s">
        <v>218</v>
      </c>
      <c r="AT409" s="187" t="s">
        <v>615</v>
      </c>
      <c r="AU409" s="187" t="s">
        <v>81</v>
      </c>
      <c r="AY409" s="21" t="s">
        <v>174</v>
      </c>
      <c r="BE409" s="188">
        <f>IF(N409="základní",J409,0)</f>
        <v>0</v>
      </c>
      <c r="BF409" s="188">
        <f>IF(N409="snížená",J409,0)</f>
        <v>0</v>
      </c>
      <c r="BG409" s="188">
        <f>IF(N409="zákl. přenesená",J409,0)</f>
        <v>0</v>
      </c>
      <c r="BH409" s="188">
        <f>IF(N409="sníž. přenesená",J409,0)</f>
        <v>0</v>
      </c>
      <c r="BI409" s="188">
        <f>IF(N409="nulová",J409,0)</f>
        <v>0</v>
      </c>
      <c r="BJ409" s="21" t="s">
        <v>79</v>
      </c>
      <c r="BK409" s="188">
        <f>ROUND(I409*H409,2)</f>
        <v>0</v>
      </c>
      <c r="BL409" s="21" t="s">
        <v>111</v>
      </c>
      <c r="BM409" s="187" t="s">
        <v>1298</v>
      </c>
    </row>
    <row r="410" s="2" customFormat="1" ht="24.15" customHeight="1">
      <c r="A410" s="40"/>
      <c r="B410" s="175"/>
      <c r="C410" s="225" t="s">
        <v>757</v>
      </c>
      <c r="D410" s="225" t="s">
        <v>615</v>
      </c>
      <c r="E410" s="226" t="s">
        <v>1299</v>
      </c>
      <c r="F410" s="227" t="s">
        <v>1300</v>
      </c>
      <c r="G410" s="228" t="s">
        <v>666</v>
      </c>
      <c r="H410" s="229">
        <v>3</v>
      </c>
      <c r="I410" s="230"/>
      <c r="J410" s="231">
        <f>ROUND(I410*H410,2)</f>
        <v>0</v>
      </c>
      <c r="K410" s="227" t="s">
        <v>3</v>
      </c>
      <c r="L410" s="232"/>
      <c r="M410" s="233" t="s">
        <v>3</v>
      </c>
      <c r="N410" s="234" t="s">
        <v>43</v>
      </c>
      <c r="O410" s="74"/>
      <c r="P410" s="185">
        <f>O410*H410</f>
        <v>0</v>
      </c>
      <c r="Q410" s="185">
        <v>4.7999999999999998</v>
      </c>
      <c r="R410" s="185">
        <f>Q410*H410</f>
        <v>14.399999999999999</v>
      </c>
      <c r="S410" s="185">
        <v>0</v>
      </c>
      <c r="T410" s="186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187" t="s">
        <v>218</v>
      </c>
      <c r="AT410" s="187" t="s">
        <v>615</v>
      </c>
      <c r="AU410" s="187" t="s">
        <v>81</v>
      </c>
      <c r="AY410" s="21" t="s">
        <v>174</v>
      </c>
      <c r="BE410" s="188">
        <f>IF(N410="základní",J410,0)</f>
        <v>0</v>
      </c>
      <c r="BF410" s="188">
        <f>IF(N410="snížená",J410,0)</f>
        <v>0</v>
      </c>
      <c r="BG410" s="188">
        <f>IF(N410="zákl. přenesená",J410,0)</f>
        <v>0</v>
      </c>
      <c r="BH410" s="188">
        <f>IF(N410="sníž. přenesená",J410,0)</f>
        <v>0</v>
      </c>
      <c r="BI410" s="188">
        <f>IF(N410="nulová",J410,0)</f>
        <v>0</v>
      </c>
      <c r="BJ410" s="21" t="s">
        <v>79</v>
      </c>
      <c r="BK410" s="188">
        <f>ROUND(I410*H410,2)</f>
        <v>0</v>
      </c>
      <c r="BL410" s="21" t="s">
        <v>111</v>
      </c>
      <c r="BM410" s="187" t="s">
        <v>1301</v>
      </c>
    </row>
    <row r="411" s="2" customFormat="1" ht="16.5" customHeight="1">
      <c r="A411" s="40"/>
      <c r="B411" s="175"/>
      <c r="C411" s="225" t="s">
        <v>761</v>
      </c>
      <c r="D411" s="225" t="s">
        <v>615</v>
      </c>
      <c r="E411" s="226" t="s">
        <v>1302</v>
      </c>
      <c r="F411" s="227" t="s">
        <v>1303</v>
      </c>
      <c r="G411" s="228" t="s">
        <v>666</v>
      </c>
      <c r="H411" s="229">
        <v>2</v>
      </c>
      <c r="I411" s="230"/>
      <c r="J411" s="231">
        <f>ROUND(I411*H411,2)</f>
        <v>0</v>
      </c>
      <c r="K411" s="227" t="s">
        <v>180</v>
      </c>
      <c r="L411" s="232"/>
      <c r="M411" s="233" t="s">
        <v>3</v>
      </c>
      <c r="N411" s="234" t="s">
        <v>43</v>
      </c>
      <c r="O411" s="74"/>
      <c r="P411" s="185">
        <f>O411*H411</f>
        <v>0</v>
      </c>
      <c r="Q411" s="185">
        <v>1.2290000000000001</v>
      </c>
      <c r="R411" s="185">
        <f>Q411*H411</f>
        <v>2.4580000000000002</v>
      </c>
      <c r="S411" s="185">
        <v>0</v>
      </c>
      <c r="T411" s="18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187" t="s">
        <v>218</v>
      </c>
      <c r="AT411" s="187" t="s">
        <v>615</v>
      </c>
      <c r="AU411" s="187" t="s">
        <v>81</v>
      </c>
      <c r="AY411" s="21" t="s">
        <v>174</v>
      </c>
      <c r="BE411" s="188">
        <f>IF(N411="základní",J411,0)</f>
        <v>0</v>
      </c>
      <c r="BF411" s="188">
        <f>IF(N411="snížená",J411,0)</f>
        <v>0</v>
      </c>
      <c r="BG411" s="188">
        <f>IF(N411="zákl. přenesená",J411,0)</f>
        <v>0</v>
      </c>
      <c r="BH411" s="188">
        <f>IF(N411="sníž. přenesená",J411,0)</f>
        <v>0</v>
      </c>
      <c r="BI411" s="188">
        <f>IF(N411="nulová",J411,0)</f>
        <v>0</v>
      </c>
      <c r="BJ411" s="21" t="s">
        <v>79</v>
      </c>
      <c r="BK411" s="188">
        <f>ROUND(I411*H411,2)</f>
        <v>0</v>
      </c>
      <c r="BL411" s="21" t="s">
        <v>111</v>
      </c>
      <c r="BM411" s="187" t="s">
        <v>1304</v>
      </c>
    </row>
    <row r="412" s="2" customFormat="1" ht="24.15" customHeight="1">
      <c r="A412" s="40"/>
      <c r="B412" s="175"/>
      <c r="C412" s="225" t="s">
        <v>766</v>
      </c>
      <c r="D412" s="225" t="s">
        <v>615</v>
      </c>
      <c r="E412" s="226" t="s">
        <v>1305</v>
      </c>
      <c r="F412" s="227" t="s">
        <v>1306</v>
      </c>
      <c r="G412" s="228" t="s">
        <v>666</v>
      </c>
      <c r="H412" s="229">
        <v>1</v>
      </c>
      <c r="I412" s="230"/>
      <c r="J412" s="231">
        <f>ROUND(I412*H412,2)</f>
        <v>0</v>
      </c>
      <c r="K412" s="227" t="s">
        <v>3</v>
      </c>
      <c r="L412" s="232"/>
      <c r="M412" s="233" t="s">
        <v>3</v>
      </c>
      <c r="N412" s="234" t="s">
        <v>43</v>
      </c>
      <c r="O412" s="74"/>
      <c r="P412" s="185">
        <f>O412*H412</f>
        <v>0</v>
      </c>
      <c r="Q412" s="185">
        <v>0.45300000000000001</v>
      </c>
      <c r="R412" s="185">
        <f>Q412*H412</f>
        <v>0.45300000000000001</v>
      </c>
      <c r="S412" s="185">
        <v>0</v>
      </c>
      <c r="T412" s="18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187" t="s">
        <v>218</v>
      </c>
      <c r="AT412" s="187" t="s">
        <v>615</v>
      </c>
      <c r="AU412" s="187" t="s">
        <v>81</v>
      </c>
      <c r="AY412" s="21" t="s">
        <v>174</v>
      </c>
      <c r="BE412" s="188">
        <f>IF(N412="základní",J412,0)</f>
        <v>0</v>
      </c>
      <c r="BF412" s="188">
        <f>IF(N412="snížená",J412,0)</f>
        <v>0</v>
      </c>
      <c r="BG412" s="188">
        <f>IF(N412="zákl. přenesená",J412,0)</f>
        <v>0</v>
      </c>
      <c r="BH412" s="188">
        <f>IF(N412="sníž. přenesená",J412,0)</f>
        <v>0</v>
      </c>
      <c r="BI412" s="188">
        <f>IF(N412="nulová",J412,0)</f>
        <v>0</v>
      </c>
      <c r="BJ412" s="21" t="s">
        <v>79</v>
      </c>
      <c r="BK412" s="188">
        <f>ROUND(I412*H412,2)</f>
        <v>0</v>
      </c>
      <c r="BL412" s="21" t="s">
        <v>111</v>
      </c>
      <c r="BM412" s="187" t="s">
        <v>1307</v>
      </c>
    </row>
    <row r="413" s="2" customFormat="1" ht="16.5" customHeight="1">
      <c r="A413" s="40"/>
      <c r="B413" s="175"/>
      <c r="C413" s="225" t="s">
        <v>770</v>
      </c>
      <c r="D413" s="225" t="s">
        <v>615</v>
      </c>
      <c r="E413" s="226" t="s">
        <v>787</v>
      </c>
      <c r="F413" s="227" t="s">
        <v>788</v>
      </c>
      <c r="G413" s="228" t="s">
        <v>666</v>
      </c>
      <c r="H413" s="229">
        <v>2</v>
      </c>
      <c r="I413" s="230"/>
      <c r="J413" s="231">
        <f>ROUND(I413*H413,2)</f>
        <v>0</v>
      </c>
      <c r="K413" s="227" t="s">
        <v>180</v>
      </c>
      <c r="L413" s="232"/>
      <c r="M413" s="233" t="s">
        <v>3</v>
      </c>
      <c r="N413" s="234" t="s">
        <v>43</v>
      </c>
      <c r="O413" s="74"/>
      <c r="P413" s="185">
        <f>O413*H413</f>
        <v>0</v>
      </c>
      <c r="Q413" s="185">
        <v>0.44900000000000001</v>
      </c>
      <c r="R413" s="185">
        <f>Q413*H413</f>
        <v>0.89800000000000002</v>
      </c>
      <c r="S413" s="185">
        <v>0</v>
      </c>
      <c r="T413" s="186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187" t="s">
        <v>218</v>
      </c>
      <c r="AT413" s="187" t="s">
        <v>615</v>
      </c>
      <c r="AU413" s="187" t="s">
        <v>81</v>
      </c>
      <c r="AY413" s="21" t="s">
        <v>174</v>
      </c>
      <c r="BE413" s="188">
        <f>IF(N413="základní",J413,0)</f>
        <v>0</v>
      </c>
      <c r="BF413" s="188">
        <f>IF(N413="snížená",J413,0)</f>
        <v>0</v>
      </c>
      <c r="BG413" s="188">
        <f>IF(N413="zákl. přenesená",J413,0)</f>
        <v>0</v>
      </c>
      <c r="BH413" s="188">
        <f>IF(N413="sníž. přenesená",J413,0)</f>
        <v>0</v>
      </c>
      <c r="BI413" s="188">
        <f>IF(N413="nulová",J413,0)</f>
        <v>0</v>
      </c>
      <c r="BJ413" s="21" t="s">
        <v>79</v>
      </c>
      <c r="BK413" s="188">
        <f>ROUND(I413*H413,2)</f>
        <v>0</v>
      </c>
      <c r="BL413" s="21" t="s">
        <v>111</v>
      </c>
      <c r="BM413" s="187" t="s">
        <v>1308</v>
      </c>
    </row>
    <row r="414" s="2" customFormat="1" ht="16.5" customHeight="1">
      <c r="A414" s="40"/>
      <c r="B414" s="175"/>
      <c r="C414" s="225" t="s">
        <v>776</v>
      </c>
      <c r="D414" s="225" t="s">
        <v>615</v>
      </c>
      <c r="E414" s="226" t="s">
        <v>1309</v>
      </c>
      <c r="F414" s="227" t="s">
        <v>1310</v>
      </c>
      <c r="G414" s="228" t="s">
        <v>666</v>
      </c>
      <c r="H414" s="229">
        <v>2</v>
      </c>
      <c r="I414" s="230"/>
      <c r="J414" s="231">
        <f>ROUND(I414*H414,2)</f>
        <v>0</v>
      </c>
      <c r="K414" s="227" t="s">
        <v>3</v>
      </c>
      <c r="L414" s="232"/>
      <c r="M414" s="233" t="s">
        <v>3</v>
      </c>
      <c r="N414" s="234" t="s">
        <v>43</v>
      </c>
      <c r="O414" s="74"/>
      <c r="P414" s="185">
        <f>O414*H414</f>
        <v>0</v>
      </c>
      <c r="Q414" s="185">
        <v>0</v>
      </c>
      <c r="R414" s="185">
        <f>Q414*H414</f>
        <v>0</v>
      </c>
      <c r="S414" s="185">
        <v>0</v>
      </c>
      <c r="T414" s="18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187" t="s">
        <v>218</v>
      </c>
      <c r="AT414" s="187" t="s">
        <v>615</v>
      </c>
      <c r="AU414" s="187" t="s">
        <v>81</v>
      </c>
      <c r="AY414" s="21" t="s">
        <v>174</v>
      </c>
      <c r="BE414" s="188">
        <f>IF(N414="základní",J414,0)</f>
        <v>0</v>
      </c>
      <c r="BF414" s="188">
        <f>IF(N414="snížená",J414,0)</f>
        <v>0</v>
      </c>
      <c r="BG414" s="188">
        <f>IF(N414="zákl. přenesená",J414,0)</f>
        <v>0</v>
      </c>
      <c r="BH414" s="188">
        <f>IF(N414="sníž. přenesená",J414,0)</f>
        <v>0</v>
      </c>
      <c r="BI414" s="188">
        <f>IF(N414="nulová",J414,0)</f>
        <v>0</v>
      </c>
      <c r="BJ414" s="21" t="s">
        <v>79</v>
      </c>
      <c r="BK414" s="188">
        <f>ROUND(I414*H414,2)</f>
        <v>0</v>
      </c>
      <c r="BL414" s="21" t="s">
        <v>111</v>
      </c>
      <c r="BM414" s="187" t="s">
        <v>1311</v>
      </c>
    </row>
    <row r="415" s="2" customFormat="1">
      <c r="A415" s="40"/>
      <c r="B415" s="41"/>
      <c r="C415" s="40"/>
      <c r="D415" s="189" t="s">
        <v>182</v>
      </c>
      <c r="E415" s="40"/>
      <c r="F415" s="190" t="s">
        <v>1312</v>
      </c>
      <c r="G415" s="40"/>
      <c r="H415" s="40"/>
      <c r="I415" s="191"/>
      <c r="J415" s="40"/>
      <c r="K415" s="40"/>
      <c r="L415" s="41"/>
      <c r="M415" s="192"/>
      <c r="N415" s="193"/>
      <c r="O415" s="74"/>
      <c r="P415" s="74"/>
      <c r="Q415" s="74"/>
      <c r="R415" s="74"/>
      <c r="S415" s="74"/>
      <c r="T415" s="75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21" t="s">
        <v>182</v>
      </c>
      <c r="AU415" s="21" t="s">
        <v>81</v>
      </c>
    </row>
    <row r="416" s="2" customFormat="1" ht="16.5" customHeight="1">
      <c r="A416" s="40"/>
      <c r="B416" s="175"/>
      <c r="C416" s="225" t="s">
        <v>781</v>
      </c>
      <c r="D416" s="225" t="s">
        <v>615</v>
      </c>
      <c r="E416" s="226" t="s">
        <v>811</v>
      </c>
      <c r="F416" s="227" t="s">
        <v>812</v>
      </c>
      <c r="G416" s="228" t="s">
        <v>666</v>
      </c>
      <c r="H416" s="229">
        <v>2</v>
      </c>
      <c r="I416" s="230"/>
      <c r="J416" s="231">
        <f>ROUND(I416*H416,2)</f>
        <v>0</v>
      </c>
      <c r="K416" s="227" t="s">
        <v>3</v>
      </c>
      <c r="L416" s="232"/>
      <c r="M416" s="233" t="s">
        <v>3</v>
      </c>
      <c r="N416" s="234" t="s">
        <v>43</v>
      </c>
      <c r="O416" s="74"/>
      <c r="P416" s="185">
        <f>O416*H416</f>
        <v>0</v>
      </c>
      <c r="Q416" s="185">
        <v>0.002</v>
      </c>
      <c r="R416" s="185">
        <f>Q416*H416</f>
        <v>0.0040000000000000001</v>
      </c>
      <c r="S416" s="185">
        <v>0</v>
      </c>
      <c r="T416" s="186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187" t="s">
        <v>218</v>
      </c>
      <c r="AT416" s="187" t="s">
        <v>615</v>
      </c>
      <c r="AU416" s="187" t="s">
        <v>81</v>
      </c>
      <c r="AY416" s="21" t="s">
        <v>174</v>
      </c>
      <c r="BE416" s="188">
        <f>IF(N416="základní",J416,0)</f>
        <v>0</v>
      </c>
      <c r="BF416" s="188">
        <f>IF(N416="snížená",J416,0)</f>
        <v>0</v>
      </c>
      <c r="BG416" s="188">
        <f>IF(N416="zákl. přenesená",J416,0)</f>
        <v>0</v>
      </c>
      <c r="BH416" s="188">
        <f>IF(N416="sníž. přenesená",J416,0)</f>
        <v>0</v>
      </c>
      <c r="BI416" s="188">
        <f>IF(N416="nulová",J416,0)</f>
        <v>0</v>
      </c>
      <c r="BJ416" s="21" t="s">
        <v>79</v>
      </c>
      <c r="BK416" s="188">
        <f>ROUND(I416*H416,2)</f>
        <v>0</v>
      </c>
      <c r="BL416" s="21" t="s">
        <v>111</v>
      </c>
      <c r="BM416" s="187" t="s">
        <v>1313</v>
      </c>
    </row>
    <row r="417" s="13" customFormat="1">
      <c r="A417" s="13"/>
      <c r="B417" s="194"/>
      <c r="C417" s="13"/>
      <c r="D417" s="189" t="s">
        <v>184</v>
      </c>
      <c r="E417" s="195" t="s">
        <v>3</v>
      </c>
      <c r="F417" s="196" t="s">
        <v>81</v>
      </c>
      <c r="G417" s="13"/>
      <c r="H417" s="197">
        <v>2</v>
      </c>
      <c r="I417" s="198"/>
      <c r="J417" s="13"/>
      <c r="K417" s="13"/>
      <c r="L417" s="194"/>
      <c r="M417" s="199"/>
      <c r="N417" s="200"/>
      <c r="O417" s="200"/>
      <c r="P417" s="200"/>
      <c r="Q417" s="200"/>
      <c r="R417" s="200"/>
      <c r="S417" s="200"/>
      <c r="T417" s="20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195" t="s">
        <v>184</v>
      </c>
      <c r="AU417" s="195" t="s">
        <v>81</v>
      </c>
      <c r="AV417" s="13" t="s">
        <v>81</v>
      </c>
      <c r="AW417" s="13" t="s">
        <v>33</v>
      </c>
      <c r="AX417" s="13" t="s">
        <v>79</v>
      </c>
      <c r="AY417" s="195" t="s">
        <v>174</v>
      </c>
    </row>
    <row r="418" s="2" customFormat="1" ht="16.5" customHeight="1">
      <c r="A418" s="40"/>
      <c r="B418" s="175"/>
      <c r="C418" s="176" t="s">
        <v>786</v>
      </c>
      <c r="D418" s="176" t="s">
        <v>176</v>
      </c>
      <c r="E418" s="177" t="s">
        <v>1314</v>
      </c>
      <c r="F418" s="178" t="s">
        <v>1315</v>
      </c>
      <c r="G418" s="179" t="s">
        <v>666</v>
      </c>
      <c r="H418" s="180">
        <v>2</v>
      </c>
      <c r="I418" s="181"/>
      <c r="J418" s="182">
        <f>ROUND(I418*H418,2)</f>
        <v>0</v>
      </c>
      <c r="K418" s="178" t="s">
        <v>180</v>
      </c>
      <c r="L418" s="41"/>
      <c r="M418" s="183" t="s">
        <v>3</v>
      </c>
      <c r="N418" s="184" t="s">
        <v>43</v>
      </c>
      <c r="O418" s="74"/>
      <c r="P418" s="185">
        <f>O418*H418</f>
        <v>0</v>
      </c>
      <c r="Q418" s="185">
        <v>0.14494000000000001</v>
      </c>
      <c r="R418" s="185">
        <f>Q418*H418</f>
        <v>0.28988000000000003</v>
      </c>
      <c r="S418" s="185">
        <v>0</v>
      </c>
      <c r="T418" s="18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187" t="s">
        <v>111</v>
      </c>
      <c r="AT418" s="187" t="s">
        <v>176</v>
      </c>
      <c r="AU418" s="187" t="s">
        <v>81</v>
      </c>
      <c r="AY418" s="21" t="s">
        <v>174</v>
      </c>
      <c r="BE418" s="188">
        <f>IF(N418="základní",J418,0)</f>
        <v>0</v>
      </c>
      <c r="BF418" s="188">
        <f>IF(N418="snížená",J418,0)</f>
        <v>0</v>
      </c>
      <c r="BG418" s="188">
        <f>IF(N418="zákl. přenesená",J418,0)</f>
        <v>0</v>
      </c>
      <c r="BH418" s="188">
        <f>IF(N418="sníž. přenesená",J418,0)</f>
        <v>0</v>
      </c>
      <c r="BI418" s="188">
        <f>IF(N418="nulová",J418,0)</f>
        <v>0</v>
      </c>
      <c r="BJ418" s="21" t="s">
        <v>79</v>
      </c>
      <c r="BK418" s="188">
        <f>ROUND(I418*H418,2)</f>
        <v>0</v>
      </c>
      <c r="BL418" s="21" t="s">
        <v>111</v>
      </c>
      <c r="BM418" s="187" t="s">
        <v>1316</v>
      </c>
    </row>
    <row r="419" s="2" customFormat="1">
      <c r="A419" s="40"/>
      <c r="B419" s="41"/>
      <c r="C419" s="40"/>
      <c r="D419" s="189" t="s">
        <v>182</v>
      </c>
      <c r="E419" s="40"/>
      <c r="F419" s="190" t="s">
        <v>1317</v>
      </c>
      <c r="G419" s="40"/>
      <c r="H419" s="40"/>
      <c r="I419" s="191"/>
      <c r="J419" s="40"/>
      <c r="K419" s="40"/>
      <c r="L419" s="41"/>
      <c r="M419" s="192"/>
      <c r="N419" s="193"/>
      <c r="O419" s="74"/>
      <c r="P419" s="74"/>
      <c r="Q419" s="74"/>
      <c r="R419" s="74"/>
      <c r="S419" s="74"/>
      <c r="T419" s="75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21" t="s">
        <v>182</v>
      </c>
      <c r="AU419" s="21" t="s">
        <v>81</v>
      </c>
    </row>
    <row r="420" s="13" customFormat="1">
      <c r="A420" s="13"/>
      <c r="B420" s="194"/>
      <c r="C420" s="13"/>
      <c r="D420" s="189" t="s">
        <v>184</v>
      </c>
      <c r="E420" s="195" t="s">
        <v>3</v>
      </c>
      <c r="F420" s="196" t="s">
        <v>1318</v>
      </c>
      <c r="G420" s="13"/>
      <c r="H420" s="197">
        <v>2</v>
      </c>
      <c r="I420" s="198"/>
      <c r="J420" s="13"/>
      <c r="K420" s="13"/>
      <c r="L420" s="194"/>
      <c r="M420" s="199"/>
      <c r="N420" s="200"/>
      <c r="O420" s="200"/>
      <c r="P420" s="200"/>
      <c r="Q420" s="200"/>
      <c r="R420" s="200"/>
      <c r="S420" s="200"/>
      <c r="T420" s="20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195" t="s">
        <v>184</v>
      </c>
      <c r="AU420" s="195" t="s">
        <v>81</v>
      </c>
      <c r="AV420" s="13" t="s">
        <v>81</v>
      </c>
      <c r="AW420" s="13" t="s">
        <v>33</v>
      </c>
      <c r="AX420" s="13" t="s">
        <v>79</v>
      </c>
      <c r="AY420" s="195" t="s">
        <v>174</v>
      </c>
    </row>
    <row r="421" s="2" customFormat="1" ht="16.5" customHeight="1">
      <c r="A421" s="40"/>
      <c r="B421" s="175"/>
      <c r="C421" s="225" t="s">
        <v>790</v>
      </c>
      <c r="D421" s="225" t="s">
        <v>615</v>
      </c>
      <c r="E421" s="226" t="s">
        <v>1319</v>
      </c>
      <c r="F421" s="227" t="s">
        <v>1320</v>
      </c>
      <c r="G421" s="228" t="s">
        <v>666</v>
      </c>
      <c r="H421" s="229">
        <v>2</v>
      </c>
      <c r="I421" s="230"/>
      <c r="J421" s="231">
        <f>ROUND(I421*H421,2)</f>
        <v>0</v>
      </c>
      <c r="K421" s="227" t="s">
        <v>180</v>
      </c>
      <c r="L421" s="232"/>
      <c r="M421" s="233" t="s">
        <v>3</v>
      </c>
      <c r="N421" s="234" t="s">
        <v>43</v>
      </c>
      <c r="O421" s="74"/>
      <c r="P421" s="185">
        <f>O421*H421</f>
        <v>0</v>
      </c>
      <c r="Q421" s="185">
        <v>0.097000000000000003</v>
      </c>
      <c r="R421" s="185">
        <f>Q421*H421</f>
        <v>0.19400000000000001</v>
      </c>
      <c r="S421" s="185">
        <v>0</v>
      </c>
      <c r="T421" s="18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187" t="s">
        <v>218</v>
      </c>
      <c r="AT421" s="187" t="s">
        <v>615</v>
      </c>
      <c r="AU421" s="187" t="s">
        <v>81</v>
      </c>
      <c r="AY421" s="21" t="s">
        <v>174</v>
      </c>
      <c r="BE421" s="188">
        <f>IF(N421="základní",J421,0)</f>
        <v>0</v>
      </c>
      <c r="BF421" s="188">
        <f>IF(N421="snížená",J421,0)</f>
        <v>0</v>
      </c>
      <c r="BG421" s="188">
        <f>IF(N421="zákl. přenesená",J421,0)</f>
        <v>0</v>
      </c>
      <c r="BH421" s="188">
        <f>IF(N421="sníž. přenesená",J421,0)</f>
        <v>0</v>
      </c>
      <c r="BI421" s="188">
        <f>IF(N421="nulová",J421,0)</f>
        <v>0</v>
      </c>
      <c r="BJ421" s="21" t="s">
        <v>79</v>
      </c>
      <c r="BK421" s="188">
        <f>ROUND(I421*H421,2)</f>
        <v>0</v>
      </c>
      <c r="BL421" s="21" t="s">
        <v>111</v>
      </c>
      <c r="BM421" s="187" t="s">
        <v>1321</v>
      </c>
    </row>
    <row r="422" s="13" customFormat="1">
      <c r="A422" s="13"/>
      <c r="B422" s="194"/>
      <c r="C422" s="13"/>
      <c r="D422" s="189" t="s">
        <v>184</v>
      </c>
      <c r="E422" s="195" t="s">
        <v>3</v>
      </c>
      <c r="F422" s="196" t="s">
        <v>81</v>
      </c>
      <c r="G422" s="13"/>
      <c r="H422" s="197">
        <v>2</v>
      </c>
      <c r="I422" s="198"/>
      <c r="J422" s="13"/>
      <c r="K422" s="13"/>
      <c r="L422" s="194"/>
      <c r="M422" s="199"/>
      <c r="N422" s="200"/>
      <c r="O422" s="200"/>
      <c r="P422" s="200"/>
      <c r="Q422" s="200"/>
      <c r="R422" s="200"/>
      <c r="S422" s="200"/>
      <c r="T422" s="20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195" t="s">
        <v>184</v>
      </c>
      <c r="AU422" s="195" t="s">
        <v>81</v>
      </c>
      <c r="AV422" s="13" t="s">
        <v>81</v>
      </c>
      <c r="AW422" s="13" t="s">
        <v>33</v>
      </c>
      <c r="AX422" s="13" t="s">
        <v>79</v>
      </c>
      <c r="AY422" s="195" t="s">
        <v>174</v>
      </c>
    </row>
    <row r="423" s="2" customFormat="1" ht="16.5" customHeight="1">
      <c r="A423" s="40"/>
      <c r="B423" s="175"/>
      <c r="C423" s="225" t="s">
        <v>794</v>
      </c>
      <c r="D423" s="225" t="s">
        <v>615</v>
      </c>
      <c r="E423" s="226" t="s">
        <v>1322</v>
      </c>
      <c r="F423" s="227" t="s">
        <v>1323</v>
      </c>
      <c r="G423" s="228" t="s">
        <v>666</v>
      </c>
      <c r="H423" s="229">
        <v>2</v>
      </c>
      <c r="I423" s="230"/>
      <c r="J423" s="231">
        <f>ROUND(I423*H423,2)</f>
        <v>0</v>
      </c>
      <c r="K423" s="227" t="s">
        <v>180</v>
      </c>
      <c r="L423" s="232"/>
      <c r="M423" s="233" t="s">
        <v>3</v>
      </c>
      <c r="N423" s="234" t="s">
        <v>43</v>
      </c>
      <c r="O423" s="74"/>
      <c r="P423" s="185">
        <f>O423*H423</f>
        <v>0</v>
      </c>
      <c r="Q423" s="185">
        <v>0.027</v>
      </c>
      <c r="R423" s="185">
        <f>Q423*H423</f>
        <v>0.053999999999999999</v>
      </c>
      <c r="S423" s="185">
        <v>0</v>
      </c>
      <c r="T423" s="186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187" t="s">
        <v>218</v>
      </c>
      <c r="AT423" s="187" t="s">
        <v>615</v>
      </c>
      <c r="AU423" s="187" t="s">
        <v>81</v>
      </c>
      <c r="AY423" s="21" t="s">
        <v>174</v>
      </c>
      <c r="BE423" s="188">
        <f>IF(N423="základní",J423,0)</f>
        <v>0</v>
      </c>
      <c r="BF423" s="188">
        <f>IF(N423="snížená",J423,0)</f>
        <v>0</v>
      </c>
      <c r="BG423" s="188">
        <f>IF(N423="zákl. přenesená",J423,0)</f>
        <v>0</v>
      </c>
      <c r="BH423" s="188">
        <f>IF(N423="sníž. přenesená",J423,0)</f>
        <v>0</v>
      </c>
      <c r="BI423" s="188">
        <f>IF(N423="nulová",J423,0)</f>
        <v>0</v>
      </c>
      <c r="BJ423" s="21" t="s">
        <v>79</v>
      </c>
      <c r="BK423" s="188">
        <f>ROUND(I423*H423,2)</f>
        <v>0</v>
      </c>
      <c r="BL423" s="21" t="s">
        <v>111</v>
      </c>
      <c r="BM423" s="187" t="s">
        <v>1324</v>
      </c>
    </row>
    <row r="424" s="2" customFormat="1" ht="16.5" customHeight="1">
      <c r="A424" s="40"/>
      <c r="B424" s="175"/>
      <c r="C424" s="225" t="s">
        <v>798</v>
      </c>
      <c r="D424" s="225" t="s">
        <v>615</v>
      </c>
      <c r="E424" s="226" t="s">
        <v>1325</v>
      </c>
      <c r="F424" s="227" t="s">
        <v>1326</v>
      </c>
      <c r="G424" s="228" t="s">
        <v>666</v>
      </c>
      <c r="H424" s="229">
        <v>2</v>
      </c>
      <c r="I424" s="230"/>
      <c r="J424" s="231">
        <f>ROUND(I424*H424,2)</f>
        <v>0</v>
      </c>
      <c r="K424" s="227" t="s">
        <v>180</v>
      </c>
      <c r="L424" s="232"/>
      <c r="M424" s="233" t="s">
        <v>3</v>
      </c>
      <c r="N424" s="234" t="s">
        <v>43</v>
      </c>
      <c r="O424" s="74"/>
      <c r="P424" s="185">
        <f>O424*H424</f>
        <v>0</v>
      </c>
      <c r="Q424" s="185">
        <v>0.058000000000000003</v>
      </c>
      <c r="R424" s="185">
        <f>Q424*H424</f>
        <v>0.11600000000000001</v>
      </c>
      <c r="S424" s="185">
        <v>0</v>
      </c>
      <c r="T424" s="18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187" t="s">
        <v>218</v>
      </c>
      <c r="AT424" s="187" t="s">
        <v>615</v>
      </c>
      <c r="AU424" s="187" t="s">
        <v>81</v>
      </c>
      <c r="AY424" s="21" t="s">
        <v>174</v>
      </c>
      <c r="BE424" s="188">
        <f>IF(N424="základní",J424,0)</f>
        <v>0</v>
      </c>
      <c r="BF424" s="188">
        <f>IF(N424="snížená",J424,0)</f>
        <v>0</v>
      </c>
      <c r="BG424" s="188">
        <f>IF(N424="zákl. přenesená",J424,0)</f>
        <v>0</v>
      </c>
      <c r="BH424" s="188">
        <f>IF(N424="sníž. přenesená",J424,0)</f>
        <v>0</v>
      </c>
      <c r="BI424" s="188">
        <f>IF(N424="nulová",J424,0)</f>
        <v>0</v>
      </c>
      <c r="BJ424" s="21" t="s">
        <v>79</v>
      </c>
      <c r="BK424" s="188">
        <f>ROUND(I424*H424,2)</f>
        <v>0</v>
      </c>
      <c r="BL424" s="21" t="s">
        <v>111</v>
      </c>
      <c r="BM424" s="187" t="s">
        <v>1327</v>
      </c>
    </row>
    <row r="425" s="2" customFormat="1" ht="16.5" customHeight="1">
      <c r="A425" s="40"/>
      <c r="B425" s="175"/>
      <c r="C425" s="225" t="s">
        <v>802</v>
      </c>
      <c r="D425" s="225" t="s">
        <v>615</v>
      </c>
      <c r="E425" s="226" t="s">
        <v>1328</v>
      </c>
      <c r="F425" s="227" t="s">
        <v>1329</v>
      </c>
      <c r="G425" s="228" t="s">
        <v>666</v>
      </c>
      <c r="H425" s="229">
        <v>2</v>
      </c>
      <c r="I425" s="230"/>
      <c r="J425" s="231">
        <f>ROUND(I425*H425,2)</f>
        <v>0</v>
      </c>
      <c r="K425" s="227" t="s">
        <v>180</v>
      </c>
      <c r="L425" s="232"/>
      <c r="M425" s="233" t="s">
        <v>3</v>
      </c>
      <c r="N425" s="234" t="s">
        <v>43</v>
      </c>
      <c r="O425" s="74"/>
      <c r="P425" s="185">
        <f>O425*H425</f>
        <v>0</v>
      </c>
      <c r="Q425" s="185">
        <v>0.040000000000000001</v>
      </c>
      <c r="R425" s="185">
        <f>Q425*H425</f>
        <v>0.080000000000000002</v>
      </c>
      <c r="S425" s="185">
        <v>0</v>
      </c>
      <c r="T425" s="186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187" t="s">
        <v>218</v>
      </c>
      <c r="AT425" s="187" t="s">
        <v>615</v>
      </c>
      <c r="AU425" s="187" t="s">
        <v>81</v>
      </c>
      <c r="AY425" s="21" t="s">
        <v>174</v>
      </c>
      <c r="BE425" s="188">
        <f>IF(N425="základní",J425,0)</f>
        <v>0</v>
      </c>
      <c r="BF425" s="188">
        <f>IF(N425="snížená",J425,0)</f>
        <v>0</v>
      </c>
      <c r="BG425" s="188">
        <f>IF(N425="zákl. přenesená",J425,0)</f>
        <v>0</v>
      </c>
      <c r="BH425" s="188">
        <f>IF(N425="sníž. přenesená",J425,0)</f>
        <v>0</v>
      </c>
      <c r="BI425" s="188">
        <f>IF(N425="nulová",J425,0)</f>
        <v>0</v>
      </c>
      <c r="BJ425" s="21" t="s">
        <v>79</v>
      </c>
      <c r="BK425" s="188">
        <f>ROUND(I425*H425,2)</f>
        <v>0</v>
      </c>
      <c r="BL425" s="21" t="s">
        <v>111</v>
      </c>
      <c r="BM425" s="187" t="s">
        <v>1330</v>
      </c>
    </row>
    <row r="426" s="2" customFormat="1" ht="16.5" customHeight="1">
      <c r="A426" s="40"/>
      <c r="B426" s="175"/>
      <c r="C426" s="225" t="s">
        <v>806</v>
      </c>
      <c r="D426" s="225" t="s">
        <v>615</v>
      </c>
      <c r="E426" s="226" t="s">
        <v>1331</v>
      </c>
      <c r="F426" s="227" t="s">
        <v>1332</v>
      </c>
      <c r="G426" s="228" t="s">
        <v>666</v>
      </c>
      <c r="H426" s="229">
        <v>2</v>
      </c>
      <c r="I426" s="230"/>
      <c r="J426" s="231">
        <f>ROUND(I426*H426,2)</f>
        <v>0</v>
      </c>
      <c r="K426" s="227" t="s">
        <v>180</v>
      </c>
      <c r="L426" s="232"/>
      <c r="M426" s="233" t="s">
        <v>3</v>
      </c>
      <c r="N426" s="234" t="s">
        <v>43</v>
      </c>
      <c r="O426" s="74"/>
      <c r="P426" s="185">
        <f>O426*H426</f>
        <v>0</v>
      </c>
      <c r="Q426" s="185">
        <v>0.0060000000000000001</v>
      </c>
      <c r="R426" s="185">
        <f>Q426*H426</f>
        <v>0.012</v>
      </c>
      <c r="S426" s="185">
        <v>0</v>
      </c>
      <c r="T426" s="18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187" t="s">
        <v>218</v>
      </c>
      <c r="AT426" s="187" t="s">
        <v>615</v>
      </c>
      <c r="AU426" s="187" t="s">
        <v>81</v>
      </c>
      <c r="AY426" s="21" t="s">
        <v>174</v>
      </c>
      <c r="BE426" s="188">
        <f>IF(N426="základní",J426,0)</f>
        <v>0</v>
      </c>
      <c r="BF426" s="188">
        <f>IF(N426="snížená",J426,0)</f>
        <v>0</v>
      </c>
      <c r="BG426" s="188">
        <f>IF(N426="zákl. přenesená",J426,0)</f>
        <v>0</v>
      </c>
      <c r="BH426" s="188">
        <f>IF(N426="sníž. přenesená",J426,0)</f>
        <v>0</v>
      </c>
      <c r="BI426" s="188">
        <f>IF(N426="nulová",J426,0)</f>
        <v>0</v>
      </c>
      <c r="BJ426" s="21" t="s">
        <v>79</v>
      </c>
      <c r="BK426" s="188">
        <f>ROUND(I426*H426,2)</f>
        <v>0</v>
      </c>
      <c r="BL426" s="21" t="s">
        <v>111</v>
      </c>
      <c r="BM426" s="187" t="s">
        <v>1333</v>
      </c>
    </row>
    <row r="427" s="2" customFormat="1" ht="16.5" customHeight="1">
      <c r="A427" s="40"/>
      <c r="B427" s="175"/>
      <c r="C427" s="176" t="s">
        <v>810</v>
      </c>
      <c r="D427" s="176" t="s">
        <v>176</v>
      </c>
      <c r="E427" s="177" t="s">
        <v>839</v>
      </c>
      <c r="F427" s="178" t="s">
        <v>840</v>
      </c>
      <c r="G427" s="179" t="s">
        <v>666</v>
      </c>
      <c r="H427" s="180">
        <v>3</v>
      </c>
      <c r="I427" s="181"/>
      <c r="J427" s="182">
        <f>ROUND(I427*H427,2)</f>
        <v>0</v>
      </c>
      <c r="K427" s="178" t="s">
        <v>180</v>
      </c>
      <c r="L427" s="41"/>
      <c r="M427" s="183" t="s">
        <v>3</v>
      </c>
      <c r="N427" s="184" t="s">
        <v>43</v>
      </c>
      <c r="O427" s="74"/>
      <c r="P427" s="185">
        <f>O427*H427</f>
        <v>0</v>
      </c>
      <c r="Q427" s="185">
        <v>0.21734000000000001</v>
      </c>
      <c r="R427" s="185">
        <f>Q427*H427</f>
        <v>0.65202000000000004</v>
      </c>
      <c r="S427" s="185">
        <v>0</v>
      </c>
      <c r="T427" s="18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187" t="s">
        <v>111</v>
      </c>
      <c r="AT427" s="187" t="s">
        <v>176</v>
      </c>
      <c r="AU427" s="187" t="s">
        <v>81</v>
      </c>
      <c r="AY427" s="21" t="s">
        <v>174</v>
      </c>
      <c r="BE427" s="188">
        <f>IF(N427="základní",J427,0)</f>
        <v>0</v>
      </c>
      <c r="BF427" s="188">
        <f>IF(N427="snížená",J427,0)</f>
        <v>0</v>
      </c>
      <c r="BG427" s="188">
        <f>IF(N427="zákl. přenesená",J427,0)</f>
        <v>0</v>
      </c>
      <c r="BH427" s="188">
        <f>IF(N427="sníž. přenesená",J427,0)</f>
        <v>0</v>
      </c>
      <c r="BI427" s="188">
        <f>IF(N427="nulová",J427,0)</f>
        <v>0</v>
      </c>
      <c r="BJ427" s="21" t="s">
        <v>79</v>
      </c>
      <c r="BK427" s="188">
        <f>ROUND(I427*H427,2)</f>
        <v>0</v>
      </c>
      <c r="BL427" s="21" t="s">
        <v>111</v>
      </c>
      <c r="BM427" s="187" t="s">
        <v>1334</v>
      </c>
    </row>
    <row r="428" s="2" customFormat="1" ht="16.5" customHeight="1">
      <c r="A428" s="40"/>
      <c r="B428" s="175"/>
      <c r="C428" s="225" t="s">
        <v>815</v>
      </c>
      <c r="D428" s="225" t="s">
        <v>615</v>
      </c>
      <c r="E428" s="226" t="s">
        <v>1335</v>
      </c>
      <c r="F428" s="227" t="s">
        <v>1336</v>
      </c>
      <c r="G428" s="228" t="s">
        <v>666</v>
      </c>
      <c r="H428" s="229">
        <v>3</v>
      </c>
      <c r="I428" s="230"/>
      <c r="J428" s="231">
        <f>ROUND(I428*H428,2)</f>
        <v>0</v>
      </c>
      <c r="K428" s="227" t="s">
        <v>180</v>
      </c>
      <c r="L428" s="232"/>
      <c r="M428" s="233" t="s">
        <v>3</v>
      </c>
      <c r="N428" s="234" t="s">
        <v>43</v>
      </c>
      <c r="O428" s="74"/>
      <c r="P428" s="185">
        <f>O428*H428</f>
        <v>0</v>
      </c>
      <c r="Q428" s="185">
        <v>0.10199999999999999</v>
      </c>
      <c r="R428" s="185">
        <f>Q428*H428</f>
        <v>0.30599999999999999</v>
      </c>
      <c r="S428" s="185">
        <v>0</v>
      </c>
      <c r="T428" s="186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187" t="s">
        <v>218</v>
      </c>
      <c r="AT428" s="187" t="s">
        <v>615</v>
      </c>
      <c r="AU428" s="187" t="s">
        <v>81</v>
      </c>
      <c r="AY428" s="21" t="s">
        <v>174</v>
      </c>
      <c r="BE428" s="188">
        <f>IF(N428="základní",J428,0)</f>
        <v>0</v>
      </c>
      <c r="BF428" s="188">
        <f>IF(N428="snížená",J428,0)</f>
        <v>0</v>
      </c>
      <c r="BG428" s="188">
        <f>IF(N428="zákl. přenesená",J428,0)</f>
        <v>0</v>
      </c>
      <c r="BH428" s="188">
        <f>IF(N428="sníž. přenesená",J428,0)</f>
        <v>0</v>
      </c>
      <c r="BI428" s="188">
        <f>IF(N428="nulová",J428,0)</f>
        <v>0</v>
      </c>
      <c r="BJ428" s="21" t="s">
        <v>79</v>
      </c>
      <c r="BK428" s="188">
        <f>ROUND(I428*H428,2)</f>
        <v>0</v>
      </c>
      <c r="BL428" s="21" t="s">
        <v>111</v>
      </c>
      <c r="BM428" s="187" t="s">
        <v>1337</v>
      </c>
    </row>
    <row r="429" s="2" customFormat="1" ht="16.5" customHeight="1">
      <c r="A429" s="40"/>
      <c r="B429" s="175"/>
      <c r="C429" s="176" t="s">
        <v>821</v>
      </c>
      <c r="D429" s="176" t="s">
        <v>176</v>
      </c>
      <c r="E429" s="177" t="s">
        <v>1338</v>
      </c>
      <c r="F429" s="178" t="s">
        <v>1339</v>
      </c>
      <c r="G429" s="179" t="s">
        <v>666</v>
      </c>
      <c r="H429" s="180">
        <v>2</v>
      </c>
      <c r="I429" s="181"/>
      <c r="J429" s="182">
        <f>ROUND(I429*H429,2)</f>
        <v>0</v>
      </c>
      <c r="K429" s="178" t="s">
        <v>180</v>
      </c>
      <c r="L429" s="41"/>
      <c r="M429" s="183" t="s">
        <v>3</v>
      </c>
      <c r="N429" s="184" t="s">
        <v>43</v>
      </c>
      <c r="O429" s="74"/>
      <c r="P429" s="185">
        <f>O429*H429</f>
        <v>0</v>
      </c>
      <c r="Q429" s="185">
        <v>0.21734000000000001</v>
      </c>
      <c r="R429" s="185">
        <f>Q429*H429</f>
        <v>0.43468000000000001</v>
      </c>
      <c r="S429" s="185">
        <v>0</v>
      </c>
      <c r="T429" s="18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187" t="s">
        <v>111</v>
      </c>
      <c r="AT429" s="187" t="s">
        <v>176</v>
      </c>
      <c r="AU429" s="187" t="s">
        <v>81</v>
      </c>
      <c r="AY429" s="21" t="s">
        <v>174</v>
      </c>
      <c r="BE429" s="188">
        <f>IF(N429="základní",J429,0)</f>
        <v>0</v>
      </c>
      <c r="BF429" s="188">
        <f>IF(N429="snížená",J429,0)</f>
        <v>0</v>
      </c>
      <c r="BG429" s="188">
        <f>IF(N429="zákl. přenesená",J429,0)</f>
        <v>0</v>
      </c>
      <c r="BH429" s="188">
        <f>IF(N429="sníž. přenesená",J429,0)</f>
        <v>0</v>
      </c>
      <c r="BI429" s="188">
        <f>IF(N429="nulová",J429,0)</f>
        <v>0</v>
      </c>
      <c r="BJ429" s="21" t="s">
        <v>79</v>
      </c>
      <c r="BK429" s="188">
        <f>ROUND(I429*H429,2)</f>
        <v>0</v>
      </c>
      <c r="BL429" s="21" t="s">
        <v>111</v>
      </c>
      <c r="BM429" s="187" t="s">
        <v>1340</v>
      </c>
    </row>
    <row r="430" s="2" customFormat="1" ht="16.5" customHeight="1">
      <c r="A430" s="40"/>
      <c r="B430" s="175"/>
      <c r="C430" s="225" t="s">
        <v>829</v>
      </c>
      <c r="D430" s="225" t="s">
        <v>615</v>
      </c>
      <c r="E430" s="226" t="s">
        <v>1341</v>
      </c>
      <c r="F430" s="227" t="s">
        <v>1342</v>
      </c>
      <c r="G430" s="228" t="s">
        <v>666</v>
      </c>
      <c r="H430" s="229">
        <v>2</v>
      </c>
      <c r="I430" s="230"/>
      <c r="J430" s="231">
        <f>ROUND(I430*H430,2)</f>
        <v>0</v>
      </c>
      <c r="K430" s="227" t="s">
        <v>180</v>
      </c>
      <c r="L430" s="232"/>
      <c r="M430" s="233" t="s">
        <v>3</v>
      </c>
      <c r="N430" s="234" t="s">
        <v>43</v>
      </c>
      <c r="O430" s="74"/>
      <c r="P430" s="185">
        <f>O430*H430</f>
        <v>0</v>
      </c>
      <c r="Q430" s="185">
        <v>0.059999999999999998</v>
      </c>
      <c r="R430" s="185">
        <f>Q430*H430</f>
        <v>0.12</v>
      </c>
      <c r="S430" s="185">
        <v>0</v>
      </c>
      <c r="T430" s="18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187" t="s">
        <v>218</v>
      </c>
      <c r="AT430" s="187" t="s">
        <v>615</v>
      </c>
      <c r="AU430" s="187" t="s">
        <v>81</v>
      </c>
      <c r="AY430" s="21" t="s">
        <v>174</v>
      </c>
      <c r="BE430" s="188">
        <f>IF(N430="základní",J430,0)</f>
        <v>0</v>
      </c>
      <c r="BF430" s="188">
        <f>IF(N430="snížená",J430,0)</f>
        <v>0</v>
      </c>
      <c r="BG430" s="188">
        <f>IF(N430="zákl. přenesená",J430,0)</f>
        <v>0</v>
      </c>
      <c r="BH430" s="188">
        <f>IF(N430="sníž. přenesená",J430,0)</f>
        <v>0</v>
      </c>
      <c r="BI430" s="188">
        <f>IF(N430="nulová",J430,0)</f>
        <v>0</v>
      </c>
      <c r="BJ430" s="21" t="s">
        <v>79</v>
      </c>
      <c r="BK430" s="188">
        <f>ROUND(I430*H430,2)</f>
        <v>0</v>
      </c>
      <c r="BL430" s="21" t="s">
        <v>111</v>
      </c>
      <c r="BM430" s="187" t="s">
        <v>1343</v>
      </c>
    </row>
    <row r="431" s="2" customFormat="1" ht="16.5" customHeight="1">
      <c r="A431" s="40"/>
      <c r="B431" s="175"/>
      <c r="C431" s="176" t="s">
        <v>649</v>
      </c>
      <c r="D431" s="176" t="s">
        <v>176</v>
      </c>
      <c r="E431" s="177" t="s">
        <v>1344</v>
      </c>
      <c r="F431" s="178" t="s">
        <v>1345</v>
      </c>
      <c r="G431" s="179" t="s">
        <v>210</v>
      </c>
      <c r="H431" s="180">
        <v>11</v>
      </c>
      <c r="I431" s="181"/>
      <c r="J431" s="182">
        <f>ROUND(I431*H431,2)</f>
        <v>0</v>
      </c>
      <c r="K431" s="178" t="s">
        <v>180</v>
      </c>
      <c r="L431" s="41"/>
      <c r="M431" s="183" t="s">
        <v>3</v>
      </c>
      <c r="N431" s="184" t="s">
        <v>43</v>
      </c>
      <c r="O431" s="74"/>
      <c r="P431" s="185">
        <f>O431*H431</f>
        <v>0</v>
      </c>
      <c r="Q431" s="185">
        <v>0.00019000000000000001</v>
      </c>
      <c r="R431" s="185">
        <f>Q431*H431</f>
        <v>0.0020900000000000003</v>
      </c>
      <c r="S431" s="185">
        <v>0</v>
      </c>
      <c r="T431" s="18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187" t="s">
        <v>111</v>
      </c>
      <c r="AT431" s="187" t="s">
        <v>176</v>
      </c>
      <c r="AU431" s="187" t="s">
        <v>81</v>
      </c>
      <c r="AY431" s="21" t="s">
        <v>174</v>
      </c>
      <c r="BE431" s="188">
        <f>IF(N431="základní",J431,0)</f>
        <v>0</v>
      </c>
      <c r="BF431" s="188">
        <f>IF(N431="snížená",J431,0)</f>
        <v>0</v>
      </c>
      <c r="BG431" s="188">
        <f>IF(N431="zákl. přenesená",J431,0)</f>
        <v>0</v>
      </c>
      <c r="BH431" s="188">
        <f>IF(N431="sníž. přenesená",J431,0)</f>
        <v>0</v>
      </c>
      <c r="BI431" s="188">
        <f>IF(N431="nulová",J431,0)</f>
        <v>0</v>
      </c>
      <c r="BJ431" s="21" t="s">
        <v>79</v>
      </c>
      <c r="BK431" s="188">
        <f>ROUND(I431*H431,2)</f>
        <v>0</v>
      </c>
      <c r="BL431" s="21" t="s">
        <v>111</v>
      </c>
      <c r="BM431" s="187" t="s">
        <v>1346</v>
      </c>
    </row>
    <row r="432" s="2" customFormat="1" ht="16.5" customHeight="1">
      <c r="A432" s="40"/>
      <c r="B432" s="175"/>
      <c r="C432" s="176" t="s">
        <v>838</v>
      </c>
      <c r="D432" s="176" t="s">
        <v>176</v>
      </c>
      <c r="E432" s="177" t="s">
        <v>1347</v>
      </c>
      <c r="F432" s="178" t="s">
        <v>1348</v>
      </c>
      <c r="G432" s="179" t="s">
        <v>210</v>
      </c>
      <c r="H432" s="180">
        <v>11</v>
      </c>
      <c r="I432" s="181"/>
      <c r="J432" s="182">
        <f>ROUND(I432*H432,2)</f>
        <v>0</v>
      </c>
      <c r="K432" s="178" t="s">
        <v>180</v>
      </c>
      <c r="L432" s="41"/>
      <c r="M432" s="183" t="s">
        <v>3</v>
      </c>
      <c r="N432" s="184" t="s">
        <v>43</v>
      </c>
      <c r="O432" s="74"/>
      <c r="P432" s="185">
        <f>O432*H432</f>
        <v>0</v>
      </c>
      <c r="Q432" s="185">
        <v>6.9999999999999994E-05</v>
      </c>
      <c r="R432" s="185">
        <f>Q432*H432</f>
        <v>0.00076999999999999996</v>
      </c>
      <c r="S432" s="185">
        <v>0</v>
      </c>
      <c r="T432" s="186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187" t="s">
        <v>111</v>
      </c>
      <c r="AT432" s="187" t="s">
        <v>176</v>
      </c>
      <c r="AU432" s="187" t="s">
        <v>81</v>
      </c>
      <c r="AY432" s="21" t="s">
        <v>174</v>
      </c>
      <c r="BE432" s="188">
        <f>IF(N432="základní",J432,0)</f>
        <v>0</v>
      </c>
      <c r="BF432" s="188">
        <f>IF(N432="snížená",J432,0)</f>
        <v>0</v>
      </c>
      <c r="BG432" s="188">
        <f>IF(N432="zákl. přenesená",J432,0)</f>
        <v>0</v>
      </c>
      <c r="BH432" s="188">
        <f>IF(N432="sníž. přenesená",J432,0)</f>
        <v>0</v>
      </c>
      <c r="BI432" s="188">
        <f>IF(N432="nulová",J432,0)</f>
        <v>0</v>
      </c>
      <c r="BJ432" s="21" t="s">
        <v>79</v>
      </c>
      <c r="BK432" s="188">
        <f>ROUND(I432*H432,2)</f>
        <v>0</v>
      </c>
      <c r="BL432" s="21" t="s">
        <v>111</v>
      </c>
      <c r="BM432" s="187" t="s">
        <v>1349</v>
      </c>
    </row>
    <row r="433" s="2" customFormat="1">
      <c r="A433" s="40"/>
      <c r="B433" s="41"/>
      <c r="C433" s="40"/>
      <c r="D433" s="189" t="s">
        <v>182</v>
      </c>
      <c r="E433" s="40"/>
      <c r="F433" s="190" t="s">
        <v>1278</v>
      </c>
      <c r="G433" s="40"/>
      <c r="H433" s="40"/>
      <c r="I433" s="191"/>
      <c r="J433" s="40"/>
      <c r="K433" s="40"/>
      <c r="L433" s="41"/>
      <c r="M433" s="192"/>
      <c r="N433" s="193"/>
      <c r="O433" s="74"/>
      <c r="P433" s="74"/>
      <c r="Q433" s="74"/>
      <c r="R433" s="74"/>
      <c r="S433" s="74"/>
      <c r="T433" s="75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21" t="s">
        <v>182</v>
      </c>
      <c r="AU433" s="21" t="s">
        <v>81</v>
      </c>
    </row>
    <row r="434" s="2" customFormat="1" ht="16.5" customHeight="1">
      <c r="A434" s="40"/>
      <c r="B434" s="175"/>
      <c r="C434" s="176" t="s">
        <v>842</v>
      </c>
      <c r="D434" s="176" t="s">
        <v>176</v>
      </c>
      <c r="E434" s="177" t="s">
        <v>1350</v>
      </c>
      <c r="F434" s="178" t="s">
        <v>1351</v>
      </c>
      <c r="G434" s="179" t="s">
        <v>210</v>
      </c>
      <c r="H434" s="180">
        <v>11</v>
      </c>
      <c r="I434" s="181"/>
      <c r="J434" s="182">
        <f>ROUND(I434*H434,2)</f>
        <v>0</v>
      </c>
      <c r="K434" s="178" t="s">
        <v>180</v>
      </c>
      <c r="L434" s="41"/>
      <c r="M434" s="183" t="s">
        <v>3</v>
      </c>
      <c r="N434" s="184" t="s">
        <v>43</v>
      </c>
      <c r="O434" s="74"/>
      <c r="P434" s="185">
        <f>O434*H434</f>
        <v>0</v>
      </c>
      <c r="Q434" s="185">
        <v>9.0000000000000006E-05</v>
      </c>
      <c r="R434" s="185">
        <f>Q434*H434</f>
        <v>0.00098999999999999999</v>
      </c>
      <c r="S434" s="185">
        <v>0</v>
      </c>
      <c r="T434" s="186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187" t="s">
        <v>111</v>
      </c>
      <c r="AT434" s="187" t="s">
        <v>176</v>
      </c>
      <c r="AU434" s="187" t="s">
        <v>81</v>
      </c>
      <c r="AY434" s="21" t="s">
        <v>174</v>
      </c>
      <c r="BE434" s="188">
        <f>IF(N434="základní",J434,0)</f>
        <v>0</v>
      </c>
      <c r="BF434" s="188">
        <f>IF(N434="snížená",J434,0)</f>
        <v>0</v>
      </c>
      <c r="BG434" s="188">
        <f>IF(N434="zákl. přenesená",J434,0)</f>
        <v>0</v>
      </c>
      <c r="BH434" s="188">
        <f>IF(N434="sníž. přenesená",J434,0)</f>
        <v>0</v>
      </c>
      <c r="BI434" s="188">
        <f>IF(N434="nulová",J434,0)</f>
        <v>0</v>
      </c>
      <c r="BJ434" s="21" t="s">
        <v>79</v>
      </c>
      <c r="BK434" s="188">
        <f>ROUND(I434*H434,2)</f>
        <v>0</v>
      </c>
      <c r="BL434" s="21" t="s">
        <v>111</v>
      </c>
      <c r="BM434" s="187" t="s">
        <v>1352</v>
      </c>
    </row>
    <row r="435" s="12" customFormat="1" ht="22.8" customHeight="1">
      <c r="A435" s="12"/>
      <c r="B435" s="162"/>
      <c r="C435" s="12"/>
      <c r="D435" s="163" t="s">
        <v>71</v>
      </c>
      <c r="E435" s="173" t="s">
        <v>898</v>
      </c>
      <c r="F435" s="173" t="s">
        <v>899</v>
      </c>
      <c r="G435" s="12"/>
      <c r="H435" s="12"/>
      <c r="I435" s="165"/>
      <c r="J435" s="174">
        <f>BK435</f>
        <v>0</v>
      </c>
      <c r="K435" s="12"/>
      <c r="L435" s="162"/>
      <c r="M435" s="167"/>
      <c r="N435" s="168"/>
      <c r="O435" s="168"/>
      <c r="P435" s="169">
        <f>SUM(P436:P439)</f>
        <v>0</v>
      </c>
      <c r="Q435" s="168"/>
      <c r="R435" s="169">
        <f>SUM(R436:R439)</f>
        <v>0</v>
      </c>
      <c r="S435" s="168"/>
      <c r="T435" s="170">
        <f>SUM(T436:T439)</f>
        <v>0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163" t="s">
        <v>79</v>
      </c>
      <c r="AT435" s="171" t="s">
        <v>71</v>
      </c>
      <c r="AU435" s="171" t="s">
        <v>79</v>
      </c>
      <c r="AY435" s="163" t="s">
        <v>174</v>
      </c>
      <c r="BK435" s="172">
        <f>SUM(BK436:BK439)</f>
        <v>0</v>
      </c>
    </row>
    <row r="436" s="2" customFormat="1">
      <c r="A436" s="40"/>
      <c r="B436" s="175"/>
      <c r="C436" s="176" t="s">
        <v>775</v>
      </c>
      <c r="D436" s="176" t="s">
        <v>176</v>
      </c>
      <c r="E436" s="177" t="s">
        <v>1353</v>
      </c>
      <c r="F436" s="178" t="s">
        <v>1354</v>
      </c>
      <c r="G436" s="179" t="s">
        <v>604</v>
      </c>
      <c r="H436" s="180">
        <v>591.82799999999997</v>
      </c>
      <c r="I436" s="181"/>
      <c r="J436" s="182">
        <f>ROUND(I436*H436,2)</f>
        <v>0</v>
      </c>
      <c r="K436" s="178" t="s">
        <v>180</v>
      </c>
      <c r="L436" s="41"/>
      <c r="M436" s="183" t="s">
        <v>3</v>
      </c>
      <c r="N436" s="184" t="s">
        <v>43</v>
      </c>
      <c r="O436" s="74"/>
      <c r="P436" s="185">
        <f>O436*H436</f>
        <v>0</v>
      </c>
      <c r="Q436" s="185">
        <v>0</v>
      </c>
      <c r="R436" s="185">
        <f>Q436*H436</f>
        <v>0</v>
      </c>
      <c r="S436" s="185">
        <v>0</v>
      </c>
      <c r="T436" s="18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187" t="s">
        <v>111</v>
      </c>
      <c r="AT436" s="187" t="s">
        <v>176</v>
      </c>
      <c r="AU436" s="187" t="s">
        <v>81</v>
      </c>
      <c r="AY436" s="21" t="s">
        <v>174</v>
      </c>
      <c r="BE436" s="188">
        <f>IF(N436="základní",J436,0)</f>
        <v>0</v>
      </c>
      <c r="BF436" s="188">
        <f>IF(N436="snížená",J436,0)</f>
        <v>0</v>
      </c>
      <c r="BG436" s="188">
        <f>IF(N436="zákl. přenesená",J436,0)</f>
        <v>0</v>
      </c>
      <c r="BH436" s="188">
        <f>IF(N436="sníž. přenesená",J436,0)</f>
        <v>0</v>
      </c>
      <c r="BI436" s="188">
        <f>IF(N436="nulová",J436,0)</f>
        <v>0</v>
      </c>
      <c r="BJ436" s="21" t="s">
        <v>79</v>
      </c>
      <c r="BK436" s="188">
        <f>ROUND(I436*H436,2)</f>
        <v>0</v>
      </c>
      <c r="BL436" s="21" t="s">
        <v>111</v>
      </c>
      <c r="BM436" s="187" t="s">
        <v>1355</v>
      </c>
    </row>
    <row r="437" s="13" customFormat="1">
      <c r="A437" s="13"/>
      <c r="B437" s="194"/>
      <c r="C437" s="13"/>
      <c r="D437" s="189" t="s">
        <v>184</v>
      </c>
      <c r="E437" s="195" t="s">
        <v>3</v>
      </c>
      <c r="F437" s="196" t="s">
        <v>1356</v>
      </c>
      <c r="G437" s="13"/>
      <c r="H437" s="197">
        <v>723.34799999999996</v>
      </c>
      <c r="I437" s="198"/>
      <c r="J437" s="13"/>
      <c r="K437" s="13"/>
      <c r="L437" s="194"/>
      <c r="M437" s="199"/>
      <c r="N437" s="200"/>
      <c r="O437" s="200"/>
      <c r="P437" s="200"/>
      <c r="Q437" s="200"/>
      <c r="R437" s="200"/>
      <c r="S437" s="200"/>
      <c r="T437" s="20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195" t="s">
        <v>184</v>
      </c>
      <c r="AU437" s="195" t="s">
        <v>81</v>
      </c>
      <c r="AV437" s="13" t="s">
        <v>81</v>
      </c>
      <c r="AW437" s="13" t="s">
        <v>33</v>
      </c>
      <c r="AX437" s="13" t="s">
        <v>72</v>
      </c>
      <c r="AY437" s="195" t="s">
        <v>174</v>
      </c>
    </row>
    <row r="438" s="13" customFormat="1">
      <c r="A438" s="13"/>
      <c r="B438" s="194"/>
      <c r="C438" s="13"/>
      <c r="D438" s="189" t="s">
        <v>184</v>
      </c>
      <c r="E438" s="195" t="s">
        <v>3</v>
      </c>
      <c r="F438" s="196" t="s">
        <v>1357</v>
      </c>
      <c r="G438" s="13"/>
      <c r="H438" s="197">
        <v>-131.52000000000001</v>
      </c>
      <c r="I438" s="198"/>
      <c r="J438" s="13"/>
      <c r="K438" s="13"/>
      <c r="L438" s="194"/>
      <c r="M438" s="199"/>
      <c r="N438" s="200"/>
      <c r="O438" s="200"/>
      <c r="P438" s="200"/>
      <c r="Q438" s="200"/>
      <c r="R438" s="200"/>
      <c r="S438" s="200"/>
      <c r="T438" s="20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195" t="s">
        <v>184</v>
      </c>
      <c r="AU438" s="195" t="s">
        <v>81</v>
      </c>
      <c r="AV438" s="13" t="s">
        <v>81</v>
      </c>
      <c r="AW438" s="13" t="s">
        <v>33</v>
      </c>
      <c r="AX438" s="13" t="s">
        <v>72</v>
      </c>
      <c r="AY438" s="195" t="s">
        <v>174</v>
      </c>
    </row>
    <row r="439" s="14" customFormat="1">
      <c r="A439" s="14"/>
      <c r="B439" s="202"/>
      <c r="C439" s="14"/>
      <c r="D439" s="189" t="s">
        <v>184</v>
      </c>
      <c r="E439" s="203" t="s">
        <v>3</v>
      </c>
      <c r="F439" s="204" t="s">
        <v>187</v>
      </c>
      <c r="G439" s="14"/>
      <c r="H439" s="205">
        <v>591.82799999999997</v>
      </c>
      <c r="I439" s="206"/>
      <c r="J439" s="14"/>
      <c r="K439" s="14"/>
      <c r="L439" s="202"/>
      <c r="M439" s="207"/>
      <c r="N439" s="208"/>
      <c r="O439" s="208"/>
      <c r="P439" s="208"/>
      <c r="Q439" s="208"/>
      <c r="R439" s="208"/>
      <c r="S439" s="208"/>
      <c r="T439" s="209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03" t="s">
        <v>184</v>
      </c>
      <c r="AU439" s="203" t="s">
        <v>81</v>
      </c>
      <c r="AV439" s="14" t="s">
        <v>111</v>
      </c>
      <c r="AW439" s="14" t="s">
        <v>33</v>
      </c>
      <c r="AX439" s="14" t="s">
        <v>79</v>
      </c>
      <c r="AY439" s="203" t="s">
        <v>174</v>
      </c>
    </row>
    <row r="440" s="12" customFormat="1" ht="25.92" customHeight="1">
      <c r="A440" s="12"/>
      <c r="B440" s="162"/>
      <c r="C440" s="12"/>
      <c r="D440" s="163" t="s">
        <v>71</v>
      </c>
      <c r="E440" s="164" t="s">
        <v>913</v>
      </c>
      <c r="F440" s="164" t="s">
        <v>914</v>
      </c>
      <c r="G440" s="12"/>
      <c r="H440" s="12"/>
      <c r="I440" s="165"/>
      <c r="J440" s="166">
        <f>BK440</f>
        <v>0</v>
      </c>
      <c r="K440" s="12"/>
      <c r="L440" s="162"/>
      <c r="M440" s="167"/>
      <c r="N440" s="168"/>
      <c r="O440" s="168"/>
      <c r="P440" s="169">
        <f>P441+P444+P446+P449+P452</f>
        <v>0</v>
      </c>
      <c r="Q440" s="168"/>
      <c r="R440" s="169">
        <f>R441+R444+R446+R449+R452</f>
        <v>0</v>
      </c>
      <c r="S440" s="168"/>
      <c r="T440" s="170">
        <f>T441+T444+T446+T449+T452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163" t="s">
        <v>203</v>
      </c>
      <c r="AT440" s="171" t="s">
        <v>71</v>
      </c>
      <c r="AU440" s="171" t="s">
        <v>72</v>
      </c>
      <c r="AY440" s="163" t="s">
        <v>174</v>
      </c>
      <c r="BK440" s="172">
        <f>BK441+BK444+BK446+BK449+BK452</f>
        <v>0</v>
      </c>
    </row>
    <row r="441" s="12" customFormat="1" ht="22.8" customHeight="1">
      <c r="A441" s="12"/>
      <c r="B441" s="162"/>
      <c r="C441" s="12"/>
      <c r="D441" s="163" t="s">
        <v>71</v>
      </c>
      <c r="E441" s="173" t="s">
        <v>915</v>
      </c>
      <c r="F441" s="173" t="s">
        <v>916</v>
      </c>
      <c r="G441" s="12"/>
      <c r="H441" s="12"/>
      <c r="I441" s="165"/>
      <c r="J441" s="174">
        <f>BK441</f>
        <v>0</v>
      </c>
      <c r="K441" s="12"/>
      <c r="L441" s="162"/>
      <c r="M441" s="167"/>
      <c r="N441" s="168"/>
      <c r="O441" s="168"/>
      <c r="P441" s="169">
        <f>SUM(P442:P443)</f>
        <v>0</v>
      </c>
      <c r="Q441" s="168"/>
      <c r="R441" s="169">
        <f>SUM(R442:R443)</f>
        <v>0</v>
      </c>
      <c r="S441" s="168"/>
      <c r="T441" s="170">
        <f>SUM(T442:T443)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163" t="s">
        <v>203</v>
      </c>
      <c r="AT441" s="171" t="s">
        <v>71</v>
      </c>
      <c r="AU441" s="171" t="s">
        <v>79</v>
      </c>
      <c r="AY441" s="163" t="s">
        <v>174</v>
      </c>
      <c r="BK441" s="172">
        <f>SUM(BK442:BK443)</f>
        <v>0</v>
      </c>
    </row>
    <row r="442" s="2" customFormat="1" ht="16.5" customHeight="1">
      <c r="A442" s="40"/>
      <c r="B442" s="175"/>
      <c r="C442" s="176" t="s">
        <v>850</v>
      </c>
      <c r="D442" s="176" t="s">
        <v>176</v>
      </c>
      <c r="E442" s="177" t="s">
        <v>918</v>
      </c>
      <c r="F442" s="178" t="s">
        <v>919</v>
      </c>
      <c r="G442" s="179" t="s">
        <v>920</v>
      </c>
      <c r="H442" s="180">
        <v>1</v>
      </c>
      <c r="I442" s="181"/>
      <c r="J442" s="182">
        <f>ROUND(I442*H442,2)</f>
        <v>0</v>
      </c>
      <c r="K442" s="178" t="s">
        <v>3</v>
      </c>
      <c r="L442" s="41"/>
      <c r="M442" s="183" t="s">
        <v>3</v>
      </c>
      <c r="N442" s="184" t="s">
        <v>43</v>
      </c>
      <c r="O442" s="74"/>
      <c r="P442" s="185">
        <f>O442*H442</f>
        <v>0</v>
      </c>
      <c r="Q442" s="185">
        <v>0</v>
      </c>
      <c r="R442" s="185">
        <f>Q442*H442</f>
        <v>0</v>
      </c>
      <c r="S442" s="185">
        <v>0</v>
      </c>
      <c r="T442" s="18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187" t="s">
        <v>111</v>
      </c>
      <c r="AT442" s="187" t="s">
        <v>176</v>
      </c>
      <c r="AU442" s="187" t="s">
        <v>81</v>
      </c>
      <c r="AY442" s="21" t="s">
        <v>174</v>
      </c>
      <c r="BE442" s="188">
        <f>IF(N442="základní",J442,0)</f>
        <v>0</v>
      </c>
      <c r="BF442" s="188">
        <f>IF(N442="snížená",J442,0)</f>
        <v>0</v>
      </c>
      <c r="BG442" s="188">
        <f>IF(N442="zákl. přenesená",J442,0)</f>
        <v>0</v>
      </c>
      <c r="BH442" s="188">
        <f>IF(N442="sníž. přenesená",J442,0)</f>
        <v>0</v>
      </c>
      <c r="BI442" s="188">
        <f>IF(N442="nulová",J442,0)</f>
        <v>0</v>
      </c>
      <c r="BJ442" s="21" t="s">
        <v>79</v>
      </c>
      <c r="BK442" s="188">
        <f>ROUND(I442*H442,2)</f>
        <v>0</v>
      </c>
      <c r="BL442" s="21" t="s">
        <v>111</v>
      </c>
      <c r="BM442" s="187" t="s">
        <v>1358</v>
      </c>
    </row>
    <row r="443" s="2" customFormat="1" ht="16.5" customHeight="1">
      <c r="A443" s="40"/>
      <c r="B443" s="175"/>
      <c r="C443" s="176" t="s">
        <v>855</v>
      </c>
      <c r="D443" s="176" t="s">
        <v>176</v>
      </c>
      <c r="E443" s="177" t="s">
        <v>923</v>
      </c>
      <c r="F443" s="178" t="s">
        <v>924</v>
      </c>
      <c r="G443" s="179" t="s">
        <v>920</v>
      </c>
      <c r="H443" s="180">
        <v>1</v>
      </c>
      <c r="I443" s="181"/>
      <c r="J443" s="182">
        <f>ROUND(I443*H443,2)</f>
        <v>0</v>
      </c>
      <c r="K443" s="178" t="s">
        <v>3</v>
      </c>
      <c r="L443" s="41"/>
      <c r="M443" s="183" t="s">
        <v>3</v>
      </c>
      <c r="N443" s="184" t="s">
        <v>43</v>
      </c>
      <c r="O443" s="74"/>
      <c r="P443" s="185">
        <f>O443*H443</f>
        <v>0</v>
      </c>
      <c r="Q443" s="185">
        <v>0</v>
      </c>
      <c r="R443" s="185">
        <f>Q443*H443</f>
        <v>0</v>
      </c>
      <c r="S443" s="185">
        <v>0</v>
      </c>
      <c r="T443" s="186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187" t="s">
        <v>111</v>
      </c>
      <c r="AT443" s="187" t="s">
        <v>176</v>
      </c>
      <c r="AU443" s="187" t="s">
        <v>81</v>
      </c>
      <c r="AY443" s="21" t="s">
        <v>174</v>
      </c>
      <c r="BE443" s="188">
        <f>IF(N443="základní",J443,0)</f>
        <v>0</v>
      </c>
      <c r="BF443" s="188">
        <f>IF(N443="snížená",J443,0)</f>
        <v>0</v>
      </c>
      <c r="BG443" s="188">
        <f>IF(N443="zákl. přenesená",J443,0)</f>
        <v>0</v>
      </c>
      <c r="BH443" s="188">
        <f>IF(N443="sníž. přenesená",J443,0)</f>
        <v>0</v>
      </c>
      <c r="BI443" s="188">
        <f>IF(N443="nulová",J443,0)</f>
        <v>0</v>
      </c>
      <c r="BJ443" s="21" t="s">
        <v>79</v>
      </c>
      <c r="BK443" s="188">
        <f>ROUND(I443*H443,2)</f>
        <v>0</v>
      </c>
      <c r="BL443" s="21" t="s">
        <v>111</v>
      </c>
      <c r="BM443" s="187" t="s">
        <v>1359</v>
      </c>
    </row>
    <row r="444" s="12" customFormat="1" ht="22.8" customHeight="1">
      <c r="A444" s="12"/>
      <c r="B444" s="162"/>
      <c r="C444" s="12"/>
      <c r="D444" s="163" t="s">
        <v>71</v>
      </c>
      <c r="E444" s="173" t="s">
        <v>926</v>
      </c>
      <c r="F444" s="173" t="s">
        <v>927</v>
      </c>
      <c r="G444" s="12"/>
      <c r="H444" s="12"/>
      <c r="I444" s="165"/>
      <c r="J444" s="174">
        <f>BK444</f>
        <v>0</v>
      </c>
      <c r="K444" s="12"/>
      <c r="L444" s="162"/>
      <c r="M444" s="167"/>
      <c r="N444" s="168"/>
      <c r="O444" s="168"/>
      <c r="P444" s="169">
        <f>P445</f>
        <v>0</v>
      </c>
      <c r="Q444" s="168"/>
      <c r="R444" s="169">
        <f>R445</f>
        <v>0</v>
      </c>
      <c r="S444" s="168"/>
      <c r="T444" s="170">
        <f>T445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163" t="s">
        <v>203</v>
      </c>
      <c r="AT444" s="171" t="s">
        <v>71</v>
      </c>
      <c r="AU444" s="171" t="s">
        <v>79</v>
      </c>
      <c r="AY444" s="163" t="s">
        <v>174</v>
      </c>
      <c r="BK444" s="172">
        <f>BK445</f>
        <v>0</v>
      </c>
    </row>
    <row r="445" s="2" customFormat="1" ht="16.5" customHeight="1">
      <c r="A445" s="40"/>
      <c r="B445" s="175"/>
      <c r="C445" s="176" t="s">
        <v>860</v>
      </c>
      <c r="D445" s="176" t="s">
        <v>176</v>
      </c>
      <c r="E445" s="177" t="s">
        <v>929</v>
      </c>
      <c r="F445" s="178" t="s">
        <v>930</v>
      </c>
      <c r="G445" s="179" t="s">
        <v>920</v>
      </c>
      <c r="H445" s="180">
        <v>1</v>
      </c>
      <c r="I445" s="181"/>
      <c r="J445" s="182">
        <f>ROUND(I445*H445,2)</f>
        <v>0</v>
      </c>
      <c r="K445" s="178" t="s">
        <v>3</v>
      </c>
      <c r="L445" s="41"/>
      <c r="M445" s="183" t="s">
        <v>3</v>
      </c>
      <c r="N445" s="184" t="s">
        <v>43</v>
      </c>
      <c r="O445" s="74"/>
      <c r="P445" s="185">
        <f>O445*H445</f>
        <v>0</v>
      </c>
      <c r="Q445" s="185">
        <v>0</v>
      </c>
      <c r="R445" s="185">
        <f>Q445*H445</f>
        <v>0</v>
      </c>
      <c r="S445" s="185">
        <v>0</v>
      </c>
      <c r="T445" s="18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187" t="s">
        <v>111</v>
      </c>
      <c r="AT445" s="187" t="s">
        <v>176</v>
      </c>
      <c r="AU445" s="187" t="s">
        <v>81</v>
      </c>
      <c r="AY445" s="21" t="s">
        <v>174</v>
      </c>
      <c r="BE445" s="188">
        <f>IF(N445="základní",J445,0)</f>
        <v>0</v>
      </c>
      <c r="BF445" s="188">
        <f>IF(N445="snížená",J445,0)</f>
        <v>0</v>
      </c>
      <c r="BG445" s="188">
        <f>IF(N445="zákl. přenesená",J445,0)</f>
        <v>0</v>
      </c>
      <c r="BH445" s="188">
        <f>IF(N445="sníž. přenesená",J445,0)</f>
        <v>0</v>
      </c>
      <c r="BI445" s="188">
        <f>IF(N445="nulová",J445,0)</f>
        <v>0</v>
      </c>
      <c r="BJ445" s="21" t="s">
        <v>79</v>
      </c>
      <c r="BK445" s="188">
        <f>ROUND(I445*H445,2)</f>
        <v>0</v>
      </c>
      <c r="BL445" s="21" t="s">
        <v>111</v>
      </c>
      <c r="BM445" s="187" t="s">
        <v>1360</v>
      </c>
    </row>
    <row r="446" s="12" customFormat="1" ht="22.8" customHeight="1">
      <c r="A446" s="12"/>
      <c r="B446" s="162"/>
      <c r="C446" s="12"/>
      <c r="D446" s="163" t="s">
        <v>71</v>
      </c>
      <c r="E446" s="173" t="s">
        <v>932</v>
      </c>
      <c r="F446" s="173" t="s">
        <v>933</v>
      </c>
      <c r="G446" s="12"/>
      <c r="H446" s="12"/>
      <c r="I446" s="165"/>
      <c r="J446" s="174">
        <f>BK446</f>
        <v>0</v>
      </c>
      <c r="K446" s="12"/>
      <c r="L446" s="162"/>
      <c r="M446" s="167"/>
      <c r="N446" s="168"/>
      <c r="O446" s="168"/>
      <c r="P446" s="169">
        <f>SUM(P447:P448)</f>
        <v>0</v>
      </c>
      <c r="Q446" s="168"/>
      <c r="R446" s="169">
        <f>SUM(R447:R448)</f>
        <v>0</v>
      </c>
      <c r="S446" s="168"/>
      <c r="T446" s="170">
        <f>SUM(T447:T448)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163" t="s">
        <v>203</v>
      </c>
      <c r="AT446" s="171" t="s">
        <v>71</v>
      </c>
      <c r="AU446" s="171" t="s">
        <v>79</v>
      </c>
      <c r="AY446" s="163" t="s">
        <v>174</v>
      </c>
      <c r="BK446" s="172">
        <f>SUM(BK447:BK448)</f>
        <v>0</v>
      </c>
    </row>
    <row r="447" s="2" customFormat="1" ht="16.5" customHeight="1">
      <c r="A447" s="40"/>
      <c r="B447" s="175"/>
      <c r="C447" s="176" t="s">
        <v>865</v>
      </c>
      <c r="D447" s="176" t="s">
        <v>176</v>
      </c>
      <c r="E447" s="177" t="s">
        <v>935</v>
      </c>
      <c r="F447" s="178" t="s">
        <v>933</v>
      </c>
      <c r="G447" s="179" t="s">
        <v>920</v>
      </c>
      <c r="H447" s="180">
        <v>1</v>
      </c>
      <c r="I447" s="181"/>
      <c r="J447" s="182">
        <f>ROUND(I447*H447,2)</f>
        <v>0</v>
      </c>
      <c r="K447" s="178" t="s">
        <v>3</v>
      </c>
      <c r="L447" s="41"/>
      <c r="M447" s="183" t="s">
        <v>3</v>
      </c>
      <c r="N447" s="184" t="s">
        <v>43</v>
      </c>
      <c r="O447" s="74"/>
      <c r="P447" s="185">
        <f>O447*H447</f>
        <v>0</v>
      </c>
      <c r="Q447" s="185">
        <v>0</v>
      </c>
      <c r="R447" s="185">
        <f>Q447*H447</f>
        <v>0</v>
      </c>
      <c r="S447" s="185">
        <v>0</v>
      </c>
      <c r="T447" s="186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187" t="s">
        <v>111</v>
      </c>
      <c r="AT447" s="187" t="s">
        <v>176</v>
      </c>
      <c r="AU447" s="187" t="s">
        <v>81</v>
      </c>
      <c r="AY447" s="21" t="s">
        <v>174</v>
      </c>
      <c r="BE447" s="188">
        <f>IF(N447="základní",J447,0)</f>
        <v>0</v>
      </c>
      <c r="BF447" s="188">
        <f>IF(N447="snížená",J447,0)</f>
        <v>0</v>
      </c>
      <c r="BG447" s="188">
        <f>IF(N447="zákl. přenesená",J447,0)</f>
        <v>0</v>
      </c>
      <c r="BH447" s="188">
        <f>IF(N447="sníž. přenesená",J447,0)</f>
        <v>0</v>
      </c>
      <c r="BI447" s="188">
        <f>IF(N447="nulová",J447,0)</f>
        <v>0</v>
      </c>
      <c r="BJ447" s="21" t="s">
        <v>79</v>
      </c>
      <c r="BK447" s="188">
        <f>ROUND(I447*H447,2)</f>
        <v>0</v>
      </c>
      <c r="BL447" s="21" t="s">
        <v>111</v>
      </c>
      <c r="BM447" s="187" t="s">
        <v>1361</v>
      </c>
    </row>
    <row r="448" s="2" customFormat="1" ht="16.5" customHeight="1">
      <c r="A448" s="40"/>
      <c r="B448" s="175"/>
      <c r="C448" s="176" t="s">
        <v>869</v>
      </c>
      <c r="D448" s="176" t="s">
        <v>176</v>
      </c>
      <c r="E448" s="177" t="s">
        <v>938</v>
      </c>
      <c r="F448" s="178" t="s">
        <v>939</v>
      </c>
      <c r="G448" s="179" t="s">
        <v>920</v>
      </c>
      <c r="H448" s="180">
        <v>1</v>
      </c>
      <c r="I448" s="181"/>
      <c r="J448" s="182">
        <f>ROUND(I448*H448,2)</f>
        <v>0</v>
      </c>
      <c r="K448" s="178" t="s">
        <v>3</v>
      </c>
      <c r="L448" s="41"/>
      <c r="M448" s="183" t="s">
        <v>3</v>
      </c>
      <c r="N448" s="184" t="s">
        <v>43</v>
      </c>
      <c r="O448" s="74"/>
      <c r="P448" s="185">
        <f>O448*H448</f>
        <v>0</v>
      </c>
      <c r="Q448" s="185">
        <v>0</v>
      </c>
      <c r="R448" s="185">
        <f>Q448*H448</f>
        <v>0</v>
      </c>
      <c r="S448" s="185">
        <v>0</v>
      </c>
      <c r="T448" s="18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187" t="s">
        <v>111</v>
      </c>
      <c r="AT448" s="187" t="s">
        <v>176</v>
      </c>
      <c r="AU448" s="187" t="s">
        <v>81</v>
      </c>
      <c r="AY448" s="21" t="s">
        <v>174</v>
      </c>
      <c r="BE448" s="188">
        <f>IF(N448="základní",J448,0)</f>
        <v>0</v>
      </c>
      <c r="BF448" s="188">
        <f>IF(N448="snížená",J448,0)</f>
        <v>0</v>
      </c>
      <c r="BG448" s="188">
        <f>IF(N448="zákl. přenesená",J448,0)</f>
        <v>0</v>
      </c>
      <c r="BH448" s="188">
        <f>IF(N448="sníž. přenesená",J448,0)</f>
        <v>0</v>
      </c>
      <c r="BI448" s="188">
        <f>IF(N448="nulová",J448,0)</f>
        <v>0</v>
      </c>
      <c r="BJ448" s="21" t="s">
        <v>79</v>
      </c>
      <c r="BK448" s="188">
        <f>ROUND(I448*H448,2)</f>
        <v>0</v>
      </c>
      <c r="BL448" s="21" t="s">
        <v>111</v>
      </c>
      <c r="BM448" s="187" t="s">
        <v>1362</v>
      </c>
    </row>
    <row r="449" s="12" customFormat="1" ht="22.8" customHeight="1">
      <c r="A449" s="12"/>
      <c r="B449" s="162"/>
      <c r="C449" s="12"/>
      <c r="D449" s="163" t="s">
        <v>71</v>
      </c>
      <c r="E449" s="173" t="s">
        <v>941</v>
      </c>
      <c r="F449" s="173" t="s">
        <v>942</v>
      </c>
      <c r="G449" s="12"/>
      <c r="H449" s="12"/>
      <c r="I449" s="165"/>
      <c r="J449" s="174">
        <f>BK449</f>
        <v>0</v>
      </c>
      <c r="K449" s="12"/>
      <c r="L449" s="162"/>
      <c r="M449" s="167"/>
      <c r="N449" s="168"/>
      <c r="O449" s="168"/>
      <c r="P449" s="169">
        <f>SUM(P450:P451)</f>
        <v>0</v>
      </c>
      <c r="Q449" s="168"/>
      <c r="R449" s="169">
        <f>SUM(R450:R451)</f>
        <v>0</v>
      </c>
      <c r="S449" s="168"/>
      <c r="T449" s="170">
        <f>SUM(T450:T451)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163" t="s">
        <v>203</v>
      </c>
      <c r="AT449" s="171" t="s">
        <v>71</v>
      </c>
      <c r="AU449" s="171" t="s">
        <v>79</v>
      </c>
      <c r="AY449" s="163" t="s">
        <v>174</v>
      </c>
      <c r="BK449" s="172">
        <f>SUM(BK450:BK451)</f>
        <v>0</v>
      </c>
    </row>
    <row r="450" s="2" customFormat="1" ht="16.5" customHeight="1">
      <c r="A450" s="40"/>
      <c r="B450" s="175"/>
      <c r="C450" s="176" t="s">
        <v>876</v>
      </c>
      <c r="D450" s="176" t="s">
        <v>176</v>
      </c>
      <c r="E450" s="177" t="s">
        <v>944</v>
      </c>
      <c r="F450" s="178" t="s">
        <v>945</v>
      </c>
      <c r="G450" s="179" t="s">
        <v>920</v>
      </c>
      <c r="H450" s="180">
        <v>1</v>
      </c>
      <c r="I450" s="181"/>
      <c r="J450" s="182">
        <f>ROUND(I450*H450,2)</f>
        <v>0</v>
      </c>
      <c r="K450" s="178" t="s">
        <v>3</v>
      </c>
      <c r="L450" s="41"/>
      <c r="M450" s="183" t="s">
        <v>3</v>
      </c>
      <c r="N450" s="184" t="s">
        <v>43</v>
      </c>
      <c r="O450" s="74"/>
      <c r="P450" s="185">
        <f>O450*H450</f>
        <v>0</v>
      </c>
      <c r="Q450" s="185">
        <v>0</v>
      </c>
      <c r="R450" s="185">
        <f>Q450*H450</f>
        <v>0</v>
      </c>
      <c r="S450" s="185">
        <v>0</v>
      </c>
      <c r="T450" s="186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187" t="s">
        <v>111</v>
      </c>
      <c r="AT450" s="187" t="s">
        <v>176</v>
      </c>
      <c r="AU450" s="187" t="s">
        <v>81</v>
      </c>
      <c r="AY450" s="21" t="s">
        <v>174</v>
      </c>
      <c r="BE450" s="188">
        <f>IF(N450="základní",J450,0)</f>
        <v>0</v>
      </c>
      <c r="BF450" s="188">
        <f>IF(N450="snížená",J450,0)</f>
        <v>0</v>
      </c>
      <c r="BG450" s="188">
        <f>IF(N450="zákl. přenesená",J450,0)</f>
        <v>0</v>
      </c>
      <c r="BH450" s="188">
        <f>IF(N450="sníž. přenesená",J450,0)</f>
        <v>0</v>
      </c>
      <c r="BI450" s="188">
        <f>IF(N450="nulová",J450,0)</f>
        <v>0</v>
      </c>
      <c r="BJ450" s="21" t="s">
        <v>79</v>
      </c>
      <c r="BK450" s="188">
        <f>ROUND(I450*H450,2)</f>
        <v>0</v>
      </c>
      <c r="BL450" s="21" t="s">
        <v>111</v>
      </c>
      <c r="BM450" s="187" t="s">
        <v>1363</v>
      </c>
    </row>
    <row r="451" s="2" customFormat="1" ht="16.5" customHeight="1">
      <c r="A451" s="40"/>
      <c r="B451" s="175"/>
      <c r="C451" s="176" t="s">
        <v>880</v>
      </c>
      <c r="D451" s="176" t="s">
        <v>176</v>
      </c>
      <c r="E451" s="177" t="s">
        <v>948</v>
      </c>
      <c r="F451" s="178" t="s">
        <v>949</v>
      </c>
      <c r="G451" s="179" t="s">
        <v>920</v>
      </c>
      <c r="H451" s="180">
        <v>1</v>
      </c>
      <c r="I451" s="181"/>
      <c r="J451" s="182">
        <f>ROUND(I451*H451,2)</f>
        <v>0</v>
      </c>
      <c r="K451" s="178" t="s">
        <v>3</v>
      </c>
      <c r="L451" s="41"/>
      <c r="M451" s="183" t="s">
        <v>3</v>
      </c>
      <c r="N451" s="184" t="s">
        <v>43</v>
      </c>
      <c r="O451" s="74"/>
      <c r="P451" s="185">
        <f>O451*H451</f>
        <v>0</v>
      </c>
      <c r="Q451" s="185">
        <v>0</v>
      </c>
      <c r="R451" s="185">
        <f>Q451*H451</f>
        <v>0</v>
      </c>
      <c r="S451" s="185">
        <v>0</v>
      </c>
      <c r="T451" s="186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187" t="s">
        <v>111</v>
      </c>
      <c r="AT451" s="187" t="s">
        <v>176</v>
      </c>
      <c r="AU451" s="187" t="s">
        <v>81</v>
      </c>
      <c r="AY451" s="21" t="s">
        <v>174</v>
      </c>
      <c r="BE451" s="188">
        <f>IF(N451="základní",J451,0)</f>
        <v>0</v>
      </c>
      <c r="BF451" s="188">
        <f>IF(N451="snížená",J451,0)</f>
        <v>0</v>
      </c>
      <c r="BG451" s="188">
        <f>IF(N451="zákl. přenesená",J451,0)</f>
        <v>0</v>
      </c>
      <c r="BH451" s="188">
        <f>IF(N451="sníž. přenesená",J451,0)</f>
        <v>0</v>
      </c>
      <c r="BI451" s="188">
        <f>IF(N451="nulová",J451,0)</f>
        <v>0</v>
      </c>
      <c r="BJ451" s="21" t="s">
        <v>79</v>
      </c>
      <c r="BK451" s="188">
        <f>ROUND(I451*H451,2)</f>
        <v>0</v>
      </c>
      <c r="BL451" s="21" t="s">
        <v>111</v>
      </c>
      <c r="BM451" s="187" t="s">
        <v>1364</v>
      </c>
    </row>
    <row r="452" s="12" customFormat="1" ht="22.8" customHeight="1">
      <c r="A452" s="12"/>
      <c r="B452" s="162"/>
      <c r="C452" s="12"/>
      <c r="D452" s="163" t="s">
        <v>71</v>
      </c>
      <c r="E452" s="173" t="s">
        <v>951</v>
      </c>
      <c r="F452" s="173" t="s">
        <v>952</v>
      </c>
      <c r="G452" s="12"/>
      <c r="H452" s="12"/>
      <c r="I452" s="165"/>
      <c r="J452" s="174">
        <f>BK452</f>
        <v>0</v>
      </c>
      <c r="K452" s="12"/>
      <c r="L452" s="162"/>
      <c r="M452" s="167"/>
      <c r="N452" s="168"/>
      <c r="O452" s="168"/>
      <c r="P452" s="169">
        <f>P453</f>
        <v>0</v>
      </c>
      <c r="Q452" s="168"/>
      <c r="R452" s="169">
        <f>R453</f>
        <v>0</v>
      </c>
      <c r="S452" s="168"/>
      <c r="T452" s="170">
        <f>T453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163" t="s">
        <v>203</v>
      </c>
      <c r="AT452" s="171" t="s">
        <v>71</v>
      </c>
      <c r="AU452" s="171" t="s">
        <v>79</v>
      </c>
      <c r="AY452" s="163" t="s">
        <v>174</v>
      </c>
      <c r="BK452" s="172">
        <f>BK453</f>
        <v>0</v>
      </c>
    </row>
    <row r="453" s="2" customFormat="1" ht="16.5" customHeight="1">
      <c r="A453" s="40"/>
      <c r="B453" s="175"/>
      <c r="C453" s="176" t="s">
        <v>885</v>
      </c>
      <c r="D453" s="176" t="s">
        <v>176</v>
      </c>
      <c r="E453" s="177" t="s">
        <v>954</v>
      </c>
      <c r="F453" s="178" t="s">
        <v>955</v>
      </c>
      <c r="G453" s="179" t="s">
        <v>920</v>
      </c>
      <c r="H453" s="180">
        <v>1</v>
      </c>
      <c r="I453" s="181"/>
      <c r="J453" s="182">
        <f>ROUND(I453*H453,2)</f>
        <v>0</v>
      </c>
      <c r="K453" s="178" t="s">
        <v>3</v>
      </c>
      <c r="L453" s="41"/>
      <c r="M453" s="235" t="s">
        <v>3</v>
      </c>
      <c r="N453" s="236" t="s">
        <v>43</v>
      </c>
      <c r="O453" s="237"/>
      <c r="P453" s="238">
        <f>O453*H453</f>
        <v>0</v>
      </c>
      <c r="Q453" s="238">
        <v>0</v>
      </c>
      <c r="R453" s="238">
        <f>Q453*H453</f>
        <v>0</v>
      </c>
      <c r="S453" s="238">
        <v>0</v>
      </c>
      <c r="T453" s="239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187" t="s">
        <v>111</v>
      </c>
      <c r="AT453" s="187" t="s">
        <v>176</v>
      </c>
      <c r="AU453" s="187" t="s">
        <v>81</v>
      </c>
      <c r="AY453" s="21" t="s">
        <v>174</v>
      </c>
      <c r="BE453" s="188">
        <f>IF(N453="základní",J453,0)</f>
        <v>0</v>
      </c>
      <c r="BF453" s="188">
        <f>IF(N453="snížená",J453,0)</f>
        <v>0</v>
      </c>
      <c r="BG453" s="188">
        <f>IF(N453="zákl. přenesená",J453,0)</f>
        <v>0</v>
      </c>
      <c r="BH453" s="188">
        <f>IF(N453="sníž. přenesená",J453,0)</f>
        <v>0</v>
      </c>
      <c r="BI453" s="188">
        <f>IF(N453="nulová",J453,0)</f>
        <v>0</v>
      </c>
      <c r="BJ453" s="21" t="s">
        <v>79</v>
      </c>
      <c r="BK453" s="188">
        <f>ROUND(I453*H453,2)</f>
        <v>0</v>
      </c>
      <c r="BL453" s="21" t="s">
        <v>111</v>
      </c>
      <c r="BM453" s="187" t="s">
        <v>1365</v>
      </c>
    </row>
    <row r="454" s="2" customFormat="1" ht="6.96" customHeight="1">
      <c r="A454" s="40"/>
      <c r="B454" s="57"/>
      <c r="C454" s="58"/>
      <c r="D454" s="58"/>
      <c r="E454" s="58"/>
      <c r="F454" s="58"/>
      <c r="G454" s="58"/>
      <c r="H454" s="58"/>
      <c r="I454" s="58"/>
      <c r="J454" s="58"/>
      <c r="K454" s="58"/>
      <c r="L454" s="41"/>
      <c r="M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</row>
  </sheetData>
  <autoFilter ref="C102:K45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9:H89"/>
    <mergeCell ref="E93:H93"/>
    <mergeCell ref="E91:H91"/>
    <mergeCell ref="E95:H9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20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96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4"/>
      <c r="AT3" s="21" t="s">
        <v>81</v>
      </c>
    </row>
    <row r="4" s="1" customFormat="1" ht="24.96" customHeight="1">
      <c r="B4" s="24"/>
      <c r="D4" s="25" t="s">
        <v>133</v>
      </c>
      <c r="L4" s="24"/>
      <c r="M4" s="125" t="s">
        <v>11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34" t="s">
        <v>17</v>
      </c>
      <c r="L6" s="24"/>
    </row>
    <row r="7" s="1" customFormat="1" ht="16.5" customHeight="1">
      <c r="B7" s="24"/>
      <c r="E7" s="126" t="str">
        <f>'Rekapitulace stavby'!K6</f>
        <v>Žireč - Kanalizace a čistírna odpadních vod, přípojky splaškové kanalizace</v>
      </c>
      <c r="F7" s="34"/>
      <c r="G7" s="34"/>
      <c r="H7" s="34"/>
      <c r="L7" s="24"/>
    </row>
    <row r="8">
      <c r="B8" s="24"/>
      <c r="D8" s="34" t="s">
        <v>134</v>
      </c>
      <c r="L8" s="24"/>
    </row>
    <row r="9" s="1" customFormat="1" ht="16.5" customHeight="1">
      <c r="B9" s="24"/>
      <c r="E9" s="126" t="s">
        <v>135</v>
      </c>
      <c r="F9" s="1"/>
      <c r="G9" s="1"/>
      <c r="H9" s="1"/>
      <c r="L9" s="24"/>
    </row>
    <row r="10" s="1" customFormat="1" ht="12" customHeight="1">
      <c r="B10" s="24"/>
      <c r="D10" s="34" t="s">
        <v>136</v>
      </c>
      <c r="L10" s="24"/>
    </row>
    <row r="11" s="2" customFormat="1" ht="16.5" customHeight="1">
      <c r="A11" s="40"/>
      <c r="B11" s="41"/>
      <c r="C11" s="40"/>
      <c r="D11" s="40"/>
      <c r="E11" s="127" t="s">
        <v>137</v>
      </c>
      <c r="F11" s="40"/>
      <c r="G11" s="40"/>
      <c r="H11" s="40"/>
      <c r="I11" s="40"/>
      <c r="J11" s="40"/>
      <c r="K11" s="40"/>
      <c r="L11" s="12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4" t="s">
        <v>138</v>
      </c>
      <c r="E12" s="40"/>
      <c r="F12" s="40"/>
      <c r="G12" s="40"/>
      <c r="H12" s="40"/>
      <c r="I12" s="40"/>
      <c r="J12" s="40"/>
      <c r="K12" s="40"/>
      <c r="L12" s="12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1"/>
      <c r="C13" s="40"/>
      <c r="D13" s="40"/>
      <c r="E13" s="64" t="s">
        <v>1366</v>
      </c>
      <c r="F13" s="40"/>
      <c r="G13" s="40"/>
      <c r="H13" s="40"/>
      <c r="I13" s="40"/>
      <c r="J13" s="40"/>
      <c r="K13" s="40"/>
      <c r="L13" s="12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1"/>
      <c r="C14" s="40"/>
      <c r="D14" s="40"/>
      <c r="E14" s="40"/>
      <c r="F14" s="40"/>
      <c r="G14" s="40"/>
      <c r="H14" s="40"/>
      <c r="I14" s="40"/>
      <c r="J14" s="40"/>
      <c r="K14" s="40"/>
      <c r="L14" s="12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1"/>
      <c r="C15" s="40"/>
      <c r="D15" s="34" t="s">
        <v>19</v>
      </c>
      <c r="E15" s="40"/>
      <c r="F15" s="29" t="s">
        <v>3</v>
      </c>
      <c r="G15" s="40"/>
      <c r="H15" s="40"/>
      <c r="I15" s="34" t="s">
        <v>20</v>
      </c>
      <c r="J15" s="29" t="s">
        <v>3</v>
      </c>
      <c r="K15" s="40"/>
      <c r="L15" s="12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1"/>
      <c r="C16" s="40"/>
      <c r="D16" s="34" t="s">
        <v>21</v>
      </c>
      <c r="E16" s="40"/>
      <c r="F16" s="29" t="s">
        <v>22</v>
      </c>
      <c r="G16" s="40"/>
      <c r="H16" s="40"/>
      <c r="I16" s="34" t="s">
        <v>23</v>
      </c>
      <c r="J16" s="66" t="str">
        <f>'Rekapitulace stavby'!AN8</f>
        <v>3. 1. 2021</v>
      </c>
      <c r="K16" s="40"/>
      <c r="L16" s="12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1"/>
      <c r="C17" s="40"/>
      <c r="D17" s="40"/>
      <c r="E17" s="40"/>
      <c r="F17" s="40"/>
      <c r="G17" s="40"/>
      <c r="H17" s="40"/>
      <c r="I17" s="40"/>
      <c r="J17" s="40"/>
      <c r="K17" s="40"/>
      <c r="L17" s="12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1"/>
      <c r="C18" s="40"/>
      <c r="D18" s="34" t="s">
        <v>25</v>
      </c>
      <c r="E18" s="40"/>
      <c r="F18" s="40"/>
      <c r="G18" s="40"/>
      <c r="H18" s="40"/>
      <c r="I18" s="34" t="s">
        <v>26</v>
      </c>
      <c r="J18" s="29" t="s">
        <v>3</v>
      </c>
      <c r="K18" s="40"/>
      <c r="L18" s="12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1"/>
      <c r="C19" s="40"/>
      <c r="D19" s="40"/>
      <c r="E19" s="29" t="s">
        <v>27</v>
      </c>
      <c r="F19" s="40"/>
      <c r="G19" s="40"/>
      <c r="H19" s="40"/>
      <c r="I19" s="34" t="s">
        <v>28</v>
      </c>
      <c r="J19" s="29" t="s">
        <v>3</v>
      </c>
      <c r="K19" s="40"/>
      <c r="L19" s="12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1"/>
      <c r="C20" s="40"/>
      <c r="D20" s="40"/>
      <c r="E20" s="40"/>
      <c r="F20" s="40"/>
      <c r="G20" s="40"/>
      <c r="H20" s="40"/>
      <c r="I20" s="40"/>
      <c r="J20" s="40"/>
      <c r="K20" s="40"/>
      <c r="L20" s="12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1"/>
      <c r="C21" s="40"/>
      <c r="D21" s="34" t="s">
        <v>29</v>
      </c>
      <c r="E21" s="40"/>
      <c r="F21" s="40"/>
      <c r="G21" s="40"/>
      <c r="H21" s="40"/>
      <c r="I21" s="34" t="s">
        <v>26</v>
      </c>
      <c r="J21" s="35" t="str">
        <f>'Rekapitulace stavby'!AN13</f>
        <v>Vyplň údaj</v>
      </c>
      <c r="K21" s="40"/>
      <c r="L21" s="12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1"/>
      <c r="C22" s="40"/>
      <c r="D22" s="40"/>
      <c r="E22" s="35" t="str">
        <f>'Rekapitulace stavby'!E14</f>
        <v>Vyplň údaj</v>
      </c>
      <c r="F22" s="29"/>
      <c r="G22" s="29"/>
      <c r="H22" s="29"/>
      <c r="I22" s="34" t="s">
        <v>28</v>
      </c>
      <c r="J22" s="35" t="str">
        <f>'Rekapitulace stavby'!AN14</f>
        <v>Vyplň údaj</v>
      </c>
      <c r="K22" s="40"/>
      <c r="L22" s="12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1"/>
      <c r="C23" s="40"/>
      <c r="D23" s="40"/>
      <c r="E23" s="40"/>
      <c r="F23" s="40"/>
      <c r="G23" s="40"/>
      <c r="H23" s="40"/>
      <c r="I23" s="40"/>
      <c r="J23" s="40"/>
      <c r="K23" s="40"/>
      <c r="L23" s="12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1"/>
      <c r="C24" s="40"/>
      <c r="D24" s="34" t="s">
        <v>31</v>
      </c>
      <c r="E24" s="40"/>
      <c r="F24" s="40"/>
      <c r="G24" s="40"/>
      <c r="H24" s="40"/>
      <c r="I24" s="34" t="s">
        <v>26</v>
      </c>
      <c r="J24" s="29" t="s">
        <v>3</v>
      </c>
      <c r="K24" s="40"/>
      <c r="L24" s="12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1"/>
      <c r="C25" s="40"/>
      <c r="D25" s="40"/>
      <c r="E25" s="29" t="s">
        <v>32</v>
      </c>
      <c r="F25" s="40"/>
      <c r="G25" s="40"/>
      <c r="H25" s="40"/>
      <c r="I25" s="34" t="s">
        <v>28</v>
      </c>
      <c r="J25" s="29" t="s">
        <v>3</v>
      </c>
      <c r="K25" s="40"/>
      <c r="L25" s="12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1"/>
      <c r="C26" s="40"/>
      <c r="D26" s="40"/>
      <c r="E26" s="40"/>
      <c r="F26" s="40"/>
      <c r="G26" s="40"/>
      <c r="H26" s="40"/>
      <c r="I26" s="40"/>
      <c r="J26" s="40"/>
      <c r="K26" s="40"/>
      <c r="L26" s="12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1"/>
      <c r="C27" s="40"/>
      <c r="D27" s="34" t="s">
        <v>34</v>
      </c>
      <c r="E27" s="40"/>
      <c r="F27" s="40"/>
      <c r="G27" s="40"/>
      <c r="H27" s="40"/>
      <c r="I27" s="34" t="s">
        <v>26</v>
      </c>
      <c r="J27" s="29" t="s">
        <v>3</v>
      </c>
      <c r="K27" s="40"/>
      <c r="L27" s="12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1"/>
      <c r="C28" s="40"/>
      <c r="D28" s="40"/>
      <c r="E28" s="29" t="s">
        <v>35</v>
      </c>
      <c r="F28" s="40"/>
      <c r="G28" s="40"/>
      <c r="H28" s="40"/>
      <c r="I28" s="34" t="s">
        <v>28</v>
      </c>
      <c r="J28" s="29" t="s">
        <v>3</v>
      </c>
      <c r="K28" s="40"/>
      <c r="L28" s="12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12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1"/>
      <c r="C30" s="40"/>
      <c r="D30" s="34" t="s">
        <v>36</v>
      </c>
      <c r="E30" s="40"/>
      <c r="F30" s="40"/>
      <c r="G30" s="40"/>
      <c r="H30" s="40"/>
      <c r="I30" s="40"/>
      <c r="J30" s="40"/>
      <c r="K30" s="40"/>
      <c r="L30" s="12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29"/>
      <c r="B31" s="130"/>
      <c r="C31" s="129"/>
      <c r="D31" s="129"/>
      <c r="E31" s="38" t="s">
        <v>3</v>
      </c>
      <c r="F31" s="38"/>
      <c r="G31" s="38"/>
      <c r="H31" s="38"/>
      <c r="I31" s="129"/>
      <c r="J31" s="129"/>
      <c r="K31" s="129"/>
      <c r="L31" s="131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</row>
    <row r="32" s="2" customFormat="1" ht="6.96" customHeight="1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12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1"/>
      <c r="C33" s="40"/>
      <c r="D33" s="86"/>
      <c r="E33" s="86"/>
      <c r="F33" s="86"/>
      <c r="G33" s="86"/>
      <c r="H33" s="86"/>
      <c r="I33" s="86"/>
      <c r="J33" s="86"/>
      <c r="K33" s="86"/>
      <c r="L33" s="12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1"/>
      <c r="C34" s="40"/>
      <c r="D34" s="132" t="s">
        <v>38</v>
      </c>
      <c r="E34" s="40"/>
      <c r="F34" s="40"/>
      <c r="G34" s="40"/>
      <c r="H34" s="40"/>
      <c r="I34" s="40"/>
      <c r="J34" s="92">
        <f>ROUND(J102, 2)</f>
        <v>0</v>
      </c>
      <c r="K34" s="40"/>
      <c r="L34" s="12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1"/>
      <c r="C35" s="40"/>
      <c r="D35" s="86"/>
      <c r="E35" s="86"/>
      <c r="F35" s="86"/>
      <c r="G35" s="86"/>
      <c r="H35" s="86"/>
      <c r="I35" s="86"/>
      <c r="J35" s="86"/>
      <c r="K35" s="86"/>
      <c r="L35" s="12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1"/>
      <c r="C36" s="40"/>
      <c r="D36" s="40"/>
      <c r="E36" s="40"/>
      <c r="F36" s="45" t="s">
        <v>40</v>
      </c>
      <c r="G36" s="40"/>
      <c r="H36" s="40"/>
      <c r="I36" s="45" t="s">
        <v>39</v>
      </c>
      <c r="J36" s="45" t="s">
        <v>41</v>
      </c>
      <c r="K36" s="40"/>
      <c r="L36" s="12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1"/>
      <c r="C37" s="40"/>
      <c r="D37" s="127" t="s">
        <v>42</v>
      </c>
      <c r="E37" s="34" t="s">
        <v>43</v>
      </c>
      <c r="F37" s="133">
        <f>ROUND((SUM(BE102:BE184)),  2)</f>
        <v>0</v>
      </c>
      <c r="G37" s="40"/>
      <c r="H37" s="40"/>
      <c r="I37" s="134">
        <v>0.20999999999999999</v>
      </c>
      <c r="J37" s="133">
        <f>ROUND(((SUM(BE102:BE184))*I37),  2)</f>
        <v>0</v>
      </c>
      <c r="K37" s="40"/>
      <c r="L37" s="12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1"/>
      <c r="C38" s="40"/>
      <c r="D38" s="40"/>
      <c r="E38" s="34" t="s">
        <v>44</v>
      </c>
      <c r="F38" s="133">
        <f>ROUND((SUM(BF102:BF184)),  2)</f>
        <v>0</v>
      </c>
      <c r="G38" s="40"/>
      <c r="H38" s="40"/>
      <c r="I38" s="134">
        <v>0.14999999999999999</v>
      </c>
      <c r="J38" s="133">
        <f>ROUND(((SUM(BF102:BF184))*I38),  2)</f>
        <v>0</v>
      </c>
      <c r="K38" s="40"/>
      <c r="L38" s="12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1"/>
      <c r="C39" s="40"/>
      <c r="D39" s="40"/>
      <c r="E39" s="34" t="s">
        <v>45</v>
      </c>
      <c r="F39" s="133">
        <f>ROUND((SUM(BG102:BG184)),  2)</f>
        <v>0</v>
      </c>
      <c r="G39" s="40"/>
      <c r="H39" s="40"/>
      <c r="I39" s="134">
        <v>0.20999999999999999</v>
      </c>
      <c r="J39" s="133">
        <f>0</f>
        <v>0</v>
      </c>
      <c r="K39" s="40"/>
      <c r="L39" s="12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1"/>
      <c r="C40" s="40"/>
      <c r="D40" s="40"/>
      <c r="E40" s="34" t="s">
        <v>46</v>
      </c>
      <c r="F40" s="133">
        <f>ROUND((SUM(BH102:BH184)),  2)</f>
        <v>0</v>
      </c>
      <c r="G40" s="40"/>
      <c r="H40" s="40"/>
      <c r="I40" s="134">
        <v>0.14999999999999999</v>
      </c>
      <c r="J40" s="133">
        <f>0</f>
        <v>0</v>
      </c>
      <c r="K40" s="40"/>
      <c r="L40" s="12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1"/>
      <c r="C41" s="40"/>
      <c r="D41" s="40"/>
      <c r="E41" s="34" t="s">
        <v>47</v>
      </c>
      <c r="F41" s="133">
        <f>ROUND((SUM(BI102:BI184)),  2)</f>
        <v>0</v>
      </c>
      <c r="G41" s="40"/>
      <c r="H41" s="40"/>
      <c r="I41" s="134">
        <v>0</v>
      </c>
      <c r="J41" s="133">
        <f>0</f>
        <v>0</v>
      </c>
      <c r="K41" s="40"/>
      <c r="L41" s="12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12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1"/>
      <c r="C43" s="135"/>
      <c r="D43" s="136" t="s">
        <v>48</v>
      </c>
      <c r="E43" s="78"/>
      <c r="F43" s="78"/>
      <c r="G43" s="137" t="s">
        <v>49</v>
      </c>
      <c r="H43" s="138" t="s">
        <v>50</v>
      </c>
      <c r="I43" s="78"/>
      <c r="J43" s="139">
        <f>SUM(J34:J41)</f>
        <v>0</v>
      </c>
      <c r="K43" s="140"/>
      <c r="L43" s="12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2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59"/>
      <c r="C48" s="60"/>
      <c r="D48" s="60"/>
      <c r="E48" s="60"/>
      <c r="F48" s="60"/>
      <c r="G48" s="60"/>
      <c r="H48" s="60"/>
      <c r="I48" s="60"/>
      <c r="J48" s="60"/>
      <c r="K48" s="60"/>
      <c r="L48" s="12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140</v>
      </c>
      <c r="D49" s="40"/>
      <c r="E49" s="40"/>
      <c r="F49" s="40"/>
      <c r="G49" s="40"/>
      <c r="H49" s="40"/>
      <c r="I49" s="40"/>
      <c r="J49" s="40"/>
      <c r="K49" s="40"/>
      <c r="L49" s="12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12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17</v>
      </c>
      <c r="D51" s="40"/>
      <c r="E51" s="40"/>
      <c r="F51" s="40"/>
      <c r="G51" s="40"/>
      <c r="H51" s="40"/>
      <c r="I51" s="40"/>
      <c r="J51" s="40"/>
      <c r="K51" s="40"/>
      <c r="L51" s="12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0"/>
      <c r="D52" s="40"/>
      <c r="E52" s="126" t="str">
        <f>E7</f>
        <v>Žireč - Kanalizace a čistírna odpadních vod, přípojky splaškové kanalizace</v>
      </c>
      <c r="F52" s="34"/>
      <c r="G52" s="34"/>
      <c r="H52" s="34"/>
      <c r="I52" s="40"/>
      <c r="J52" s="40"/>
      <c r="K52" s="40"/>
      <c r="L52" s="12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4"/>
      <c r="C53" s="34" t="s">
        <v>134</v>
      </c>
      <c r="L53" s="24"/>
    </row>
    <row r="54" s="1" customFormat="1" ht="16.5" customHeight="1">
      <c r="B54" s="24"/>
      <c r="E54" s="126" t="s">
        <v>135</v>
      </c>
      <c r="F54" s="1"/>
      <c r="G54" s="1"/>
      <c r="H54" s="1"/>
      <c r="L54" s="24"/>
    </row>
    <row r="55" s="1" customFormat="1" ht="12" customHeight="1">
      <c r="B55" s="24"/>
      <c r="C55" s="34" t="s">
        <v>136</v>
      </c>
      <c r="L55" s="24"/>
    </row>
    <row r="56" s="2" customFormat="1" ht="16.5" customHeight="1">
      <c r="A56" s="40"/>
      <c r="B56" s="41"/>
      <c r="C56" s="40"/>
      <c r="D56" s="40"/>
      <c r="E56" s="127" t="s">
        <v>137</v>
      </c>
      <c r="F56" s="40"/>
      <c r="G56" s="40"/>
      <c r="H56" s="40"/>
      <c r="I56" s="40"/>
      <c r="J56" s="40"/>
      <c r="K56" s="40"/>
      <c r="L56" s="12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138</v>
      </c>
      <c r="D57" s="40"/>
      <c r="E57" s="40"/>
      <c r="F57" s="40"/>
      <c r="G57" s="40"/>
      <c r="H57" s="40"/>
      <c r="I57" s="40"/>
      <c r="J57" s="40"/>
      <c r="K57" s="40"/>
      <c r="L57" s="12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0"/>
      <c r="D58" s="40"/>
      <c r="E58" s="64" t="str">
        <f>E13</f>
        <v>D.1.IO.2. - PŘÍPOJKA NN</v>
      </c>
      <c r="F58" s="40"/>
      <c r="G58" s="40"/>
      <c r="H58" s="40"/>
      <c r="I58" s="40"/>
      <c r="J58" s="40"/>
      <c r="K58" s="40"/>
      <c r="L58" s="12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12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0"/>
      <c r="E60" s="40"/>
      <c r="F60" s="29" t="str">
        <f>F16</f>
        <v>DVŮR KRÁLOVÉ NAD LABEM, MÍSTNÍ ČÁST ŽIREČ</v>
      </c>
      <c r="G60" s="40"/>
      <c r="H60" s="40"/>
      <c r="I60" s="34" t="s">
        <v>23</v>
      </c>
      <c r="J60" s="66" t="str">
        <f>IF(J16="","",J16)</f>
        <v>3. 1. 2021</v>
      </c>
      <c r="K60" s="40"/>
      <c r="L60" s="12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12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0"/>
      <c r="E62" s="40"/>
      <c r="F62" s="29" t="str">
        <f>E19</f>
        <v>Město Dvůr Králové, nám. T.G.Masaryka 38, 544 17</v>
      </c>
      <c r="G62" s="40"/>
      <c r="H62" s="40"/>
      <c r="I62" s="34" t="s">
        <v>31</v>
      </c>
      <c r="J62" s="38" t="str">
        <f>E25</f>
        <v>P-AQUA s.r.o., Jižní 870, 500 03 Hradec Králové</v>
      </c>
      <c r="K62" s="40"/>
      <c r="L62" s="12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0"/>
      <c r="E63" s="40"/>
      <c r="F63" s="29" t="str">
        <f>IF(E22="","",E22)</f>
        <v>Vyplň údaj</v>
      </c>
      <c r="G63" s="40"/>
      <c r="H63" s="40"/>
      <c r="I63" s="34" t="s">
        <v>34</v>
      </c>
      <c r="J63" s="38" t="str">
        <f>E28</f>
        <v>Ing. Tomáš Růžička, Ing. Luboš Kasper</v>
      </c>
      <c r="K63" s="40"/>
      <c r="L63" s="12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12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41" t="s">
        <v>141</v>
      </c>
      <c r="D65" s="135"/>
      <c r="E65" s="135"/>
      <c r="F65" s="135"/>
      <c r="G65" s="135"/>
      <c r="H65" s="135"/>
      <c r="I65" s="135"/>
      <c r="J65" s="142" t="s">
        <v>142</v>
      </c>
      <c r="K65" s="135"/>
      <c r="L65" s="12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12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43" t="s">
        <v>70</v>
      </c>
      <c r="D67" s="40"/>
      <c r="E67" s="40"/>
      <c r="F67" s="40"/>
      <c r="G67" s="40"/>
      <c r="H67" s="40"/>
      <c r="I67" s="40"/>
      <c r="J67" s="92">
        <f>J102</f>
        <v>0</v>
      </c>
      <c r="K67" s="40"/>
      <c r="L67" s="12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21" t="s">
        <v>143</v>
      </c>
    </row>
    <row r="68" s="9" customFormat="1" ht="24.96" customHeight="1">
      <c r="A68" s="9"/>
      <c r="B68" s="144"/>
      <c r="C68" s="9"/>
      <c r="D68" s="145" t="s">
        <v>144</v>
      </c>
      <c r="E68" s="146"/>
      <c r="F68" s="146"/>
      <c r="G68" s="146"/>
      <c r="H68" s="146"/>
      <c r="I68" s="146"/>
      <c r="J68" s="147">
        <f>J103</f>
        <v>0</v>
      </c>
      <c r="K68" s="9"/>
      <c r="L68" s="14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48"/>
      <c r="C69" s="10"/>
      <c r="D69" s="149" t="s">
        <v>145</v>
      </c>
      <c r="E69" s="150"/>
      <c r="F69" s="150"/>
      <c r="G69" s="150"/>
      <c r="H69" s="150"/>
      <c r="I69" s="150"/>
      <c r="J69" s="151">
        <f>J104</f>
        <v>0</v>
      </c>
      <c r="K69" s="10"/>
      <c r="L69" s="14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8"/>
      <c r="C70" s="10"/>
      <c r="D70" s="149" t="s">
        <v>148</v>
      </c>
      <c r="E70" s="150"/>
      <c r="F70" s="150"/>
      <c r="G70" s="150"/>
      <c r="H70" s="150"/>
      <c r="I70" s="150"/>
      <c r="J70" s="151">
        <f>J126</f>
        <v>0</v>
      </c>
      <c r="K70" s="10"/>
      <c r="L70" s="14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8"/>
      <c r="C71" s="10"/>
      <c r="D71" s="149" t="s">
        <v>149</v>
      </c>
      <c r="E71" s="150"/>
      <c r="F71" s="150"/>
      <c r="G71" s="150"/>
      <c r="H71" s="150"/>
      <c r="I71" s="150"/>
      <c r="J71" s="151">
        <f>J141</f>
        <v>0</v>
      </c>
      <c r="K71" s="10"/>
      <c r="L71" s="14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8"/>
      <c r="C72" s="10"/>
      <c r="D72" s="149" t="s">
        <v>150</v>
      </c>
      <c r="E72" s="150"/>
      <c r="F72" s="150"/>
      <c r="G72" s="150"/>
      <c r="H72" s="150"/>
      <c r="I72" s="150"/>
      <c r="J72" s="151">
        <f>J143</f>
        <v>0</v>
      </c>
      <c r="K72" s="10"/>
      <c r="L72" s="14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48"/>
      <c r="C73" s="10"/>
      <c r="D73" s="149" t="s">
        <v>151</v>
      </c>
      <c r="E73" s="150"/>
      <c r="F73" s="150"/>
      <c r="G73" s="150"/>
      <c r="H73" s="150"/>
      <c r="I73" s="150"/>
      <c r="J73" s="151">
        <f>J158</f>
        <v>0</v>
      </c>
      <c r="K73" s="10"/>
      <c r="L73" s="14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44"/>
      <c r="C74" s="9"/>
      <c r="D74" s="145" t="s">
        <v>1367</v>
      </c>
      <c r="E74" s="146"/>
      <c r="F74" s="146"/>
      <c r="G74" s="146"/>
      <c r="H74" s="146"/>
      <c r="I74" s="146"/>
      <c r="J74" s="147">
        <f>J162</f>
        <v>0</v>
      </c>
      <c r="K74" s="9"/>
      <c r="L74" s="144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48"/>
      <c r="C75" s="10"/>
      <c r="D75" s="149" t="s">
        <v>1368</v>
      </c>
      <c r="E75" s="150"/>
      <c r="F75" s="150"/>
      <c r="G75" s="150"/>
      <c r="H75" s="150"/>
      <c r="I75" s="150"/>
      <c r="J75" s="151">
        <f>J163</f>
        <v>0</v>
      </c>
      <c r="K75" s="10"/>
      <c r="L75" s="14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44"/>
      <c r="C76" s="9"/>
      <c r="D76" s="145" t="s">
        <v>1369</v>
      </c>
      <c r="E76" s="146"/>
      <c r="F76" s="146"/>
      <c r="G76" s="146"/>
      <c r="H76" s="146"/>
      <c r="I76" s="146"/>
      <c r="J76" s="147">
        <f>J172</f>
        <v>0</v>
      </c>
      <c r="K76" s="9"/>
      <c r="L76" s="144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44"/>
      <c r="C77" s="9"/>
      <c r="D77" s="145" t="s">
        <v>153</v>
      </c>
      <c r="E77" s="146"/>
      <c r="F77" s="146"/>
      <c r="G77" s="146"/>
      <c r="H77" s="146"/>
      <c r="I77" s="146"/>
      <c r="J77" s="147">
        <f>J178</f>
        <v>0</v>
      </c>
      <c r="K77" s="9"/>
      <c r="L77" s="144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48"/>
      <c r="C78" s="10"/>
      <c r="D78" s="149" t="s">
        <v>154</v>
      </c>
      <c r="E78" s="150"/>
      <c r="F78" s="150"/>
      <c r="G78" s="150"/>
      <c r="H78" s="150"/>
      <c r="I78" s="150"/>
      <c r="J78" s="151">
        <f>J179</f>
        <v>0</v>
      </c>
      <c r="K78" s="10"/>
      <c r="L78" s="14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12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57"/>
      <c r="C80" s="58"/>
      <c r="D80" s="58"/>
      <c r="E80" s="58"/>
      <c r="F80" s="58"/>
      <c r="G80" s="58"/>
      <c r="H80" s="58"/>
      <c r="I80" s="58"/>
      <c r="J80" s="58"/>
      <c r="K80" s="58"/>
      <c r="L80" s="12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59"/>
      <c r="C84" s="60"/>
      <c r="D84" s="60"/>
      <c r="E84" s="60"/>
      <c r="F84" s="60"/>
      <c r="G84" s="60"/>
      <c r="H84" s="60"/>
      <c r="I84" s="60"/>
      <c r="J84" s="60"/>
      <c r="K84" s="60"/>
      <c r="L84" s="12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159</v>
      </c>
      <c r="D85" s="40"/>
      <c r="E85" s="40"/>
      <c r="F85" s="40"/>
      <c r="G85" s="40"/>
      <c r="H85" s="40"/>
      <c r="I85" s="40"/>
      <c r="J85" s="40"/>
      <c r="K85" s="40"/>
      <c r="L85" s="12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12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17</v>
      </c>
      <c r="D87" s="40"/>
      <c r="E87" s="40"/>
      <c r="F87" s="40"/>
      <c r="G87" s="40"/>
      <c r="H87" s="40"/>
      <c r="I87" s="40"/>
      <c r="J87" s="40"/>
      <c r="K87" s="40"/>
      <c r="L87" s="12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0"/>
      <c r="D88" s="40"/>
      <c r="E88" s="126" t="str">
        <f>E7</f>
        <v>Žireč - Kanalizace a čistírna odpadních vod, přípojky splaškové kanalizace</v>
      </c>
      <c r="F88" s="34"/>
      <c r="G88" s="34"/>
      <c r="H88" s="34"/>
      <c r="I88" s="40"/>
      <c r="J88" s="40"/>
      <c r="K88" s="40"/>
      <c r="L88" s="12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4"/>
      <c r="C89" s="34" t="s">
        <v>134</v>
      </c>
      <c r="L89" s="24"/>
    </row>
    <row r="90" s="1" customFormat="1" ht="16.5" customHeight="1">
      <c r="B90" s="24"/>
      <c r="E90" s="126" t="s">
        <v>135</v>
      </c>
      <c r="F90" s="1"/>
      <c r="G90" s="1"/>
      <c r="H90" s="1"/>
      <c r="L90" s="24"/>
    </row>
    <row r="91" s="1" customFormat="1" ht="12" customHeight="1">
      <c r="B91" s="24"/>
      <c r="C91" s="34" t="s">
        <v>136</v>
      </c>
      <c r="L91" s="24"/>
    </row>
    <row r="92" s="2" customFormat="1" ht="16.5" customHeight="1">
      <c r="A92" s="40"/>
      <c r="B92" s="41"/>
      <c r="C92" s="40"/>
      <c r="D92" s="40"/>
      <c r="E92" s="127" t="s">
        <v>137</v>
      </c>
      <c r="F92" s="40"/>
      <c r="G92" s="40"/>
      <c r="H92" s="40"/>
      <c r="I92" s="40"/>
      <c r="J92" s="40"/>
      <c r="K92" s="40"/>
      <c r="L92" s="12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138</v>
      </c>
      <c r="D93" s="40"/>
      <c r="E93" s="40"/>
      <c r="F93" s="40"/>
      <c r="G93" s="40"/>
      <c r="H93" s="40"/>
      <c r="I93" s="40"/>
      <c r="J93" s="40"/>
      <c r="K93" s="40"/>
      <c r="L93" s="12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0"/>
      <c r="D94" s="40"/>
      <c r="E94" s="64" t="str">
        <f>E13</f>
        <v>D.1.IO.2. - PŘÍPOJKA NN</v>
      </c>
      <c r="F94" s="40"/>
      <c r="G94" s="40"/>
      <c r="H94" s="40"/>
      <c r="I94" s="40"/>
      <c r="J94" s="40"/>
      <c r="K94" s="40"/>
      <c r="L94" s="12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12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0"/>
      <c r="E96" s="40"/>
      <c r="F96" s="29" t="str">
        <f>F16</f>
        <v>DVŮR KRÁLOVÉ NAD LABEM, MÍSTNÍ ČÁST ŽIREČ</v>
      </c>
      <c r="G96" s="40"/>
      <c r="H96" s="40"/>
      <c r="I96" s="34" t="s">
        <v>23</v>
      </c>
      <c r="J96" s="66" t="str">
        <f>IF(J16="","",J16)</f>
        <v>3. 1. 2021</v>
      </c>
      <c r="K96" s="40"/>
      <c r="L96" s="12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12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40.05" customHeight="1">
      <c r="A98" s="40"/>
      <c r="B98" s="41"/>
      <c r="C98" s="34" t="s">
        <v>25</v>
      </c>
      <c r="D98" s="40"/>
      <c r="E98" s="40"/>
      <c r="F98" s="29" t="str">
        <f>E19</f>
        <v>Město Dvůr Králové, nám. T.G.Masaryka 38, 544 17</v>
      </c>
      <c r="G98" s="40"/>
      <c r="H98" s="40"/>
      <c r="I98" s="34" t="s">
        <v>31</v>
      </c>
      <c r="J98" s="38" t="str">
        <f>E25</f>
        <v>P-AQUA s.r.o., Jižní 870, 500 03 Hradec Králové</v>
      </c>
      <c r="K98" s="40"/>
      <c r="L98" s="12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25.65" customHeight="1">
      <c r="A99" s="40"/>
      <c r="B99" s="41"/>
      <c r="C99" s="34" t="s">
        <v>29</v>
      </c>
      <c r="D99" s="40"/>
      <c r="E99" s="40"/>
      <c r="F99" s="29" t="str">
        <f>IF(E22="","",E22)</f>
        <v>Vyplň údaj</v>
      </c>
      <c r="G99" s="40"/>
      <c r="H99" s="40"/>
      <c r="I99" s="34" t="s">
        <v>34</v>
      </c>
      <c r="J99" s="38" t="str">
        <f>E28</f>
        <v>Ing. Tomáš Růžička, Ing. Luboš Kasper</v>
      </c>
      <c r="K99" s="40"/>
      <c r="L99" s="12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12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52"/>
      <c r="B101" s="153"/>
      <c r="C101" s="154" t="s">
        <v>160</v>
      </c>
      <c r="D101" s="155" t="s">
        <v>57</v>
      </c>
      <c r="E101" s="155" t="s">
        <v>53</v>
      </c>
      <c r="F101" s="155" t="s">
        <v>54</v>
      </c>
      <c r="G101" s="155" t="s">
        <v>161</v>
      </c>
      <c r="H101" s="155" t="s">
        <v>162</v>
      </c>
      <c r="I101" s="155" t="s">
        <v>163</v>
      </c>
      <c r="J101" s="155" t="s">
        <v>142</v>
      </c>
      <c r="K101" s="156" t="s">
        <v>164</v>
      </c>
      <c r="L101" s="157"/>
      <c r="M101" s="82" t="s">
        <v>3</v>
      </c>
      <c r="N101" s="83" t="s">
        <v>42</v>
      </c>
      <c r="O101" s="83" t="s">
        <v>165</v>
      </c>
      <c r="P101" s="83" t="s">
        <v>166</v>
      </c>
      <c r="Q101" s="83" t="s">
        <v>167</v>
      </c>
      <c r="R101" s="83" t="s">
        <v>168</v>
      </c>
      <c r="S101" s="83" t="s">
        <v>169</v>
      </c>
      <c r="T101" s="84" t="s">
        <v>170</v>
      </c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/>
    </row>
    <row r="102" s="2" customFormat="1" ht="22.8" customHeight="1">
      <c r="A102" s="40"/>
      <c r="B102" s="41"/>
      <c r="C102" s="89" t="s">
        <v>171</v>
      </c>
      <c r="D102" s="40"/>
      <c r="E102" s="40"/>
      <c r="F102" s="40"/>
      <c r="G102" s="40"/>
      <c r="H102" s="40"/>
      <c r="I102" s="40"/>
      <c r="J102" s="158">
        <f>BK102</f>
        <v>0</v>
      </c>
      <c r="K102" s="40"/>
      <c r="L102" s="41"/>
      <c r="M102" s="85"/>
      <c r="N102" s="70"/>
      <c r="O102" s="86"/>
      <c r="P102" s="159">
        <f>P103+P162+P172+P178</f>
        <v>0</v>
      </c>
      <c r="Q102" s="86"/>
      <c r="R102" s="159">
        <f>R103+R162+R172+R178</f>
        <v>45.996980940000007</v>
      </c>
      <c r="S102" s="86"/>
      <c r="T102" s="160">
        <f>T103+T162+T172+T178</f>
        <v>5.4779999999999998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21" t="s">
        <v>71</v>
      </c>
      <c r="AU102" s="21" t="s">
        <v>143</v>
      </c>
      <c r="BK102" s="161">
        <f>BK103+BK162+BK172+BK178</f>
        <v>0</v>
      </c>
    </row>
    <row r="103" s="12" customFormat="1" ht="25.92" customHeight="1">
      <c r="A103" s="12"/>
      <c r="B103" s="162"/>
      <c r="C103" s="12"/>
      <c r="D103" s="163" t="s">
        <v>71</v>
      </c>
      <c r="E103" s="164" t="s">
        <v>172</v>
      </c>
      <c r="F103" s="164" t="s">
        <v>173</v>
      </c>
      <c r="G103" s="12"/>
      <c r="H103" s="12"/>
      <c r="I103" s="165"/>
      <c r="J103" s="166">
        <f>BK103</f>
        <v>0</v>
      </c>
      <c r="K103" s="12"/>
      <c r="L103" s="162"/>
      <c r="M103" s="167"/>
      <c r="N103" s="168"/>
      <c r="O103" s="168"/>
      <c r="P103" s="169">
        <f>P104+P126+P141+P143+P158</f>
        <v>0</v>
      </c>
      <c r="Q103" s="168"/>
      <c r="R103" s="169">
        <f>R104+R126+R141+R143+R158</f>
        <v>45.996980940000007</v>
      </c>
      <c r="S103" s="168"/>
      <c r="T103" s="170">
        <f>T104+T126+T141+T143+T158</f>
        <v>5.4779999999999998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63" t="s">
        <v>79</v>
      </c>
      <c r="AT103" s="171" t="s">
        <v>71</v>
      </c>
      <c r="AU103" s="171" t="s">
        <v>72</v>
      </c>
      <c r="AY103" s="163" t="s">
        <v>174</v>
      </c>
      <c r="BK103" s="172">
        <f>BK104+BK126+BK141+BK143+BK158</f>
        <v>0</v>
      </c>
    </row>
    <row r="104" s="12" customFormat="1" ht="22.8" customHeight="1">
      <c r="A104" s="12"/>
      <c r="B104" s="162"/>
      <c r="C104" s="12"/>
      <c r="D104" s="163" t="s">
        <v>71</v>
      </c>
      <c r="E104" s="173" t="s">
        <v>79</v>
      </c>
      <c r="F104" s="173" t="s">
        <v>175</v>
      </c>
      <c r="G104" s="12"/>
      <c r="H104" s="12"/>
      <c r="I104" s="165"/>
      <c r="J104" s="174">
        <f>BK104</f>
        <v>0</v>
      </c>
      <c r="K104" s="12"/>
      <c r="L104" s="162"/>
      <c r="M104" s="167"/>
      <c r="N104" s="168"/>
      <c r="O104" s="168"/>
      <c r="P104" s="169">
        <f>SUM(P105:P125)</f>
        <v>0</v>
      </c>
      <c r="Q104" s="168"/>
      <c r="R104" s="169">
        <f>SUM(R105:R125)</f>
        <v>29.760000000000002</v>
      </c>
      <c r="S104" s="168"/>
      <c r="T104" s="170">
        <f>SUM(T105:T125)</f>
        <v>5.4779999999999998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63" t="s">
        <v>79</v>
      </c>
      <c r="AT104" s="171" t="s">
        <v>71</v>
      </c>
      <c r="AU104" s="171" t="s">
        <v>79</v>
      </c>
      <c r="AY104" s="163" t="s">
        <v>174</v>
      </c>
      <c r="BK104" s="172">
        <f>SUM(BK105:BK125)</f>
        <v>0</v>
      </c>
    </row>
    <row r="105" s="2" customFormat="1">
      <c r="A105" s="40"/>
      <c r="B105" s="175"/>
      <c r="C105" s="176" t="s">
        <v>79</v>
      </c>
      <c r="D105" s="176" t="s">
        <v>176</v>
      </c>
      <c r="E105" s="177" t="s">
        <v>1370</v>
      </c>
      <c r="F105" s="178" t="s">
        <v>1371</v>
      </c>
      <c r="G105" s="179" t="s">
        <v>179</v>
      </c>
      <c r="H105" s="180">
        <v>8</v>
      </c>
      <c r="I105" s="181"/>
      <c r="J105" s="182">
        <f>ROUND(I105*H105,2)</f>
        <v>0</v>
      </c>
      <c r="K105" s="178" t="s">
        <v>180</v>
      </c>
      <c r="L105" s="41"/>
      <c r="M105" s="183" t="s">
        <v>3</v>
      </c>
      <c r="N105" s="184" t="s">
        <v>43</v>
      </c>
      <c r="O105" s="74"/>
      <c r="P105" s="185">
        <f>O105*H105</f>
        <v>0</v>
      </c>
      <c r="Q105" s="185">
        <v>0</v>
      </c>
      <c r="R105" s="185">
        <f>Q105*H105</f>
        <v>0</v>
      </c>
      <c r="S105" s="185">
        <v>0.32000000000000001</v>
      </c>
      <c r="T105" s="186">
        <f>S105*H105</f>
        <v>2.5600000000000001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187" t="s">
        <v>111</v>
      </c>
      <c r="AT105" s="187" t="s">
        <v>176</v>
      </c>
      <c r="AU105" s="187" t="s">
        <v>81</v>
      </c>
      <c r="AY105" s="21" t="s">
        <v>174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1" t="s">
        <v>79</v>
      </c>
      <c r="BK105" s="188">
        <f>ROUND(I105*H105,2)</f>
        <v>0</v>
      </c>
      <c r="BL105" s="21" t="s">
        <v>111</v>
      </c>
      <c r="BM105" s="187" t="s">
        <v>1372</v>
      </c>
    </row>
    <row r="106" s="13" customFormat="1">
      <c r="A106" s="13"/>
      <c r="B106" s="194"/>
      <c r="C106" s="13"/>
      <c r="D106" s="189" t="s">
        <v>184</v>
      </c>
      <c r="E106" s="195" t="s">
        <v>3</v>
      </c>
      <c r="F106" s="196" t="s">
        <v>1373</v>
      </c>
      <c r="G106" s="13"/>
      <c r="H106" s="197">
        <v>8</v>
      </c>
      <c r="I106" s="198"/>
      <c r="J106" s="13"/>
      <c r="K106" s="13"/>
      <c r="L106" s="194"/>
      <c r="M106" s="199"/>
      <c r="N106" s="200"/>
      <c r="O106" s="200"/>
      <c r="P106" s="200"/>
      <c r="Q106" s="200"/>
      <c r="R106" s="200"/>
      <c r="S106" s="200"/>
      <c r="T106" s="20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195" t="s">
        <v>184</v>
      </c>
      <c r="AU106" s="195" t="s">
        <v>81</v>
      </c>
      <c r="AV106" s="13" t="s">
        <v>81</v>
      </c>
      <c r="AW106" s="13" t="s">
        <v>33</v>
      </c>
      <c r="AX106" s="13" t="s">
        <v>79</v>
      </c>
      <c r="AY106" s="195" t="s">
        <v>174</v>
      </c>
    </row>
    <row r="107" s="2" customFormat="1">
      <c r="A107" s="40"/>
      <c r="B107" s="175"/>
      <c r="C107" s="176" t="s">
        <v>81</v>
      </c>
      <c r="D107" s="176" t="s">
        <v>176</v>
      </c>
      <c r="E107" s="177" t="s">
        <v>1374</v>
      </c>
      <c r="F107" s="178" t="s">
        <v>1375</v>
      </c>
      <c r="G107" s="179" t="s">
        <v>179</v>
      </c>
      <c r="H107" s="180">
        <v>6</v>
      </c>
      <c r="I107" s="181"/>
      <c r="J107" s="182">
        <f>ROUND(I107*H107,2)</f>
        <v>0</v>
      </c>
      <c r="K107" s="178" t="s">
        <v>180</v>
      </c>
      <c r="L107" s="41"/>
      <c r="M107" s="183" t="s">
        <v>3</v>
      </c>
      <c r="N107" s="184" t="s">
        <v>43</v>
      </c>
      <c r="O107" s="74"/>
      <c r="P107" s="185">
        <f>O107*H107</f>
        <v>0</v>
      </c>
      <c r="Q107" s="185">
        <v>0</v>
      </c>
      <c r="R107" s="185">
        <f>Q107*H107</f>
        <v>0</v>
      </c>
      <c r="S107" s="185">
        <v>0.38800000000000001</v>
      </c>
      <c r="T107" s="186">
        <f>S107*H107</f>
        <v>2.3280000000000003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187" t="s">
        <v>111</v>
      </c>
      <c r="AT107" s="187" t="s">
        <v>176</v>
      </c>
      <c r="AU107" s="187" t="s">
        <v>81</v>
      </c>
      <c r="AY107" s="21" t="s">
        <v>174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21" t="s">
        <v>79</v>
      </c>
      <c r="BK107" s="188">
        <f>ROUND(I107*H107,2)</f>
        <v>0</v>
      </c>
      <c r="BL107" s="21" t="s">
        <v>111</v>
      </c>
      <c r="BM107" s="187" t="s">
        <v>1376</v>
      </c>
    </row>
    <row r="108" s="13" customFormat="1">
      <c r="A108" s="13"/>
      <c r="B108" s="194"/>
      <c r="C108" s="13"/>
      <c r="D108" s="189" t="s">
        <v>184</v>
      </c>
      <c r="E108" s="195" t="s">
        <v>3</v>
      </c>
      <c r="F108" s="196" t="s">
        <v>1377</v>
      </c>
      <c r="G108" s="13"/>
      <c r="H108" s="197">
        <v>6</v>
      </c>
      <c r="I108" s="198"/>
      <c r="J108" s="13"/>
      <c r="K108" s="13"/>
      <c r="L108" s="194"/>
      <c r="M108" s="199"/>
      <c r="N108" s="200"/>
      <c r="O108" s="200"/>
      <c r="P108" s="200"/>
      <c r="Q108" s="200"/>
      <c r="R108" s="200"/>
      <c r="S108" s="200"/>
      <c r="T108" s="20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195" t="s">
        <v>184</v>
      </c>
      <c r="AU108" s="195" t="s">
        <v>81</v>
      </c>
      <c r="AV108" s="13" t="s">
        <v>81</v>
      </c>
      <c r="AW108" s="13" t="s">
        <v>33</v>
      </c>
      <c r="AX108" s="13" t="s">
        <v>79</v>
      </c>
      <c r="AY108" s="195" t="s">
        <v>174</v>
      </c>
    </row>
    <row r="109" s="2" customFormat="1" ht="33" customHeight="1">
      <c r="A109" s="40"/>
      <c r="B109" s="175"/>
      <c r="C109" s="176" t="s">
        <v>89</v>
      </c>
      <c r="D109" s="176" t="s">
        <v>176</v>
      </c>
      <c r="E109" s="177" t="s">
        <v>1378</v>
      </c>
      <c r="F109" s="178" t="s">
        <v>1379</v>
      </c>
      <c r="G109" s="179" t="s">
        <v>179</v>
      </c>
      <c r="H109" s="180">
        <v>2</v>
      </c>
      <c r="I109" s="181"/>
      <c r="J109" s="182">
        <f>ROUND(I109*H109,2)</f>
        <v>0</v>
      </c>
      <c r="K109" s="178" t="s">
        <v>180</v>
      </c>
      <c r="L109" s="41"/>
      <c r="M109" s="183" t="s">
        <v>3</v>
      </c>
      <c r="N109" s="184" t="s">
        <v>43</v>
      </c>
      <c r="O109" s="74"/>
      <c r="P109" s="185">
        <f>O109*H109</f>
        <v>0</v>
      </c>
      <c r="Q109" s="185">
        <v>0</v>
      </c>
      <c r="R109" s="185">
        <f>Q109*H109</f>
        <v>0</v>
      </c>
      <c r="S109" s="185">
        <v>0.29499999999999998</v>
      </c>
      <c r="T109" s="186">
        <f>S109*H109</f>
        <v>0.58999999999999997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187" t="s">
        <v>111</v>
      </c>
      <c r="AT109" s="187" t="s">
        <v>176</v>
      </c>
      <c r="AU109" s="187" t="s">
        <v>81</v>
      </c>
      <c r="AY109" s="21" t="s">
        <v>174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1" t="s">
        <v>79</v>
      </c>
      <c r="BK109" s="188">
        <f>ROUND(I109*H109,2)</f>
        <v>0</v>
      </c>
      <c r="BL109" s="21" t="s">
        <v>111</v>
      </c>
      <c r="BM109" s="187" t="s">
        <v>1380</v>
      </c>
    </row>
    <row r="110" s="13" customFormat="1">
      <c r="A110" s="13"/>
      <c r="B110" s="194"/>
      <c r="C110" s="13"/>
      <c r="D110" s="189" t="s">
        <v>184</v>
      </c>
      <c r="E110" s="195" t="s">
        <v>3</v>
      </c>
      <c r="F110" s="196" t="s">
        <v>1381</v>
      </c>
      <c r="G110" s="13"/>
      <c r="H110" s="197">
        <v>2</v>
      </c>
      <c r="I110" s="198"/>
      <c r="J110" s="13"/>
      <c r="K110" s="13"/>
      <c r="L110" s="194"/>
      <c r="M110" s="199"/>
      <c r="N110" s="200"/>
      <c r="O110" s="200"/>
      <c r="P110" s="200"/>
      <c r="Q110" s="200"/>
      <c r="R110" s="200"/>
      <c r="S110" s="200"/>
      <c r="T110" s="20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195" t="s">
        <v>184</v>
      </c>
      <c r="AU110" s="195" t="s">
        <v>81</v>
      </c>
      <c r="AV110" s="13" t="s">
        <v>81</v>
      </c>
      <c r="AW110" s="13" t="s">
        <v>33</v>
      </c>
      <c r="AX110" s="13" t="s">
        <v>79</v>
      </c>
      <c r="AY110" s="195" t="s">
        <v>174</v>
      </c>
    </row>
    <row r="111" s="2" customFormat="1">
      <c r="A111" s="40"/>
      <c r="B111" s="175"/>
      <c r="C111" s="176" t="s">
        <v>111</v>
      </c>
      <c r="D111" s="176" t="s">
        <v>176</v>
      </c>
      <c r="E111" s="177" t="s">
        <v>1382</v>
      </c>
      <c r="F111" s="178" t="s">
        <v>1383</v>
      </c>
      <c r="G111" s="179" t="s">
        <v>242</v>
      </c>
      <c r="H111" s="180">
        <v>26.039999999999999</v>
      </c>
      <c r="I111" s="181"/>
      <c r="J111" s="182">
        <f>ROUND(I111*H111,2)</f>
        <v>0</v>
      </c>
      <c r="K111" s="178" t="s">
        <v>180</v>
      </c>
      <c r="L111" s="41"/>
      <c r="M111" s="183" t="s">
        <v>3</v>
      </c>
      <c r="N111" s="184" t="s">
        <v>43</v>
      </c>
      <c r="O111" s="74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187" t="s">
        <v>111</v>
      </c>
      <c r="AT111" s="187" t="s">
        <v>176</v>
      </c>
      <c r="AU111" s="187" t="s">
        <v>81</v>
      </c>
      <c r="AY111" s="21" t="s">
        <v>174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21" t="s">
        <v>79</v>
      </c>
      <c r="BK111" s="188">
        <f>ROUND(I111*H111,2)</f>
        <v>0</v>
      </c>
      <c r="BL111" s="21" t="s">
        <v>111</v>
      </c>
      <c r="BM111" s="187" t="s">
        <v>1384</v>
      </c>
    </row>
    <row r="112" s="13" customFormat="1">
      <c r="A112" s="13"/>
      <c r="B112" s="194"/>
      <c r="C112" s="13"/>
      <c r="D112" s="189" t="s">
        <v>184</v>
      </c>
      <c r="E112" s="195" t="s">
        <v>3</v>
      </c>
      <c r="F112" s="196" t="s">
        <v>1385</v>
      </c>
      <c r="G112" s="13"/>
      <c r="H112" s="197">
        <v>26.039999999999999</v>
      </c>
      <c r="I112" s="198"/>
      <c r="J112" s="13"/>
      <c r="K112" s="13"/>
      <c r="L112" s="194"/>
      <c r="M112" s="199"/>
      <c r="N112" s="200"/>
      <c r="O112" s="200"/>
      <c r="P112" s="200"/>
      <c r="Q112" s="200"/>
      <c r="R112" s="200"/>
      <c r="S112" s="200"/>
      <c r="T112" s="20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95" t="s">
        <v>184</v>
      </c>
      <c r="AU112" s="195" t="s">
        <v>81</v>
      </c>
      <c r="AV112" s="13" t="s">
        <v>81</v>
      </c>
      <c r="AW112" s="13" t="s">
        <v>33</v>
      </c>
      <c r="AX112" s="13" t="s">
        <v>72</v>
      </c>
      <c r="AY112" s="195" t="s">
        <v>174</v>
      </c>
    </row>
    <row r="113" s="14" customFormat="1">
      <c r="A113" s="14"/>
      <c r="B113" s="202"/>
      <c r="C113" s="14"/>
      <c r="D113" s="189" t="s">
        <v>184</v>
      </c>
      <c r="E113" s="203" t="s">
        <v>3</v>
      </c>
      <c r="F113" s="204" t="s">
        <v>187</v>
      </c>
      <c r="G113" s="14"/>
      <c r="H113" s="205">
        <v>26.039999999999999</v>
      </c>
      <c r="I113" s="206"/>
      <c r="J113" s="14"/>
      <c r="K113" s="14"/>
      <c r="L113" s="202"/>
      <c r="M113" s="207"/>
      <c r="N113" s="208"/>
      <c r="O113" s="208"/>
      <c r="P113" s="208"/>
      <c r="Q113" s="208"/>
      <c r="R113" s="208"/>
      <c r="S113" s="208"/>
      <c r="T113" s="20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03" t="s">
        <v>184</v>
      </c>
      <c r="AU113" s="203" t="s">
        <v>81</v>
      </c>
      <c r="AV113" s="14" t="s">
        <v>111</v>
      </c>
      <c r="AW113" s="14" t="s">
        <v>33</v>
      </c>
      <c r="AX113" s="14" t="s">
        <v>79</v>
      </c>
      <c r="AY113" s="203" t="s">
        <v>174</v>
      </c>
    </row>
    <row r="114" s="2" customFormat="1">
      <c r="A114" s="40"/>
      <c r="B114" s="175"/>
      <c r="C114" s="176" t="s">
        <v>203</v>
      </c>
      <c r="D114" s="176" t="s">
        <v>176</v>
      </c>
      <c r="E114" s="177" t="s">
        <v>559</v>
      </c>
      <c r="F114" s="178" t="s">
        <v>560</v>
      </c>
      <c r="G114" s="179" t="s">
        <v>242</v>
      </c>
      <c r="H114" s="180">
        <v>14.880000000000001</v>
      </c>
      <c r="I114" s="181"/>
      <c r="J114" s="182">
        <f>ROUND(I114*H114,2)</f>
        <v>0</v>
      </c>
      <c r="K114" s="178" t="s">
        <v>180</v>
      </c>
      <c r="L114" s="41"/>
      <c r="M114" s="183" t="s">
        <v>3</v>
      </c>
      <c r="N114" s="184" t="s">
        <v>43</v>
      </c>
      <c r="O114" s="74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187" t="s">
        <v>111</v>
      </c>
      <c r="AT114" s="187" t="s">
        <v>176</v>
      </c>
      <c r="AU114" s="187" t="s">
        <v>81</v>
      </c>
      <c r="AY114" s="21" t="s">
        <v>174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21" t="s">
        <v>79</v>
      </c>
      <c r="BK114" s="188">
        <f>ROUND(I114*H114,2)</f>
        <v>0</v>
      </c>
      <c r="BL114" s="21" t="s">
        <v>111</v>
      </c>
      <c r="BM114" s="187" t="s">
        <v>1386</v>
      </c>
    </row>
    <row r="115" s="13" customFormat="1">
      <c r="A115" s="13"/>
      <c r="B115" s="194"/>
      <c r="C115" s="13"/>
      <c r="D115" s="189" t="s">
        <v>184</v>
      </c>
      <c r="E115" s="195" t="s">
        <v>3</v>
      </c>
      <c r="F115" s="196" t="s">
        <v>1387</v>
      </c>
      <c r="G115" s="13"/>
      <c r="H115" s="197">
        <v>14.880000000000001</v>
      </c>
      <c r="I115" s="198"/>
      <c r="J115" s="13"/>
      <c r="K115" s="13"/>
      <c r="L115" s="194"/>
      <c r="M115" s="199"/>
      <c r="N115" s="200"/>
      <c r="O115" s="200"/>
      <c r="P115" s="200"/>
      <c r="Q115" s="200"/>
      <c r="R115" s="200"/>
      <c r="S115" s="200"/>
      <c r="T115" s="20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95" t="s">
        <v>184</v>
      </c>
      <c r="AU115" s="195" t="s">
        <v>81</v>
      </c>
      <c r="AV115" s="13" t="s">
        <v>81</v>
      </c>
      <c r="AW115" s="13" t="s">
        <v>33</v>
      </c>
      <c r="AX115" s="13" t="s">
        <v>72</v>
      </c>
      <c r="AY115" s="195" t="s">
        <v>174</v>
      </c>
    </row>
    <row r="116" s="14" customFormat="1">
      <c r="A116" s="14"/>
      <c r="B116" s="202"/>
      <c r="C116" s="14"/>
      <c r="D116" s="189" t="s">
        <v>184</v>
      </c>
      <c r="E116" s="203" t="s">
        <v>3</v>
      </c>
      <c r="F116" s="204" t="s">
        <v>187</v>
      </c>
      <c r="G116" s="14"/>
      <c r="H116" s="205">
        <v>14.880000000000001</v>
      </c>
      <c r="I116" s="206"/>
      <c r="J116" s="14"/>
      <c r="K116" s="14"/>
      <c r="L116" s="202"/>
      <c r="M116" s="207"/>
      <c r="N116" s="208"/>
      <c r="O116" s="208"/>
      <c r="P116" s="208"/>
      <c r="Q116" s="208"/>
      <c r="R116" s="208"/>
      <c r="S116" s="208"/>
      <c r="T116" s="209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03" t="s">
        <v>184</v>
      </c>
      <c r="AU116" s="203" t="s">
        <v>81</v>
      </c>
      <c r="AV116" s="14" t="s">
        <v>111</v>
      </c>
      <c r="AW116" s="14" t="s">
        <v>33</v>
      </c>
      <c r="AX116" s="14" t="s">
        <v>79</v>
      </c>
      <c r="AY116" s="203" t="s">
        <v>174</v>
      </c>
    </row>
    <row r="117" s="2" customFormat="1">
      <c r="A117" s="40"/>
      <c r="B117" s="175"/>
      <c r="C117" s="176" t="s">
        <v>207</v>
      </c>
      <c r="D117" s="176" t="s">
        <v>176</v>
      </c>
      <c r="E117" s="177" t="s">
        <v>572</v>
      </c>
      <c r="F117" s="178" t="s">
        <v>573</v>
      </c>
      <c r="G117" s="179" t="s">
        <v>242</v>
      </c>
      <c r="H117" s="180">
        <v>74.400000000000006</v>
      </c>
      <c r="I117" s="181"/>
      <c r="J117" s="182">
        <f>ROUND(I117*H117,2)</f>
        <v>0</v>
      </c>
      <c r="K117" s="178" t="s">
        <v>180</v>
      </c>
      <c r="L117" s="41"/>
      <c r="M117" s="183" t="s">
        <v>3</v>
      </c>
      <c r="N117" s="184" t="s">
        <v>43</v>
      </c>
      <c r="O117" s="74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187" t="s">
        <v>111</v>
      </c>
      <c r="AT117" s="187" t="s">
        <v>176</v>
      </c>
      <c r="AU117" s="187" t="s">
        <v>81</v>
      </c>
      <c r="AY117" s="21" t="s">
        <v>174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21" t="s">
        <v>79</v>
      </c>
      <c r="BK117" s="188">
        <f>ROUND(I117*H117,2)</f>
        <v>0</v>
      </c>
      <c r="BL117" s="21" t="s">
        <v>111</v>
      </c>
      <c r="BM117" s="187" t="s">
        <v>1388</v>
      </c>
    </row>
    <row r="118" s="15" customFormat="1">
      <c r="A118" s="15"/>
      <c r="B118" s="210"/>
      <c r="C118" s="15"/>
      <c r="D118" s="189" t="s">
        <v>184</v>
      </c>
      <c r="E118" s="211" t="s">
        <v>3</v>
      </c>
      <c r="F118" s="212" t="s">
        <v>1389</v>
      </c>
      <c r="G118" s="15"/>
      <c r="H118" s="211" t="s">
        <v>3</v>
      </c>
      <c r="I118" s="213"/>
      <c r="J118" s="15"/>
      <c r="K118" s="15"/>
      <c r="L118" s="210"/>
      <c r="M118" s="214"/>
      <c r="N118" s="215"/>
      <c r="O118" s="215"/>
      <c r="P118" s="215"/>
      <c r="Q118" s="215"/>
      <c r="R118" s="215"/>
      <c r="S118" s="215"/>
      <c r="T118" s="216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11" t="s">
        <v>184</v>
      </c>
      <c r="AU118" s="211" t="s">
        <v>81</v>
      </c>
      <c r="AV118" s="15" t="s">
        <v>79</v>
      </c>
      <c r="AW118" s="15" t="s">
        <v>33</v>
      </c>
      <c r="AX118" s="15" t="s">
        <v>72</v>
      </c>
      <c r="AY118" s="211" t="s">
        <v>174</v>
      </c>
    </row>
    <row r="119" s="13" customFormat="1">
      <c r="A119" s="13"/>
      <c r="B119" s="194"/>
      <c r="C119" s="13"/>
      <c r="D119" s="189" t="s">
        <v>184</v>
      </c>
      <c r="E119" s="195" t="s">
        <v>3</v>
      </c>
      <c r="F119" s="196" t="s">
        <v>1390</v>
      </c>
      <c r="G119" s="13"/>
      <c r="H119" s="197">
        <v>74.400000000000006</v>
      </c>
      <c r="I119" s="198"/>
      <c r="J119" s="13"/>
      <c r="K119" s="13"/>
      <c r="L119" s="194"/>
      <c r="M119" s="199"/>
      <c r="N119" s="200"/>
      <c r="O119" s="200"/>
      <c r="P119" s="200"/>
      <c r="Q119" s="200"/>
      <c r="R119" s="200"/>
      <c r="S119" s="200"/>
      <c r="T119" s="20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195" t="s">
        <v>184</v>
      </c>
      <c r="AU119" s="195" t="s">
        <v>81</v>
      </c>
      <c r="AV119" s="13" t="s">
        <v>81</v>
      </c>
      <c r="AW119" s="13" t="s">
        <v>33</v>
      </c>
      <c r="AX119" s="13" t="s">
        <v>79</v>
      </c>
      <c r="AY119" s="195" t="s">
        <v>174</v>
      </c>
    </row>
    <row r="120" s="2" customFormat="1">
      <c r="A120" s="40"/>
      <c r="B120" s="175"/>
      <c r="C120" s="176" t="s">
        <v>212</v>
      </c>
      <c r="D120" s="176" t="s">
        <v>176</v>
      </c>
      <c r="E120" s="177" t="s">
        <v>1391</v>
      </c>
      <c r="F120" s="178" t="s">
        <v>609</v>
      </c>
      <c r="G120" s="179" t="s">
        <v>242</v>
      </c>
      <c r="H120" s="180">
        <v>14.880000000000001</v>
      </c>
      <c r="I120" s="181"/>
      <c r="J120" s="182">
        <f>ROUND(I120*H120,2)</f>
        <v>0</v>
      </c>
      <c r="K120" s="178" t="s">
        <v>180</v>
      </c>
      <c r="L120" s="41"/>
      <c r="M120" s="183" t="s">
        <v>3</v>
      </c>
      <c r="N120" s="184" t="s">
        <v>43</v>
      </c>
      <c r="O120" s="74"/>
      <c r="P120" s="185">
        <f>O120*H120</f>
        <v>0</v>
      </c>
      <c r="Q120" s="185">
        <v>0</v>
      </c>
      <c r="R120" s="185">
        <f>Q120*H120</f>
        <v>0</v>
      </c>
      <c r="S120" s="185">
        <v>0</v>
      </c>
      <c r="T120" s="18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187" t="s">
        <v>111</v>
      </c>
      <c r="AT120" s="187" t="s">
        <v>176</v>
      </c>
      <c r="AU120" s="187" t="s">
        <v>81</v>
      </c>
      <c r="AY120" s="21" t="s">
        <v>174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21" t="s">
        <v>79</v>
      </c>
      <c r="BK120" s="188">
        <f>ROUND(I120*H120,2)</f>
        <v>0</v>
      </c>
      <c r="BL120" s="21" t="s">
        <v>111</v>
      </c>
      <c r="BM120" s="187" t="s">
        <v>1392</v>
      </c>
    </row>
    <row r="121" s="13" customFormat="1">
      <c r="A121" s="13"/>
      <c r="B121" s="194"/>
      <c r="C121" s="13"/>
      <c r="D121" s="189" t="s">
        <v>184</v>
      </c>
      <c r="E121" s="195" t="s">
        <v>3</v>
      </c>
      <c r="F121" s="196" t="s">
        <v>1387</v>
      </c>
      <c r="G121" s="13"/>
      <c r="H121" s="197">
        <v>14.880000000000001</v>
      </c>
      <c r="I121" s="198"/>
      <c r="J121" s="13"/>
      <c r="K121" s="13"/>
      <c r="L121" s="194"/>
      <c r="M121" s="199"/>
      <c r="N121" s="200"/>
      <c r="O121" s="200"/>
      <c r="P121" s="200"/>
      <c r="Q121" s="200"/>
      <c r="R121" s="200"/>
      <c r="S121" s="200"/>
      <c r="T121" s="20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95" t="s">
        <v>184</v>
      </c>
      <c r="AU121" s="195" t="s">
        <v>81</v>
      </c>
      <c r="AV121" s="13" t="s">
        <v>81</v>
      </c>
      <c r="AW121" s="13" t="s">
        <v>33</v>
      </c>
      <c r="AX121" s="13" t="s">
        <v>72</v>
      </c>
      <c r="AY121" s="195" t="s">
        <v>174</v>
      </c>
    </row>
    <row r="122" s="14" customFormat="1">
      <c r="A122" s="14"/>
      <c r="B122" s="202"/>
      <c r="C122" s="14"/>
      <c r="D122" s="189" t="s">
        <v>184</v>
      </c>
      <c r="E122" s="203" t="s">
        <v>3</v>
      </c>
      <c r="F122" s="204" t="s">
        <v>187</v>
      </c>
      <c r="G122" s="14"/>
      <c r="H122" s="205">
        <v>14.880000000000001</v>
      </c>
      <c r="I122" s="206"/>
      <c r="J122" s="14"/>
      <c r="K122" s="14"/>
      <c r="L122" s="202"/>
      <c r="M122" s="207"/>
      <c r="N122" s="208"/>
      <c r="O122" s="208"/>
      <c r="P122" s="208"/>
      <c r="Q122" s="208"/>
      <c r="R122" s="208"/>
      <c r="S122" s="208"/>
      <c r="T122" s="20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03" t="s">
        <v>184</v>
      </c>
      <c r="AU122" s="203" t="s">
        <v>81</v>
      </c>
      <c r="AV122" s="14" t="s">
        <v>111</v>
      </c>
      <c r="AW122" s="14" t="s">
        <v>33</v>
      </c>
      <c r="AX122" s="14" t="s">
        <v>79</v>
      </c>
      <c r="AY122" s="203" t="s">
        <v>174</v>
      </c>
    </row>
    <row r="123" s="2" customFormat="1" ht="16.5" customHeight="1">
      <c r="A123" s="40"/>
      <c r="B123" s="175"/>
      <c r="C123" s="225" t="s">
        <v>218</v>
      </c>
      <c r="D123" s="225" t="s">
        <v>615</v>
      </c>
      <c r="E123" s="226" t="s">
        <v>1393</v>
      </c>
      <c r="F123" s="227" t="s">
        <v>1394</v>
      </c>
      <c r="G123" s="228" t="s">
        <v>604</v>
      </c>
      <c r="H123" s="229">
        <v>29.760000000000002</v>
      </c>
      <c r="I123" s="230"/>
      <c r="J123" s="231">
        <f>ROUND(I123*H123,2)</f>
        <v>0</v>
      </c>
      <c r="K123" s="227" t="s">
        <v>180</v>
      </c>
      <c r="L123" s="232"/>
      <c r="M123" s="233" t="s">
        <v>3</v>
      </c>
      <c r="N123" s="234" t="s">
        <v>43</v>
      </c>
      <c r="O123" s="74"/>
      <c r="P123" s="185">
        <f>O123*H123</f>
        <v>0</v>
      </c>
      <c r="Q123" s="185">
        <v>1</v>
      </c>
      <c r="R123" s="185">
        <f>Q123*H123</f>
        <v>29.760000000000002</v>
      </c>
      <c r="S123" s="185">
        <v>0</v>
      </c>
      <c r="T123" s="18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187" t="s">
        <v>218</v>
      </c>
      <c r="AT123" s="187" t="s">
        <v>615</v>
      </c>
      <c r="AU123" s="187" t="s">
        <v>81</v>
      </c>
      <c r="AY123" s="21" t="s">
        <v>174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21" t="s">
        <v>79</v>
      </c>
      <c r="BK123" s="188">
        <f>ROUND(I123*H123,2)</f>
        <v>0</v>
      </c>
      <c r="BL123" s="21" t="s">
        <v>111</v>
      </c>
      <c r="BM123" s="187" t="s">
        <v>1395</v>
      </c>
    </row>
    <row r="124" s="13" customFormat="1">
      <c r="A124" s="13"/>
      <c r="B124" s="194"/>
      <c r="C124" s="13"/>
      <c r="D124" s="189" t="s">
        <v>184</v>
      </c>
      <c r="E124" s="195" t="s">
        <v>3</v>
      </c>
      <c r="F124" s="196" t="s">
        <v>1396</v>
      </c>
      <c r="G124" s="13"/>
      <c r="H124" s="197">
        <v>29.760000000000002</v>
      </c>
      <c r="I124" s="198"/>
      <c r="J124" s="13"/>
      <c r="K124" s="13"/>
      <c r="L124" s="194"/>
      <c r="M124" s="199"/>
      <c r="N124" s="200"/>
      <c r="O124" s="200"/>
      <c r="P124" s="200"/>
      <c r="Q124" s="200"/>
      <c r="R124" s="200"/>
      <c r="S124" s="200"/>
      <c r="T124" s="20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95" t="s">
        <v>184</v>
      </c>
      <c r="AU124" s="195" t="s">
        <v>81</v>
      </c>
      <c r="AV124" s="13" t="s">
        <v>81</v>
      </c>
      <c r="AW124" s="13" t="s">
        <v>33</v>
      </c>
      <c r="AX124" s="13" t="s">
        <v>72</v>
      </c>
      <c r="AY124" s="195" t="s">
        <v>174</v>
      </c>
    </row>
    <row r="125" s="14" customFormat="1">
      <c r="A125" s="14"/>
      <c r="B125" s="202"/>
      <c r="C125" s="14"/>
      <c r="D125" s="189" t="s">
        <v>184</v>
      </c>
      <c r="E125" s="203" t="s">
        <v>3</v>
      </c>
      <c r="F125" s="204" t="s">
        <v>187</v>
      </c>
      <c r="G125" s="14"/>
      <c r="H125" s="205">
        <v>29.760000000000002</v>
      </c>
      <c r="I125" s="206"/>
      <c r="J125" s="14"/>
      <c r="K125" s="14"/>
      <c r="L125" s="202"/>
      <c r="M125" s="207"/>
      <c r="N125" s="208"/>
      <c r="O125" s="208"/>
      <c r="P125" s="208"/>
      <c r="Q125" s="208"/>
      <c r="R125" s="208"/>
      <c r="S125" s="208"/>
      <c r="T125" s="20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03" t="s">
        <v>184</v>
      </c>
      <c r="AU125" s="203" t="s">
        <v>81</v>
      </c>
      <c r="AV125" s="14" t="s">
        <v>111</v>
      </c>
      <c r="AW125" s="14" t="s">
        <v>33</v>
      </c>
      <c r="AX125" s="14" t="s">
        <v>79</v>
      </c>
      <c r="AY125" s="203" t="s">
        <v>174</v>
      </c>
    </row>
    <row r="126" s="12" customFormat="1" ht="22.8" customHeight="1">
      <c r="A126" s="12"/>
      <c r="B126" s="162"/>
      <c r="C126" s="12"/>
      <c r="D126" s="163" t="s">
        <v>71</v>
      </c>
      <c r="E126" s="173" t="s">
        <v>203</v>
      </c>
      <c r="F126" s="173" t="s">
        <v>695</v>
      </c>
      <c r="G126" s="12"/>
      <c r="H126" s="12"/>
      <c r="I126" s="165"/>
      <c r="J126" s="174">
        <f>BK126</f>
        <v>0</v>
      </c>
      <c r="K126" s="12"/>
      <c r="L126" s="162"/>
      <c r="M126" s="167"/>
      <c r="N126" s="168"/>
      <c r="O126" s="168"/>
      <c r="P126" s="169">
        <f>SUM(P127:P140)</f>
        <v>0</v>
      </c>
      <c r="Q126" s="168"/>
      <c r="R126" s="169">
        <f>SUM(R127:R140)</f>
        <v>15.886359999999998</v>
      </c>
      <c r="S126" s="168"/>
      <c r="T126" s="170">
        <f>SUM(T127:T140)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3" t="s">
        <v>79</v>
      </c>
      <c r="AT126" s="171" t="s">
        <v>71</v>
      </c>
      <c r="AU126" s="171" t="s">
        <v>79</v>
      </c>
      <c r="AY126" s="163" t="s">
        <v>174</v>
      </c>
      <c r="BK126" s="172">
        <f>SUM(BK127:BK140)</f>
        <v>0</v>
      </c>
    </row>
    <row r="127" s="2" customFormat="1">
      <c r="A127" s="40"/>
      <c r="B127" s="175"/>
      <c r="C127" s="176" t="s">
        <v>223</v>
      </c>
      <c r="D127" s="176" t="s">
        <v>176</v>
      </c>
      <c r="E127" s="177" t="s">
        <v>1397</v>
      </c>
      <c r="F127" s="178" t="s">
        <v>1398</v>
      </c>
      <c r="G127" s="179" t="s">
        <v>179</v>
      </c>
      <c r="H127" s="180">
        <v>8</v>
      </c>
      <c r="I127" s="181"/>
      <c r="J127" s="182">
        <f>ROUND(I127*H127,2)</f>
        <v>0</v>
      </c>
      <c r="K127" s="178" t="s">
        <v>180</v>
      </c>
      <c r="L127" s="41"/>
      <c r="M127" s="183" t="s">
        <v>3</v>
      </c>
      <c r="N127" s="184" t="s">
        <v>43</v>
      </c>
      <c r="O127" s="74"/>
      <c r="P127" s="185">
        <f>O127*H127</f>
        <v>0</v>
      </c>
      <c r="Q127" s="185">
        <v>0.57499999999999996</v>
      </c>
      <c r="R127" s="185">
        <f>Q127*H127</f>
        <v>4.5999999999999996</v>
      </c>
      <c r="S127" s="185">
        <v>0</v>
      </c>
      <c r="T127" s="18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187" t="s">
        <v>111</v>
      </c>
      <c r="AT127" s="187" t="s">
        <v>176</v>
      </c>
      <c r="AU127" s="187" t="s">
        <v>81</v>
      </c>
      <c r="AY127" s="21" t="s">
        <v>174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21" t="s">
        <v>79</v>
      </c>
      <c r="BK127" s="188">
        <f>ROUND(I127*H127,2)</f>
        <v>0</v>
      </c>
      <c r="BL127" s="21" t="s">
        <v>111</v>
      </c>
      <c r="BM127" s="187" t="s">
        <v>1399</v>
      </c>
    </row>
    <row r="128" s="13" customFormat="1">
      <c r="A128" s="13"/>
      <c r="B128" s="194"/>
      <c r="C128" s="13"/>
      <c r="D128" s="189" t="s">
        <v>184</v>
      </c>
      <c r="E128" s="195" t="s">
        <v>3</v>
      </c>
      <c r="F128" s="196" t="s">
        <v>1373</v>
      </c>
      <c r="G128" s="13"/>
      <c r="H128" s="197">
        <v>8</v>
      </c>
      <c r="I128" s="198"/>
      <c r="J128" s="13"/>
      <c r="K128" s="13"/>
      <c r="L128" s="194"/>
      <c r="M128" s="199"/>
      <c r="N128" s="200"/>
      <c r="O128" s="200"/>
      <c r="P128" s="200"/>
      <c r="Q128" s="200"/>
      <c r="R128" s="200"/>
      <c r="S128" s="200"/>
      <c r="T128" s="20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5" t="s">
        <v>184</v>
      </c>
      <c r="AU128" s="195" t="s">
        <v>81</v>
      </c>
      <c r="AV128" s="13" t="s">
        <v>81</v>
      </c>
      <c r="AW128" s="13" t="s">
        <v>33</v>
      </c>
      <c r="AX128" s="13" t="s">
        <v>79</v>
      </c>
      <c r="AY128" s="195" t="s">
        <v>174</v>
      </c>
    </row>
    <row r="129" s="2" customFormat="1">
      <c r="A129" s="40"/>
      <c r="B129" s="175"/>
      <c r="C129" s="176" t="s">
        <v>229</v>
      </c>
      <c r="D129" s="176" t="s">
        <v>176</v>
      </c>
      <c r="E129" s="177" t="s">
        <v>1400</v>
      </c>
      <c r="F129" s="178" t="s">
        <v>1401</v>
      </c>
      <c r="G129" s="179" t="s">
        <v>179</v>
      </c>
      <c r="H129" s="180">
        <v>8</v>
      </c>
      <c r="I129" s="181"/>
      <c r="J129" s="182">
        <f>ROUND(I129*H129,2)</f>
        <v>0</v>
      </c>
      <c r="K129" s="178" t="s">
        <v>180</v>
      </c>
      <c r="L129" s="41"/>
      <c r="M129" s="183" t="s">
        <v>3</v>
      </c>
      <c r="N129" s="184" t="s">
        <v>43</v>
      </c>
      <c r="O129" s="74"/>
      <c r="P129" s="185">
        <f>O129*H129</f>
        <v>0</v>
      </c>
      <c r="Q129" s="185">
        <v>0.57499999999999996</v>
      </c>
      <c r="R129" s="185">
        <f>Q129*H129</f>
        <v>4.5999999999999996</v>
      </c>
      <c r="S129" s="185">
        <v>0</v>
      </c>
      <c r="T129" s="18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187" t="s">
        <v>111</v>
      </c>
      <c r="AT129" s="187" t="s">
        <v>176</v>
      </c>
      <c r="AU129" s="187" t="s">
        <v>81</v>
      </c>
      <c r="AY129" s="21" t="s">
        <v>174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21" t="s">
        <v>79</v>
      </c>
      <c r="BK129" s="188">
        <f>ROUND(I129*H129,2)</f>
        <v>0</v>
      </c>
      <c r="BL129" s="21" t="s">
        <v>111</v>
      </c>
      <c r="BM129" s="187" t="s">
        <v>1402</v>
      </c>
    </row>
    <row r="130" s="13" customFormat="1">
      <c r="A130" s="13"/>
      <c r="B130" s="194"/>
      <c r="C130" s="13"/>
      <c r="D130" s="189" t="s">
        <v>184</v>
      </c>
      <c r="E130" s="195" t="s">
        <v>3</v>
      </c>
      <c r="F130" s="196" t="s">
        <v>1373</v>
      </c>
      <c r="G130" s="13"/>
      <c r="H130" s="197">
        <v>8</v>
      </c>
      <c r="I130" s="198"/>
      <c r="J130" s="13"/>
      <c r="K130" s="13"/>
      <c r="L130" s="194"/>
      <c r="M130" s="199"/>
      <c r="N130" s="200"/>
      <c r="O130" s="200"/>
      <c r="P130" s="200"/>
      <c r="Q130" s="200"/>
      <c r="R130" s="200"/>
      <c r="S130" s="200"/>
      <c r="T130" s="20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5" t="s">
        <v>184</v>
      </c>
      <c r="AU130" s="195" t="s">
        <v>81</v>
      </c>
      <c r="AV130" s="13" t="s">
        <v>81</v>
      </c>
      <c r="AW130" s="13" t="s">
        <v>33</v>
      </c>
      <c r="AX130" s="13" t="s">
        <v>79</v>
      </c>
      <c r="AY130" s="195" t="s">
        <v>174</v>
      </c>
    </row>
    <row r="131" s="2" customFormat="1">
      <c r="A131" s="40"/>
      <c r="B131" s="175"/>
      <c r="C131" s="176" t="s">
        <v>234</v>
      </c>
      <c r="D131" s="176" t="s">
        <v>176</v>
      </c>
      <c r="E131" s="177" t="s">
        <v>1403</v>
      </c>
      <c r="F131" s="178" t="s">
        <v>1404</v>
      </c>
      <c r="G131" s="179" t="s">
        <v>179</v>
      </c>
      <c r="H131" s="180">
        <v>6</v>
      </c>
      <c r="I131" s="181"/>
      <c r="J131" s="182">
        <f>ROUND(I131*H131,2)</f>
        <v>0</v>
      </c>
      <c r="K131" s="178" t="s">
        <v>180</v>
      </c>
      <c r="L131" s="41"/>
      <c r="M131" s="183" t="s">
        <v>3</v>
      </c>
      <c r="N131" s="184" t="s">
        <v>43</v>
      </c>
      <c r="O131" s="74"/>
      <c r="P131" s="185">
        <f>O131*H131</f>
        <v>0</v>
      </c>
      <c r="Q131" s="185">
        <v>0.39561000000000002</v>
      </c>
      <c r="R131" s="185">
        <f>Q131*H131</f>
        <v>2.3736600000000001</v>
      </c>
      <c r="S131" s="185">
        <v>0</v>
      </c>
      <c r="T131" s="18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187" t="s">
        <v>111</v>
      </c>
      <c r="AT131" s="187" t="s">
        <v>176</v>
      </c>
      <c r="AU131" s="187" t="s">
        <v>81</v>
      </c>
      <c r="AY131" s="21" t="s">
        <v>174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21" t="s">
        <v>79</v>
      </c>
      <c r="BK131" s="188">
        <f>ROUND(I131*H131,2)</f>
        <v>0</v>
      </c>
      <c r="BL131" s="21" t="s">
        <v>111</v>
      </c>
      <c r="BM131" s="187" t="s">
        <v>1405</v>
      </c>
    </row>
    <row r="132" s="13" customFormat="1">
      <c r="A132" s="13"/>
      <c r="B132" s="194"/>
      <c r="C132" s="13"/>
      <c r="D132" s="189" t="s">
        <v>184</v>
      </c>
      <c r="E132" s="195" t="s">
        <v>3</v>
      </c>
      <c r="F132" s="196" t="s">
        <v>1377</v>
      </c>
      <c r="G132" s="13"/>
      <c r="H132" s="197">
        <v>6</v>
      </c>
      <c r="I132" s="198"/>
      <c r="J132" s="13"/>
      <c r="K132" s="13"/>
      <c r="L132" s="194"/>
      <c r="M132" s="199"/>
      <c r="N132" s="200"/>
      <c r="O132" s="200"/>
      <c r="P132" s="200"/>
      <c r="Q132" s="200"/>
      <c r="R132" s="200"/>
      <c r="S132" s="200"/>
      <c r="T132" s="20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5" t="s">
        <v>184</v>
      </c>
      <c r="AU132" s="195" t="s">
        <v>81</v>
      </c>
      <c r="AV132" s="13" t="s">
        <v>81</v>
      </c>
      <c r="AW132" s="13" t="s">
        <v>33</v>
      </c>
      <c r="AX132" s="13" t="s">
        <v>79</v>
      </c>
      <c r="AY132" s="195" t="s">
        <v>174</v>
      </c>
    </row>
    <row r="133" s="2" customFormat="1">
      <c r="A133" s="40"/>
      <c r="B133" s="175"/>
      <c r="C133" s="176" t="s">
        <v>239</v>
      </c>
      <c r="D133" s="176" t="s">
        <v>176</v>
      </c>
      <c r="E133" s="177" t="s">
        <v>1406</v>
      </c>
      <c r="F133" s="178" t="s">
        <v>1407</v>
      </c>
      <c r="G133" s="179" t="s">
        <v>179</v>
      </c>
      <c r="H133" s="180">
        <v>6</v>
      </c>
      <c r="I133" s="181"/>
      <c r="J133" s="182">
        <f>ROUND(I133*H133,2)</f>
        <v>0</v>
      </c>
      <c r="K133" s="178" t="s">
        <v>180</v>
      </c>
      <c r="L133" s="41"/>
      <c r="M133" s="183" t="s">
        <v>3</v>
      </c>
      <c r="N133" s="184" t="s">
        <v>43</v>
      </c>
      <c r="O133" s="74"/>
      <c r="P133" s="185">
        <f>O133*H133</f>
        <v>0</v>
      </c>
      <c r="Q133" s="185">
        <v>0.37536000000000003</v>
      </c>
      <c r="R133" s="185">
        <f>Q133*H133</f>
        <v>2.2521599999999999</v>
      </c>
      <c r="S133" s="185">
        <v>0</v>
      </c>
      <c r="T133" s="18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187" t="s">
        <v>111</v>
      </c>
      <c r="AT133" s="187" t="s">
        <v>176</v>
      </c>
      <c r="AU133" s="187" t="s">
        <v>81</v>
      </c>
      <c r="AY133" s="21" t="s">
        <v>174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21" t="s">
        <v>79</v>
      </c>
      <c r="BK133" s="188">
        <f>ROUND(I133*H133,2)</f>
        <v>0</v>
      </c>
      <c r="BL133" s="21" t="s">
        <v>111</v>
      </c>
      <c r="BM133" s="187" t="s">
        <v>1408</v>
      </c>
    </row>
    <row r="134" s="13" customFormat="1">
      <c r="A134" s="13"/>
      <c r="B134" s="194"/>
      <c r="C134" s="13"/>
      <c r="D134" s="189" t="s">
        <v>184</v>
      </c>
      <c r="E134" s="195" t="s">
        <v>3</v>
      </c>
      <c r="F134" s="196" t="s">
        <v>1377</v>
      </c>
      <c r="G134" s="13"/>
      <c r="H134" s="197">
        <v>6</v>
      </c>
      <c r="I134" s="198"/>
      <c r="J134" s="13"/>
      <c r="K134" s="13"/>
      <c r="L134" s="194"/>
      <c r="M134" s="199"/>
      <c r="N134" s="200"/>
      <c r="O134" s="200"/>
      <c r="P134" s="200"/>
      <c r="Q134" s="200"/>
      <c r="R134" s="200"/>
      <c r="S134" s="200"/>
      <c r="T134" s="20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5" t="s">
        <v>184</v>
      </c>
      <c r="AU134" s="195" t="s">
        <v>81</v>
      </c>
      <c r="AV134" s="13" t="s">
        <v>81</v>
      </c>
      <c r="AW134" s="13" t="s">
        <v>33</v>
      </c>
      <c r="AX134" s="13" t="s">
        <v>79</v>
      </c>
      <c r="AY134" s="195" t="s">
        <v>174</v>
      </c>
    </row>
    <row r="135" s="2" customFormat="1">
      <c r="A135" s="40"/>
      <c r="B135" s="175"/>
      <c r="C135" s="176" t="s">
        <v>247</v>
      </c>
      <c r="D135" s="176" t="s">
        <v>176</v>
      </c>
      <c r="E135" s="177" t="s">
        <v>1409</v>
      </c>
      <c r="F135" s="178" t="s">
        <v>1410</v>
      </c>
      <c r="G135" s="179" t="s">
        <v>179</v>
      </c>
      <c r="H135" s="180">
        <v>6</v>
      </c>
      <c r="I135" s="181"/>
      <c r="J135" s="182">
        <f>ROUND(I135*H135,2)</f>
        <v>0</v>
      </c>
      <c r="K135" s="178" t="s">
        <v>180</v>
      </c>
      <c r="L135" s="41"/>
      <c r="M135" s="183" t="s">
        <v>3</v>
      </c>
      <c r="N135" s="184" t="s">
        <v>43</v>
      </c>
      <c r="O135" s="74"/>
      <c r="P135" s="185">
        <f>O135*H135</f>
        <v>0</v>
      </c>
      <c r="Q135" s="185">
        <v>0.20745</v>
      </c>
      <c r="R135" s="185">
        <f>Q135*H135</f>
        <v>1.2446999999999999</v>
      </c>
      <c r="S135" s="185">
        <v>0</v>
      </c>
      <c r="T135" s="18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187" t="s">
        <v>111</v>
      </c>
      <c r="AT135" s="187" t="s">
        <v>176</v>
      </c>
      <c r="AU135" s="187" t="s">
        <v>81</v>
      </c>
      <c r="AY135" s="21" t="s">
        <v>174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21" t="s">
        <v>79</v>
      </c>
      <c r="BK135" s="188">
        <f>ROUND(I135*H135,2)</f>
        <v>0</v>
      </c>
      <c r="BL135" s="21" t="s">
        <v>111</v>
      </c>
      <c r="BM135" s="187" t="s">
        <v>1411</v>
      </c>
    </row>
    <row r="136" s="13" customFormat="1">
      <c r="A136" s="13"/>
      <c r="B136" s="194"/>
      <c r="C136" s="13"/>
      <c r="D136" s="189" t="s">
        <v>184</v>
      </c>
      <c r="E136" s="195" t="s">
        <v>3</v>
      </c>
      <c r="F136" s="196" t="s">
        <v>1377</v>
      </c>
      <c r="G136" s="13"/>
      <c r="H136" s="197">
        <v>6</v>
      </c>
      <c r="I136" s="198"/>
      <c r="J136" s="13"/>
      <c r="K136" s="13"/>
      <c r="L136" s="194"/>
      <c r="M136" s="199"/>
      <c r="N136" s="200"/>
      <c r="O136" s="200"/>
      <c r="P136" s="200"/>
      <c r="Q136" s="200"/>
      <c r="R136" s="200"/>
      <c r="S136" s="200"/>
      <c r="T136" s="20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5" t="s">
        <v>184</v>
      </c>
      <c r="AU136" s="195" t="s">
        <v>81</v>
      </c>
      <c r="AV136" s="13" t="s">
        <v>81</v>
      </c>
      <c r="AW136" s="13" t="s">
        <v>33</v>
      </c>
      <c r="AX136" s="13" t="s">
        <v>79</v>
      </c>
      <c r="AY136" s="195" t="s">
        <v>174</v>
      </c>
    </row>
    <row r="137" s="2" customFormat="1">
      <c r="A137" s="40"/>
      <c r="B137" s="175"/>
      <c r="C137" s="176" t="s">
        <v>252</v>
      </c>
      <c r="D137" s="176" t="s">
        <v>176</v>
      </c>
      <c r="E137" s="177" t="s">
        <v>1412</v>
      </c>
      <c r="F137" s="178" t="s">
        <v>1413</v>
      </c>
      <c r="G137" s="179" t="s">
        <v>179</v>
      </c>
      <c r="H137" s="180">
        <v>2</v>
      </c>
      <c r="I137" s="181"/>
      <c r="J137" s="182">
        <f>ROUND(I137*H137,2)</f>
        <v>0</v>
      </c>
      <c r="K137" s="178" t="s">
        <v>180</v>
      </c>
      <c r="L137" s="41"/>
      <c r="M137" s="183" t="s">
        <v>3</v>
      </c>
      <c r="N137" s="184" t="s">
        <v>43</v>
      </c>
      <c r="O137" s="74"/>
      <c r="P137" s="185">
        <f>O137*H137</f>
        <v>0</v>
      </c>
      <c r="Q137" s="185">
        <v>0.40792</v>
      </c>
      <c r="R137" s="185">
        <f>Q137*H137</f>
        <v>0.81584000000000001</v>
      </c>
      <c r="S137" s="185">
        <v>0</v>
      </c>
      <c r="T137" s="18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187" t="s">
        <v>111</v>
      </c>
      <c r="AT137" s="187" t="s">
        <v>176</v>
      </c>
      <c r="AU137" s="187" t="s">
        <v>81</v>
      </c>
      <c r="AY137" s="21" t="s">
        <v>174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21" t="s">
        <v>79</v>
      </c>
      <c r="BK137" s="188">
        <f>ROUND(I137*H137,2)</f>
        <v>0</v>
      </c>
      <c r="BL137" s="21" t="s">
        <v>111</v>
      </c>
      <c r="BM137" s="187" t="s">
        <v>1414</v>
      </c>
    </row>
    <row r="138" s="13" customFormat="1">
      <c r="A138" s="13"/>
      <c r="B138" s="194"/>
      <c r="C138" s="13"/>
      <c r="D138" s="189" t="s">
        <v>184</v>
      </c>
      <c r="E138" s="195" t="s">
        <v>3</v>
      </c>
      <c r="F138" s="196" t="s">
        <v>1381</v>
      </c>
      <c r="G138" s="13"/>
      <c r="H138" s="197">
        <v>2</v>
      </c>
      <c r="I138" s="198"/>
      <c r="J138" s="13"/>
      <c r="K138" s="13"/>
      <c r="L138" s="194"/>
      <c r="M138" s="199"/>
      <c r="N138" s="200"/>
      <c r="O138" s="200"/>
      <c r="P138" s="200"/>
      <c r="Q138" s="200"/>
      <c r="R138" s="200"/>
      <c r="S138" s="200"/>
      <c r="T138" s="20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5" t="s">
        <v>184</v>
      </c>
      <c r="AU138" s="195" t="s">
        <v>81</v>
      </c>
      <c r="AV138" s="13" t="s">
        <v>81</v>
      </c>
      <c r="AW138" s="13" t="s">
        <v>33</v>
      </c>
      <c r="AX138" s="13" t="s">
        <v>79</v>
      </c>
      <c r="AY138" s="195" t="s">
        <v>174</v>
      </c>
    </row>
    <row r="139" s="2" customFormat="1" ht="16.5" customHeight="1">
      <c r="A139" s="40"/>
      <c r="B139" s="175"/>
      <c r="C139" s="176" t="s">
        <v>9</v>
      </c>
      <c r="D139" s="176" t="s">
        <v>176</v>
      </c>
      <c r="E139" s="177" t="s">
        <v>714</v>
      </c>
      <c r="F139" s="178" t="s">
        <v>715</v>
      </c>
      <c r="G139" s="179" t="s">
        <v>179</v>
      </c>
      <c r="H139" s="180">
        <v>6</v>
      </c>
      <c r="I139" s="181"/>
      <c r="J139" s="182">
        <f>ROUND(I139*H139,2)</f>
        <v>0</v>
      </c>
      <c r="K139" s="178" t="s">
        <v>3</v>
      </c>
      <c r="L139" s="41"/>
      <c r="M139" s="183" t="s">
        <v>3</v>
      </c>
      <c r="N139" s="184" t="s">
        <v>43</v>
      </c>
      <c r="O139" s="74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187" t="s">
        <v>111</v>
      </c>
      <c r="AT139" s="187" t="s">
        <v>176</v>
      </c>
      <c r="AU139" s="187" t="s">
        <v>81</v>
      </c>
      <c r="AY139" s="21" t="s">
        <v>174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21" t="s">
        <v>79</v>
      </c>
      <c r="BK139" s="188">
        <f>ROUND(I139*H139,2)</f>
        <v>0</v>
      </c>
      <c r="BL139" s="21" t="s">
        <v>111</v>
      </c>
      <c r="BM139" s="187" t="s">
        <v>1415</v>
      </c>
    </row>
    <row r="140" s="13" customFormat="1">
      <c r="A140" s="13"/>
      <c r="B140" s="194"/>
      <c r="C140" s="13"/>
      <c r="D140" s="189" t="s">
        <v>184</v>
      </c>
      <c r="E140" s="195" t="s">
        <v>3</v>
      </c>
      <c r="F140" s="196" t="s">
        <v>1377</v>
      </c>
      <c r="G140" s="13"/>
      <c r="H140" s="197">
        <v>6</v>
      </c>
      <c r="I140" s="198"/>
      <c r="J140" s="13"/>
      <c r="K140" s="13"/>
      <c r="L140" s="194"/>
      <c r="M140" s="199"/>
      <c r="N140" s="200"/>
      <c r="O140" s="200"/>
      <c r="P140" s="200"/>
      <c r="Q140" s="200"/>
      <c r="R140" s="200"/>
      <c r="S140" s="200"/>
      <c r="T140" s="20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5" t="s">
        <v>184</v>
      </c>
      <c r="AU140" s="195" t="s">
        <v>81</v>
      </c>
      <c r="AV140" s="13" t="s">
        <v>81</v>
      </c>
      <c r="AW140" s="13" t="s">
        <v>33</v>
      </c>
      <c r="AX140" s="13" t="s">
        <v>79</v>
      </c>
      <c r="AY140" s="195" t="s">
        <v>174</v>
      </c>
    </row>
    <row r="141" s="12" customFormat="1" ht="22.8" customHeight="1">
      <c r="A141" s="12"/>
      <c r="B141" s="162"/>
      <c r="C141" s="12"/>
      <c r="D141" s="163" t="s">
        <v>71</v>
      </c>
      <c r="E141" s="173" t="s">
        <v>218</v>
      </c>
      <c r="F141" s="173" t="s">
        <v>726</v>
      </c>
      <c r="G141" s="12"/>
      <c r="H141" s="12"/>
      <c r="I141" s="165"/>
      <c r="J141" s="174">
        <f>BK141</f>
        <v>0</v>
      </c>
      <c r="K141" s="12"/>
      <c r="L141" s="162"/>
      <c r="M141" s="167"/>
      <c r="N141" s="168"/>
      <c r="O141" s="168"/>
      <c r="P141" s="169">
        <f>P142</f>
        <v>0</v>
      </c>
      <c r="Q141" s="168"/>
      <c r="R141" s="169">
        <f>R142</f>
        <v>0.0063</v>
      </c>
      <c r="S141" s="168"/>
      <c r="T141" s="170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63" t="s">
        <v>79</v>
      </c>
      <c r="AT141" s="171" t="s">
        <v>71</v>
      </c>
      <c r="AU141" s="171" t="s">
        <v>79</v>
      </c>
      <c r="AY141" s="163" t="s">
        <v>174</v>
      </c>
      <c r="BK141" s="172">
        <f>BK142</f>
        <v>0</v>
      </c>
    </row>
    <row r="142" s="2" customFormat="1" ht="16.5" customHeight="1">
      <c r="A142" s="40"/>
      <c r="B142" s="175"/>
      <c r="C142" s="176" t="s">
        <v>351</v>
      </c>
      <c r="D142" s="176" t="s">
        <v>176</v>
      </c>
      <c r="E142" s="177" t="s">
        <v>1350</v>
      </c>
      <c r="F142" s="178" t="s">
        <v>1351</v>
      </c>
      <c r="G142" s="179" t="s">
        <v>210</v>
      </c>
      <c r="H142" s="180">
        <v>70</v>
      </c>
      <c r="I142" s="181"/>
      <c r="J142" s="182">
        <f>ROUND(I142*H142,2)</f>
        <v>0</v>
      </c>
      <c r="K142" s="178" t="s">
        <v>180</v>
      </c>
      <c r="L142" s="41"/>
      <c r="M142" s="183" t="s">
        <v>3</v>
      </c>
      <c r="N142" s="184" t="s">
        <v>43</v>
      </c>
      <c r="O142" s="74"/>
      <c r="P142" s="185">
        <f>O142*H142</f>
        <v>0</v>
      </c>
      <c r="Q142" s="185">
        <v>9.0000000000000006E-05</v>
      </c>
      <c r="R142" s="185">
        <f>Q142*H142</f>
        <v>0.0063</v>
      </c>
      <c r="S142" s="185">
        <v>0</v>
      </c>
      <c r="T142" s="18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187" t="s">
        <v>111</v>
      </c>
      <c r="AT142" s="187" t="s">
        <v>176</v>
      </c>
      <c r="AU142" s="187" t="s">
        <v>81</v>
      </c>
      <c r="AY142" s="21" t="s">
        <v>174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21" t="s">
        <v>79</v>
      </c>
      <c r="BK142" s="188">
        <f>ROUND(I142*H142,2)</f>
        <v>0</v>
      </c>
      <c r="BL142" s="21" t="s">
        <v>111</v>
      </c>
      <c r="BM142" s="187" t="s">
        <v>1416</v>
      </c>
    </row>
    <row r="143" s="12" customFormat="1" ht="22.8" customHeight="1">
      <c r="A143" s="12"/>
      <c r="B143" s="162"/>
      <c r="C143" s="12"/>
      <c r="D143" s="163" t="s">
        <v>71</v>
      </c>
      <c r="E143" s="173" t="s">
        <v>223</v>
      </c>
      <c r="F143" s="173" t="s">
        <v>849</v>
      </c>
      <c r="G143" s="12"/>
      <c r="H143" s="12"/>
      <c r="I143" s="165"/>
      <c r="J143" s="174">
        <f>BK143</f>
        <v>0</v>
      </c>
      <c r="K143" s="12"/>
      <c r="L143" s="162"/>
      <c r="M143" s="167"/>
      <c r="N143" s="168"/>
      <c r="O143" s="168"/>
      <c r="P143" s="169">
        <f>SUM(P144:P157)</f>
        <v>0</v>
      </c>
      <c r="Q143" s="168"/>
      <c r="R143" s="169">
        <f>SUM(R144:R157)</f>
        <v>0.34432093999999996</v>
      </c>
      <c r="S143" s="168"/>
      <c r="T143" s="170">
        <f>SUM(T144:T157)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63" t="s">
        <v>79</v>
      </c>
      <c r="AT143" s="171" t="s">
        <v>71</v>
      </c>
      <c r="AU143" s="171" t="s">
        <v>79</v>
      </c>
      <c r="AY143" s="163" t="s">
        <v>174</v>
      </c>
      <c r="BK143" s="172">
        <f>SUM(BK144:BK157)</f>
        <v>0</v>
      </c>
    </row>
    <row r="144" s="2" customFormat="1">
      <c r="A144" s="40"/>
      <c r="B144" s="175"/>
      <c r="C144" s="176" t="s">
        <v>436</v>
      </c>
      <c r="D144" s="176" t="s">
        <v>176</v>
      </c>
      <c r="E144" s="177" t="s">
        <v>851</v>
      </c>
      <c r="F144" s="178" t="s">
        <v>852</v>
      </c>
      <c r="G144" s="179" t="s">
        <v>210</v>
      </c>
      <c r="H144" s="180">
        <v>2</v>
      </c>
      <c r="I144" s="181"/>
      <c r="J144" s="182">
        <f>ROUND(I144*H144,2)</f>
        <v>0</v>
      </c>
      <c r="K144" s="178" t="s">
        <v>3</v>
      </c>
      <c r="L144" s="41"/>
      <c r="M144" s="183" t="s">
        <v>3</v>
      </c>
      <c r="N144" s="184" t="s">
        <v>43</v>
      </c>
      <c r="O144" s="74"/>
      <c r="P144" s="185">
        <f>O144*H144</f>
        <v>0</v>
      </c>
      <c r="Q144" s="185">
        <v>0.16849059999999999</v>
      </c>
      <c r="R144" s="185">
        <f>Q144*H144</f>
        <v>0.33698119999999998</v>
      </c>
      <c r="S144" s="185">
        <v>0</v>
      </c>
      <c r="T144" s="18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187" t="s">
        <v>111</v>
      </c>
      <c r="AT144" s="187" t="s">
        <v>176</v>
      </c>
      <c r="AU144" s="187" t="s">
        <v>81</v>
      </c>
      <c r="AY144" s="21" t="s">
        <v>174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21" t="s">
        <v>79</v>
      </c>
      <c r="BK144" s="188">
        <f>ROUND(I144*H144,2)</f>
        <v>0</v>
      </c>
      <c r="BL144" s="21" t="s">
        <v>111</v>
      </c>
      <c r="BM144" s="187" t="s">
        <v>1417</v>
      </c>
    </row>
    <row r="145" s="2" customFormat="1">
      <c r="A145" s="40"/>
      <c r="B145" s="41"/>
      <c r="C145" s="40"/>
      <c r="D145" s="189" t="s">
        <v>182</v>
      </c>
      <c r="E145" s="40"/>
      <c r="F145" s="190" t="s">
        <v>854</v>
      </c>
      <c r="G145" s="40"/>
      <c r="H145" s="40"/>
      <c r="I145" s="191"/>
      <c r="J145" s="40"/>
      <c r="K145" s="40"/>
      <c r="L145" s="41"/>
      <c r="M145" s="192"/>
      <c r="N145" s="193"/>
      <c r="O145" s="74"/>
      <c r="P145" s="74"/>
      <c r="Q145" s="74"/>
      <c r="R145" s="74"/>
      <c r="S145" s="74"/>
      <c r="T145" s="75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21" t="s">
        <v>182</v>
      </c>
      <c r="AU145" s="21" t="s">
        <v>81</v>
      </c>
    </row>
    <row r="146" s="2" customFormat="1" ht="33" customHeight="1">
      <c r="A146" s="40"/>
      <c r="B146" s="175"/>
      <c r="C146" s="176" t="s">
        <v>441</v>
      </c>
      <c r="D146" s="176" t="s">
        <v>176</v>
      </c>
      <c r="E146" s="177" t="s">
        <v>856</v>
      </c>
      <c r="F146" s="178" t="s">
        <v>857</v>
      </c>
      <c r="G146" s="179" t="s">
        <v>210</v>
      </c>
      <c r="H146" s="180">
        <v>12</v>
      </c>
      <c r="I146" s="181"/>
      <c r="J146" s="182">
        <f>ROUND(I146*H146,2)</f>
        <v>0</v>
      </c>
      <c r="K146" s="178" t="s">
        <v>180</v>
      </c>
      <c r="L146" s="41"/>
      <c r="M146" s="183" t="s">
        <v>3</v>
      </c>
      <c r="N146" s="184" t="s">
        <v>43</v>
      </c>
      <c r="O146" s="74"/>
      <c r="P146" s="185">
        <f>O146*H146</f>
        <v>0</v>
      </c>
      <c r="Q146" s="185">
        <v>0.00060999999999999997</v>
      </c>
      <c r="R146" s="185">
        <f>Q146*H146</f>
        <v>0.0073200000000000001</v>
      </c>
      <c r="S146" s="185">
        <v>0</v>
      </c>
      <c r="T146" s="18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187" t="s">
        <v>111</v>
      </c>
      <c r="AT146" s="187" t="s">
        <v>176</v>
      </c>
      <c r="AU146" s="187" t="s">
        <v>81</v>
      </c>
      <c r="AY146" s="21" t="s">
        <v>174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21" t="s">
        <v>79</v>
      </c>
      <c r="BK146" s="188">
        <f>ROUND(I146*H146,2)</f>
        <v>0</v>
      </c>
      <c r="BL146" s="21" t="s">
        <v>111</v>
      </c>
      <c r="BM146" s="187" t="s">
        <v>1418</v>
      </c>
    </row>
    <row r="147" s="13" customFormat="1">
      <c r="A147" s="13"/>
      <c r="B147" s="194"/>
      <c r="C147" s="13"/>
      <c r="D147" s="189" t="s">
        <v>184</v>
      </c>
      <c r="E147" s="195" t="s">
        <v>3</v>
      </c>
      <c r="F147" s="196" t="s">
        <v>1419</v>
      </c>
      <c r="G147" s="13"/>
      <c r="H147" s="197">
        <v>12</v>
      </c>
      <c r="I147" s="198"/>
      <c r="J147" s="13"/>
      <c r="K147" s="13"/>
      <c r="L147" s="194"/>
      <c r="M147" s="199"/>
      <c r="N147" s="200"/>
      <c r="O147" s="200"/>
      <c r="P147" s="200"/>
      <c r="Q147" s="200"/>
      <c r="R147" s="200"/>
      <c r="S147" s="200"/>
      <c r="T147" s="20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5" t="s">
        <v>184</v>
      </c>
      <c r="AU147" s="195" t="s">
        <v>81</v>
      </c>
      <c r="AV147" s="13" t="s">
        <v>81</v>
      </c>
      <c r="AW147" s="13" t="s">
        <v>33</v>
      </c>
      <c r="AX147" s="13" t="s">
        <v>72</v>
      </c>
      <c r="AY147" s="195" t="s">
        <v>174</v>
      </c>
    </row>
    <row r="148" s="14" customFormat="1">
      <c r="A148" s="14"/>
      <c r="B148" s="202"/>
      <c r="C148" s="14"/>
      <c r="D148" s="189" t="s">
        <v>184</v>
      </c>
      <c r="E148" s="203" t="s">
        <v>3</v>
      </c>
      <c r="F148" s="204" t="s">
        <v>187</v>
      </c>
      <c r="G148" s="14"/>
      <c r="H148" s="205">
        <v>12</v>
      </c>
      <c r="I148" s="206"/>
      <c r="J148" s="14"/>
      <c r="K148" s="14"/>
      <c r="L148" s="202"/>
      <c r="M148" s="207"/>
      <c r="N148" s="208"/>
      <c r="O148" s="208"/>
      <c r="P148" s="208"/>
      <c r="Q148" s="208"/>
      <c r="R148" s="208"/>
      <c r="S148" s="208"/>
      <c r="T148" s="20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03" t="s">
        <v>184</v>
      </c>
      <c r="AU148" s="203" t="s">
        <v>81</v>
      </c>
      <c r="AV148" s="14" t="s">
        <v>111</v>
      </c>
      <c r="AW148" s="14" t="s">
        <v>33</v>
      </c>
      <c r="AX148" s="14" t="s">
        <v>79</v>
      </c>
      <c r="AY148" s="203" t="s">
        <v>174</v>
      </c>
    </row>
    <row r="149" s="2" customFormat="1" ht="16.5" customHeight="1">
      <c r="A149" s="40"/>
      <c r="B149" s="175"/>
      <c r="C149" s="176" t="s">
        <v>515</v>
      </c>
      <c r="D149" s="176" t="s">
        <v>176</v>
      </c>
      <c r="E149" s="177" t="s">
        <v>861</v>
      </c>
      <c r="F149" s="178" t="s">
        <v>862</v>
      </c>
      <c r="G149" s="179" t="s">
        <v>210</v>
      </c>
      <c r="H149" s="180">
        <v>12</v>
      </c>
      <c r="I149" s="181"/>
      <c r="J149" s="182">
        <f>ROUND(I149*H149,2)</f>
        <v>0</v>
      </c>
      <c r="K149" s="178" t="s">
        <v>3</v>
      </c>
      <c r="L149" s="41"/>
      <c r="M149" s="183" t="s">
        <v>3</v>
      </c>
      <c r="N149" s="184" t="s">
        <v>43</v>
      </c>
      <c r="O149" s="74"/>
      <c r="P149" s="185">
        <f>O149*H149</f>
        <v>0</v>
      </c>
      <c r="Q149" s="185">
        <v>1.6449999999999999E-06</v>
      </c>
      <c r="R149" s="185">
        <f>Q149*H149</f>
        <v>1.9739999999999997E-05</v>
      </c>
      <c r="S149" s="185">
        <v>0</v>
      </c>
      <c r="T149" s="18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187" t="s">
        <v>111</v>
      </c>
      <c r="AT149" s="187" t="s">
        <v>176</v>
      </c>
      <c r="AU149" s="187" t="s">
        <v>81</v>
      </c>
      <c r="AY149" s="21" t="s">
        <v>174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21" t="s">
        <v>79</v>
      </c>
      <c r="BK149" s="188">
        <f>ROUND(I149*H149,2)</f>
        <v>0</v>
      </c>
      <c r="BL149" s="21" t="s">
        <v>111</v>
      </c>
      <c r="BM149" s="187" t="s">
        <v>1420</v>
      </c>
    </row>
    <row r="150" s="2" customFormat="1">
      <c r="A150" s="40"/>
      <c r="B150" s="41"/>
      <c r="C150" s="40"/>
      <c r="D150" s="189" t="s">
        <v>182</v>
      </c>
      <c r="E150" s="40"/>
      <c r="F150" s="190" t="s">
        <v>864</v>
      </c>
      <c r="G150" s="40"/>
      <c r="H150" s="40"/>
      <c r="I150" s="191"/>
      <c r="J150" s="40"/>
      <c r="K150" s="40"/>
      <c r="L150" s="41"/>
      <c r="M150" s="192"/>
      <c r="N150" s="193"/>
      <c r="O150" s="74"/>
      <c r="P150" s="74"/>
      <c r="Q150" s="74"/>
      <c r="R150" s="74"/>
      <c r="S150" s="74"/>
      <c r="T150" s="75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21" t="s">
        <v>182</v>
      </c>
      <c r="AU150" s="21" t="s">
        <v>81</v>
      </c>
    </row>
    <row r="151" s="13" customFormat="1">
      <c r="A151" s="13"/>
      <c r="B151" s="194"/>
      <c r="C151" s="13"/>
      <c r="D151" s="189" t="s">
        <v>184</v>
      </c>
      <c r="E151" s="195" t="s">
        <v>3</v>
      </c>
      <c r="F151" s="196" t="s">
        <v>1421</v>
      </c>
      <c r="G151" s="13"/>
      <c r="H151" s="197">
        <v>12</v>
      </c>
      <c r="I151" s="198"/>
      <c r="J151" s="13"/>
      <c r="K151" s="13"/>
      <c r="L151" s="194"/>
      <c r="M151" s="199"/>
      <c r="N151" s="200"/>
      <c r="O151" s="200"/>
      <c r="P151" s="200"/>
      <c r="Q151" s="200"/>
      <c r="R151" s="200"/>
      <c r="S151" s="200"/>
      <c r="T151" s="20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5" t="s">
        <v>184</v>
      </c>
      <c r="AU151" s="195" t="s">
        <v>81</v>
      </c>
      <c r="AV151" s="13" t="s">
        <v>81</v>
      </c>
      <c r="AW151" s="13" t="s">
        <v>33</v>
      </c>
      <c r="AX151" s="13" t="s">
        <v>79</v>
      </c>
      <c r="AY151" s="195" t="s">
        <v>174</v>
      </c>
    </row>
    <row r="152" s="2" customFormat="1">
      <c r="A152" s="40"/>
      <c r="B152" s="175"/>
      <c r="C152" s="176" t="s">
        <v>528</v>
      </c>
      <c r="D152" s="176" t="s">
        <v>176</v>
      </c>
      <c r="E152" s="177" t="s">
        <v>866</v>
      </c>
      <c r="F152" s="178" t="s">
        <v>867</v>
      </c>
      <c r="G152" s="179" t="s">
        <v>210</v>
      </c>
      <c r="H152" s="180">
        <v>3</v>
      </c>
      <c r="I152" s="181"/>
      <c r="J152" s="182">
        <f>ROUND(I152*H152,2)</f>
        <v>0</v>
      </c>
      <c r="K152" s="178" t="s">
        <v>3</v>
      </c>
      <c r="L152" s="41"/>
      <c r="M152" s="183" t="s">
        <v>3</v>
      </c>
      <c r="N152" s="184" t="s">
        <v>43</v>
      </c>
      <c r="O152" s="74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187" t="s">
        <v>111</v>
      </c>
      <c r="AT152" s="187" t="s">
        <v>176</v>
      </c>
      <c r="AU152" s="187" t="s">
        <v>81</v>
      </c>
      <c r="AY152" s="21" t="s">
        <v>174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21" t="s">
        <v>79</v>
      </c>
      <c r="BK152" s="188">
        <f>ROUND(I152*H152,2)</f>
        <v>0</v>
      </c>
      <c r="BL152" s="21" t="s">
        <v>111</v>
      </c>
      <c r="BM152" s="187" t="s">
        <v>1422</v>
      </c>
    </row>
    <row r="153" s="2" customFormat="1">
      <c r="A153" s="40"/>
      <c r="B153" s="41"/>
      <c r="C153" s="40"/>
      <c r="D153" s="189" t="s">
        <v>182</v>
      </c>
      <c r="E153" s="40"/>
      <c r="F153" s="190" t="s">
        <v>854</v>
      </c>
      <c r="G153" s="40"/>
      <c r="H153" s="40"/>
      <c r="I153" s="191"/>
      <c r="J153" s="40"/>
      <c r="K153" s="40"/>
      <c r="L153" s="41"/>
      <c r="M153" s="192"/>
      <c r="N153" s="193"/>
      <c r="O153" s="74"/>
      <c r="P153" s="74"/>
      <c r="Q153" s="74"/>
      <c r="R153" s="74"/>
      <c r="S153" s="74"/>
      <c r="T153" s="75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21" t="s">
        <v>182</v>
      </c>
      <c r="AU153" s="21" t="s">
        <v>81</v>
      </c>
    </row>
    <row r="154" s="13" customFormat="1">
      <c r="A154" s="13"/>
      <c r="B154" s="194"/>
      <c r="C154" s="13"/>
      <c r="D154" s="189" t="s">
        <v>184</v>
      </c>
      <c r="E154" s="195" t="s">
        <v>3</v>
      </c>
      <c r="F154" s="196" t="s">
        <v>1423</v>
      </c>
      <c r="G154" s="13"/>
      <c r="H154" s="197">
        <v>3</v>
      </c>
      <c r="I154" s="198"/>
      <c r="J154" s="13"/>
      <c r="K154" s="13"/>
      <c r="L154" s="194"/>
      <c r="M154" s="199"/>
      <c r="N154" s="200"/>
      <c r="O154" s="200"/>
      <c r="P154" s="200"/>
      <c r="Q154" s="200"/>
      <c r="R154" s="200"/>
      <c r="S154" s="200"/>
      <c r="T154" s="20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5" t="s">
        <v>184</v>
      </c>
      <c r="AU154" s="195" t="s">
        <v>81</v>
      </c>
      <c r="AV154" s="13" t="s">
        <v>81</v>
      </c>
      <c r="AW154" s="13" t="s">
        <v>33</v>
      </c>
      <c r="AX154" s="13" t="s">
        <v>79</v>
      </c>
      <c r="AY154" s="195" t="s">
        <v>174</v>
      </c>
    </row>
    <row r="155" s="2" customFormat="1">
      <c r="A155" s="40"/>
      <c r="B155" s="175"/>
      <c r="C155" s="176" t="s">
        <v>8</v>
      </c>
      <c r="D155" s="176" t="s">
        <v>176</v>
      </c>
      <c r="E155" s="177" t="s">
        <v>870</v>
      </c>
      <c r="F155" s="178" t="s">
        <v>871</v>
      </c>
      <c r="G155" s="179" t="s">
        <v>179</v>
      </c>
      <c r="H155" s="180">
        <v>2</v>
      </c>
      <c r="I155" s="181"/>
      <c r="J155" s="182">
        <f>ROUND(I155*H155,2)</f>
        <v>0</v>
      </c>
      <c r="K155" s="178" t="s">
        <v>3</v>
      </c>
      <c r="L155" s="41"/>
      <c r="M155" s="183" t="s">
        <v>3</v>
      </c>
      <c r="N155" s="184" t="s">
        <v>43</v>
      </c>
      <c r="O155" s="74"/>
      <c r="P155" s="185">
        <f>O155*H155</f>
        <v>0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187" t="s">
        <v>111</v>
      </c>
      <c r="AT155" s="187" t="s">
        <v>176</v>
      </c>
      <c r="AU155" s="187" t="s">
        <v>81</v>
      </c>
      <c r="AY155" s="21" t="s">
        <v>174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21" t="s">
        <v>79</v>
      </c>
      <c r="BK155" s="188">
        <f>ROUND(I155*H155,2)</f>
        <v>0</v>
      </c>
      <c r="BL155" s="21" t="s">
        <v>111</v>
      </c>
      <c r="BM155" s="187" t="s">
        <v>1424</v>
      </c>
    </row>
    <row r="156" s="2" customFormat="1">
      <c r="A156" s="40"/>
      <c r="B156" s="41"/>
      <c r="C156" s="40"/>
      <c r="D156" s="189" t="s">
        <v>182</v>
      </c>
      <c r="E156" s="40"/>
      <c r="F156" s="190" t="s">
        <v>873</v>
      </c>
      <c r="G156" s="40"/>
      <c r="H156" s="40"/>
      <c r="I156" s="191"/>
      <c r="J156" s="40"/>
      <c r="K156" s="40"/>
      <c r="L156" s="41"/>
      <c r="M156" s="192"/>
      <c r="N156" s="193"/>
      <c r="O156" s="74"/>
      <c r="P156" s="74"/>
      <c r="Q156" s="74"/>
      <c r="R156" s="74"/>
      <c r="S156" s="74"/>
      <c r="T156" s="75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21" t="s">
        <v>182</v>
      </c>
      <c r="AU156" s="21" t="s">
        <v>81</v>
      </c>
    </row>
    <row r="157" s="13" customFormat="1">
      <c r="A157" s="13"/>
      <c r="B157" s="194"/>
      <c r="C157" s="13"/>
      <c r="D157" s="189" t="s">
        <v>184</v>
      </c>
      <c r="E157" s="195" t="s">
        <v>3</v>
      </c>
      <c r="F157" s="196" t="s">
        <v>1381</v>
      </c>
      <c r="G157" s="13"/>
      <c r="H157" s="197">
        <v>2</v>
      </c>
      <c r="I157" s="198"/>
      <c r="J157" s="13"/>
      <c r="K157" s="13"/>
      <c r="L157" s="194"/>
      <c r="M157" s="199"/>
      <c r="N157" s="200"/>
      <c r="O157" s="200"/>
      <c r="P157" s="200"/>
      <c r="Q157" s="200"/>
      <c r="R157" s="200"/>
      <c r="S157" s="200"/>
      <c r="T157" s="20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5" t="s">
        <v>184</v>
      </c>
      <c r="AU157" s="195" t="s">
        <v>81</v>
      </c>
      <c r="AV157" s="13" t="s">
        <v>81</v>
      </c>
      <c r="AW157" s="13" t="s">
        <v>33</v>
      </c>
      <c r="AX157" s="13" t="s">
        <v>79</v>
      </c>
      <c r="AY157" s="195" t="s">
        <v>174</v>
      </c>
    </row>
    <row r="158" s="12" customFormat="1" ht="22.8" customHeight="1">
      <c r="A158" s="12"/>
      <c r="B158" s="162"/>
      <c r="C158" s="12"/>
      <c r="D158" s="163" t="s">
        <v>71</v>
      </c>
      <c r="E158" s="173" t="s">
        <v>874</v>
      </c>
      <c r="F158" s="173" t="s">
        <v>875</v>
      </c>
      <c r="G158" s="12"/>
      <c r="H158" s="12"/>
      <c r="I158" s="165"/>
      <c r="J158" s="174">
        <f>BK158</f>
        <v>0</v>
      </c>
      <c r="K158" s="12"/>
      <c r="L158" s="162"/>
      <c r="M158" s="167"/>
      <c r="N158" s="168"/>
      <c r="O158" s="168"/>
      <c r="P158" s="169">
        <f>SUM(P159:P161)</f>
        <v>0</v>
      </c>
      <c r="Q158" s="168"/>
      <c r="R158" s="169">
        <f>SUM(R159:R161)</f>
        <v>0</v>
      </c>
      <c r="S158" s="168"/>
      <c r="T158" s="170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63" t="s">
        <v>79</v>
      </c>
      <c r="AT158" s="171" t="s">
        <v>71</v>
      </c>
      <c r="AU158" s="171" t="s">
        <v>79</v>
      </c>
      <c r="AY158" s="163" t="s">
        <v>174</v>
      </c>
      <c r="BK158" s="172">
        <f>SUM(BK159:BK161)</f>
        <v>0</v>
      </c>
    </row>
    <row r="159" s="2" customFormat="1">
      <c r="A159" s="40"/>
      <c r="B159" s="175"/>
      <c r="C159" s="176" t="s">
        <v>537</v>
      </c>
      <c r="D159" s="176" t="s">
        <v>176</v>
      </c>
      <c r="E159" s="177" t="s">
        <v>877</v>
      </c>
      <c r="F159" s="178" t="s">
        <v>878</v>
      </c>
      <c r="G159" s="179" t="s">
        <v>604</v>
      </c>
      <c r="H159" s="180">
        <v>45.997</v>
      </c>
      <c r="I159" s="181"/>
      <c r="J159" s="182">
        <f>ROUND(I159*H159,2)</f>
        <v>0</v>
      </c>
      <c r="K159" s="178" t="s">
        <v>3</v>
      </c>
      <c r="L159" s="41"/>
      <c r="M159" s="183" t="s">
        <v>3</v>
      </c>
      <c r="N159" s="184" t="s">
        <v>43</v>
      </c>
      <c r="O159" s="74"/>
      <c r="P159" s="185">
        <f>O159*H159</f>
        <v>0</v>
      </c>
      <c r="Q159" s="185">
        <v>0</v>
      </c>
      <c r="R159" s="185">
        <f>Q159*H159</f>
        <v>0</v>
      </c>
      <c r="S159" s="185">
        <v>0</v>
      </c>
      <c r="T159" s="18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187" t="s">
        <v>111</v>
      </c>
      <c r="AT159" s="187" t="s">
        <v>176</v>
      </c>
      <c r="AU159" s="187" t="s">
        <v>81</v>
      </c>
      <c r="AY159" s="21" t="s">
        <v>174</v>
      </c>
      <c r="BE159" s="188">
        <f>IF(N159="základní",J159,0)</f>
        <v>0</v>
      </c>
      <c r="BF159" s="188">
        <f>IF(N159="snížená",J159,0)</f>
        <v>0</v>
      </c>
      <c r="BG159" s="188">
        <f>IF(N159="zákl. přenesená",J159,0)</f>
        <v>0</v>
      </c>
      <c r="BH159" s="188">
        <f>IF(N159="sníž. přenesená",J159,0)</f>
        <v>0</v>
      </c>
      <c r="BI159" s="188">
        <f>IF(N159="nulová",J159,0)</f>
        <v>0</v>
      </c>
      <c r="BJ159" s="21" t="s">
        <v>79</v>
      </c>
      <c r="BK159" s="188">
        <f>ROUND(I159*H159,2)</f>
        <v>0</v>
      </c>
      <c r="BL159" s="21" t="s">
        <v>111</v>
      </c>
      <c r="BM159" s="187" t="s">
        <v>1425</v>
      </c>
    </row>
    <row r="160" s="15" customFormat="1">
      <c r="A160" s="15"/>
      <c r="B160" s="210"/>
      <c r="C160" s="15"/>
      <c r="D160" s="189" t="s">
        <v>184</v>
      </c>
      <c r="E160" s="211" t="s">
        <v>3</v>
      </c>
      <c r="F160" s="212" t="s">
        <v>1426</v>
      </c>
      <c r="G160" s="15"/>
      <c r="H160" s="211" t="s">
        <v>3</v>
      </c>
      <c r="I160" s="213"/>
      <c r="J160" s="15"/>
      <c r="K160" s="15"/>
      <c r="L160" s="210"/>
      <c r="M160" s="214"/>
      <c r="N160" s="215"/>
      <c r="O160" s="215"/>
      <c r="P160" s="215"/>
      <c r="Q160" s="215"/>
      <c r="R160" s="215"/>
      <c r="S160" s="215"/>
      <c r="T160" s="21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11" t="s">
        <v>184</v>
      </c>
      <c r="AU160" s="211" t="s">
        <v>81</v>
      </c>
      <c r="AV160" s="15" t="s">
        <v>79</v>
      </c>
      <c r="AW160" s="15" t="s">
        <v>33</v>
      </c>
      <c r="AX160" s="15" t="s">
        <v>72</v>
      </c>
      <c r="AY160" s="211" t="s">
        <v>174</v>
      </c>
    </row>
    <row r="161" s="13" customFormat="1">
      <c r="A161" s="13"/>
      <c r="B161" s="194"/>
      <c r="C161" s="13"/>
      <c r="D161" s="189" t="s">
        <v>184</v>
      </c>
      <c r="E161" s="195" t="s">
        <v>3</v>
      </c>
      <c r="F161" s="196" t="s">
        <v>1427</v>
      </c>
      <c r="G161" s="13"/>
      <c r="H161" s="197">
        <v>45.997</v>
      </c>
      <c r="I161" s="198"/>
      <c r="J161" s="13"/>
      <c r="K161" s="13"/>
      <c r="L161" s="194"/>
      <c r="M161" s="199"/>
      <c r="N161" s="200"/>
      <c r="O161" s="200"/>
      <c r="P161" s="200"/>
      <c r="Q161" s="200"/>
      <c r="R161" s="200"/>
      <c r="S161" s="200"/>
      <c r="T161" s="20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5" t="s">
        <v>184</v>
      </c>
      <c r="AU161" s="195" t="s">
        <v>81</v>
      </c>
      <c r="AV161" s="13" t="s">
        <v>81</v>
      </c>
      <c r="AW161" s="13" t="s">
        <v>33</v>
      </c>
      <c r="AX161" s="13" t="s">
        <v>79</v>
      </c>
      <c r="AY161" s="195" t="s">
        <v>174</v>
      </c>
    </row>
    <row r="162" s="12" customFormat="1" ht="25.92" customHeight="1">
      <c r="A162" s="12"/>
      <c r="B162" s="162"/>
      <c r="C162" s="12"/>
      <c r="D162" s="163" t="s">
        <v>71</v>
      </c>
      <c r="E162" s="164" t="s">
        <v>1428</v>
      </c>
      <c r="F162" s="164" t="s">
        <v>1429</v>
      </c>
      <c r="G162" s="12"/>
      <c r="H162" s="12"/>
      <c r="I162" s="165"/>
      <c r="J162" s="166">
        <f>BK162</f>
        <v>0</v>
      </c>
      <c r="K162" s="12"/>
      <c r="L162" s="162"/>
      <c r="M162" s="167"/>
      <c r="N162" s="168"/>
      <c r="O162" s="168"/>
      <c r="P162" s="169">
        <f>P163</f>
        <v>0</v>
      </c>
      <c r="Q162" s="168"/>
      <c r="R162" s="169">
        <f>R163</f>
        <v>0</v>
      </c>
      <c r="S162" s="168"/>
      <c r="T162" s="170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63" t="s">
        <v>81</v>
      </c>
      <c r="AT162" s="171" t="s">
        <v>71</v>
      </c>
      <c r="AU162" s="171" t="s">
        <v>72</v>
      </c>
      <c r="AY162" s="163" t="s">
        <v>174</v>
      </c>
      <c r="BK162" s="172">
        <f>BK163</f>
        <v>0</v>
      </c>
    </row>
    <row r="163" s="12" customFormat="1" ht="22.8" customHeight="1">
      <c r="A163" s="12"/>
      <c r="B163" s="162"/>
      <c r="C163" s="12"/>
      <c r="D163" s="163" t="s">
        <v>71</v>
      </c>
      <c r="E163" s="173" t="s">
        <v>1430</v>
      </c>
      <c r="F163" s="173" t="s">
        <v>1431</v>
      </c>
      <c r="G163" s="12"/>
      <c r="H163" s="12"/>
      <c r="I163" s="165"/>
      <c r="J163" s="174">
        <f>BK163</f>
        <v>0</v>
      </c>
      <c r="K163" s="12"/>
      <c r="L163" s="162"/>
      <c r="M163" s="167"/>
      <c r="N163" s="168"/>
      <c r="O163" s="168"/>
      <c r="P163" s="169">
        <f>SUM(P164:P171)</f>
        <v>0</v>
      </c>
      <c r="Q163" s="168"/>
      <c r="R163" s="169">
        <f>SUM(R164:R171)</f>
        <v>0</v>
      </c>
      <c r="S163" s="168"/>
      <c r="T163" s="170">
        <f>SUM(T164:T171)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63" t="s">
        <v>81</v>
      </c>
      <c r="AT163" s="171" t="s">
        <v>71</v>
      </c>
      <c r="AU163" s="171" t="s">
        <v>79</v>
      </c>
      <c r="AY163" s="163" t="s">
        <v>174</v>
      </c>
      <c r="BK163" s="172">
        <f>SUM(BK164:BK171)</f>
        <v>0</v>
      </c>
    </row>
    <row r="164" s="2" customFormat="1">
      <c r="A164" s="40"/>
      <c r="B164" s="175"/>
      <c r="C164" s="176" t="s">
        <v>541</v>
      </c>
      <c r="D164" s="176" t="s">
        <v>176</v>
      </c>
      <c r="E164" s="177" t="s">
        <v>1432</v>
      </c>
      <c r="F164" s="178" t="s">
        <v>1433</v>
      </c>
      <c r="G164" s="179" t="s">
        <v>210</v>
      </c>
      <c r="H164" s="180">
        <v>70</v>
      </c>
      <c r="I164" s="181"/>
      <c r="J164" s="182">
        <f>ROUND(I164*H164,2)</f>
        <v>0</v>
      </c>
      <c r="K164" s="178" t="s">
        <v>180</v>
      </c>
      <c r="L164" s="41"/>
      <c r="M164" s="183" t="s">
        <v>3</v>
      </c>
      <c r="N164" s="184" t="s">
        <v>43</v>
      </c>
      <c r="O164" s="74"/>
      <c r="P164" s="185">
        <f>O164*H164</f>
        <v>0</v>
      </c>
      <c r="Q164" s="185">
        <v>0</v>
      </c>
      <c r="R164" s="185">
        <f>Q164*H164</f>
        <v>0</v>
      </c>
      <c r="S164" s="185">
        <v>0</v>
      </c>
      <c r="T164" s="18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187" t="s">
        <v>351</v>
      </c>
      <c r="AT164" s="187" t="s">
        <v>176</v>
      </c>
      <c r="AU164" s="187" t="s">
        <v>81</v>
      </c>
      <c r="AY164" s="21" t="s">
        <v>174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21" t="s">
        <v>79</v>
      </c>
      <c r="BK164" s="188">
        <f>ROUND(I164*H164,2)</f>
        <v>0</v>
      </c>
      <c r="BL164" s="21" t="s">
        <v>351</v>
      </c>
      <c r="BM164" s="187" t="s">
        <v>1434</v>
      </c>
    </row>
    <row r="165" s="2" customFormat="1" ht="16.5" customHeight="1">
      <c r="A165" s="40"/>
      <c r="B165" s="175"/>
      <c r="C165" s="225" t="s">
        <v>558</v>
      </c>
      <c r="D165" s="225" t="s">
        <v>615</v>
      </c>
      <c r="E165" s="226" t="s">
        <v>1435</v>
      </c>
      <c r="F165" s="227" t="s">
        <v>1436</v>
      </c>
      <c r="G165" s="228" t="s">
        <v>210</v>
      </c>
      <c r="H165" s="229">
        <v>77</v>
      </c>
      <c r="I165" s="230"/>
      <c r="J165" s="231">
        <f>ROUND(I165*H165,2)</f>
        <v>0</v>
      </c>
      <c r="K165" s="227" t="s">
        <v>3</v>
      </c>
      <c r="L165" s="232"/>
      <c r="M165" s="233" t="s">
        <v>3</v>
      </c>
      <c r="N165" s="234" t="s">
        <v>43</v>
      </c>
      <c r="O165" s="74"/>
      <c r="P165" s="185">
        <f>O165*H165</f>
        <v>0</v>
      </c>
      <c r="Q165" s="185">
        <v>0</v>
      </c>
      <c r="R165" s="185">
        <f>Q165*H165</f>
        <v>0</v>
      </c>
      <c r="S165" s="185">
        <v>0</v>
      </c>
      <c r="T165" s="18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187" t="s">
        <v>614</v>
      </c>
      <c r="AT165" s="187" t="s">
        <v>615</v>
      </c>
      <c r="AU165" s="187" t="s">
        <v>81</v>
      </c>
      <c r="AY165" s="21" t="s">
        <v>174</v>
      </c>
      <c r="BE165" s="188">
        <f>IF(N165="základní",J165,0)</f>
        <v>0</v>
      </c>
      <c r="BF165" s="188">
        <f>IF(N165="snížená",J165,0)</f>
        <v>0</v>
      </c>
      <c r="BG165" s="188">
        <f>IF(N165="zákl. přenesená",J165,0)</f>
        <v>0</v>
      </c>
      <c r="BH165" s="188">
        <f>IF(N165="sníž. přenesená",J165,0)</f>
        <v>0</v>
      </c>
      <c r="BI165" s="188">
        <f>IF(N165="nulová",J165,0)</f>
        <v>0</v>
      </c>
      <c r="BJ165" s="21" t="s">
        <v>79</v>
      </c>
      <c r="BK165" s="188">
        <f>ROUND(I165*H165,2)</f>
        <v>0</v>
      </c>
      <c r="BL165" s="21" t="s">
        <v>351</v>
      </c>
      <c r="BM165" s="187" t="s">
        <v>1437</v>
      </c>
    </row>
    <row r="166" s="13" customFormat="1">
      <c r="A166" s="13"/>
      <c r="B166" s="194"/>
      <c r="C166" s="13"/>
      <c r="D166" s="189" t="s">
        <v>184</v>
      </c>
      <c r="E166" s="195" t="s">
        <v>3</v>
      </c>
      <c r="F166" s="196" t="s">
        <v>1438</v>
      </c>
      <c r="G166" s="13"/>
      <c r="H166" s="197">
        <v>77</v>
      </c>
      <c r="I166" s="198"/>
      <c r="J166" s="13"/>
      <c r="K166" s="13"/>
      <c r="L166" s="194"/>
      <c r="M166" s="199"/>
      <c r="N166" s="200"/>
      <c r="O166" s="200"/>
      <c r="P166" s="200"/>
      <c r="Q166" s="200"/>
      <c r="R166" s="200"/>
      <c r="S166" s="200"/>
      <c r="T166" s="20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5" t="s">
        <v>184</v>
      </c>
      <c r="AU166" s="195" t="s">
        <v>81</v>
      </c>
      <c r="AV166" s="13" t="s">
        <v>81</v>
      </c>
      <c r="AW166" s="13" t="s">
        <v>33</v>
      </c>
      <c r="AX166" s="13" t="s">
        <v>79</v>
      </c>
      <c r="AY166" s="195" t="s">
        <v>174</v>
      </c>
    </row>
    <row r="167" s="2" customFormat="1" ht="16.5" customHeight="1">
      <c r="A167" s="40"/>
      <c r="B167" s="175"/>
      <c r="C167" s="225" t="s">
        <v>571</v>
      </c>
      <c r="D167" s="225" t="s">
        <v>615</v>
      </c>
      <c r="E167" s="226" t="s">
        <v>1439</v>
      </c>
      <c r="F167" s="227" t="s">
        <v>1440</v>
      </c>
      <c r="G167" s="228" t="s">
        <v>666</v>
      </c>
      <c r="H167" s="229">
        <v>1</v>
      </c>
      <c r="I167" s="230"/>
      <c r="J167" s="231">
        <f>ROUND(I167*H167,2)</f>
        <v>0</v>
      </c>
      <c r="K167" s="227" t="s">
        <v>3</v>
      </c>
      <c r="L167" s="232"/>
      <c r="M167" s="233" t="s">
        <v>3</v>
      </c>
      <c r="N167" s="234" t="s">
        <v>43</v>
      </c>
      <c r="O167" s="74"/>
      <c r="P167" s="185">
        <f>O167*H167</f>
        <v>0</v>
      </c>
      <c r="Q167" s="185">
        <v>0</v>
      </c>
      <c r="R167" s="185">
        <f>Q167*H167</f>
        <v>0</v>
      </c>
      <c r="S167" s="185">
        <v>0</v>
      </c>
      <c r="T167" s="18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187" t="s">
        <v>614</v>
      </c>
      <c r="AT167" s="187" t="s">
        <v>615</v>
      </c>
      <c r="AU167" s="187" t="s">
        <v>81</v>
      </c>
      <c r="AY167" s="21" t="s">
        <v>174</v>
      </c>
      <c r="BE167" s="188">
        <f>IF(N167="základní",J167,0)</f>
        <v>0</v>
      </c>
      <c r="BF167" s="188">
        <f>IF(N167="snížená",J167,0)</f>
        <v>0</v>
      </c>
      <c r="BG167" s="188">
        <f>IF(N167="zákl. přenesená",J167,0)</f>
        <v>0</v>
      </c>
      <c r="BH167" s="188">
        <f>IF(N167="sníž. přenesená",J167,0)</f>
        <v>0</v>
      </c>
      <c r="BI167" s="188">
        <f>IF(N167="nulová",J167,0)</f>
        <v>0</v>
      </c>
      <c r="BJ167" s="21" t="s">
        <v>79</v>
      </c>
      <c r="BK167" s="188">
        <f>ROUND(I167*H167,2)</f>
        <v>0</v>
      </c>
      <c r="BL167" s="21" t="s">
        <v>351</v>
      </c>
      <c r="BM167" s="187" t="s">
        <v>1441</v>
      </c>
    </row>
    <row r="168" s="2" customFormat="1" ht="21.75" customHeight="1">
      <c r="A168" s="40"/>
      <c r="B168" s="175"/>
      <c r="C168" s="176" t="s">
        <v>576</v>
      </c>
      <c r="D168" s="176" t="s">
        <v>176</v>
      </c>
      <c r="E168" s="177" t="s">
        <v>1442</v>
      </c>
      <c r="F168" s="178" t="s">
        <v>1443</v>
      </c>
      <c r="G168" s="179" t="s">
        <v>666</v>
      </c>
      <c r="H168" s="180">
        <v>16</v>
      </c>
      <c r="I168" s="181"/>
      <c r="J168" s="182">
        <f>ROUND(I168*H168,2)</f>
        <v>0</v>
      </c>
      <c r="K168" s="178" t="s">
        <v>180</v>
      </c>
      <c r="L168" s="41"/>
      <c r="M168" s="183" t="s">
        <v>3</v>
      </c>
      <c r="N168" s="184" t="s">
        <v>43</v>
      </c>
      <c r="O168" s="74"/>
      <c r="P168" s="185">
        <f>O168*H168</f>
        <v>0</v>
      </c>
      <c r="Q168" s="185">
        <v>0</v>
      </c>
      <c r="R168" s="185">
        <f>Q168*H168</f>
        <v>0</v>
      </c>
      <c r="S168" s="185">
        <v>0</v>
      </c>
      <c r="T168" s="18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187" t="s">
        <v>351</v>
      </c>
      <c r="AT168" s="187" t="s">
        <v>176</v>
      </c>
      <c r="AU168" s="187" t="s">
        <v>81</v>
      </c>
      <c r="AY168" s="21" t="s">
        <v>174</v>
      </c>
      <c r="BE168" s="188">
        <f>IF(N168="základní",J168,0)</f>
        <v>0</v>
      </c>
      <c r="BF168" s="188">
        <f>IF(N168="snížená",J168,0)</f>
        <v>0</v>
      </c>
      <c r="BG168" s="188">
        <f>IF(N168="zákl. přenesená",J168,0)</f>
        <v>0</v>
      </c>
      <c r="BH168" s="188">
        <f>IF(N168="sníž. přenesená",J168,0)</f>
        <v>0</v>
      </c>
      <c r="BI168" s="188">
        <f>IF(N168="nulová",J168,0)</f>
        <v>0</v>
      </c>
      <c r="BJ168" s="21" t="s">
        <v>79</v>
      </c>
      <c r="BK168" s="188">
        <f>ROUND(I168*H168,2)</f>
        <v>0</v>
      </c>
      <c r="BL168" s="21" t="s">
        <v>351</v>
      </c>
      <c r="BM168" s="187" t="s">
        <v>1444</v>
      </c>
    </row>
    <row r="169" s="13" customFormat="1">
      <c r="A169" s="13"/>
      <c r="B169" s="194"/>
      <c r="C169" s="13"/>
      <c r="D169" s="189" t="s">
        <v>184</v>
      </c>
      <c r="E169" s="195" t="s">
        <v>3</v>
      </c>
      <c r="F169" s="196" t="s">
        <v>1445</v>
      </c>
      <c r="G169" s="13"/>
      <c r="H169" s="197">
        <v>16</v>
      </c>
      <c r="I169" s="198"/>
      <c r="J169" s="13"/>
      <c r="K169" s="13"/>
      <c r="L169" s="194"/>
      <c r="M169" s="199"/>
      <c r="N169" s="200"/>
      <c r="O169" s="200"/>
      <c r="P169" s="200"/>
      <c r="Q169" s="200"/>
      <c r="R169" s="200"/>
      <c r="S169" s="200"/>
      <c r="T169" s="20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5" t="s">
        <v>184</v>
      </c>
      <c r="AU169" s="195" t="s">
        <v>81</v>
      </c>
      <c r="AV169" s="13" t="s">
        <v>81</v>
      </c>
      <c r="AW169" s="13" t="s">
        <v>33</v>
      </c>
      <c r="AX169" s="13" t="s">
        <v>79</v>
      </c>
      <c r="AY169" s="195" t="s">
        <v>174</v>
      </c>
    </row>
    <row r="170" s="2" customFormat="1" ht="16.5" customHeight="1">
      <c r="A170" s="40"/>
      <c r="B170" s="175"/>
      <c r="C170" s="176" t="s">
        <v>581</v>
      </c>
      <c r="D170" s="176" t="s">
        <v>176</v>
      </c>
      <c r="E170" s="177" t="s">
        <v>1446</v>
      </c>
      <c r="F170" s="178" t="s">
        <v>1447</v>
      </c>
      <c r="G170" s="179" t="s">
        <v>666</v>
      </c>
      <c r="H170" s="180">
        <v>1</v>
      </c>
      <c r="I170" s="181"/>
      <c r="J170" s="182">
        <f>ROUND(I170*H170,2)</f>
        <v>0</v>
      </c>
      <c r="K170" s="178" t="s">
        <v>180</v>
      </c>
      <c r="L170" s="41"/>
      <c r="M170" s="183" t="s">
        <v>3</v>
      </c>
      <c r="N170" s="184" t="s">
        <v>43</v>
      </c>
      <c r="O170" s="74"/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187" t="s">
        <v>351</v>
      </c>
      <c r="AT170" s="187" t="s">
        <v>176</v>
      </c>
      <c r="AU170" s="187" t="s">
        <v>81</v>
      </c>
      <c r="AY170" s="21" t="s">
        <v>174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21" t="s">
        <v>79</v>
      </c>
      <c r="BK170" s="188">
        <f>ROUND(I170*H170,2)</f>
        <v>0</v>
      </c>
      <c r="BL170" s="21" t="s">
        <v>351</v>
      </c>
      <c r="BM170" s="187" t="s">
        <v>1448</v>
      </c>
    </row>
    <row r="171" s="2" customFormat="1">
      <c r="A171" s="40"/>
      <c r="B171" s="175"/>
      <c r="C171" s="176" t="s">
        <v>586</v>
      </c>
      <c r="D171" s="176" t="s">
        <v>176</v>
      </c>
      <c r="E171" s="177" t="s">
        <v>1449</v>
      </c>
      <c r="F171" s="178" t="s">
        <v>1450</v>
      </c>
      <c r="G171" s="179" t="s">
        <v>1451</v>
      </c>
      <c r="H171" s="240"/>
      <c r="I171" s="181"/>
      <c r="J171" s="182">
        <f>ROUND(I171*H171,2)</f>
        <v>0</v>
      </c>
      <c r="K171" s="178" t="s">
        <v>180</v>
      </c>
      <c r="L171" s="41"/>
      <c r="M171" s="183" t="s">
        <v>3</v>
      </c>
      <c r="N171" s="184" t="s">
        <v>43</v>
      </c>
      <c r="O171" s="74"/>
      <c r="P171" s="185">
        <f>O171*H171</f>
        <v>0</v>
      </c>
      <c r="Q171" s="185">
        <v>0</v>
      </c>
      <c r="R171" s="185">
        <f>Q171*H171</f>
        <v>0</v>
      </c>
      <c r="S171" s="185">
        <v>0</v>
      </c>
      <c r="T171" s="18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187" t="s">
        <v>351</v>
      </c>
      <c r="AT171" s="187" t="s">
        <v>176</v>
      </c>
      <c r="AU171" s="187" t="s">
        <v>81</v>
      </c>
      <c r="AY171" s="21" t="s">
        <v>174</v>
      </c>
      <c r="BE171" s="188">
        <f>IF(N171="základní",J171,0)</f>
        <v>0</v>
      </c>
      <c r="BF171" s="188">
        <f>IF(N171="snížená",J171,0)</f>
        <v>0</v>
      </c>
      <c r="BG171" s="188">
        <f>IF(N171="zákl. přenesená",J171,0)</f>
        <v>0</v>
      </c>
      <c r="BH171" s="188">
        <f>IF(N171="sníž. přenesená",J171,0)</f>
        <v>0</v>
      </c>
      <c r="BI171" s="188">
        <f>IF(N171="nulová",J171,0)</f>
        <v>0</v>
      </c>
      <c r="BJ171" s="21" t="s">
        <v>79</v>
      </c>
      <c r="BK171" s="188">
        <f>ROUND(I171*H171,2)</f>
        <v>0</v>
      </c>
      <c r="BL171" s="21" t="s">
        <v>351</v>
      </c>
      <c r="BM171" s="187" t="s">
        <v>1452</v>
      </c>
    </row>
    <row r="172" s="12" customFormat="1" ht="25.92" customHeight="1">
      <c r="A172" s="12"/>
      <c r="B172" s="162"/>
      <c r="C172" s="12"/>
      <c r="D172" s="163" t="s">
        <v>71</v>
      </c>
      <c r="E172" s="164" t="s">
        <v>1453</v>
      </c>
      <c r="F172" s="164" t="s">
        <v>1454</v>
      </c>
      <c r="G172" s="12"/>
      <c r="H172" s="12"/>
      <c r="I172" s="165"/>
      <c r="J172" s="166">
        <f>BK172</f>
        <v>0</v>
      </c>
      <c r="K172" s="12"/>
      <c r="L172" s="162"/>
      <c r="M172" s="167"/>
      <c r="N172" s="168"/>
      <c r="O172" s="168"/>
      <c r="P172" s="169">
        <f>SUM(P173:P177)</f>
        <v>0</v>
      </c>
      <c r="Q172" s="168"/>
      <c r="R172" s="169">
        <f>SUM(R173:R177)</f>
        <v>0</v>
      </c>
      <c r="S172" s="168"/>
      <c r="T172" s="170">
        <f>SUM(T173:T177)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63" t="s">
        <v>111</v>
      </c>
      <c r="AT172" s="171" t="s">
        <v>71</v>
      </c>
      <c r="AU172" s="171" t="s">
        <v>72</v>
      </c>
      <c r="AY172" s="163" t="s">
        <v>174</v>
      </c>
      <c r="BK172" s="172">
        <f>SUM(BK173:BK177)</f>
        <v>0</v>
      </c>
    </row>
    <row r="173" s="2" customFormat="1" ht="16.5" customHeight="1">
      <c r="A173" s="40"/>
      <c r="B173" s="175"/>
      <c r="C173" s="176" t="s">
        <v>594</v>
      </c>
      <c r="D173" s="176" t="s">
        <v>176</v>
      </c>
      <c r="E173" s="177" t="s">
        <v>1455</v>
      </c>
      <c r="F173" s="178" t="s">
        <v>1456</v>
      </c>
      <c r="G173" s="179" t="s">
        <v>215</v>
      </c>
      <c r="H173" s="180">
        <v>5</v>
      </c>
      <c r="I173" s="181"/>
      <c r="J173" s="182">
        <f>ROUND(I173*H173,2)</f>
        <v>0</v>
      </c>
      <c r="K173" s="178" t="s">
        <v>180</v>
      </c>
      <c r="L173" s="41"/>
      <c r="M173" s="183" t="s">
        <v>3</v>
      </c>
      <c r="N173" s="184" t="s">
        <v>43</v>
      </c>
      <c r="O173" s="74"/>
      <c r="P173" s="185">
        <f>O173*H173</f>
        <v>0</v>
      </c>
      <c r="Q173" s="185">
        <v>0</v>
      </c>
      <c r="R173" s="185">
        <f>Q173*H173</f>
        <v>0</v>
      </c>
      <c r="S173" s="185">
        <v>0</v>
      </c>
      <c r="T173" s="18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187" t="s">
        <v>1457</v>
      </c>
      <c r="AT173" s="187" t="s">
        <v>176</v>
      </c>
      <c r="AU173" s="187" t="s">
        <v>79</v>
      </c>
      <c r="AY173" s="21" t="s">
        <v>174</v>
      </c>
      <c r="BE173" s="188">
        <f>IF(N173="základní",J173,0)</f>
        <v>0</v>
      </c>
      <c r="BF173" s="188">
        <f>IF(N173="snížená",J173,0)</f>
        <v>0</v>
      </c>
      <c r="BG173" s="188">
        <f>IF(N173="zákl. přenesená",J173,0)</f>
        <v>0</v>
      </c>
      <c r="BH173" s="188">
        <f>IF(N173="sníž. přenesená",J173,0)</f>
        <v>0</v>
      </c>
      <c r="BI173" s="188">
        <f>IF(N173="nulová",J173,0)</f>
        <v>0</v>
      </c>
      <c r="BJ173" s="21" t="s">
        <v>79</v>
      </c>
      <c r="BK173" s="188">
        <f>ROUND(I173*H173,2)</f>
        <v>0</v>
      </c>
      <c r="BL173" s="21" t="s">
        <v>1457</v>
      </c>
      <c r="BM173" s="187" t="s">
        <v>1458</v>
      </c>
    </row>
    <row r="174" s="13" customFormat="1">
      <c r="A174" s="13"/>
      <c r="B174" s="194"/>
      <c r="C174" s="13"/>
      <c r="D174" s="189" t="s">
        <v>184</v>
      </c>
      <c r="E174" s="195" t="s">
        <v>3</v>
      </c>
      <c r="F174" s="196" t="s">
        <v>1459</v>
      </c>
      <c r="G174" s="13"/>
      <c r="H174" s="197">
        <v>5</v>
      </c>
      <c r="I174" s="198"/>
      <c r="J174" s="13"/>
      <c r="K174" s="13"/>
      <c r="L174" s="194"/>
      <c r="M174" s="199"/>
      <c r="N174" s="200"/>
      <c r="O174" s="200"/>
      <c r="P174" s="200"/>
      <c r="Q174" s="200"/>
      <c r="R174" s="200"/>
      <c r="S174" s="200"/>
      <c r="T174" s="20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5" t="s">
        <v>184</v>
      </c>
      <c r="AU174" s="195" t="s">
        <v>79</v>
      </c>
      <c r="AV174" s="13" t="s">
        <v>81</v>
      </c>
      <c r="AW174" s="13" t="s">
        <v>33</v>
      </c>
      <c r="AX174" s="13" t="s">
        <v>72</v>
      </c>
      <c r="AY174" s="195" t="s">
        <v>174</v>
      </c>
    </row>
    <row r="175" s="14" customFormat="1">
      <c r="A175" s="14"/>
      <c r="B175" s="202"/>
      <c r="C175" s="14"/>
      <c r="D175" s="189" t="s">
        <v>184</v>
      </c>
      <c r="E175" s="203" t="s">
        <v>3</v>
      </c>
      <c r="F175" s="204" t="s">
        <v>187</v>
      </c>
      <c r="G175" s="14"/>
      <c r="H175" s="205">
        <v>5</v>
      </c>
      <c r="I175" s="206"/>
      <c r="J175" s="14"/>
      <c r="K175" s="14"/>
      <c r="L175" s="202"/>
      <c r="M175" s="207"/>
      <c r="N175" s="208"/>
      <c r="O175" s="208"/>
      <c r="P175" s="208"/>
      <c r="Q175" s="208"/>
      <c r="R175" s="208"/>
      <c r="S175" s="208"/>
      <c r="T175" s="20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03" t="s">
        <v>184</v>
      </c>
      <c r="AU175" s="203" t="s">
        <v>79</v>
      </c>
      <c r="AV175" s="14" t="s">
        <v>111</v>
      </c>
      <c r="AW175" s="14" t="s">
        <v>33</v>
      </c>
      <c r="AX175" s="14" t="s">
        <v>79</v>
      </c>
      <c r="AY175" s="203" t="s">
        <v>174</v>
      </c>
    </row>
    <row r="176" s="2" customFormat="1" ht="16.5" customHeight="1">
      <c r="A176" s="40"/>
      <c r="B176" s="175"/>
      <c r="C176" s="176" t="s">
        <v>601</v>
      </c>
      <c r="D176" s="176" t="s">
        <v>176</v>
      </c>
      <c r="E176" s="177" t="s">
        <v>1460</v>
      </c>
      <c r="F176" s="178" t="s">
        <v>1461</v>
      </c>
      <c r="G176" s="179" t="s">
        <v>215</v>
      </c>
      <c r="H176" s="180">
        <v>8</v>
      </c>
      <c r="I176" s="181"/>
      <c r="J176" s="182">
        <f>ROUND(I176*H176,2)</f>
        <v>0</v>
      </c>
      <c r="K176" s="178" t="s">
        <v>180</v>
      </c>
      <c r="L176" s="41"/>
      <c r="M176" s="183" t="s">
        <v>3</v>
      </c>
      <c r="N176" s="184" t="s">
        <v>43</v>
      </c>
      <c r="O176" s="74"/>
      <c r="P176" s="185">
        <f>O176*H176</f>
        <v>0</v>
      </c>
      <c r="Q176" s="185">
        <v>0</v>
      </c>
      <c r="R176" s="185">
        <f>Q176*H176</f>
        <v>0</v>
      </c>
      <c r="S176" s="185">
        <v>0</v>
      </c>
      <c r="T176" s="18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187" t="s">
        <v>1457</v>
      </c>
      <c r="AT176" s="187" t="s">
        <v>176</v>
      </c>
      <c r="AU176" s="187" t="s">
        <v>79</v>
      </c>
      <c r="AY176" s="21" t="s">
        <v>174</v>
      </c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21" t="s">
        <v>79</v>
      </c>
      <c r="BK176" s="188">
        <f>ROUND(I176*H176,2)</f>
        <v>0</v>
      </c>
      <c r="BL176" s="21" t="s">
        <v>1457</v>
      </c>
      <c r="BM176" s="187" t="s">
        <v>1462</v>
      </c>
    </row>
    <row r="177" s="13" customFormat="1">
      <c r="A177" s="13"/>
      <c r="B177" s="194"/>
      <c r="C177" s="13"/>
      <c r="D177" s="189" t="s">
        <v>184</v>
      </c>
      <c r="E177" s="195" t="s">
        <v>3</v>
      </c>
      <c r="F177" s="196" t="s">
        <v>1463</v>
      </c>
      <c r="G177" s="13"/>
      <c r="H177" s="197">
        <v>8</v>
      </c>
      <c r="I177" s="198"/>
      <c r="J177" s="13"/>
      <c r="K177" s="13"/>
      <c r="L177" s="194"/>
      <c r="M177" s="199"/>
      <c r="N177" s="200"/>
      <c r="O177" s="200"/>
      <c r="P177" s="200"/>
      <c r="Q177" s="200"/>
      <c r="R177" s="200"/>
      <c r="S177" s="200"/>
      <c r="T177" s="20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5" t="s">
        <v>184</v>
      </c>
      <c r="AU177" s="195" t="s">
        <v>79</v>
      </c>
      <c r="AV177" s="13" t="s">
        <v>81</v>
      </c>
      <c r="AW177" s="13" t="s">
        <v>33</v>
      </c>
      <c r="AX177" s="13" t="s">
        <v>79</v>
      </c>
      <c r="AY177" s="195" t="s">
        <v>174</v>
      </c>
    </row>
    <row r="178" s="12" customFormat="1" ht="25.92" customHeight="1">
      <c r="A178" s="12"/>
      <c r="B178" s="162"/>
      <c r="C178" s="12"/>
      <c r="D178" s="163" t="s">
        <v>71</v>
      </c>
      <c r="E178" s="164" t="s">
        <v>913</v>
      </c>
      <c r="F178" s="164" t="s">
        <v>914</v>
      </c>
      <c r="G178" s="12"/>
      <c r="H178" s="12"/>
      <c r="I178" s="165"/>
      <c r="J178" s="166">
        <f>BK178</f>
        <v>0</v>
      </c>
      <c r="K178" s="12"/>
      <c r="L178" s="162"/>
      <c r="M178" s="167"/>
      <c r="N178" s="168"/>
      <c r="O178" s="168"/>
      <c r="P178" s="169">
        <f>P179</f>
        <v>0</v>
      </c>
      <c r="Q178" s="168"/>
      <c r="R178" s="169">
        <f>R179</f>
        <v>0</v>
      </c>
      <c r="S178" s="168"/>
      <c r="T178" s="170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63" t="s">
        <v>203</v>
      </c>
      <c r="AT178" s="171" t="s">
        <v>71</v>
      </c>
      <c r="AU178" s="171" t="s">
        <v>72</v>
      </c>
      <c r="AY178" s="163" t="s">
        <v>174</v>
      </c>
      <c r="BK178" s="172">
        <f>BK179</f>
        <v>0</v>
      </c>
    </row>
    <row r="179" s="12" customFormat="1" ht="22.8" customHeight="1">
      <c r="A179" s="12"/>
      <c r="B179" s="162"/>
      <c r="C179" s="12"/>
      <c r="D179" s="163" t="s">
        <v>71</v>
      </c>
      <c r="E179" s="173" t="s">
        <v>915</v>
      </c>
      <c r="F179" s="173" t="s">
        <v>916</v>
      </c>
      <c r="G179" s="12"/>
      <c r="H179" s="12"/>
      <c r="I179" s="165"/>
      <c r="J179" s="174">
        <f>BK179</f>
        <v>0</v>
      </c>
      <c r="K179" s="12"/>
      <c r="L179" s="162"/>
      <c r="M179" s="167"/>
      <c r="N179" s="168"/>
      <c r="O179" s="168"/>
      <c r="P179" s="169">
        <f>SUM(P180:P184)</f>
        <v>0</v>
      </c>
      <c r="Q179" s="168"/>
      <c r="R179" s="169">
        <f>SUM(R180:R184)</f>
        <v>0</v>
      </c>
      <c r="S179" s="168"/>
      <c r="T179" s="170">
        <f>SUM(T180:T184)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63" t="s">
        <v>203</v>
      </c>
      <c r="AT179" s="171" t="s">
        <v>71</v>
      </c>
      <c r="AU179" s="171" t="s">
        <v>79</v>
      </c>
      <c r="AY179" s="163" t="s">
        <v>174</v>
      </c>
      <c r="BK179" s="172">
        <f>SUM(BK180:BK184)</f>
        <v>0</v>
      </c>
    </row>
    <row r="180" s="2" customFormat="1" ht="16.5" customHeight="1">
      <c r="A180" s="40"/>
      <c r="B180" s="175"/>
      <c r="C180" s="176" t="s">
        <v>607</v>
      </c>
      <c r="D180" s="176" t="s">
        <v>176</v>
      </c>
      <c r="E180" s="177" t="s">
        <v>1464</v>
      </c>
      <c r="F180" s="178" t="s">
        <v>1465</v>
      </c>
      <c r="G180" s="179" t="s">
        <v>1466</v>
      </c>
      <c r="H180" s="180">
        <v>0.062</v>
      </c>
      <c r="I180" s="181"/>
      <c r="J180" s="182">
        <f>ROUND(I180*H180,2)</f>
        <v>0</v>
      </c>
      <c r="K180" s="178" t="s">
        <v>180</v>
      </c>
      <c r="L180" s="41"/>
      <c r="M180" s="183" t="s">
        <v>3</v>
      </c>
      <c r="N180" s="184" t="s">
        <v>43</v>
      </c>
      <c r="O180" s="74"/>
      <c r="P180" s="185">
        <f>O180*H180</f>
        <v>0</v>
      </c>
      <c r="Q180" s="185">
        <v>0</v>
      </c>
      <c r="R180" s="185">
        <f>Q180*H180</f>
        <v>0</v>
      </c>
      <c r="S180" s="185">
        <v>0</v>
      </c>
      <c r="T180" s="18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187" t="s">
        <v>1467</v>
      </c>
      <c r="AT180" s="187" t="s">
        <v>176</v>
      </c>
      <c r="AU180" s="187" t="s">
        <v>81</v>
      </c>
      <c r="AY180" s="21" t="s">
        <v>174</v>
      </c>
      <c r="BE180" s="188">
        <f>IF(N180="základní",J180,0)</f>
        <v>0</v>
      </c>
      <c r="BF180" s="188">
        <f>IF(N180="snížená",J180,0)</f>
        <v>0</v>
      </c>
      <c r="BG180" s="188">
        <f>IF(N180="zákl. přenesená",J180,0)</f>
        <v>0</v>
      </c>
      <c r="BH180" s="188">
        <f>IF(N180="sníž. přenesená",J180,0)</f>
        <v>0</v>
      </c>
      <c r="BI180" s="188">
        <f>IF(N180="nulová",J180,0)</f>
        <v>0</v>
      </c>
      <c r="BJ180" s="21" t="s">
        <v>79</v>
      </c>
      <c r="BK180" s="188">
        <f>ROUND(I180*H180,2)</f>
        <v>0</v>
      </c>
      <c r="BL180" s="21" t="s">
        <v>1467</v>
      </c>
      <c r="BM180" s="187" t="s">
        <v>1468</v>
      </c>
    </row>
    <row r="181" s="13" customFormat="1">
      <c r="A181" s="13"/>
      <c r="B181" s="194"/>
      <c r="C181" s="13"/>
      <c r="D181" s="189" t="s">
        <v>184</v>
      </c>
      <c r="E181" s="195" t="s">
        <v>3</v>
      </c>
      <c r="F181" s="196" t="s">
        <v>1469</v>
      </c>
      <c r="G181" s="13"/>
      <c r="H181" s="197">
        <v>0.062</v>
      </c>
      <c r="I181" s="198"/>
      <c r="J181" s="13"/>
      <c r="K181" s="13"/>
      <c r="L181" s="194"/>
      <c r="M181" s="199"/>
      <c r="N181" s="200"/>
      <c r="O181" s="200"/>
      <c r="P181" s="200"/>
      <c r="Q181" s="200"/>
      <c r="R181" s="200"/>
      <c r="S181" s="200"/>
      <c r="T181" s="20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5" t="s">
        <v>184</v>
      </c>
      <c r="AU181" s="195" t="s">
        <v>81</v>
      </c>
      <c r="AV181" s="13" t="s">
        <v>81</v>
      </c>
      <c r="AW181" s="13" t="s">
        <v>33</v>
      </c>
      <c r="AX181" s="13" t="s">
        <v>79</v>
      </c>
      <c r="AY181" s="195" t="s">
        <v>174</v>
      </c>
    </row>
    <row r="182" s="2" customFormat="1" ht="16.5" customHeight="1">
      <c r="A182" s="40"/>
      <c r="B182" s="175"/>
      <c r="C182" s="176" t="s">
        <v>614</v>
      </c>
      <c r="D182" s="176" t="s">
        <v>176</v>
      </c>
      <c r="E182" s="177" t="s">
        <v>1470</v>
      </c>
      <c r="F182" s="178" t="s">
        <v>1471</v>
      </c>
      <c r="G182" s="179" t="s">
        <v>1466</v>
      </c>
      <c r="H182" s="180">
        <v>0.062</v>
      </c>
      <c r="I182" s="181"/>
      <c r="J182" s="182">
        <f>ROUND(I182*H182,2)</f>
        <v>0</v>
      </c>
      <c r="K182" s="178" t="s">
        <v>180</v>
      </c>
      <c r="L182" s="41"/>
      <c r="M182" s="183" t="s">
        <v>3</v>
      </c>
      <c r="N182" s="184" t="s">
        <v>43</v>
      </c>
      <c r="O182" s="74"/>
      <c r="P182" s="185">
        <f>O182*H182</f>
        <v>0</v>
      </c>
      <c r="Q182" s="185">
        <v>0</v>
      </c>
      <c r="R182" s="185">
        <f>Q182*H182</f>
        <v>0</v>
      </c>
      <c r="S182" s="185">
        <v>0</v>
      </c>
      <c r="T182" s="18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187" t="s">
        <v>1467</v>
      </c>
      <c r="AT182" s="187" t="s">
        <v>176</v>
      </c>
      <c r="AU182" s="187" t="s">
        <v>81</v>
      </c>
      <c r="AY182" s="21" t="s">
        <v>174</v>
      </c>
      <c r="BE182" s="188">
        <f>IF(N182="základní",J182,0)</f>
        <v>0</v>
      </c>
      <c r="BF182" s="188">
        <f>IF(N182="snížená",J182,0)</f>
        <v>0</v>
      </c>
      <c r="BG182" s="188">
        <f>IF(N182="zákl. přenesená",J182,0)</f>
        <v>0</v>
      </c>
      <c r="BH182" s="188">
        <f>IF(N182="sníž. přenesená",J182,0)</f>
        <v>0</v>
      </c>
      <c r="BI182" s="188">
        <f>IF(N182="nulová",J182,0)</f>
        <v>0</v>
      </c>
      <c r="BJ182" s="21" t="s">
        <v>79</v>
      </c>
      <c r="BK182" s="188">
        <f>ROUND(I182*H182,2)</f>
        <v>0</v>
      </c>
      <c r="BL182" s="21" t="s">
        <v>1467</v>
      </c>
      <c r="BM182" s="187" t="s">
        <v>1472</v>
      </c>
    </row>
    <row r="183" s="13" customFormat="1">
      <c r="A183" s="13"/>
      <c r="B183" s="194"/>
      <c r="C183" s="13"/>
      <c r="D183" s="189" t="s">
        <v>184</v>
      </c>
      <c r="E183" s="195" t="s">
        <v>3</v>
      </c>
      <c r="F183" s="196" t="s">
        <v>1473</v>
      </c>
      <c r="G183" s="13"/>
      <c r="H183" s="197">
        <v>0.062</v>
      </c>
      <c r="I183" s="198"/>
      <c r="J183" s="13"/>
      <c r="K183" s="13"/>
      <c r="L183" s="194"/>
      <c r="M183" s="199"/>
      <c r="N183" s="200"/>
      <c r="O183" s="200"/>
      <c r="P183" s="200"/>
      <c r="Q183" s="200"/>
      <c r="R183" s="200"/>
      <c r="S183" s="200"/>
      <c r="T183" s="20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5" t="s">
        <v>184</v>
      </c>
      <c r="AU183" s="195" t="s">
        <v>81</v>
      </c>
      <c r="AV183" s="13" t="s">
        <v>81</v>
      </c>
      <c r="AW183" s="13" t="s">
        <v>33</v>
      </c>
      <c r="AX183" s="13" t="s">
        <v>79</v>
      </c>
      <c r="AY183" s="195" t="s">
        <v>174</v>
      </c>
    </row>
    <row r="184" s="2" customFormat="1" ht="16.5" customHeight="1">
      <c r="A184" s="40"/>
      <c r="B184" s="175"/>
      <c r="C184" s="176" t="s">
        <v>621</v>
      </c>
      <c r="D184" s="176" t="s">
        <v>176</v>
      </c>
      <c r="E184" s="177" t="s">
        <v>1474</v>
      </c>
      <c r="F184" s="178" t="s">
        <v>1475</v>
      </c>
      <c r="G184" s="179" t="s">
        <v>1476</v>
      </c>
      <c r="H184" s="180">
        <v>1</v>
      </c>
      <c r="I184" s="181"/>
      <c r="J184" s="182">
        <f>ROUND(I184*H184,2)</f>
        <v>0</v>
      </c>
      <c r="K184" s="178" t="s">
        <v>180</v>
      </c>
      <c r="L184" s="41"/>
      <c r="M184" s="235" t="s">
        <v>3</v>
      </c>
      <c r="N184" s="236" t="s">
        <v>43</v>
      </c>
      <c r="O184" s="237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187" t="s">
        <v>1467</v>
      </c>
      <c r="AT184" s="187" t="s">
        <v>176</v>
      </c>
      <c r="AU184" s="187" t="s">
        <v>81</v>
      </c>
      <c r="AY184" s="21" t="s">
        <v>174</v>
      </c>
      <c r="BE184" s="188">
        <f>IF(N184="základní",J184,0)</f>
        <v>0</v>
      </c>
      <c r="BF184" s="188">
        <f>IF(N184="snížená",J184,0)</f>
        <v>0</v>
      </c>
      <c r="BG184" s="188">
        <f>IF(N184="zákl. přenesená",J184,0)</f>
        <v>0</v>
      </c>
      <c r="BH184" s="188">
        <f>IF(N184="sníž. přenesená",J184,0)</f>
        <v>0</v>
      </c>
      <c r="BI184" s="188">
        <f>IF(N184="nulová",J184,0)</f>
        <v>0</v>
      </c>
      <c r="BJ184" s="21" t="s">
        <v>79</v>
      </c>
      <c r="BK184" s="188">
        <f>ROUND(I184*H184,2)</f>
        <v>0</v>
      </c>
      <c r="BL184" s="21" t="s">
        <v>1467</v>
      </c>
      <c r="BM184" s="187" t="s">
        <v>1477</v>
      </c>
    </row>
    <row r="185" s="2" customFormat="1" ht="6.96" customHeight="1">
      <c r="A185" s="40"/>
      <c r="B185" s="57"/>
      <c r="C185" s="58"/>
      <c r="D185" s="58"/>
      <c r="E185" s="58"/>
      <c r="F185" s="58"/>
      <c r="G185" s="58"/>
      <c r="H185" s="58"/>
      <c r="I185" s="58"/>
      <c r="J185" s="58"/>
      <c r="K185" s="58"/>
      <c r="L185" s="41"/>
      <c r="M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</row>
  </sheetData>
  <autoFilter ref="C101:K18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20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99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4"/>
      <c r="AT3" s="21" t="s">
        <v>81</v>
      </c>
    </row>
    <row r="4" s="1" customFormat="1" ht="24.96" customHeight="1">
      <c r="B4" s="24"/>
      <c r="D4" s="25" t="s">
        <v>133</v>
      </c>
      <c r="L4" s="24"/>
      <c r="M4" s="125" t="s">
        <v>11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34" t="s">
        <v>17</v>
      </c>
      <c r="L6" s="24"/>
    </row>
    <row r="7" s="1" customFormat="1" ht="16.5" customHeight="1">
      <c r="B7" s="24"/>
      <c r="E7" s="126" t="str">
        <f>'Rekapitulace stavby'!K6</f>
        <v>Žireč - Kanalizace a čistírna odpadních vod, přípojky splaškové kanalizace</v>
      </c>
      <c r="F7" s="34"/>
      <c r="G7" s="34"/>
      <c r="H7" s="34"/>
      <c r="L7" s="24"/>
    </row>
    <row r="8">
      <c r="B8" s="24"/>
      <c r="D8" s="34" t="s">
        <v>134</v>
      </c>
      <c r="L8" s="24"/>
    </row>
    <row r="9" s="1" customFormat="1" ht="16.5" customHeight="1">
      <c r="B9" s="24"/>
      <c r="E9" s="126" t="s">
        <v>135</v>
      </c>
      <c r="F9" s="1"/>
      <c r="G9" s="1"/>
      <c r="H9" s="1"/>
      <c r="L9" s="24"/>
    </row>
    <row r="10" s="1" customFormat="1" ht="12" customHeight="1">
      <c r="B10" s="24"/>
      <c r="D10" s="34" t="s">
        <v>136</v>
      </c>
      <c r="L10" s="24"/>
    </row>
    <row r="11" s="2" customFormat="1" ht="16.5" customHeight="1">
      <c r="A11" s="40"/>
      <c r="B11" s="41"/>
      <c r="C11" s="40"/>
      <c r="D11" s="40"/>
      <c r="E11" s="127" t="s">
        <v>137</v>
      </c>
      <c r="F11" s="40"/>
      <c r="G11" s="40"/>
      <c r="H11" s="40"/>
      <c r="I11" s="40"/>
      <c r="J11" s="40"/>
      <c r="K11" s="40"/>
      <c r="L11" s="12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4" t="s">
        <v>138</v>
      </c>
      <c r="E12" s="40"/>
      <c r="F12" s="40"/>
      <c r="G12" s="40"/>
      <c r="H12" s="40"/>
      <c r="I12" s="40"/>
      <c r="J12" s="40"/>
      <c r="K12" s="40"/>
      <c r="L12" s="12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1"/>
      <c r="C13" s="40"/>
      <c r="D13" s="40"/>
      <c r="E13" s="64" t="s">
        <v>1478</v>
      </c>
      <c r="F13" s="40"/>
      <c r="G13" s="40"/>
      <c r="H13" s="40"/>
      <c r="I13" s="40"/>
      <c r="J13" s="40"/>
      <c r="K13" s="40"/>
      <c r="L13" s="12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1"/>
      <c r="C14" s="40"/>
      <c r="D14" s="40"/>
      <c r="E14" s="40"/>
      <c r="F14" s="40"/>
      <c r="G14" s="40"/>
      <c r="H14" s="40"/>
      <c r="I14" s="40"/>
      <c r="J14" s="40"/>
      <c r="K14" s="40"/>
      <c r="L14" s="12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1"/>
      <c r="C15" s="40"/>
      <c r="D15" s="34" t="s">
        <v>19</v>
      </c>
      <c r="E15" s="40"/>
      <c r="F15" s="29" t="s">
        <v>3</v>
      </c>
      <c r="G15" s="40"/>
      <c r="H15" s="40"/>
      <c r="I15" s="34" t="s">
        <v>20</v>
      </c>
      <c r="J15" s="29" t="s">
        <v>3</v>
      </c>
      <c r="K15" s="40"/>
      <c r="L15" s="12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1"/>
      <c r="C16" s="40"/>
      <c r="D16" s="34" t="s">
        <v>21</v>
      </c>
      <c r="E16" s="40"/>
      <c r="F16" s="29" t="s">
        <v>22</v>
      </c>
      <c r="G16" s="40"/>
      <c r="H16" s="40"/>
      <c r="I16" s="34" t="s">
        <v>23</v>
      </c>
      <c r="J16" s="66" t="str">
        <f>'Rekapitulace stavby'!AN8</f>
        <v>3. 1. 2021</v>
      </c>
      <c r="K16" s="40"/>
      <c r="L16" s="12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1"/>
      <c r="C17" s="40"/>
      <c r="D17" s="40"/>
      <c r="E17" s="40"/>
      <c r="F17" s="40"/>
      <c r="G17" s="40"/>
      <c r="H17" s="40"/>
      <c r="I17" s="40"/>
      <c r="J17" s="40"/>
      <c r="K17" s="40"/>
      <c r="L17" s="12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1"/>
      <c r="C18" s="40"/>
      <c r="D18" s="34" t="s">
        <v>25</v>
      </c>
      <c r="E18" s="40"/>
      <c r="F18" s="40"/>
      <c r="G18" s="40"/>
      <c r="H18" s="40"/>
      <c r="I18" s="34" t="s">
        <v>26</v>
      </c>
      <c r="J18" s="29" t="s">
        <v>3</v>
      </c>
      <c r="K18" s="40"/>
      <c r="L18" s="12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1"/>
      <c r="C19" s="40"/>
      <c r="D19" s="40"/>
      <c r="E19" s="29" t="s">
        <v>27</v>
      </c>
      <c r="F19" s="40"/>
      <c r="G19" s="40"/>
      <c r="H19" s="40"/>
      <c r="I19" s="34" t="s">
        <v>28</v>
      </c>
      <c r="J19" s="29" t="s">
        <v>3</v>
      </c>
      <c r="K19" s="40"/>
      <c r="L19" s="12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1"/>
      <c r="C20" s="40"/>
      <c r="D20" s="40"/>
      <c r="E20" s="40"/>
      <c r="F20" s="40"/>
      <c r="G20" s="40"/>
      <c r="H20" s="40"/>
      <c r="I20" s="40"/>
      <c r="J20" s="40"/>
      <c r="K20" s="40"/>
      <c r="L20" s="12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1"/>
      <c r="C21" s="40"/>
      <c r="D21" s="34" t="s">
        <v>29</v>
      </c>
      <c r="E21" s="40"/>
      <c r="F21" s="40"/>
      <c r="G21" s="40"/>
      <c r="H21" s="40"/>
      <c r="I21" s="34" t="s">
        <v>26</v>
      </c>
      <c r="J21" s="35" t="str">
        <f>'Rekapitulace stavby'!AN13</f>
        <v>Vyplň údaj</v>
      </c>
      <c r="K21" s="40"/>
      <c r="L21" s="12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1"/>
      <c r="C22" s="40"/>
      <c r="D22" s="40"/>
      <c r="E22" s="35" t="str">
        <f>'Rekapitulace stavby'!E14</f>
        <v>Vyplň údaj</v>
      </c>
      <c r="F22" s="29"/>
      <c r="G22" s="29"/>
      <c r="H22" s="29"/>
      <c r="I22" s="34" t="s">
        <v>28</v>
      </c>
      <c r="J22" s="35" t="str">
        <f>'Rekapitulace stavby'!AN14</f>
        <v>Vyplň údaj</v>
      </c>
      <c r="K22" s="40"/>
      <c r="L22" s="12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1"/>
      <c r="C23" s="40"/>
      <c r="D23" s="40"/>
      <c r="E23" s="40"/>
      <c r="F23" s="40"/>
      <c r="G23" s="40"/>
      <c r="H23" s="40"/>
      <c r="I23" s="40"/>
      <c r="J23" s="40"/>
      <c r="K23" s="40"/>
      <c r="L23" s="12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1"/>
      <c r="C24" s="40"/>
      <c r="D24" s="34" t="s">
        <v>31</v>
      </c>
      <c r="E24" s="40"/>
      <c r="F24" s="40"/>
      <c r="G24" s="40"/>
      <c r="H24" s="40"/>
      <c r="I24" s="34" t="s">
        <v>26</v>
      </c>
      <c r="J24" s="29" t="s">
        <v>3</v>
      </c>
      <c r="K24" s="40"/>
      <c r="L24" s="12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1"/>
      <c r="C25" s="40"/>
      <c r="D25" s="40"/>
      <c r="E25" s="29" t="s">
        <v>32</v>
      </c>
      <c r="F25" s="40"/>
      <c r="G25" s="40"/>
      <c r="H25" s="40"/>
      <c r="I25" s="34" t="s">
        <v>28</v>
      </c>
      <c r="J25" s="29" t="s">
        <v>3</v>
      </c>
      <c r="K25" s="40"/>
      <c r="L25" s="12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1"/>
      <c r="C26" s="40"/>
      <c r="D26" s="40"/>
      <c r="E26" s="40"/>
      <c r="F26" s="40"/>
      <c r="G26" s="40"/>
      <c r="H26" s="40"/>
      <c r="I26" s="40"/>
      <c r="J26" s="40"/>
      <c r="K26" s="40"/>
      <c r="L26" s="12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1"/>
      <c r="C27" s="40"/>
      <c r="D27" s="34" t="s">
        <v>34</v>
      </c>
      <c r="E27" s="40"/>
      <c r="F27" s="40"/>
      <c r="G27" s="40"/>
      <c r="H27" s="40"/>
      <c r="I27" s="34" t="s">
        <v>26</v>
      </c>
      <c r="J27" s="29" t="s">
        <v>3</v>
      </c>
      <c r="K27" s="40"/>
      <c r="L27" s="12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1"/>
      <c r="C28" s="40"/>
      <c r="D28" s="40"/>
      <c r="E28" s="29" t="s">
        <v>35</v>
      </c>
      <c r="F28" s="40"/>
      <c r="G28" s="40"/>
      <c r="H28" s="40"/>
      <c r="I28" s="34" t="s">
        <v>28</v>
      </c>
      <c r="J28" s="29" t="s">
        <v>3</v>
      </c>
      <c r="K28" s="40"/>
      <c r="L28" s="12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12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1"/>
      <c r="C30" s="40"/>
      <c r="D30" s="34" t="s">
        <v>36</v>
      </c>
      <c r="E30" s="40"/>
      <c r="F30" s="40"/>
      <c r="G30" s="40"/>
      <c r="H30" s="40"/>
      <c r="I30" s="40"/>
      <c r="J30" s="40"/>
      <c r="K30" s="40"/>
      <c r="L30" s="12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29"/>
      <c r="B31" s="130"/>
      <c r="C31" s="129"/>
      <c r="D31" s="129"/>
      <c r="E31" s="38" t="s">
        <v>3</v>
      </c>
      <c r="F31" s="38"/>
      <c r="G31" s="38"/>
      <c r="H31" s="38"/>
      <c r="I31" s="129"/>
      <c r="J31" s="129"/>
      <c r="K31" s="129"/>
      <c r="L31" s="131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</row>
    <row r="32" s="2" customFormat="1" ht="6.96" customHeight="1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12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1"/>
      <c r="C33" s="40"/>
      <c r="D33" s="86"/>
      <c r="E33" s="86"/>
      <c r="F33" s="86"/>
      <c r="G33" s="86"/>
      <c r="H33" s="86"/>
      <c r="I33" s="86"/>
      <c r="J33" s="86"/>
      <c r="K33" s="86"/>
      <c r="L33" s="12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1"/>
      <c r="C34" s="40"/>
      <c r="D34" s="132" t="s">
        <v>38</v>
      </c>
      <c r="E34" s="40"/>
      <c r="F34" s="40"/>
      <c r="G34" s="40"/>
      <c r="H34" s="40"/>
      <c r="I34" s="40"/>
      <c r="J34" s="92">
        <f>ROUND(J101, 2)</f>
        <v>0</v>
      </c>
      <c r="K34" s="40"/>
      <c r="L34" s="12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1"/>
      <c r="C35" s="40"/>
      <c r="D35" s="86"/>
      <c r="E35" s="86"/>
      <c r="F35" s="86"/>
      <c r="G35" s="86"/>
      <c r="H35" s="86"/>
      <c r="I35" s="86"/>
      <c r="J35" s="86"/>
      <c r="K35" s="86"/>
      <c r="L35" s="12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1"/>
      <c r="C36" s="40"/>
      <c r="D36" s="40"/>
      <c r="E36" s="40"/>
      <c r="F36" s="45" t="s">
        <v>40</v>
      </c>
      <c r="G36" s="40"/>
      <c r="H36" s="40"/>
      <c r="I36" s="45" t="s">
        <v>39</v>
      </c>
      <c r="J36" s="45" t="s">
        <v>41</v>
      </c>
      <c r="K36" s="40"/>
      <c r="L36" s="12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1"/>
      <c r="C37" s="40"/>
      <c r="D37" s="127" t="s">
        <v>42</v>
      </c>
      <c r="E37" s="34" t="s">
        <v>43</v>
      </c>
      <c r="F37" s="133">
        <f>ROUND((SUM(BE101:BE255)),  2)</f>
        <v>0</v>
      </c>
      <c r="G37" s="40"/>
      <c r="H37" s="40"/>
      <c r="I37" s="134">
        <v>0.20999999999999999</v>
      </c>
      <c r="J37" s="133">
        <f>ROUND(((SUM(BE101:BE255))*I37),  2)</f>
        <v>0</v>
      </c>
      <c r="K37" s="40"/>
      <c r="L37" s="12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1"/>
      <c r="C38" s="40"/>
      <c r="D38" s="40"/>
      <c r="E38" s="34" t="s">
        <v>44</v>
      </c>
      <c r="F38" s="133">
        <f>ROUND((SUM(BF101:BF255)),  2)</f>
        <v>0</v>
      </c>
      <c r="G38" s="40"/>
      <c r="H38" s="40"/>
      <c r="I38" s="134">
        <v>0.14999999999999999</v>
      </c>
      <c r="J38" s="133">
        <f>ROUND(((SUM(BF101:BF255))*I38),  2)</f>
        <v>0</v>
      </c>
      <c r="K38" s="40"/>
      <c r="L38" s="12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1"/>
      <c r="C39" s="40"/>
      <c r="D39" s="40"/>
      <c r="E39" s="34" t="s">
        <v>45</v>
      </c>
      <c r="F39" s="133">
        <f>ROUND((SUM(BG101:BG255)),  2)</f>
        <v>0</v>
      </c>
      <c r="G39" s="40"/>
      <c r="H39" s="40"/>
      <c r="I39" s="134">
        <v>0.20999999999999999</v>
      </c>
      <c r="J39" s="133">
        <f>0</f>
        <v>0</v>
      </c>
      <c r="K39" s="40"/>
      <c r="L39" s="12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1"/>
      <c r="C40" s="40"/>
      <c r="D40" s="40"/>
      <c r="E40" s="34" t="s">
        <v>46</v>
      </c>
      <c r="F40" s="133">
        <f>ROUND((SUM(BH101:BH255)),  2)</f>
        <v>0</v>
      </c>
      <c r="G40" s="40"/>
      <c r="H40" s="40"/>
      <c r="I40" s="134">
        <v>0.14999999999999999</v>
      </c>
      <c r="J40" s="133">
        <f>0</f>
        <v>0</v>
      </c>
      <c r="K40" s="40"/>
      <c r="L40" s="12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1"/>
      <c r="C41" s="40"/>
      <c r="D41" s="40"/>
      <c r="E41" s="34" t="s">
        <v>47</v>
      </c>
      <c r="F41" s="133">
        <f>ROUND((SUM(BI101:BI255)),  2)</f>
        <v>0</v>
      </c>
      <c r="G41" s="40"/>
      <c r="H41" s="40"/>
      <c r="I41" s="134">
        <v>0</v>
      </c>
      <c r="J41" s="133">
        <f>0</f>
        <v>0</v>
      </c>
      <c r="K41" s="40"/>
      <c r="L41" s="12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12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1"/>
      <c r="C43" s="135"/>
      <c r="D43" s="136" t="s">
        <v>48</v>
      </c>
      <c r="E43" s="78"/>
      <c r="F43" s="78"/>
      <c r="G43" s="137" t="s">
        <v>49</v>
      </c>
      <c r="H43" s="138" t="s">
        <v>50</v>
      </c>
      <c r="I43" s="78"/>
      <c r="J43" s="139">
        <f>SUM(J34:J41)</f>
        <v>0</v>
      </c>
      <c r="K43" s="140"/>
      <c r="L43" s="12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2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59"/>
      <c r="C48" s="60"/>
      <c r="D48" s="60"/>
      <c r="E48" s="60"/>
      <c r="F48" s="60"/>
      <c r="G48" s="60"/>
      <c r="H48" s="60"/>
      <c r="I48" s="60"/>
      <c r="J48" s="60"/>
      <c r="K48" s="60"/>
      <c r="L48" s="12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140</v>
      </c>
      <c r="D49" s="40"/>
      <c r="E49" s="40"/>
      <c r="F49" s="40"/>
      <c r="G49" s="40"/>
      <c r="H49" s="40"/>
      <c r="I49" s="40"/>
      <c r="J49" s="40"/>
      <c r="K49" s="40"/>
      <c r="L49" s="12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12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17</v>
      </c>
      <c r="D51" s="40"/>
      <c r="E51" s="40"/>
      <c r="F51" s="40"/>
      <c r="G51" s="40"/>
      <c r="H51" s="40"/>
      <c r="I51" s="40"/>
      <c r="J51" s="40"/>
      <c r="K51" s="40"/>
      <c r="L51" s="12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0"/>
      <c r="D52" s="40"/>
      <c r="E52" s="126" t="str">
        <f>E7</f>
        <v>Žireč - Kanalizace a čistírna odpadních vod, přípojky splaškové kanalizace</v>
      </c>
      <c r="F52" s="34"/>
      <c r="G52" s="34"/>
      <c r="H52" s="34"/>
      <c r="I52" s="40"/>
      <c r="J52" s="40"/>
      <c r="K52" s="40"/>
      <c r="L52" s="12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4"/>
      <c r="C53" s="34" t="s">
        <v>134</v>
      </c>
      <c r="L53" s="24"/>
    </row>
    <row r="54" s="1" customFormat="1" ht="16.5" customHeight="1">
      <c r="B54" s="24"/>
      <c r="E54" s="126" t="s">
        <v>135</v>
      </c>
      <c r="F54" s="1"/>
      <c r="G54" s="1"/>
      <c r="H54" s="1"/>
      <c r="L54" s="24"/>
    </row>
    <row r="55" s="1" customFormat="1" ht="12" customHeight="1">
      <c r="B55" s="24"/>
      <c r="C55" s="34" t="s">
        <v>136</v>
      </c>
      <c r="L55" s="24"/>
    </row>
    <row r="56" s="2" customFormat="1" ht="16.5" customHeight="1">
      <c r="A56" s="40"/>
      <c r="B56" s="41"/>
      <c r="C56" s="40"/>
      <c r="D56" s="40"/>
      <c r="E56" s="127" t="s">
        <v>137</v>
      </c>
      <c r="F56" s="40"/>
      <c r="G56" s="40"/>
      <c r="H56" s="40"/>
      <c r="I56" s="40"/>
      <c r="J56" s="40"/>
      <c r="K56" s="40"/>
      <c r="L56" s="12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138</v>
      </c>
      <c r="D57" s="40"/>
      <c r="E57" s="40"/>
      <c r="F57" s="40"/>
      <c r="G57" s="40"/>
      <c r="H57" s="40"/>
      <c r="I57" s="40"/>
      <c r="J57" s="40"/>
      <c r="K57" s="40"/>
      <c r="L57" s="12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0"/>
      <c r="D58" s="40"/>
      <c r="E58" s="64" t="str">
        <f>E13</f>
        <v>D.1.IO.3. - VODOVODNÍ PŘÍPOJKA</v>
      </c>
      <c r="F58" s="40"/>
      <c r="G58" s="40"/>
      <c r="H58" s="40"/>
      <c r="I58" s="40"/>
      <c r="J58" s="40"/>
      <c r="K58" s="40"/>
      <c r="L58" s="12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12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0"/>
      <c r="E60" s="40"/>
      <c r="F60" s="29" t="str">
        <f>F16</f>
        <v>DVŮR KRÁLOVÉ NAD LABEM, MÍSTNÍ ČÁST ŽIREČ</v>
      </c>
      <c r="G60" s="40"/>
      <c r="H60" s="40"/>
      <c r="I60" s="34" t="s">
        <v>23</v>
      </c>
      <c r="J60" s="66" t="str">
        <f>IF(J16="","",J16)</f>
        <v>3. 1. 2021</v>
      </c>
      <c r="K60" s="40"/>
      <c r="L60" s="12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12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0"/>
      <c r="E62" s="40"/>
      <c r="F62" s="29" t="str">
        <f>E19</f>
        <v>Město Dvůr Králové, nám. T.G.Masaryka 38, 544 17</v>
      </c>
      <c r="G62" s="40"/>
      <c r="H62" s="40"/>
      <c r="I62" s="34" t="s">
        <v>31</v>
      </c>
      <c r="J62" s="38" t="str">
        <f>E25</f>
        <v>P-AQUA s.r.o., Jižní 870, 500 03 Hradec Králové</v>
      </c>
      <c r="K62" s="40"/>
      <c r="L62" s="12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0"/>
      <c r="E63" s="40"/>
      <c r="F63" s="29" t="str">
        <f>IF(E22="","",E22)</f>
        <v>Vyplň údaj</v>
      </c>
      <c r="G63" s="40"/>
      <c r="H63" s="40"/>
      <c r="I63" s="34" t="s">
        <v>34</v>
      </c>
      <c r="J63" s="38" t="str">
        <f>E28</f>
        <v>Ing. Tomáš Růžička, Ing. Luboš Kasper</v>
      </c>
      <c r="K63" s="40"/>
      <c r="L63" s="12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12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41" t="s">
        <v>141</v>
      </c>
      <c r="D65" s="135"/>
      <c r="E65" s="135"/>
      <c r="F65" s="135"/>
      <c r="G65" s="135"/>
      <c r="H65" s="135"/>
      <c r="I65" s="135"/>
      <c r="J65" s="142" t="s">
        <v>142</v>
      </c>
      <c r="K65" s="135"/>
      <c r="L65" s="12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12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43" t="s">
        <v>70</v>
      </c>
      <c r="D67" s="40"/>
      <c r="E67" s="40"/>
      <c r="F67" s="40"/>
      <c r="G67" s="40"/>
      <c r="H67" s="40"/>
      <c r="I67" s="40"/>
      <c r="J67" s="92">
        <f>J101</f>
        <v>0</v>
      </c>
      <c r="K67" s="40"/>
      <c r="L67" s="12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21" t="s">
        <v>143</v>
      </c>
    </row>
    <row r="68" s="9" customFormat="1" ht="24.96" customHeight="1">
      <c r="A68" s="9"/>
      <c r="B68" s="144"/>
      <c r="C68" s="9"/>
      <c r="D68" s="145" t="s">
        <v>144</v>
      </c>
      <c r="E68" s="146"/>
      <c r="F68" s="146"/>
      <c r="G68" s="146"/>
      <c r="H68" s="146"/>
      <c r="I68" s="146"/>
      <c r="J68" s="147">
        <f>J102</f>
        <v>0</v>
      </c>
      <c r="K68" s="9"/>
      <c r="L68" s="14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48"/>
      <c r="C69" s="10"/>
      <c r="D69" s="149" t="s">
        <v>145</v>
      </c>
      <c r="E69" s="150"/>
      <c r="F69" s="150"/>
      <c r="G69" s="150"/>
      <c r="H69" s="150"/>
      <c r="I69" s="150"/>
      <c r="J69" s="151">
        <f>J103</f>
        <v>0</v>
      </c>
      <c r="K69" s="10"/>
      <c r="L69" s="14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8"/>
      <c r="C70" s="10"/>
      <c r="D70" s="149" t="s">
        <v>147</v>
      </c>
      <c r="E70" s="150"/>
      <c r="F70" s="150"/>
      <c r="G70" s="150"/>
      <c r="H70" s="150"/>
      <c r="I70" s="150"/>
      <c r="J70" s="151">
        <f>J172</f>
        <v>0</v>
      </c>
      <c r="K70" s="10"/>
      <c r="L70" s="14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8"/>
      <c r="C71" s="10"/>
      <c r="D71" s="149" t="s">
        <v>148</v>
      </c>
      <c r="E71" s="150"/>
      <c r="F71" s="150"/>
      <c r="G71" s="150"/>
      <c r="H71" s="150"/>
      <c r="I71" s="150"/>
      <c r="J71" s="151">
        <f>J177</f>
        <v>0</v>
      </c>
      <c r="K71" s="10"/>
      <c r="L71" s="14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8"/>
      <c r="C72" s="10"/>
      <c r="D72" s="149" t="s">
        <v>149</v>
      </c>
      <c r="E72" s="150"/>
      <c r="F72" s="150"/>
      <c r="G72" s="150"/>
      <c r="H72" s="150"/>
      <c r="I72" s="150"/>
      <c r="J72" s="151">
        <f>J184</f>
        <v>0</v>
      </c>
      <c r="K72" s="10"/>
      <c r="L72" s="14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48"/>
      <c r="C73" s="10"/>
      <c r="D73" s="149" t="s">
        <v>150</v>
      </c>
      <c r="E73" s="150"/>
      <c r="F73" s="150"/>
      <c r="G73" s="150"/>
      <c r="H73" s="150"/>
      <c r="I73" s="150"/>
      <c r="J73" s="151">
        <f>J210</f>
        <v>0</v>
      </c>
      <c r="K73" s="10"/>
      <c r="L73" s="14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48"/>
      <c r="C74" s="10"/>
      <c r="D74" s="149" t="s">
        <v>151</v>
      </c>
      <c r="E74" s="150"/>
      <c r="F74" s="150"/>
      <c r="G74" s="150"/>
      <c r="H74" s="150"/>
      <c r="I74" s="150"/>
      <c r="J74" s="151">
        <f>J215</f>
        <v>0</v>
      </c>
      <c r="K74" s="10"/>
      <c r="L74" s="14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48"/>
      <c r="C75" s="10"/>
      <c r="D75" s="149" t="s">
        <v>152</v>
      </c>
      <c r="E75" s="150"/>
      <c r="F75" s="150"/>
      <c r="G75" s="150"/>
      <c r="H75" s="150"/>
      <c r="I75" s="150"/>
      <c r="J75" s="151">
        <f>J223</f>
        <v>0</v>
      </c>
      <c r="K75" s="10"/>
      <c r="L75" s="14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44"/>
      <c r="C76" s="9"/>
      <c r="D76" s="145" t="s">
        <v>1367</v>
      </c>
      <c r="E76" s="146"/>
      <c r="F76" s="146"/>
      <c r="G76" s="146"/>
      <c r="H76" s="146"/>
      <c r="I76" s="146"/>
      <c r="J76" s="147">
        <f>J228</f>
        <v>0</v>
      </c>
      <c r="K76" s="9"/>
      <c r="L76" s="144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48"/>
      <c r="C77" s="10"/>
      <c r="D77" s="149" t="s">
        <v>1479</v>
      </c>
      <c r="E77" s="150"/>
      <c r="F77" s="150"/>
      <c r="G77" s="150"/>
      <c r="H77" s="150"/>
      <c r="I77" s="150"/>
      <c r="J77" s="151">
        <f>J229</f>
        <v>0</v>
      </c>
      <c r="K77" s="10"/>
      <c r="L77" s="14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12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57"/>
      <c r="C79" s="58"/>
      <c r="D79" s="58"/>
      <c r="E79" s="58"/>
      <c r="F79" s="58"/>
      <c r="G79" s="58"/>
      <c r="H79" s="58"/>
      <c r="I79" s="58"/>
      <c r="J79" s="58"/>
      <c r="K79" s="58"/>
      <c r="L79" s="12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59"/>
      <c r="C83" s="60"/>
      <c r="D83" s="60"/>
      <c r="E83" s="60"/>
      <c r="F83" s="60"/>
      <c r="G83" s="60"/>
      <c r="H83" s="60"/>
      <c r="I83" s="60"/>
      <c r="J83" s="60"/>
      <c r="K83" s="60"/>
      <c r="L83" s="12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159</v>
      </c>
      <c r="D84" s="40"/>
      <c r="E84" s="40"/>
      <c r="F84" s="40"/>
      <c r="G84" s="40"/>
      <c r="H84" s="40"/>
      <c r="I84" s="40"/>
      <c r="J84" s="40"/>
      <c r="K84" s="40"/>
      <c r="L84" s="12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12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17</v>
      </c>
      <c r="D86" s="40"/>
      <c r="E86" s="40"/>
      <c r="F86" s="40"/>
      <c r="G86" s="40"/>
      <c r="H86" s="40"/>
      <c r="I86" s="40"/>
      <c r="J86" s="40"/>
      <c r="K86" s="40"/>
      <c r="L86" s="12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0"/>
      <c r="D87" s="40"/>
      <c r="E87" s="126" t="str">
        <f>E7</f>
        <v>Žireč - Kanalizace a čistírna odpadních vod, přípojky splaškové kanalizace</v>
      </c>
      <c r="F87" s="34"/>
      <c r="G87" s="34"/>
      <c r="H87" s="34"/>
      <c r="I87" s="40"/>
      <c r="J87" s="40"/>
      <c r="K87" s="40"/>
      <c r="L87" s="12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4"/>
      <c r="C88" s="34" t="s">
        <v>134</v>
      </c>
      <c r="L88" s="24"/>
    </row>
    <row r="89" s="1" customFormat="1" ht="16.5" customHeight="1">
      <c r="B89" s="24"/>
      <c r="E89" s="126" t="s">
        <v>135</v>
      </c>
      <c r="F89" s="1"/>
      <c r="G89" s="1"/>
      <c r="H89" s="1"/>
      <c r="L89" s="24"/>
    </row>
    <row r="90" s="1" customFormat="1" ht="12" customHeight="1">
      <c r="B90" s="24"/>
      <c r="C90" s="34" t="s">
        <v>136</v>
      </c>
      <c r="L90" s="24"/>
    </row>
    <row r="91" s="2" customFormat="1" ht="16.5" customHeight="1">
      <c r="A91" s="40"/>
      <c r="B91" s="41"/>
      <c r="C91" s="40"/>
      <c r="D91" s="40"/>
      <c r="E91" s="127" t="s">
        <v>137</v>
      </c>
      <c r="F91" s="40"/>
      <c r="G91" s="40"/>
      <c r="H91" s="40"/>
      <c r="I91" s="40"/>
      <c r="J91" s="40"/>
      <c r="K91" s="40"/>
      <c r="L91" s="12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138</v>
      </c>
      <c r="D92" s="40"/>
      <c r="E92" s="40"/>
      <c r="F92" s="40"/>
      <c r="G92" s="40"/>
      <c r="H92" s="40"/>
      <c r="I92" s="40"/>
      <c r="J92" s="40"/>
      <c r="K92" s="40"/>
      <c r="L92" s="12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0"/>
      <c r="D93" s="40"/>
      <c r="E93" s="64" t="str">
        <f>E13</f>
        <v>D.1.IO.3. - VODOVODNÍ PŘÍPOJKA</v>
      </c>
      <c r="F93" s="40"/>
      <c r="G93" s="40"/>
      <c r="H93" s="40"/>
      <c r="I93" s="40"/>
      <c r="J93" s="40"/>
      <c r="K93" s="40"/>
      <c r="L93" s="12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12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21</v>
      </c>
      <c r="D95" s="40"/>
      <c r="E95" s="40"/>
      <c r="F95" s="29" t="str">
        <f>F16</f>
        <v>DVŮR KRÁLOVÉ NAD LABEM, MÍSTNÍ ČÁST ŽIREČ</v>
      </c>
      <c r="G95" s="40"/>
      <c r="H95" s="40"/>
      <c r="I95" s="34" t="s">
        <v>23</v>
      </c>
      <c r="J95" s="66" t="str">
        <f>IF(J16="","",J16)</f>
        <v>3. 1. 2021</v>
      </c>
      <c r="K95" s="40"/>
      <c r="L95" s="12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12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40.05" customHeight="1">
      <c r="A97" s="40"/>
      <c r="B97" s="41"/>
      <c r="C97" s="34" t="s">
        <v>25</v>
      </c>
      <c r="D97" s="40"/>
      <c r="E97" s="40"/>
      <c r="F97" s="29" t="str">
        <f>E19</f>
        <v>Město Dvůr Králové, nám. T.G.Masaryka 38, 544 17</v>
      </c>
      <c r="G97" s="40"/>
      <c r="H97" s="40"/>
      <c r="I97" s="34" t="s">
        <v>31</v>
      </c>
      <c r="J97" s="38" t="str">
        <f>E25</f>
        <v>P-AQUA s.r.o., Jižní 870, 500 03 Hradec Králové</v>
      </c>
      <c r="K97" s="40"/>
      <c r="L97" s="12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5.65" customHeight="1">
      <c r="A98" s="40"/>
      <c r="B98" s="41"/>
      <c r="C98" s="34" t="s">
        <v>29</v>
      </c>
      <c r="D98" s="40"/>
      <c r="E98" s="40"/>
      <c r="F98" s="29" t="str">
        <f>IF(E22="","",E22)</f>
        <v>Vyplň údaj</v>
      </c>
      <c r="G98" s="40"/>
      <c r="H98" s="40"/>
      <c r="I98" s="34" t="s">
        <v>34</v>
      </c>
      <c r="J98" s="38" t="str">
        <f>E28</f>
        <v>Ing. Tomáš Růžička, Ing. Luboš Kasper</v>
      </c>
      <c r="K98" s="40"/>
      <c r="L98" s="12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12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1" customFormat="1" ht="29.28" customHeight="1">
      <c r="A100" s="152"/>
      <c r="B100" s="153"/>
      <c r="C100" s="154" t="s">
        <v>160</v>
      </c>
      <c r="D100" s="155" t="s">
        <v>57</v>
      </c>
      <c r="E100" s="155" t="s">
        <v>53</v>
      </c>
      <c r="F100" s="155" t="s">
        <v>54</v>
      </c>
      <c r="G100" s="155" t="s">
        <v>161</v>
      </c>
      <c r="H100" s="155" t="s">
        <v>162</v>
      </c>
      <c r="I100" s="155" t="s">
        <v>163</v>
      </c>
      <c r="J100" s="155" t="s">
        <v>142</v>
      </c>
      <c r="K100" s="156" t="s">
        <v>164</v>
      </c>
      <c r="L100" s="157"/>
      <c r="M100" s="82" t="s">
        <v>3</v>
      </c>
      <c r="N100" s="83" t="s">
        <v>42</v>
      </c>
      <c r="O100" s="83" t="s">
        <v>165</v>
      </c>
      <c r="P100" s="83" t="s">
        <v>166</v>
      </c>
      <c r="Q100" s="83" t="s">
        <v>167</v>
      </c>
      <c r="R100" s="83" t="s">
        <v>168</v>
      </c>
      <c r="S100" s="83" t="s">
        <v>169</v>
      </c>
      <c r="T100" s="84" t="s">
        <v>170</v>
      </c>
      <c r="U100" s="152"/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/>
    </row>
    <row r="101" s="2" customFormat="1" ht="22.8" customHeight="1">
      <c r="A101" s="40"/>
      <c r="B101" s="41"/>
      <c r="C101" s="89" t="s">
        <v>171</v>
      </c>
      <c r="D101" s="40"/>
      <c r="E101" s="40"/>
      <c r="F101" s="40"/>
      <c r="G101" s="40"/>
      <c r="H101" s="40"/>
      <c r="I101" s="40"/>
      <c r="J101" s="158">
        <f>BK101</f>
        <v>0</v>
      </c>
      <c r="K101" s="40"/>
      <c r="L101" s="41"/>
      <c r="M101" s="85"/>
      <c r="N101" s="70"/>
      <c r="O101" s="86"/>
      <c r="P101" s="159">
        <f>P102+P228</f>
        <v>0</v>
      </c>
      <c r="Q101" s="86"/>
      <c r="R101" s="159">
        <f>R102+R228</f>
        <v>184.01454888000004</v>
      </c>
      <c r="S101" s="86"/>
      <c r="T101" s="160">
        <f>T102+T228</f>
        <v>40.744999999999997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21" t="s">
        <v>71</v>
      </c>
      <c r="AU101" s="21" t="s">
        <v>143</v>
      </c>
      <c r="BK101" s="161">
        <f>BK102+BK228</f>
        <v>0</v>
      </c>
    </row>
    <row r="102" s="12" customFormat="1" ht="25.92" customHeight="1">
      <c r="A102" s="12"/>
      <c r="B102" s="162"/>
      <c r="C102" s="12"/>
      <c r="D102" s="163" t="s">
        <v>71</v>
      </c>
      <c r="E102" s="164" t="s">
        <v>172</v>
      </c>
      <c r="F102" s="164" t="s">
        <v>173</v>
      </c>
      <c r="G102" s="12"/>
      <c r="H102" s="12"/>
      <c r="I102" s="165"/>
      <c r="J102" s="166">
        <f>BK102</f>
        <v>0</v>
      </c>
      <c r="K102" s="12"/>
      <c r="L102" s="162"/>
      <c r="M102" s="167"/>
      <c r="N102" s="168"/>
      <c r="O102" s="168"/>
      <c r="P102" s="169">
        <f>P103+P172+P177+P184+P210+P215+P223</f>
        <v>0</v>
      </c>
      <c r="Q102" s="168"/>
      <c r="R102" s="169">
        <f>R103+R172+R177+R184+R210+R215+R223</f>
        <v>184.01120888000003</v>
      </c>
      <c r="S102" s="168"/>
      <c r="T102" s="170">
        <f>T103+T172+T177+T184+T210+T215+T223</f>
        <v>40.744999999999997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63" t="s">
        <v>79</v>
      </c>
      <c r="AT102" s="171" t="s">
        <v>71</v>
      </c>
      <c r="AU102" s="171" t="s">
        <v>72</v>
      </c>
      <c r="AY102" s="163" t="s">
        <v>174</v>
      </c>
      <c r="BK102" s="172">
        <f>BK103+BK172+BK177+BK184+BK210+BK215+BK223</f>
        <v>0</v>
      </c>
    </row>
    <row r="103" s="12" customFormat="1" ht="22.8" customHeight="1">
      <c r="A103" s="12"/>
      <c r="B103" s="162"/>
      <c r="C103" s="12"/>
      <c r="D103" s="163" t="s">
        <v>71</v>
      </c>
      <c r="E103" s="173" t="s">
        <v>79</v>
      </c>
      <c r="F103" s="173" t="s">
        <v>175</v>
      </c>
      <c r="G103" s="12"/>
      <c r="H103" s="12"/>
      <c r="I103" s="165"/>
      <c r="J103" s="174">
        <f>BK103</f>
        <v>0</v>
      </c>
      <c r="K103" s="12"/>
      <c r="L103" s="162"/>
      <c r="M103" s="167"/>
      <c r="N103" s="168"/>
      <c r="O103" s="168"/>
      <c r="P103" s="169">
        <f>SUM(P104:P171)</f>
        <v>0</v>
      </c>
      <c r="Q103" s="168"/>
      <c r="R103" s="169">
        <f>SUM(R104:R171)</f>
        <v>127.41398000000001</v>
      </c>
      <c r="S103" s="168"/>
      <c r="T103" s="170">
        <f>SUM(T104:T171)</f>
        <v>40.744999999999997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63" t="s">
        <v>79</v>
      </c>
      <c r="AT103" s="171" t="s">
        <v>71</v>
      </c>
      <c r="AU103" s="171" t="s">
        <v>79</v>
      </c>
      <c r="AY103" s="163" t="s">
        <v>174</v>
      </c>
      <c r="BK103" s="172">
        <f>SUM(BK104:BK171)</f>
        <v>0</v>
      </c>
    </row>
    <row r="104" s="2" customFormat="1">
      <c r="A104" s="40"/>
      <c r="B104" s="175"/>
      <c r="C104" s="176" t="s">
        <v>79</v>
      </c>
      <c r="D104" s="176" t="s">
        <v>176</v>
      </c>
      <c r="E104" s="177" t="s">
        <v>177</v>
      </c>
      <c r="F104" s="178" t="s">
        <v>178</v>
      </c>
      <c r="G104" s="179" t="s">
        <v>179</v>
      </c>
      <c r="H104" s="180">
        <v>45</v>
      </c>
      <c r="I104" s="181"/>
      <c r="J104" s="182">
        <f>ROUND(I104*H104,2)</f>
        <v>0</v>
      </c>
      <c r="K104" s="178" t="s">
        <v>180</v>
      </c>
      <c r="L104" s="41"/>
      <c r="M104" s="183" t="s">
        <v>3</v>
      </c>
      <c r="N104" s="184" t="s">
        <v>43</v>
      </c>
      <c r="O104" s="74"/>
      <c r="P104" s="185">
        <f>O104*H104</f>
        <v>0</v>
      </c>
      <c r="Q104" s="185">
        <v>0</v>
      </c>
      <c r="R104" s="185">
        <f>Q104*H104</f>
        <v>0</v>
      </c>
      <c r="S104" s="185">
        <v>0.29499999999999998</v>
      </c>
      <c r="T104" s="186">
        <f>S104*H104</f>
        <v>13.274999999999999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187" t="s">
        <v>111</v>
      </c>
      <c r="AT104" s="187" t="s">
        <v>176</v>
      </c>
      <c r="AU104" s="187" t="s">
        <v>81</v>
      </c>
      <c r="AY104" s="21" t="s">
        <v>174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1" t="s">
        <v>79</v>
      </c>
      <c r="BK104" s="188">
        <f>ROUND(I104*H104,2)</f>
        <v>0</v>
      </c>
      <c r="BL104" s="21" t="s">
        <v>111</v>
      </c>
      <c r="BM104" s="187" t="s">
        <v>1480</v>
      </c>
    </row>
    <row r="105" s="2" customFormat="1">
      <c r="A105" s="40"/>
      <c r="B105" s="41"/>
      <c r="C105" s="40"/>
      <c r="D105" s="189" t="s">
        <v>182</v>
      </c>
      <c r="E105" s="40"/>
      <c r="F105" s="190" t="s">
        <v>1481</v>
      </c>
      <c r="G105" s="40"/>
      <c r="H105" s="40"/>
      <c r="I105" s="191"/>
      <c r="J105" s="40"/>
      <c r="K105" s="40"/>
      <c r="L105" s="41"/>
      <c r="M105" s="192"/>
      <c r="N105" s="193"/>
      <c r="O105" s="74"/>
      <c r="P105" s="74"/>
      <c r="Q105" s="74"/>
      <c r="R105" s="74"/>
      <c r="S105" s="74"/>
      <c r="T105" s="75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21" t="s">
        <v>182</v>
      </c>
      <c r="AU105" s="21" t="s">
        <v>81</v>
      </c>
    </row>
    <row r="106" s="13" customFormat="1">
      <c r="A106" s="13"/>
      <c r="B106" s="194"/>
      <c r="C106" s="13"/>
      <c r="D106" s="189" t="s">
        <v>184</v>
      </c>
      <c r="E106" s="195" t="s">
        <v>3</v>
      </c>
      <c r="F106" s="196" t="s">
        <v>1482</v>
      </c>
      <c r="G106" s="13"/>
      <c r="H106" s="197">
        <v>45</v>
      </c>
      <c r="I106" s="198"/>
      <c r="J106" s="13"/>
      <c r="K106" s="13"/>
      <c r="L106" s="194"/>
      <c r="M106" s="199"/>
      <c r="N106" s="200"/>
      <c r="O106" s="200"/>
      <c r="P106" s="200"/>
      <c r="Q106" s="200"/>
      <c r="R106" s="200"/>
      <c r="S106" s="200"/>
      <c r="T106" s="20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195" t="s">
        <v>184</v>
      </c>
      <c r="AU106" s="195" t="s">
        <v>81</v>
      </c>
      <c r="AV106" s="13" t="s">
        <v>81</v>
      </c>
      <c r="AW106" s="13" t="s">
        <v>33</v>
      </c>
      <c r="AX106" s="13" t="s">
        <v>72</v>
      </c>
      <c r="AY106" s="195" t="s">
        <v>174</v>
      </c>
    </row>
    <row r="107" s="14" customFormat="1">
      <c r="A107" s="14"/>
      <c r="B107" s="202"/>
      <c r="C107" s="14"/>
      <c r="D107" s="189" t="s">
        <v>184</v>
      </c>
      <c r="E107" s="203" t="s">
        <v>3</v>
      </c>
      <c r="F107" s="204" t="s">
        <v>187</v>
      </c>
      <c r="G107" s="14"/>
      <c r="H107" s="205">
        <v>45</v>
      </c>
      <c r="I107" s="206"/>
      <c r="J107" s="14"/>
      <c r="K107" s="14"/>
      <c r="L107" s="202"/>
      <c r="M107" s="207"/>
      <c r="N107" s="208"/>
      <c r="O107" s="208"/>
      <c r="P107" s="208"/>
      <c r="Q107" s="208"/>
      <c r="R107" s="208"/>
      <c r="S107" s="208"/>
      <c r="T107" s="209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03" t="s">
        <v>184</v>
      </c>
      <c r="AU107" s="203" t="s">
        <v>81</v>
      </c>
      <c r="AV107" s="14" t="s">
        <v>111</v>
      </c>
      <c r="AW107" s="14" t="s">
        <v>33</v>
      </c>
      <c r="AX107" s="14" t="s">
        <v>79</v>
      </c>
      <c r="AY107" s="203" t="s">
        <v>174</v>
      </c>
    </row>
    <row r="108" s="2" customFormat="1" ht="33" customHeight="1">
      <c r="A108" s="40"/>
      <c r="B108" s="175"/>
      <c r="C108" s="176" t="s">
        <v>81</v>
      </c>
      <c r="D108" s="176" t="s">
        <v>176</v>
      </c>
      <c r="E108" s="177" t="s">
        <v>1483</v>
      </c>
      <c r="F108" s="178" t="s">
        <v>1484</v>
      </c>
      <c r="G108" s="179" t="s">
        <v>179</v>
      </c>
      <c r="H108" s="180">
        <v>45</v>
      </c>
      <c r="I108" s="181"/>
      <c r="J108" s="182">
        <f>ROUND(I108*H108,2)</f>
        <v>0</v>
      </c>
      <c r="K108" s="178" t="s">
        <v>180</v>
      </c>
      <c r="L108" s="41"/>
      <c r="M108" s="183" t="s">
        <v>3</v>
      </c>
      <c r="N108" s="184" t="s">
        <v>43</v>
      </c>
      <c r="O108" s="74"/>
      <c r="P108" s="185">
        <f>O108*H108</f>
        <v>0</v>
      </c>
      <c r="Q108" s="185">
        <v>0</v>
      </c>
      <c r="R108" s="185">
        <f>Q108*H108</f>
        <v>0</v>
      </c>
      <c r="S108" s="185">
        <v>0.29999999999999999</v>
      </c>
      <c r="T108" s="186">
        <f>S108*H108</f>
        <v>13.5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187" t="s">
        <v>111</v>
      </c>
      <c r="AT108" s="187" t="s">
        <v>176</v>
      </c>
      <c r="AU108" s="187" t="s">
        <v>81</v>
      </c>
      <c r="AY108" s="21" t="s">
        <v>174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1" t="s">
        <v>79</v>
      </c>
      <c r="BK108" s="188">
        <f>ROUND(I108*H108,2)</f>
        <v>0</v>
      </c>
      <c r="BL108" s="21" t="s">
        <v>111</v>
      </c>
      <c r="BM108" s="187" t="s">
        <v>1485</v>
      </c>
    </row>
    <row r="109" s="2" customFormat="1">
      <c r="A109" s="40"/>
      <c r="B109" s="41"/>
      <c r="C109" s="40"/>
      <c r="D109" s="189" t="s">
        <v>182</v>
      </c>
      <c r="E109" s="40"/>
      <c r="F109" s="190" t="s">
        <v>1481</v>
      </c>
      <c r="G109" s="40"/>
      <c r="H109" s="40"/>
      <c r="I109" s="191"/>
      <c r="J109" s="40"/>
      <c r="K109" s="40"/>
      <c r="L109" s="41"/>
      <c r="M109" s="192"/>
      <c r="N109" s="193"/>
      <c r="O109" s="74"/>
      <c r="P109" s="74"/>
      <c r="Q109" s="74"/>
      <c r="R109" s="74"/>
      <c r="S109" s="74"/>
      <c r="T109" s="75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21" t="s">
        <v>182</v>
      </c>
      <c r="AU109" s="21" t="s">
        <v>81</v>
      </c>
    </row>
    <row r="110" s="13" customFormat="1">
      <c r="A110" s="13"/>
      <c r="B110" s="194"/>
      <c r="C110" s="13"/>
      <c r="D110" s="189" t="s">
        <v>184</v>
      </c>
      <c r="E110" s="195" t="s">
        <v>3</v>
      </c>
      <c r="F110" s="196" t="s">
        <v>1486</v>
      </c>
      <c r="G110" s="13"/>
      <c r="H110" s="197">
        <v>45</v>
      </c>
      <c r="I110" s="198"/>
      <c r="J110" s="13"/>
      <c r="K110" s="13"/>
      <c r="L110" s="194"/>
      <c r="M110" s="199"/>
      <c r="N110" s="200"/>
      <c r="O110" s="200"/>
      <c r="P110" s="200"/>
      <c r="Q110" s="200"/>
      <c r="R110" s="200"/>
      <c r="S110" s="200"/>
      <c r="T110" s="20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195" t="s">
        <v>184</v>
      </c>
      <c r="AU110" s="195" t="s">
        <v>81</v>
      </c>
      <c r="AV110" s="13" t="s">
        <v>81</v>
      </c>
      <c r="AW110" s="13" t="s">
        <v>33</v>
      </c>
      <c r="AX110" s="13" t="s">
        <v>72</v>
      </c>
      <c r="AY110" s="195" t="s">
        <v>174</v>
      </c>
    </row>
    <row r="111" s="14" customFormat="1">
      <c r="A111" s="14"/>
      <c r="B111" s="202"/>
      <c r="C111" s="14"/>
      <c r="D111" s="189" t="s">
        <v>184</v>
      </c>
      <c r="E111" s="203" t="s">
        <v>3</v>
      </c>
      <c r="F111" s="204" t="s">
        <v>187</v>
      </c>
      <c r="G111" s="14"/>
      <c r="H111" s="205">
        <v>45</v>
      </c>
      <c r="I111" s="206"/>
      <c r="J111" s="14"/>
      <c r="K111" s="14"/>
      <c r="L111" s="202"/>
      <c r="M111" s="207"/>
      <c r="N111" s="208"/>
      <c r="O111" s="208"/>
      <c r="P111" s="208"/>
      <c r="Q111" s="208"/>
      <c r="R111" s="208"/>
      <c r="S111" s="208"/>
      <c r="T111" s="20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03" t="s">
        <v>184</v>
      </c>
      <c r="AU111" s="203" t="s">
        <v>81</v>
      </c>
      <c r="AV111" s="14" t="s">
        <v>111</v>
      </c>
      <c r="AW111" s="14" t="s">
        <v>33</v>
      </c>
      <c r="AX111" s="14" t="s">
        <v>79</v>
      </c>
      <c r="AY111" s="203" t="s">
        <v>174</v>
      </c>
    </row>
    <row r="112" s="2" customFormat="1" ht="33" customHeight="1">
      <c r="A112" s="40"/>
      <c r="B112" s="175"/>
      <c r="C112" s="176" t="s">
        <v>89</v>
      </c>
      <c r="D112" s="176" t="s">
        <v>176</v>
      </c>
      <c r="E112" s="177" t="s">
        <v>1487</v>
      </c>
      <c r="F112" s="178" t="s">
        <v>1488</v>
      </c>
      <c r="G112" s="179" t="s">
        <v>179</v>
      </c>
      <c r="H112" s="180">
        <v>45</v>
      </c>
      <c r="I112" s="181"/>
      <c r="J112" s="182">
        <f>ROUND(I112*H112,2)</f>
        <v>0</v>
      </c>
      <c r="K112" s="178" t="s">
        <v>180</v>
      </c>
      <c r="L112" s="41"/>
      <c r="M112" s="183" t="s">
        <v>3</v>
      </c>
      <c r="N112" s="184" t="s">
        <v>43</v>
      </c>
      <c r="O112" s="74"/>
      <c r="P112" s="185">
        <f>O112*H112</f>
        <v>0</v>
      </c>
      <c r="Q112" s="185">
        <v>0</v>
      </c>
      <c r="R112" s="185">
        <f>Q112*H112</f>
        <v>0</v>
      </c>
      <c r="S112" s="185">
        <v>0.28999999999999998</v>
      </c>
      <c r="T112" s="186">
        <f>S112*H112</f>
        <v>13.049999999999999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187" t="s">
        <v>111</v>
      </c>
      <c r="AT112" s="187" t="s">
        <v>176</v>
      </c>
      <c r="AU112" s="187" t="s">
        <v>81</v>
      </c>
      <c r="AY112" s="21" t="s">
        <v>174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1" t="s">
        <v>79</v>
      </c>
      <c r="BK112" s="188">
        <f>ROUND(I112*H112,2)</f>
        <v>0</v>
      </c>
      <c r="BL112" s="21" t="s">
        <v>111</v>
      </c>
      <c r="BM112" s="187" t="s">
        <v>1489</v>
      </c>
    </row>
    <row r="113" s="2" customFormat="1">
      <c r="A113" s="40"/>
      <c r="B113" s="41"/>
      <c r="C113" s="40"/>
      <c r="D113" s="189" t="s">
        <v>182</v>
      </c>
      <c r="E113" s="40"/>
      <c r="F113" s="190" t="s">
        <v>1481</v>
      </c>
      <c r="G113" s="40"/>
      <c r="H113" s="40"/>
      <c r="I113" s="191"/>
      <c r="J113" s="40"/>
      <c r="K113" s="40"/>
      <c r="L113" s="41"/>
      <c r="M113" s="192"/>
      <c r="N113" s="193"/>
      <c r="O113" s="74"/>
      <c r="P113" s="74"/>
      <c r="Q113" s="74"/>
      <c r="R113" s="74"/>
      <c r="S113" s="74"/>
      <c r="T113" s="75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21" t="s">
        <v>182</v>
      </c>
      <c r="AU113" s="21" t="s">
        <v>81</v>
      </c>
    </row>
    <row r="114" s="13" customFormat="1">
      <c r="A114" s="13"/>
      <c r="B114" s="194"/>
      <c r="C114" s="13"/>
      <c r="D114" s="189" t="s">
        <v>184</v>
      </c>
      <c r="E114" s="195" t="s">
        <v>3</v>
      </c>
      <c r="F114" s="196" t="s">
        <v>1486</v>
      </c>
      <c r="G114" s="13"/>
      <c r="H114" s="197">
        <v>45</v>
      </c>
      <c r="I114" s="198"/>
      <c r="J114" s="13"/>
      <c r="K114" s="13"/>
      <c r="L114" s="194"/>
      <c r="M114" s="199"/>
      <c r="N114" s="200"/>
      <c r="O114" s="200"/>
      <c r="P114" s="200"/>
      <c r="Q114" s="200"/>
      <c r="R114" s="200"/>
      <c r="S114" s="200"/>
      <c r="T114" s="20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195" t="s">
        <v>184</v>
      </c>
      <c r="AU114" s="195" t="s">
        <v>81</v>
      </c>
      <c r="AV114" s="13" t="s">
        <v>81</v>
      </c>
      <c r="AW114" s="13" t="s">
        <v>33</v>
      </c>
      <c r="AX114" s="13" t="s">
        <v>72</v>
      </c>
      <c r="AY114" s="195" t="s">
        <v>174</v>
      </c>
    </row>
    <row r="115" s="14" customFormat="1">
      <c r="A115" s="14"/>
      <c r="B115" s="202"/>
      <c r="C115" s="14"/>
      <c r="D115" s="189" t="s">
        <v>184</v>
      </c>
      <c r="E115" s="203" t="s">
        <v>3</v>
      </c>
      <c r="F115" s="204" t="s">
        <v>187</v>
      </c>
      <c r="G115" s="14"/>
      <c r="H115" s="205">
        <v>45</v>
      </c>
      <c r="I115" s="206"/>
      <c r="J115" s="14"/>
      <c r="K115" s="14"/>
      <c r="L115" s="202"/>
      <c r="M115" s="207"/>
      <c r="N115" s="208"/>
      <c r="O115" s="208"/>
      <c r="P115" s="208"/>
      <c r="Q115" s="208"/>
      <c r="R115" s="208"/>
      <c r="S115" s="208"/>
      <c r="T115" s="20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03" t="s">
        <v>184</v>
      </c>
      <c r="AU115" s="203" t="s">
        <v>81</v>
      </c>
      <c r="AV115" s="14" t="s">
        <v>111</v>
      </c>
      <c r="AW115" s="14" t="s">
        <v>33</v>
      </c>
      <c r="AX115" s="14" t="s">
        <v>79</v>
      </c>
      <c r="AY115" s="203" t="s">
        <v>174</v>
      </c>
    </row>
    <row r="116" s="2" customFormat="1">
      <c r="A116" s="40"/>
      <c r="B116" s="175"/>
      <c r="C116" s="176" t="s">
        <v>111</v>
      </c>
      <c r="D116" s="176" t="s">
        <v>176</v>
      </c>
      <c r="E116" s="177" t="s">
        <v>208</v>
      </c>
      <c r="F116" s="178" t="s">
        <v>209</v>
      </c>
      <c r="G116" s="179" t="s">
        <v>210</v>
      </c>
      <c r="H116" s="180">
        <v>4</v>
      </c>
      <c r="I116" s="181"/>
      <c r="J116" s="182">
        <f>ROUND(I116*H116,2)</f>
        <v>0</v>
      </c>
      <c r="K116" s="178" t="s">
        <v>180</v>
      </c>
      <c r="L116" s="41"/>
      <c r="M116" s="183" t="s">
        <v>3</v>
      </c>
      <c r="N116" s="184" t="s">
        <v>43</v>
      </c>
      <c r="O116" s="74"/>
      <c r="P116" s="185">
        <f>O116*H116</f>
        <v>0</v>
      </c>
      <c r="Q116" s="185">
        <v>0</v>
      </c>
      <c r="R116" s="185">
        <f>Q116*H116</f>
        <v>0</v>
      </c>
      <c r="S116" s="185">
        <v>0.23000000000000001</v>
      </c>
      <c r="T116" s="186">
        <f>S116*H116</f>
        <v>0.92000000000000004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187" t="s">
        <v>111</v>
      </c>
      <c r="AT116" s="187" t="s">
        <v>176</v>
      </c>
      <c r="AU116" s="187" t="s">
        <v>81</v>
      </c>
      <c r="AY116" s="21" t="s">
        <v>174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21" t="s">
        <v>79</v>
      </c>
      <c r="BK116" s="188">
        <f>ROUND(I116*H116,2)</f>
        <v>0</v>
      </c>
      <c r="BL116" s="21" t="s">
        <v>111</v>
      </c>
      <c r="BM116" s="187" t="s">
        <v>1490</v>
      </c>
    </row>
    <row r="117" s="2" customFormat="1">
      <c r="A117" s="40"/>
      <c r="B117" s="41"/>
      <c r="C117" s="40"/>
      <c r="D117" s="189" t="s">
        <v>182</v>
      </c>
      <c r="E117" s="40"/>
      <c r="F117" s="190" t="s">
        <v>1481</v>
      </c>
      <c r="G117" s="40"/>
      <c r="H117" s="40"/>
      <c r="I117" s="191"/>
      <c r="J117" s="40"/>
      <c r="K117" s="40"/>
      <c r="L117" s="41"/>
      <c r="M117" s="192"/>
      <c r="N117" s="193"/>
      <c r="O117" s="74"/>
      <c r="P117" s="74"/>
      <c r="Q117" s="74"/>
      <c r="R117" s="74"/>
      <c r="S117" s="74"/>
      <c r="T117" s="75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21" t="s">
        <v>182</v>
      </c>
      <c r="AU117" s="21" t="s">
        <v>81</v>
      </c>
    </row>
    <row r="118" s="2" customFormat="1">
      <c r="A118" s="40"/>
      <c r="B118" s="175"/>
      <c r="C118" s="176" t="s">
        <v>203</v>
      </c>
      <c r="D118" s="176" t="s">
        <v>176</v>
      </c>
      <c r="E118" s="177" t="s">
        <v>235</v>
      </c>
      <c r="F118" s="178" t="s">
        <v>236</v>
      </c>
      <c r="G118" s="179" t="s">
        <v>210</v>
      </c>
      <c r="H118" s="180">
        <v>1</v>
      </c>
      <c r="I118" s="181"/>
      <c r="J118" s="182">
        <f>ROUND(I118*H118,2)</f>
        <v>0</v>
      </c>
      <c r="K118" s="178" t="s">
        <v>180</v>
      </c>
      <c r="L118" s="41"/>
      <c r="M118" s="183" t="s">
        <v>3</v>
      </c>
      <c r="N118" s="184" t="s">
        <v>43</v>
      </c>
      <c r="O118" s="74"/>
      <c r="P118" s="185">
        <f>O118*H118</f>
        <v>0</v>
      </c>
      <c r="Q118" s="185">
        <v>0.036900000000000002</v>
      </c>
      <c r="R118" s="185">
        <f>Q118*H118</f>
        <v>0.036900000000000002</v>
      </c>
      <c r="S118" s="185">
        <v>0</v>
      </c>
      <c r="T118" s="18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187" t="s">
        <v>111</v>
      </c>
      <c r="AT118" s="187" t="s">
        <v>176</v>
      </c>
      <c r="AU118" s="187" t="s">
        <v>81</v>
      </c>
      <c r="AY118" s="21" t="s">
        <v>174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21" t="s">
        <v>79</v>
      </c>
      <c r="BK118" s="188">
        <f>ROUND(I118*H118,2)</f>
        <v>0</v>
      </c>
      <c r="BL118" s="21" t="s">
        <v>111</v>
      </c>
      <c r="BM118" s="187" t="s">
        <v>1491</v>
      </c>
    </row>
    <row r="119" s="2" customFormat="1">
      <c r="A119" s="40"/>
      <c r="B119" s="41"/>
      <c r="C119" s="40"/>
      <c r="D119" s="189" t="s">
        <v>182</v>
      </c>
      <c r="E119" s="40"/>
      <c r="F119" s="190" t="s">
        <v>1481</v>
      </c>
      <c r="G119" s="40"/>
      <c r="H119" s="40"/>
      <c r="I119" s="191"/>
      <c r="J119" s="40"/>
      <c r="K119" s="40"/>
      <c r="L119" s="41"/>
      <c r="M119" s="192"/>
      <c r="N119" s="193"/>
      <c r="O119" s="74"/>
      <c r="P119" s="74"/>
      <c r="Q119" s="74"/>
      <c r="R119" s="74"/>
      <c r="S119" s="74"/>
      <c r="T119" s="75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21" t="s">
        <v>182</v>
      </c>
      <c r="AU119" s="21" t="s">
        <v>81</v>
      </c>
    </row>
    <row r="120" s="13" customFormat="1">
      <c r="A120" s="13"/>
      <c r="B120" s="194"/>
      <c r="C120" s="13"/>
      <c r="D120" s="189" t="s">
        <v>184</v>
      </c>
      <c r="E120" s="195" t="s">
        <v>3</v>
      </c>
      <c r="F120" s="196" t="s">
        <v>1492</v>
      </c>
      <c r="G120" s="13"/>
      <c r="H120" s="197">
        <v>1</v>
      </c>
      <c r="I120" s="198"/>
      <c r="J120" s="13"/>
      <c r="K120" s="13"/>
      <c r="L120" s="194"/>
      <c r="M120" s="199"/>
      <c r="N120" s="200"/>
      <c r="O120" s="200"/>
      <c r="P120" s="200"/>
      <c r="Q120" s="200"/>
      <c r="R120" s="200"/>
      <c r="S120" s="200"/>
      <c r="T120" s="20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95" t="s">
        <v>184</v>
      </c>
      <c r="AU120" s="195" t="s">
        <v>81</v>
      </c>
      <c r="AV120" s="13" t="s">
        <v>81</v>
      </c>
      <c r="AW120" s="13" t="s">
        <v>33</v>
      </c>
      <c r="AX120" s="13" t="s">
        <v>72</v>
      </c>
      <c r="AY120" s="195" t="s">
        <v>174</v>
      </c>
    </row>
    <row r="121" s="14" customFormat="1">
      <c r="A121" s="14"/>
      <c r="B121" s="202"/>
      <c r="C121" s="14"/>
      <c r="D121" s="189" t="s">
        <v>184</v>
      </c>
      <c r="E121" s="203" t="s">
        <v>3</v>
      </c>
      <c r="F121" s="204" t="s">
        <v>187</v>
      </c>
      <c r="G121" s="14"/>
      <c r="H121" s="205">
        <v>1</v>
      </c>
      <c r="I121" s="206"/>
      <c r="J121" s="14"/>
      <c r="K121" s="14"/>
      <c r="L121" s="202"/>
      <c r="M121" s="207"/>
      <c r="N121" s="208"/>
      <c r="O121" s="208"/>
      <c r="P121" s="208"/>
      <c r="Q121" s="208"/>
      <c r="R121" s="208"/>
      <c r="S121" s="208"/>
      <c r="T121" s="209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03" t="s">
        <v>184</v>
      </c>
      <c r="AU121" s="203" t="s">
        <v>81</v>
      </c>
      <c r="AV121" s="14" t="s">
        <v>111</v>
      </c>
      <c r="AW121" s="14" t="s">
        <v>33</v>
      </c>
      <c r="AX121" s="14" t="s">
        <v>79</v>
      </c>
      <c r="AY121" s="203" t="s">
        <v>174</v>
      </c>
    </row>
    <row r="122" s="2" customFormat="1">
      <c r="A122" s="40"/>
      <c r="B122" s="175"/>
      <c r="C122" s="176" t="s">
        <v>207</v>
      </c>
      <c r="D122" s="176" t="s">
        <v>176</v>
      </c>
      <c r="E122" s="177" t="s">
        <v>240</v>
      </c>
      <c r="F122" s="178" t="s">
        <v>241</v>
      </c>
      <c r="G122" s="179" t="s">
        <v>242</v>
      </c>
      <c r="H122" s="180">
        <v>2.8599999999999999</v>
      </c>
      <c r="I122" s="181"/>
      <c r="J122" s="182">
        <f>ROUND(I122*H122,2)</f>
        <v>0</v>
      </c>
      <c r="K122" s="178" t="s">
        <v>180</v>
      </c>
      <c r="L122" s="41"/>
      <c r="M122" s="183" t="s">
        <v>3</v>
      </c>
      <c r="N122" s="184" t="s">
        <v>43</v>
      </c>
      <c r="O122" s="74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187" t="s">
        <v>111</v>
      </c>
      <c r="AT122" s="187" t="s">
        <v>176</v>
      </c>
      <c r="AU122" s="187" t="s">
        <v>81</v>
      </c>
      <c r="AY122" s="21" t="s">
        <v>174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21" t="s">
        <v>79</v>
      </c>
      <c r="BK122" s="188">
        <f>ROUND(I122*H122,2)</f>
        <v>0</v>
      </c>
      <c r="BL122" s="21" t="s">
        <v>111</v>
      </c>
      <c r="BM122" s="187" t="s">
        <v>1493</v>
      </c>
    </row>
    <row r="123" s="2" customFormat="1">
      <c r="A123" s="40"/>
      <c r="B123" s="41"/>
      <c r="C123" s="40"/>
      <c r="D123" s="189" t="s">
        <v>182</v>
      </c>
      <c r="E123" s="40"/>
      <c r="F123" s="190" t="s">
        <v>1481</v>
      </c>
      <c r="G123" s="40"/>
      <c r="H123" s="40"/>
      <c r="I123" s="191"/>
      <c r="J123" s="40"/>
      <c r="K123" s="40"/>
      <c r="L123" s="41"/>
      <c r="M123" s="192"/>
      <c r="N123" s="193"/>
      <c r="O123" s="74"/>
      <c r="P123" s="74"/>
      <c r="Q123" s="74"/>
      <c r="R123" s="74"/>
      <c r="S123" s="74"/>
      <c r="T123" s="75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21" t="s">
        <v>182</v>
      </c>
      <c r="AU123" s="21" t="s">
        <v>81</v>
      </c>
    </row>
    <row r="124" s="13" customFormat="1">
      <c r="A124" s="13"/>
      <c r="B124" s="194"/>
      <c r="C124" s="13"/>
      <c r="D124" s="189" t="s">
        <v>184</v>
      </c>
      <c r="E124" s="195" t="s">
        <v>3</v>
      </c>
      <c r="F124" s="196" t="s">
        <v>1494</v>
      </c>
      <c r="G124" s="13"/>
      <c r="H124" s="197">
        <v>2.8599999999999999</v>
      </c>
      <c r="I124" s="198"/>
      <c r="J124" s="13"/>
      <c r="K124" s="13"/>
      <c r="L124" s="194"/>
      <c r="M124" s="199"/>
      <c r="N124" s="200"/>
      <c r="O124" s="200"/>
      <c r="P124" s="200"/>
      <c r="Q124" s="200"/>
      <c r="R124" s="200"/>
      <c r="S124" s="200"/>
      <c r="T124" s="20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95" t="s">
        <v>184</v>
      </c>
      <c r="AU124" s="195" t="s">
        <v>81</v>
      </c>
      <c r="AV124" s="13" t="s">
        <v>81</v>
      </c>
      <c r="AW124" s="13" t="s">
        <v>33</v>
      </c>
      <c r="AX124" s="13" t="s">
        <v>72</v>
      </c>
      <c r="AY124" s="195" t="s">
        <v>174</v>
      </c>
    </row>
    <row r="125" s="14" customFormat="1">
      <c r="A125" s="14"/>
      <c r="B125" s="202"/>
      <c r="C125" s="14"/>
      <c r="D125" s="189" t="s">
        <v>184</v>
      </c>
      <c r="E125" s="203" t="s">
        <v>3</v>
      </c>
      <c r="F125" s="204" t="s">
        <v>187</v>
      </c>
      <c r="G125" s="14"/>
      <c r="H125" s="205">
        <v>2.8599999999999999</v>
      </c>
      <c r="I125" s="206"/>
      <c r="J125" s="14"/>
      <c r="K125" s="14"/>
      <c r="L125" s="202"/>
      <c r="M125" s="207"/>
      <c r="N125" s="208"/>
      <c r="O125" s="208"/>
      <c r="P125" s="208"/>
      <c r="Q125" s="208"/>
      <c r="R125" s="208"/>
      <c r="S125" s="208"/>
      <c r="T125" s="20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03" t="s">
        <v>184</v>
      </c>
      <c r="AU125" s="203" t="s">
        <v>81</v>
      </c>
      <c r="AV125" s="14" t="s">
        <v>111</v>
      </c>
      <c r="AW125" s="14" t="s">
        <v>33</v>
      </c>
      <c r="AX125" s="14" t="s">
        <v>79</v>
      </c>
      <c r="AY125" s="203" t="s">
        <v>174</v>
      </c>
    </row>
    <row r="126" s="2" customFormat="1">
      <c r="A126" s="40"/>
      <c r="B126" s="175"/>
      <c r="C126" s="176" t="s">
        <v>212</v>
      </c>
      <c r="D126" s="176" t="s">
        <v>176</v>
      </c>
      <c r="E126" s="177" t="s">
        <v>1495</v>
      </c>
      <c r="F126" s="178" t="s">
        <v>1496</v>
      </c>
      <c r="G126" s="179" t="s">
        <v>242</v>
      </c>
      <c r="H126" s="180">
        <v>81</v>
      </c>
      <c r="I126" s="181"/>
      <c r="J126" s="182">
        <f>ROUND(I126*H126,2)</f>
        <v>0</v>
      </c>
      <c r="K126" s="178" t="s">
        <v>180</v>
      </c>
      <c r="L126" s="41"/>
      <c r="M126" s="183" t="s">
        <v>3</v>
      </c>
      <c r="N126" s="184" t="s">
        <v>43</v>
      </c>
      <c r="O126" s="74"/>
      <c r="P126" s="185">
        <f>O126*H126</f>
        <v>0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187" t="s">
        <v>111</v>
      </c>
      <c r="AT126" s="187" t="s">
        <v>176</v>
      </c>
      <c r="AU126" s="187" t="s">
        <v>81</v>
      </c>
      <c r="AY126" s="21" t="s">
        <v>174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21" t="s">
        <v>79</v>
      </c>
      <c r="BK126" s="188">
        <f>ROUND(I126*H126,2)</f>
        <v>0</v>
      </c>
      <c r="BL126" s="21" t="s">
        <v>111</v>
      </c>
      <c r="BM126" s="187" t="s">
        <v>1497</v>
      </c>
    </row>
    <row r="127" s="2" customFormat="1">
      <c r="A127" s="40"/>
      <c r="B127" s="41"/>
      <c r="C127" s="40"/>
      <c r="D127" s="189" t="s">
        <v>182</v>
      </c>
      <c r="E127" s="40"/>
      <c r="F127" s="190" t="s">
        <v>1481</v>
      </c>
      <c r="G127" s="40"/>
      <c r="H127" s="40"/>
      <c r="I127" s="191"/>
      <c r="J127" s="40"/>
      <c r="K127" s="40"/>
      <c r="L127" s="41"/>
      <c r="M127" s="192"/>
      <c r="N127" s="193"/>
      <c r="O127" s="74"/>
      <c r="P127" s="74"/>
      <c r="Q127" s="74"/>
      <c r="R127" s="74"/>
      <c r="S127" s="74"/>
      <c r="T127" s="75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21" t="s">
        <v>182</v>
      </c>
      <c r="AU127" s="21" t="s">
        <v>81</v>
      </c>
    </row>
    <row r="128" s="13" customFormat="1">
      <c r="A128" s="13"/>
      <c r="B128" s="194"/>
      <c r="C128" s="13"/>
      <c r="D128" s="189" t="s">
        <v>184</v>
      </c>
      <c r="E128" s="195" t="s">
        <v>3</v>
      </c>
      <c r="F128" s="196" t="s">
        <v>1498</v>
      </c>
      <c r="G128" s="13"/>
      <c r="H128" s="197">
        <v>51</v>
      </c>
      <c r="I128" s="198"/>
      <c r="J128" s="13"/>
      <c r="K128" s="13"/>
      <c r="L128" s="194"/>
      <c r="M128" s="199"/>
      <c r="N128" s="200"/>
      <c r="O128" s="200"/>
      <c r="P128" s="200"/>
      <c r="Q128" s="200"/>
      <c r="R128" s="200"/>
      <c r="S128" s="200"/>
      <c r="T128" s="20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5" t="s">
        <v>184</v>
      </c>
      <c r="AU128" s="195" t="s">
        <v>81</v>
      </c>
      <c r="AV128" s="13" t="s">
        <v>81</v>
      </c>
      <c r="AW128" s="13" t="s">
        <v>33</v>
      </c>
      <c r="AX128" s="13" t="s">
        <v>72</v>
      </c>
      <c r="AY128" s="195" t="s">
        <v>174</v>
      </c>
    </row>
    <row r="129" s="13" customFormat="1">
      <c r="A129" s="13"/>
      <c r="B129" s="194"/>
      <c r="C129" s="13"/>
      <c r="D129" s="189" t="s">
        <v>184</v>
      </c>
      <c r="E129" s="195" t="s">
        <v>3</v>
      </c>
      <c r="F129" s="196" t="s">
        <v>1499</v>
      </c>
      <c r="G129" s="13"/>
      <c r="H129" s="197">
        <v>30</v>
      </c>
      <c r="I129" s="198"/>
      <c r="J129" s="13"/>
      <c r="K129" s="13"/>
      <c r="L129" s="194"/>
      <c r="M129" s="199"/>
      <c r="N129" s="200"/>
      <c r="O129" s="200"/>
      <c r="P129" s="200"/>
      <c r="Q129" s="200"/>
      <c r="R129" s="200"/>
      <c r="S129" s="200"/>
      <c r="T129" s="20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5" t="s">
        <v>184</v>
      </c>
      <c r="AU129" s="195" t="s">
        <v>81</v>
      </c>
      <c r="AV129" s="13" t="s">
        <v>81</v>
      </c>
      <c r="AW129" s="13" t="s">
        <v>33</v>
      </c>
      <c r="AX129" s="13" t="s">
        <v>72</v>
      </c>
      <c r="AY129" s="195" t="s">
        <v>174</v>
      </c>
    </row>
    <row r="130" s="14" customFormat="1">
      <c r="A130" s="14"/>
      <c r="B130" s="202"/>
      <c r="C130" s="14"/>
      <c r="D130" s="189" t="s">
        <v>184</v>
      </c>
      <c r="E130" s="203" t="s">
        <v>3</v>
      </c>
      <c r="F130" s="204" t="s">
        <v>187</v>
      </c>
      <c r="G130" s="14"/>
      <c r="H130" s="205">
        <v>81</v>
      </c>
      <c r="I130" s="206"/>
      <c r="J130" s="14"/>
      <c r="K130" s="14"/>
      <c r="L130" s="202"/>
      <c r="M130" s="207"/>
      <c r="N130" s="208"/>
      <c r="O130" s="208"/>
      <c r="P130" s="208"/>
      <c r="Q130" s="208"/>
      <c r="R130" s="208"/>
      <c r="S130" s="208"/>
      <c r="T130" s="20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03" t="s">
        <v>184</v>
      </c>
      <c r="AU130" s="203" t="s">
        <v>81</v>
      </c>
      <c r="AV130" s="14" t="s">
        <v>111</v>
      </c>
      <c r="AW130" s="14" t="s">
        <v>33</v>
      </c>
      <c r="AX130" s="14" t="s">
        <v>79</v>
      </c>
      <c r="AY130" s="203" t="s">
        <v>174</v>
      </c>
    </row>
    <row r="131" s="2" customFormat="1" ht="16.5" customHeight="1">
      <c r="A131" s="40"/>
      <c r="B131" s="175"/>
      <c r="C131" s="176" t="s">
        <v>218</v>
      </c>
      <c r="D131" s="176" t="s">
        <v>176</v>
      </c>
      <c r="E131" s="177" t="s">
        <v>1500</v>
      </c>
      <c r="F131" s="178" t="s">
        <v>1501</v>
      </c>
      <c r="G131" s="179" t="s">
        <v>179</v>
      </c>
      <c r="H131" s="180">
        <v>192</v>
      </c>
      <c r="I131" s="181"/>
      <c r="J131" s="182">
        <f>ROUND(I131*H131,2)</f>
        <v>0</v>
      </c>
      <c r="K131" s="178" t="s">
        <v>180</v>
      </c>
      <c r="L131" s="41"/>
      <c r="M131" s="183" t="s">
        <v>3</v>
      </c>
      <c r="N131" s="184" t="s">
        <v>43</v>
      </c>
      <c r="O131" s="74"/>
      <c r="P131" s="185">
        <f>O131*H131</f>
        <v>0</v>
      </c>
      <c r="Q131" s="185">
        <v>0.00199</v>
      </c>
      <c r="R131" s="185">
        <f>Q131*H131</f>
        <v>0.38207999999999998</v>
      </c>
      <c r="S131" s="185">
        <v>0</v>
      </c>
      <c r="T131" s="18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187" t="s">
        <v>111</v>
      </c>
      <c r="AT131" s="187" t="s">
        <v>176</v>
      </c>
      <c r="AU131" s="187" t="s">
        <v>81</v>
      </c>
      <c r="AY131" s="21" t="s">
        <v>174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21" t="s">
        <v>79</v>
      </c>
      <c r="BK131" s="188">
        <f>ROUND(I131*H131,2)</f>
        <v>0</v>
      </c>
      <c r="BL131" s="21" t="s">
        <v>111</v>
      </c>
      <c r="BM131" s="187" t="s">
        <v>1502</v>
      </c>
    </row>
    <row r="132" s="2" customFormat="1">
      <c r="A132" s="40"/>
      <c r="B132" s="41"/>
      <c r="C132" s="40"/>
      <c r="D132" s="189" t="s">
        <v>182</v>
      </c>
      <c r="E132" s="40"/>
      <c r="F132" s="190" t="s">
        <v>1503</v>
      </c>
      <c r="G132" s="40"/>
      <c r="H132" s="40"/>
      <c r="I132" s="191"/>
      <c r="J132" s="40"/>
      <c r="K132" s="40"/>
      <c r="L132" s="41"/>
      <c r="M132" s="192"/>
      <c r="N132" s="193"/>
      <c r="O132" s="74"/>
      <c r="P132" s="74"/>
      <c r="Q132" s="74"/>
      <c r="R132" s="74"/>
      <c r="S132" s="74"/>
      <c r="T132" s="75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21" t="s">
        <v>182</v>
      </c>
      <c r="AU132" s="21" t="s">
        <v>81</v>
      </c>
    </row>
    <row r="133" s="13" customFormat="1">
      <c r="A133" s="13"/>
      <c r="B133" s="194"/>
      <c r="C133" s="13"/>
      <c r="D133" s="189" t="s">
        <v>184</v>
      </c>
      <c r="E133" s="195" t="s">
        <v>3</v>
      </c>
      <c r="F133" s="196" t="s">
        <v>1504</v>
      </c>
      <c r="G133" s="13"/>
      <c r="H133" s="197">
        <v>192</v>
      </c>
      <c r="I133" s="198"/>
      <c r="J133" s="13"/>
      <c r="K133" s="13"/>
      <c r="L133" s="194"/>
      <c r="M133" s="199"/>
      <c r="N133" s="200"/>
      <c r="O133" s="200"/>
      <c r="P133" s="200"/>
      <c r="Q133" s="200"/>
      <c r="R133" s="200"/>
      <c r="S133" s="200"/>
      <c r="T133" s="20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5" t="s">
        <v>184</v>
      </c>
      <c r="AU133" s="195" t="s">
        <v>81</v>
      </c>
      <c r="AV133" s="13" t="s">
        <v>81</v>
      </c>
      <c r="AW133" s="13" t="s">
        <v>33</v>
      </c>
      <c r="AX133" s="13" t="s">
        <v>72</v>
      </c>
      <c r="AY133" s="195" t="s">
        <v>174</v>
      </c>
    </row>
    <row r="134" s="14" customFormat="1">
      <c r="A134" s="14"/>
      <c r="B134" s="202"/>
      <c r="C134" s="14"/>
      <c r="D134" s="189" t="s">
        <v>184</v>
      </c>
      <c r="E134" s="203" t="s">
        <v>3</v>
      </c>
      <c r="F134" s="204" t="s">
        <v>187</v>
      </c>
      <c r="G134" s="14"/>
      <c r="H134" s="205">
        <v>192</v>
      </c>
      <c r="I134" s="206"/>
      <c r="J134" s="14"/>
      <c r="K134" s="14"/>
      <c r="L134" s="202"/>
      <c r="M134" s="207"/>
      <c r="N134" s="208"/>
      <c r="O134" s="208"/>
      <c r="P134" s="208"/>
      <c r="Q134" s="208"/>
      <c r="R134" s="208"/>
      <c r="S134" s="208"/>
      <c r="T134" s="20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03" t="s">
        <v>184</v>
      </c>
      <c r="AU134" s="203" t="s">
        <v>81</v>
      </c>
      <c r="AV134" s="14" t="s">
        <v>111</v>
      </c>
      <c r="AW134" s="14" t="s">
        <v>33</v>
      </c>
      <c r="AX134" s="14" t="s">
        <v>79</v>
      </c>
      <c r="AY134" s="203" t="s">
        <v>174</v>
      </c>
    </row>
    <row r="135" s="2" customFormat="1">
      <c r="A135" s="40"/>
      <c r="B135" s="175"/>
      <c r="C135" s="176" t="s">
        <v>223</v>
      </c>
      <c r="D135" s="176" t="s">
        <v>176</v>
      </c>
      <c r="E135" s="177" t="s">
        <v>1505</v>
      </c>
      <c r="F135" s="178" t="s">
        <v>1506</v>
      </c>
      <c r="G135" s="179" t="s">
        <v>179</v>
      </c>
      <c r="H135" s="180">
        <v>192</v>
      </c>
      <c r="I135" s="181"/>
      <c r="J135" s="182">
        <f>ROUND(I135*H135,2)</f>
        <v>0</v>
      </c>
      <c r="K135" s="178" t="s">
        <v>180</v>
      </c>
      <c r="L135" s="41"/>
      <c r="M135" s="183" t="s">
        <v>3</v>
      </c>
      <c r="N135" s="184" t="s">
        <v>43</v>
      </c>
      <c r="O135" s="74"/>
      <c r="P135" s="185">
        <f>O135*H135</f>
        <v>0</v>
      </c>
      <c r="Q135" s="185">
        <v>0</v>
      </c>
      <c r="R135" s="185">
        <f>Q135*H135</f>
        <v>0</v>
      </c>
      <c r="S135" s="185">
        <v>0</v>
      </c>
      <c r="T135" s="18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187" t="s">
        <v>111</v>
      </c>
      <c r="AT135" s="187" t="s">
        <v>176</v>
      </c>
      <c r="AU135" s="187" t="s">
        <v>81</v>
      </c>
      <c r="AY135" s="21" t="s">
        <v>174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21" t="s">
        <v>79</v>
      </c>
      <c r="BK135" s="188">
        <f>ROUND(I135*H135,2)</f>
        <v>0</v>
      </c>
      <c r="BL135" s="21" t="s">
        <v>111</v>
      </c>
      <c r="BM135" s="187" t="s">
        <v>1507</v>
      </c>
    </row>
    <row r="136" s="2" customFormat="1">
      <c r="A136" s="40"/>
      <c r="B136" s="41"/>
      <c r="C136" s="40"/>
      <c r="D136" s="189" t="s">
        <v>182</v>
      </c>
      <c r="E136" s="40"/>
      <c r="F136" s="190" t="s">
        <v>1016</v>
      </c>
      <c r="G136" s="40"/>
      <c r="H136" s="40"/>
      <c r="I136" s="191"/>
      <c r="J136" s="40"/>
      <c r="K136" s="40"/>
      <c r="L136" s="41"/>
      <c r="M136" s="192"/>
      <c r="N136" s="193"/>
      <c r="O136" s="74"/>
      <c r="P136" s="74"/>
      <c r="Q136" s="74"/>
      <c r="R136" s="74"/>
      <c r="S136" s="74"/>
      <c r="T136" s="75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21" t="s">
        <v>182</v>
      </c>
      <c r="AU136" s="21" t="s">
        <v>81</v>
      </c>
    </row>
    <row r="137" s="2" customFormat="1">
      <c r="A137" s="40"/>
      <c r="B137" s="175"/>
      <c r="C137" s="176" t="s">
        <v>229</v>
      </c>
      <c r="D137" s="176" t="s">
        <v>176</v>
      </c>
      <c r="E137" s="177" t="s">
        <v>559</v>
      </c>
      <c r="F137" s="178" t="s">
        <v>560</v>
      </c>
      <c r="G137" s="179" t="s">
        <v>242</v>
      </c>
      <c r="H137" s="180">
        <v>56.405999999999999</v>
      </c>
      <c r="I137" s="181"/>
      <c r="J137" s="182">
        <f>ROUND(I137*H137,2)</f>
        <v>0</v>
      </c>
      <c r="K137" s="178" t="s">
        <v>180</v>
      </c>
      <c r="L137" s="41"/>
      <c r="M137" s="183" t="s">
        <v>3</v>
      </c>
      <c r="N137" s="184" t="s">
        <v>43</v>
      </c>
      <c r="O137" s="74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187" t="s">
        <v>111</v>
      </c>
      <c r="AT137" s="187" t="s">
        <v>176</v>
      </c>
      <c r="AU137" s="187" t="s">
        <v>81</v>
      </c>
      <c r="AY137" s="21" t="s">
        <v>174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21" t="s">
        <v>79</v>
      </c>
      <c r="BK137" s="188">
        <f>ROUND(I137*H137,2)</f>
        <v>0</v>
      </c>
      <c r="BL137" s="21" t="s">
        <v>111</v>
      </c>
      <c r="BM137" s="187" t="s">
        <v>1508</v>
      </c>
    </row>
    <row r="138" s="13" customFormat="1">
      <c r="A138" s="13"/>
      <c r="B138" s="194"/>
      <c r="C138" s="13"/>
      <c r="D138" s="189" t="s">
        <v>184</v>
      </c>
      <c r="E138" s="195" t="s">
        <v>3</v>
      </c>
      <c r="F138" s="196" t="s">
        <v>1509</v>
      </c>
      <c r="G138" s="13"/>
      <c r="H138" s="197">
        <v>0.016</v>
      </c>
      <c r="I138" s="198"/>
      <c r="J138" s="13"/>
      <c r="K138" s="13"/>
      <c r="L138" s="194"/>
      <c r="M138" s="199"/>
      <c r="N138" s="200"/>
      <c r="O138" s="200"/>
      <c r="P138" s="200"/>
      <c r="Q138" s="200"/>
      <c r="R138" s="200"/>
      <c r="S138" s="200"/>
      <c r="T138" s="20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5" t="s">
        <v>184</v>
      </c>
      <c r="AU138" s="195" t="s">
        <v>81</v>
      </c>
      <c r="AV138" s="13" t="s">
        <v>81</v>
      </c>
      <c r="AW138" s="13" t="s">
        <v>33</v>
      </c>
      <c r="AX138" s="13" t="s">
        <v>72</v>
      </c>
      <c r="AY138" s="195" t="s">
        <v>174</v>
      </c>
    </row>
    <row r="139" s="13" customFormat="1">
      <c r="A139" s="13"/>
      <c r="B139" s="194"/>
      <c r="C139" s="13"/>
      <c r="D139" s="189" t="s">
        <v>184</v>
      </c>
      <c r="E139" s="195" t="s">
        <v>3</v>
      </c>
      <c r="F139" s="196" t="s">
        <v>1510</v>
      </c>
      <c r="G139" s="13"/>
      <c r="H139" s="197">
        <v>2.2999999999999998</v>
      </c>
      <c r="I139" s="198"/>
      <c r="J139" s="13"/>
      <c r="K139" s="13"/>
      <c r="L139" s="194"/>
      <c r="M139" s="199"/>
      <c r="N139" s="200"/>
      <c r="O139" s="200"/>
      <c r="P139" s="200"/>
      <c r="Q139" s="200"/>
      <c r="R139" s="200"/>
      <c r="S139" s="200"/>
      <c r="T139" s="20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5" t="s">
        <v>184</v>
      </c>
      <c r="AU139" s="195" t="s">
        <v>81</v>
      </c>
      <c r="AV139" s="13" t="s">
        <v>81</v>
      </c>
      <c r="AW139" s="13" t="s">
        <v>33</v>
      </c>
      <c r="AX139" s="13" t="s">
        <v>72</v>
      </c>
      <c r="AY139" s="195" t="s">
        <v>174</v>
      </c>
    </row>
    <row r="140" s="13" customFormat="1">
      <c r="A140" s="13"/>
      <c r="B140" s="194"/>
      <c r="C140" s="13"/>
      <c r="D140" s="189" t="s">
        <v>184</v>
      </c>
      <c r="E140" s="195" t="s">
        <v>3</v>
      </c>
      <c r="F140" s="196" t="s">
        <v>1511</v>
      </c>
      <c r="G140" s="13"/>
      <c r="H140" s="197">
        <v>7.5899999999999999</v>
      </c>
      <c r="I140" s="198"/>
      <c r="J140" s="13"/>
      <c r="K140" s="13"/>
      <c r="L140" s="194"/>
      <c r="M140" s="199"/>
      <c r="N140" s="200"/>
      <c r="O140" s="200"/>
      <c r="P140" s="200"/>
      <c r="Q140" s="200"/>
      <c r="R140" s="200"/>
      <c r="S140" s="200"/>
      <c r="T140" s="20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5" t="s">
        <v>184</v>
      </c>
      <c r="AU140" s="195" t="s">
        <v>81</v>
      </c>
      <c r="AV140" s="13" t="s">
        <v>81</v>
      </c>
      <c r="AW140" s="13" t="s">
        <v>33</v>
      </c>
      <c r="AX140" s="13" t="s">
        <v>72</v>
      </c>
      <c r="AY140" s="195" t="s">
        <v>174</v>
      </c>
    </row>
    <row r="141" s="13" customFormat="1">
      <c r="A141" s="13"/>
      <c r="B141" s="194"/>
      <c r="C141" s="13"/>
      <c r="D141" s="189" t="s">
        <v>184</v>
      </c>
      <c r="E141" s="195" t="s">
        <v>3</v>
      </c>
      <c r="F141" s="196" t="s">
        <v>1512</v>
      </c>
      <c r="G141" s="13"/>
      <c r="H141" s="197">
        <v>30</v>
      </c>
      <c r="I141" s="198"/>
      <c r="J141" s="13"/>
      <c r="K141" s="13"/>
      <c r="L141" s="194"/>
      <c r="M141" s="199"/>
      <c r="N141" s="200"/>
      <c r="O141" s="200"/>
      <c r="P141" s="200"/>
      <c r="Q141" s="200"/>
      <c r="R141" s="200"/>
      <c r="S141" s="200"/>
      <c r="T141" s="20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5" t="s">
        <v>184</v>
      </c>
      <c r="AU141" s="195" t="s">
        <v>81</v>
      </c>
      <c r="AV141" s="13" t="s">
        <v>81</v>
      </c>
      <c r="AW141" s="13" t="s">
        <v>33</v>
      </c>
      <c r="AX141" s="13" t="s">
        <v>72</v>
      </c>
      <c r="AY141" s="195" t="s">
        <v>174</v>
      </c>
    </row>
    <row r="142" s="13" customFormat="1">
      <c r="A142" s="13"/>
      <c r="B142" s="194"/>
      <c r="C142" s="13"/>
      <c r="D142" s="189" t="s">
        <v>184</v>
      </c>
      <c r="E142" s="195" t="s">
        <v>3</v>
      </c>
      <c r="F142" s="196" t="s">
        <v>1513</v>
      </c>
      <c r="G142" s="13"/>
      <c r="H142" s="197">
        <v>16.5</v>
      </c>
      <c r="I142" s="198"/>
      <c r="J142" s="13"/>
      <c r="K142" s="13"/>
      <c r="L142" s="194"/>
      <c r="M142" s="199"/>
      <c r="N142" s="200"/>
      <c r="O142" s="200"/>
      <c r="P142" s="200"/>
      <c r="Q142" s="200"/>
      <c r="R142" s="200"/>
      <c r="S142" s="200"/>
      <c r="T142" s="20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5" t="s">
        <v>184</v>
      </c>
      <c r="AU142" s="195" t="s">
        <v>81</v>
      </c>
      <c r="AV142" s="13" t="s">
        <v>81</v>
      </c>
      <c r="AW142" s="13" t="s">
        <v>33</v>
      </c>
      <c r="AX142" s="13" t="s">
        <v>72</v>
      </c>
      <c r="AY142" s="195" t="s">
        <v>174</v>
      </c>
    </row>
    <row r="143" s="14" customFormat="1">
      <c r="A143" s="14"/>
      <c r="B143" s="202"/>
      <c r="C143" s="14"/>
      <c r="D143" s="189" t="s">
        <v>184</v>
      </c>
      <c r="E143" s="203" t="s">
        <v>3</v>
      </c>
      <c r="F143" s="204" t="s">
        <v>187</v>
      </c>
      <c r="G143" s="14"/>
      <c r="H143" s="205">
        <v>56.405999999999999</v>
      </c>
      <c r="I143" s="206"/>
      <c r="J143" s="14"/>
      <c r="K143" s="14"/>
      <c r="L143" s="202"/>
      <c r="M143" s="207"/>
      <c r="N143" s="208"/>
      <c r="O143" s="208"/>
      <c r="P143" s="208"/>
      <c r="Q143" s="208"/>
      <c r="R143" s="208"/>
      <c r="S143" s="208"/>
      <c r="T143" s="20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03" t="s">
        <v>184</v>
      </c>
      <c r="AU143" s="203" t="s">
        <v>81</v>
      </c>
      <c r="AV143" s="14" t="s">
        <v>111</v>
      </c>
      <c r="AW143" s="14" t="s">
        <v>33</v>
      </c>
      <c r="AX143" s="14" t="s">
        <v>79</v>
      </c>
      <c r="AY143" s="203" t="s">
        <v>174</v>
      </c>
    </row>
    <row r="144" s="2" customFormat="1">
      <c r="A144" s="40"/>
      <c r="B144" s="175"/>
      <c r="C144" s="176" t="s">
        <v>234</v>
      </c>
      <c r="D144" s="176" t="s">
        <v>176</v>
      </c>
      <c r="E144" s="177" t="s">
        <v>1514</v>
      </c>
      <c r="F144" s="178" t="s">
        <v>1515</v>
      </c>
      <c r="G144" s="179" t="s">
        <v>242</v>
      </c>
      <c r="H144" s="180">
        <v>56.405999999999999</v>
      </c>
      <c r="I144" s="181"/>
      <c r="J144" s="182">
        <f>ROUND(I144*H144,2)</f>
        <v>0</v>
      </c>
      <c r="K144" s="178" t="s">
        <v>180</v>
      </c>
      <c r="L144" s="41"/>
      <c r="M144" s="183" t="s">
        <v>3</v>
      </c>
      <c r="N144" s="184" t="s">
        <v>43</v>
      </c>
      <c r="O144" s="74"/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187" t="s">
        <v>111</v>
      </c>
      <c r="AT144" s="187" t="s">
        <v>176</v>
      </c>
      <c r="AU144" s="187" t="s">
        <v>81</v>
      </c>
      <c r="AY144" s="21" t="s">
        <v>174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21" t="s">
        <v>79</v>
      </c>
      <c r="BK144" s="188">
        <f>ROUND(I144*H144,2)</f>
        <v>0</v>
      </c>
      <c r="BL144" s="21" t="s">
        <v>111</v>
      </c>
      <c r="BM144" s="187" t="s">
        <v>1516</v>
      </c>
    </row>
    <row r="145" s="2" customFormat="1">
      <c r="A145" s="40"/>
      <c r="B145" s="175"/>
      <c r="C145" s="176" t="s">
        <v>239</v>
      </c>
      <c r="D145" s="176" t="s">
        <v>176</v>
      </c>
      <c r="E145" s="177" t="s">
        <v>595</v>
      </c>
      <c r="F145" s="178" t="s">
        <v>596</v>
      </c>
      <c r="G145" s="179" t="s">
        <v>242</v>
      </c>
      <c r="H145" s="180">
        <v>56.405999999999999</v>
      </c>
      <c r="I145" s="181"/>
      <c r="J145" s="182">
        <f>ROUND(I145*H145,2)</f>
        <v>0</v>
      </c>
      <c r="K145" s="178" t="s">
        <v>180</v>
      </c>
      <c r="L145" s="41"/>
      <c r="M145" s="183" t="s">
        <v>3</v>
      </c>
      <c r="N145" s="184" t="s">
        <v>43</v>
      </c>
      <c r="O145" s="74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187" t="s">
        <v>111</v>
      </c>
      <c r="AT145" s="187" t="s">
        <v>176</v>
      </c>
      <c r="AU145" s="187" t="s">
        <v>81</v>
      </c>
      <c r="AY145" s="21" t="s">
        <v>174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21" t="s">
        <v>79</v>
      </c>
      <c r="BK145" s="188">
        <f>ROUND(I145*H145,2)</f>
        <v>0</v>
      </c>
      <c r="BL145" s="21" t="s">
        <v>111</v>
      </c>
      <c r="BM145" s="187" t="s">
        <v>1517</v>
      </c>
    </row>
    <row r="146" s="2" customFormat="1">
      <c r="A146" s="40"/>
      <c r="B146" s="41"/>
      <c r="C146" s="40"/>
      <c r="D146" s="189" t="s">
        <v>182</v>
      </c>
      <c r="E146" s="40"/>
      <c r="F146" s="190" t="s">
        <v>1518</v>
      </c>
      <c r="G146" s="40"/>
      <c r="H146" s="40"/>
      <c r="I146" s="191"/>
      <c r="J146" s="40"/>
      <c r="K146" s="40"/>
      <c r="L146" s="41"/>
      <c r="M146" s="192"/>
      <c r="N146" s="193"/>
      <c r="O146" s="74"/>
      <c r="P146" s="74"/>
      <c r="Q146" s="74"/>
      <c r="R146" s="74"/>
      <c r="S146" s="74"/>
      <c r="T146" s="75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21" t="s">
        <v>182</v>
      </c>
      <c r="AU146" s="21" t="s">
        <v>81</v>
      </c>
    </row>
    <row r="147" s="2" customFormat="1">
      <c r="A147" s="40"/>
      <c r="B147" s="175"/>
      <c r="C147" s="176" t="s">
        <v>247</v>
      </c>
      <c r="D147" s="176" t="s">
        <v>176</v>
      </c>
      <c r="E147" s="177" t="s">
        <v>602</v>
      </c>
      <c r="F147" s="178" t="s">
        <v>603</v>
      </c>
      <c r="G147" s="179" t="s">
        <v>604</v>
      </c>
      <c r="H147" s="180">
        <v>101.53100000000001</v>
      </c>
      <c r="I147" s="181"/>
      <c r="J147" s="182">
        <f>ROUND(I147*H147,2)</f>
        <v>0</v>
      </c>
      <c r="K147" s="178" t="s">
        <v>180</v>
      </c>
      <c r="L147" s="41"/>
      <c r="M147" s="183" t="s">
        <v>3</v>
      </c>
      <c r="N147" s="184" t="s">
        <v>43</v>
      </c>
      <c r="O147" s="74"/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187" t="s">
        <v>111</v>
      </c>
      <c r="AT147" s="187" t="s">
        <v>176</v>
      </c>
      <c r="AU147" s="187" t="s">
        <v>81</v>
      </c>
      <c r="AY147" s="21" t="s">
        <v>174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21" t="s">
        <v>79</v>
      </c>
      <c r="BK147" s="188">
        <f>ROUND(I147*H147,2)</f>
        <v>0</v>
      </c>
      <c r="BL147" s="21" t="s">
        <v>111</v>
      </c>
      <c r="BM147" s="187" t="s">
        <v>1519</v>
      </c>
    </row>
    <row r="148" s="13" customFormat="1">
      <c r="A148" s="13"/>
      <c r="B148" s="194"/>
      <c r="C148" s="13"/>
      <c r="D148" s="189" t="s">
        <v>184</v>
      </c>
      <c r="E148" s="195" t="s">
        <v>3</v>
      </c>
      <c r="F148" s="196" t="s">
        <v>1520</v>
      </c>
      <c r="G148" s="13"/>
      <c r="H148" s="197">
        <v>101.53100000000001</v>
      </c>
      <c r="I148" s="198"/>
      <c r="J148" s="13"/>
      <c r="K148" s="13"/>
      <c r="L148" s="194"/>
      <c r="M148" s="199"/>
      <c r="N148" s="200"/>
      <c r="O148" s="200"/>
      <c r="P148" s="200"/>
      <c r="Q148" s="200"/>
      <c r="R148" s="200"/>
      <c r="S148" s="200"/>
      <c r="T148" s="20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5" t="s">
        <v>184</v>
      </c>
      <c r="AU148" s="195" t="s">
        <v>81</v>
      </c>
      <c r="AV148" s="13" t="s">
        <v>81</v>
      </c>
      <c r="AW148" s="13" t="s">
        <v>33</v>
      </c>
      <c r="AX148" s="13" t="s">
        <v>72</v>
      </c>
      <c r="AY148" s="195" t="s">
        <v>174</v>
      </c>
    </row>
    <row r="149" s="14" customFormat="1">
      <c r="A149" s="14"/>
      <c r="B149" s="202"/>
      <c r="C149" s="14"/>
      <c r="D149" s="189" t="s">
        <v>184</v>
      </c>
      <c r="E149" s="203" t="s">
        <v>3</v>
      </c>
      <c r="F149" s="204" t="s">
        <v>187</v>
      </c>
      <c r="G149" s="14"/>
      <c r="H149" s="205">
        <v>101.53100000000001</v>
      </c>
      <c r="I149" s="206"/>
      <c r="J149" s="14"/>
      <c r="K149" s="14"/>
      <c r="L149" s="202"/>
      <c r="M149" s="207"/>
      <c r="N149" s="208"/>
      <c r="O149" s="208"/>
      <c r="P149" s="208"/>
      <c r="Q149" s="208"/>
      <c r="R149" s="208"/>
      <c r="S149" s="208"/>
      <c r="T149" s="20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03" t="s">
        <v>184</v>
      </c>
      <c r="AU149" s="203" t="s">
        <v>81</v>
      </c>
      <c r="AV149" s="14" t="s">
        <v>111</v>
      </c>
      <c r="AW149" s="14" t="s">
        <v>33</v>
      </c>
      <c r="AX149" s="14" t="s">
        <v>79</v>
      </c>
      <c r="AY149" s="203" t="s">
        <v>174</v>
      </c>
    </row>
    <row r="150" s="2" customFormat="1">
      <c r="A150" s="40"/>
      <c r="B150" s="175"/>
      <c r="C150" s="176" t="s">
        <v>252</v>
      </c>
      <c r="D150" s="176" t="s">
        <v>176</v>
      </c>
      <c r="E150" s="177" t="s">
        <v>608</v>
      </c>
      <c r="F150" s="178" t="s">
        <v>609</v>
      </c>
      <c r="G150" s="179" t="s">
        <v>242</v>
      </c>
      <c r="H150" s="180">
        <v>53.435000000000002</v>
      </c>
      <c r="I150" s="181"/>
      <c r="J150" s="182">
        <f>ROUND(I150*H150,2)</f>
        <v>0</v>
      </c>
      <c r="K150" s="178" t="s">
        <v>180</v>
      </c>
      <c r="L150" s="41"/>
      <c r="M150" s="183" t="s">
        <v>3</v>
      </c>
      <c r="N150" s="184" t="s">
        <v>43</v>
      </c>
      <c r="O150" s="74"/>
      <c r="P150" s="185">
        <f>O150*H150</f>
        <v>0</v>
      </c>
      <c r="Q150" s="185">
        <v>0</v>
      </c>
      <c r="R150" s="185">
        <f>Q150*H150</f>
        <v>0</v>
      </c>
      <c r="S150" s="185">
        <v>0</v>
      </c>
      <c r="T150" s="18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187" t="s">
        <v>111</v>
      </c>
      <c r="AT150" s="187" t="s">
        <v>176</v>
      </c>
      <c r="AU150" s="187" t="s">
        <v>81</v>
      </c>
      <c r="AY150" s="21" t="s">
        <v>174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21" t="s">
        <v>79</v>
      </c>
      <c r="BK150" s="188">
        <f>ROUND(I150*H150,2)</f>
        <v>0</v>
      </c>
      <c r="BL150" s="21" t="s">
        <v>111</v>
      </c>
      <c r="BM150" s="187" t="s">
        <v>1521</v>
      </c>
    </row>
    <row r="151" s="2" customFormat="1">
      <c r="A151" s="40"/>
      <c r="B151" s="41"/>
      <c r="C151" s="40"/>
      <c r="D151" s="189" t="s">
        <v>182</v>
      </c>
      <c r="E151" s="40"/>
      <c r="F151" s="190" t="s">
        <v>1481</v>
      </c>
      <c r="G151" s="40"/>
      <c r="H151" s="40"/>
      <c r="I151" s="191"/>
      <c r="J151" s="40"/>
      <c r="K151" s="40"/>
      <c r="L151" s="41"/>
      <c r="M151" s="192"/>
      <c r="N151" s="193"/>
      <c r="O151" s="74"/>
      <c r="P151" s="74"/>
      <c r="Q151" s="74"/>
      <c r="R151" s="74"/>
      <c r="S151" s="74"/>
      <c r="T151" s="75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21" t="s">
        <v>182</v>
      </c>
      <c r="AU151" s="21" t="s">
        <v>81</v>
      </c>
    </row>
    <row r="152" s="13" customFormat="1">
      <c r="A152" s="13"/>
      <c r="B152" s="194"/>
      <c r="C152" s="13"/>
      <c r="D152" s="189" t="s">
        <v>184</v>
      </c>
      <c r="E152" s="195" t="s">
        <v>3</v>
      </c>
      <c r="F152" s="196" t="s">
        <v>1522</v>
      </c>
      <c r="G152" s="13"/>
      <c r="H152" s="197">
        <v>81</v>
      </c>
      <c r="I152" s="198"/>
      <c r="J152" s="13"/>
      <c r="K152" s="13"/>
      <c r="L152" s="194"/>
      <c r="M152" s="199"/>
      <c r="N152" s="200"/>
      <c r="O152" s="200"/>
      <c r="P152" s="200"/>
      <c r="Q152" s="200"/>
      <c r="R152" s="200"/>
      <c r="S152" s="200"/>
      <c r="T152" s="20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5" t="s">
        <v>184</v>
      </c>
      <c r="AU152" s="195" t="s">
        <v>81</v>
      </c>
      <c r="AV152" s="13" t="s">
        <v>81</v>
      </c>
      <c r="AW152" s="13" t="s">
        <v>33</v>
      </c>
      <c r="AX152" s="13" t="s">
        <v>72</v>
      </c>
      <c r="AY152" s="195" t="s">
        <v>174</v>
      </c>
    </row>
    <row r="153" s="13" customFormat="1">
      <c r="A153" s="13"/>
      <c r="B153" s="194"/>
      <c r="C153" s="13"/>
      <c r="D153" s="189" t="s">
        <v>184</v>
      </c>
      <c r="E153" s="195" t="s">
        <v>3</v>
      </c>
      <c r="F153" s="196" t="s">
        <v>1523</v>
      </c>
      <c r="G153" s="13"/>
      <c r="H153" s="197">
        <v>-6.4000000000000004</v>
      </c>
      <c r="I153" s="198"/>
      <c r="J153" s="13"/>
      <c r="K153" s="13"/>
      <c r="L153" s="194"/>
      <c r="M153" s="199"/>
      <c r="N153" s="200"/>
      <c r="O153" s="200"/>
      <c r="P153" s="200"/>
      <c r="Q153" s="200"/>
      <c r="R153" s="200"/>
      <c r="S153" s="200"/>
      <c r="T153" s="20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5" t="s">
        <v>184</v>
      </c>
      <c r="AU153" s="195" t="s">
        <v>81</v>
      </c>
      <c r="AV153" s="13" t="s">
        <v>81</v>
      </c>
      <c r="AW153" s="13" t="s">
        <v>33</v>
      </c>
      <c r="AX153" s="13" t="s">
        <v>72</v>
      </c>
      <c r="AY153" s="195" t="s">
        <v>174</v>
      </c>
    </row>
    <row r="154" s="13" customFormat="1">
      <c r="A154" s="13"/>
      <c r="B154" s="194"/>
      <c r="C154" s="13"/>
      <c r="D154" s="189" t="s">
        <v>184</v>
      </c>
      <c r="E154" s="195" t="s">
        <v>3</v>
      </c>
      <c r="F154" s="196" t="s">
        <v>1524</v>
      </c>
      <c r="G154" s="13"/>
      <c r="H154" s="197">
        <v>-21.120000000000001</v>
      </c>
      <c r="I154" s="198"/>
      <c r="J154" s="13"/>
      <c r="K154" s="13"/>
      <c r="L154" s="194"/>
      <c r="M154" s="199"/>
      <c r="N154" s="200"/>
      <c r="O154" s="200"/>
      <c r="P154" s="200"/>
      <c r="Q154" s="200"/>
      <c r="R154" s="200"/>
      <c r="S154" s="200"/>
      <c r="T154" s="20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5" t="s">
        <v>184</v>
      </c>
      <c r="AU154" s="195" t="s">
        <v>81</v>
      </c>
      <c r="AV154" s="13" t="s">
        <v>81</v>
      </c>
      <c r="AW154" s="13" t="s">
        <v>33</v>
      </c>
      <c r="AX154" s="13" t="s">
        <v>72</v>
      </c>
      <c r="AY154" s="195" t="s">
        <v>174</v>
      </c>
    </row>
    <row r="155" s="13" customFormat="1">
      <c r="A155" s="13"/>
      <c r="B155" s="194"/>
      <c r="C155" s="13"/>
      <c r="D155" s="189" t="s">
        <v>184</v>
      </c>
      <c r="E155" s="195" t="s">
        <v>3</v>
      </c>
      <c r="F155" s="196" t="s">
        <v>1525</v>
      </c>
      <c r="G155" s="13"/>
      <c r="H155" s="197">
        <v>-0.044999999999999998</v>
      </c>
      <c r="I155" s="198"/>
      <c r="J155" s="13"/>
      <c r="K155" s="13"/>
      <c r="L155" s="194"/>
      <c r="M155" s="199"/>
      <c r="N155" s="200"/>
      <c r="O155" s="200"/>
      <c r="P155" s="200"/>
      <c r="Q155" s="200"/>
      <c r="R155" s="200"/>
      <c r="S155" s="200"/>
      <c r="T155" s="20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5" t="s">
        <v>184</v>
      </c>
      <c r="AU155" s="195" t="s">
        <v>81</v>
      </c>
      <c r="AV155" s="13" t="s">
        <v>81</v>
      </c>
      <c r="AW155" s="13" t="s">
        <v>33</v>
      </c>
      <c r="AX155" s="13" t="s">
        <v>72</v>
      </c>
      <c r="AY155" s="195" t="s">
        <v>174</v>
      </c>
    </row>
    <row r="156" s="14" customFormat="1">
      <c r="A156" s="14"/>
      <c r="B156" s="202"/>
      <c r="C156" s="14"/>
      <c r="D156" s="189" t="s">
        <v>184</v>
      </c>
      <c r="E156" s="203" t="s">
        <v>3</v>
      </c>
      <c r="F156" s="204" t="s">
        <v>187</v>
      </c>
      <c r="G156" s="14"/>
      <c r="H156" s="205">
        <v>53.435000000000002</v>
      </c>
      <c r="I156" s="206"/>
      <c r="J156" s="14"/>
      <c r="K156" s="14"/>
      <c r="L156" s="202"/>
      <c r="M156" s="207"/>
      <c r="N156" s="208"/>
      <c r="O156" s="208"/>
      <c r="P156" s="208"/>
      <c r="Q156" s="208"/>
      <c r="R156" s="208"/>
      <c r="S156" s="208"/>
      <c r="T156" s="20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03" t="s">
        <v>184</v>
      </c>
      <c r="AU156" s="203" t="s">
        <v>81</v>
      </c>
      <c r="AV156" s="14" t="s">
        <v>111</v>
      </c>
      <c r="AW156" s="14" t="s">
        <v>33</v>
      </c>
      <c r="AX156" s="14" t="s">
        <v>79</v>
      </c>
      <c r="AY156" s="203" t="s">
        <v>174</v>
      </c>
    </row>
    <row r="157" s="2" customFormat="1" ht="16.5" customHeight="1">
      <c r="A157" s="40"/>
      <c r="B157" s="175"/>
      <c r="C157" s="225" t="s">
        <v>9</v>
      </c>
      <c r="D157" s="225" t="s">
        <v>615</v>
      </c>
      <c r="E157" s="226" t="s">
        <v>616</v>
      </c>
      <c r="F157" s="227" t="s">
        <v>617</v>
      </c>
      <c r="G157" s="228" t="s">
        <v>604</v>
      </c>
      <c r="H157" s="229">
        <v>84.754999999999995</v>
      </c>
      <c r="I157" s="230"/>
      <c r="J157" s="231">
        <f>ROUND(I157*H157,2)</f>
        <v>0</v>
      </c>
      <c r="K157" s="227" t="s">
        <v>180</v>
      </c>
      <c r="L157" s="232"/>
      <c r="M157" s="233" t="s">
        <v>3</v>
      </c>
      <c r="N157" s="234" t="s">
        <v>43</v>
      </c>
      <c r="O157" s="74"/>
      <c r="P157" s="185">
        <f>O157*H157</f>
        <v>0</v>
      </c>
      <c r="Q157" s="185">
        <v>1</v>
      </c>
      <c r="R157" s="185">
        <f>Q157*H157</f>
        <v>84.754999999999995</v>
      </c>
      <c r="S157" s="185">
        <v>0</v>
      </c>
      <c r="T157" s="18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187" t="s">
        <v>218</v>
      </c>
      <c r="AT157" s="187" t="s">
        <v>615</v>
      </c>
      <c r="AU157" s="187" t="s">
        <v>81</v>
      </c>
      <c r="AY157" s="21" t="s">
        <v>174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21" t="s">
        <v>79</v>
      </c>
      <c r="BK157" s="188">
        <f>ROUND(I157*H157,2)</f>
        <v>0</v>
      </c>
      <c r="BL157" s="21" t="s">
        <v>111</v>
      </c>
      <c r="BM157" s="187" t="s">
        <v>1526</v>
      </c>
    </row>
    <row r="158" s="13" customFormat="1">
      <c r="A158" s="13"/>
      <c r="B158" s="194"/>
      <c r="C158" s="13"/>
      <c r="D158" s="189" t="s">
        <v>184</v>
      </c>
      <c r="E158" s="195" t="s">
        <v>3</v>
      </c>
      <c r="F158" s="196" t="s">
        <v>1527</v>
      </c>
      <c r="G158" s="13"/>
      <c r="H158" s="197">
        <v>30</v>
      </c>
      <c r="I158" s="198"/>
      <c r="J158" s="13"/>
      <c r="K158" s="13"/>
      <c r="L158" s="194"/>
      <c r="M158" s="199"/>
      <c r="N158" s="200"/>
      <c r="O158" s="200"/>
      <c r="P158" s="200"/>
      <c r="Q158" s="200"/>
      <c r="R158" s="200"/>
      <c r="S158" s="200"/>
      <c r="T158" s="20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5" t="s">
        <v>184</v>
      </c>
      <c r="AU158" s="195" t="s">
        <v>81</v>
      </c>
      <c r="AV158" s="13" t="s">
        <v>81</v>
      </c>
      <c r="AW158" s="13" t="s">
        <v>33</v>
      </c>
      <c r="AX158" s="13" t="s">
        <v>72</v>
      </c>
      <c r="AY158" s="195" t="s">
        <v>174</v>
      </c>
    </row>
    <row r="159" s="13" customFormat="1">
      <c r="A159" s="13"/>
      <c r="B159" s="194"/>
      <c r="C159" s="13"/>
      <c r="D159" s="189" t="s">
        <v>184</v>
      </c>
      <c r="E159" s="195" t="s">
        <v>3</v>
      </c>
      <c r="F159" s="196" t="s">
        <v>1528</v>
      </c>
      <c r="G159" s="13"/>
      <c r="H159" s="197">
        <v>16.5</v>
      </c>
      <c r="I159" s="198"/>
      <c r="J159" s="13"/>
      <c r="K159" s="13"/>
      <c r="L159" s="194"/>
      <c r="M159" s="199"/>
      <c r="N159" s="200"/>
      <c r="O159" s="200"/>
      <c r="P159" s="200"/>
      <c r="Q159" s="200"/>
      <c r="R159" s="200"/>
      <c r="S159" s="200"/>
      <c r="T159" s="20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5" t="s">
        <v>184</v>
      </c>
      <c r="AU159" s="195" t="s">
        <v>81</v>
      </c>
      <c r="AV159" s="13" t="s">
        <v>81</v>
      </c>
      <c r="AW159" s="13" t="s">
        <v>33</v>
      </c>
      <c r="AX159" s="13" t="s">
        <v>72</v>
      </c>
      <c r="AY159" s="195" t="s">
        <v>174</v>
      </c>
    </row>
    <row r="160" s="13" customFormat="1">
      <c r="A160" s="13"/>
      <c r="B160" s="194"/>
      <c r="C160" s="13"/>
      <c r="D160" s="189" t="s">
        <v>184</v>
      </c>
      <c r="E160" s="195" t="s">
        <v>3</v>
      </c>
      <c r="F160" s="196" t="s">
        <v>1529</v>
      </c>
      <c r="G160" s="13"/>
      <c r="H160" s="197">
        <v>-13.529999999999999</v>
      </c>
      <c r="I160" s="198"/>
      <c r="J160" s="13"/>
      <c r="K160" s="13"/>
      <c r="L160" s="194"/>
      <c r="M160" s="199"/>
      <c r="N160" s="200"/>
      <c r="O160" s="200"/>
      <c r="P160" s="200"/>
      <c r="Q160" s="200"/>
      <c r="R160" s="200"/>
      <c r="S160" s="200"/>
      <c r="T160" s="20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5" t="s">
        <v>184</v>
      </c>
      <c r="AU160" s="195" t="s">
        <v>81</v>
      </c>
      <c r="AV160" s="13" t="s">
        <v>81</v>
      </c>
      <c r="AW160" s="13" t="s">
        <v>33</v>
      </c>
      <c r="AX160" s="13" t="s">
        <v>72</v>
      </c>
      <c r="AY160" s="195" t="s">
        <v>174</v>
      </c>
    </row>
    <row r="161" s="13" customFormat="1">
      <c r="A161" s="13"/>
      <c r="B161" s="194"/>
      <c r="C161" s="13"/>
      <c r="D161" s="189" t="s">
        <v>184</v>
      </c>
      <c r="E161" s="195" t="s">
        <v>3</v>
      </c>
      <c r="F161" s="196" t="s">
        <v>1530</v>
      </c>
      <c r="G161" s="13"/>
      <c r="H161" s="197">
        <v>-4.0999999999999996</v>
      </c>
      <c r="I161" s="198"/>
      <c r="J161" s="13"/>
      <c r="K161" s="13"/>
      <c r="L161" s="194"/>
      <c r="M161" s="199"/>
      <c r="N161" s="200"/>
      <c r="O161" s="200"/>
      <c r="P161" s="200"/>
      <c r="Q161" s="200"/>
      <c r="R161" s="200"/>
      <c r="S161" s="200"/>
      <c r="T161" s="20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5" t="s">
        <v>184</v>
      </c>
      <c r="AU161" s="195" t="s">
        <v>81</v>
      </c>
      <c r="AV161" s="13" t="s">
        <v>81</v>
      </c>
      <c r="AW161" s="13" t="s">
        <v>33</v>
      </c>
      <c r="AX161" s="13" t="s">
        <v>72</v>
      </c>
      <c r="AY161" s="195" t="s">
        <v>174</v>
      </c>
    </row>
    <row r="162" s="13" customFormat="1">
      <c r="A162" s="13"/>
      <c r="B162" s="194"/>
      <c r="C162" s="13"/>
      <c r="D162" s="189" t="s">
        <v>184</v>
      </c>
      <c r="E162" s="195" t="s">
        <v>3</v>
      </c>
      <c r="F162" s="196" t="s">
        <v>1531</v>
      </c>
      <c r="G162" s="13"/>
      <c r="H162" s="197">
        <v>-0.61499999999999999</v>
      </c>
      <c r="I162" s="198"/>
      <c r="J162" s="13"/>
      <c r="K162" s="13"/>
      <c r="L162" s="194"/>
      <c r="M162" s="199"/>
      <c r="N162" s="200"/>
      <c r="O162" s="200"/>
      <c r="P162" s="200"/>
      <c r="Q162" s="200"/>
      <c r="R162" s="200"/>
      <c r="S162" s="200"/>
      <c r="T162" s="20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5" t="s">
        <v>184</v>
      </c>
      <c r="AU162" s="195" t="s">
        <v>81</v>
      </c>
      <c r="AV162" s="13" t="s">
        <v>81</v>
      </c>
      <c r="AW162" s="13" t="s">
        <v>33</v>
      </c>
      <c r="AX162" s="13" t="s">
        <v>72</v>
      </c>
      <c r="AY162" s="195" t="s">
        <v>174</v>
      </c>
    </row>
    <row r="163" s="16" customFormat="1">
      <c r="A163" s="16"/>
      <c r="B163" s="217"/>
      <c r="C163" s="16"/>
      <c r="D163" s="189" t="s">
        <v>184</v>
      </c>
      <c r="E163" s="218" t="s">
        <v>3</v>
      </c>
      <c r="F163" s="219" t="s">
        <v>344</v>
      </c>
      <c r="G163" s="16"/>
      <c r="H163" s="220">
        <v>28.254999999999999</v>
      </c>
      <c r="I163" s="221"/>
      <c r="J163" s="16"/>
      <c r="K163" s="16"/>
      <c r="L163" s="217"/>
      <c r="M163" s="222"/>
      <c r="N163" s="223"/>
      <c r="O163" s="223"/>
      <c r="P163" s="223"/>
      <c r="Q163" s="223"/>
      <c r="R163" s="223"/>
      <c r="S163" s="223"/>
      <c r="T163" s="224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18" t="s">
        <v>184</v>
      </c>
      <c r="AU163" s="218" t="s">
        <v>81</v>
      </c>
      <c r="AV163" s="16" t="s">
        <v>89</v>
      </c>
      <c r="AW163" s="16" t="s">
        <v>33</v>
      </c>
      <c r="AX163" s="16" t="s">
        <v>72</v>
      </c>
      <c r="AY163" s="218" t="s">
        <v>174</v>
      </c>
    </row>
    <row r="164" s="13" customFormat="1">
      <c r="A164" s="13"/>
      <c r="B164" s="194"/>
      <c r="C164" s="13"/>
      <c r="D164" s="189" t="s">
        <v>184</v>
      </c>
      <c r="E164" s="195" t="s">
        <v>3</v>
      </c>
      <c r="F164" s="196" t="s">
        <v>1532</v>
      </c>
      <c r="G164" s="13"/>
      <c r="H164" s="197">
        <v>56.5</v>
      </c>
      <c r="I164" s="198"/>
      <c r="J164" s="13"/>
      <c r="K164" s="13"/>
      <c r="L164" s="194"/>
      <c r="M164" s="199"/>
      <c r="N164" s="200"/>
      <c r="O164" s="200"/>
      <c r="P164" s="200"/>
      <c r="Q164" s="200"/>
      <c r="R164" s="200"/>
      <c r="S164" s="200"/>
      <c r="T164" s="20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5" t="s">
        <v>184</v>
      </c>
      <c r="AU164" s="195" t="s">
        <v>81</v>
      </c>
      <c r="AV164" s="13" t="s">
        <v>81</v>
      </c>
      <c r="AW164" s="13" t="s">
        <v>33</v>
      </c>
      <c r="AX164" s="13" t="s">
        <v>72</v>
      </c>
      <c r="AY164" s="195" t="s">
        <v>174</v>
      </c>
    </row>
    <row r="165" s="14" customFormat="1">
      <c r="A165" s="14"/>
      <c r="B165" s="202"/>
      <c r="C165" s="14"/>
      <c r="D165" s="189" t="s">
        <v>184</v>
      </c>
      <c r="E165" s="203" t="s">
        <v>3</v>
      </c>
      <c r="F165" s="204" t="s">
        <v>187</v>
      </c>
      <c r="G165" s="14"/>
      <c r="H165" s="205">
        <v>84.754999999999995</v>
      </c>
      <c r="I165" s="206"/>
      <c r="J165" s="14"/>
      <c r="K165" s="14"/>
      <c r="L165" s="202"/>
      <c r="M165" s="207"/>
      <c r="N165" s="208"/>
      <c r="O165" s="208"/>
      <c r="P165" s="208"/>
      <c r="Q165" s="208"/>
      <c r="R165" s="208"/>
      <c r="S165" s="208"/>
      <c r="T165" s="20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03" t="s">
        <v>184</v>
      </c>
      <c r="AU165" s="203" t="s">
        <v>81</v>
      </c>
      <c r="AV165" s="14" t="s">
        <v>111</v>
      </c>
      <c r="AW165" s="14" t="s">
        <v>33</v>
      </c>
      <c r="AX165" s="14" t="s">
        <v>79</v>
      </c>
      <c r="AY165" s="203" t="s">
        <v>174</v>
      </c>
    </row>
    <row r="166" s="2" customFormat="1" ht="16.5" customHeight="1">
      <c r="A166" s="40"/>
      <c r="B166" s="175"/>
      <c r="C166" s="225" t="s">
        <v>351</v>
      </c>
      <c r="D166" s="225" t="s">
        <v>615</v>
      </c>
      <c r="E166" s="226" t="s">
        <v>628</v>
      </c>
      <c r="F166" s="227" t="s">
        <v>629</v>
      </c>
      <c r="G166" s="228" t="s">
        <v>604</v>
      </c>
      <c r="H166" s="229">
        <v>42.240000000000002</v>
      </c>
      <c r="I166" s="230"/>
      <c r="J166" s="231">
        <f>ROUND(I166*H166,2)</f>
        <v>0</v>
      </c>
      <c r="K166" s="227" t="s">
        <v>180</v>
      </c>
      <c r="L166" s="232"/>
      <c r="M166" s="233" t="s">
        <v>3</v>
      </c>
      <c r="N166" s="234" t="s">
        <v>43</v>
      </c>
      <c r="O166" s="74"/>
      <c r="P166" s="185">
        <f>O166*H166</f>
        <v>0</v>
      </c>
      <c r="Q166" s="185">
        <v>1</v>
      </c>
      <c r="R166" s="185">
        <f>Q166*H166</f>
        <v>42.240000000000002</v>
      </c>
      <c r="S166" s="185">
        <v>0</v>
      </c>
      <c r="T166" s="18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187" t="s">
        <v>218</v>
      </c>
      <c r="AT166" s="187" t="s">
        <v>615</v>
      </c>
      <c r="AU166" s="187" t="s">
        <v>81</v>
      </c>
      <c r="AY166" s="21" t="s">
        <v>174</v>
      </c>
      <c r="BE166" s="188">
        <f>IF(N166="základní",J166,0)</f>
        <v>0</v>
      </c>
      <c r="BF166" s="188">
        <f>IF(N166="snížená",J166,0)</f>
        <v>0</v>
      </c>
      <c r="BG166" s="188">
        <f>IF(N166="zákl. přenesená",J166,0)</f>
        <v>0</v>
      </c>
      <c r="BH166" s="188">
        <f>IF(N166="sníž. přenesená",J166,0)</f>
        <v>0</v>
      </c>
      <c r="BI166" s="188">
        <f>IF(N166="nulová",J166,0)</f>
        <v>0</v>
      </c>
      <c r="BJ166" s="21" t="s">
        <v>79</v>
      </c>
      <c r="BK166" s="188">
        <f>ROUND(I166*H166,2)</f>
        <v>0</v>
      </c>
      <c r="BL166" s="21" t="s">
        <v>111</v>
      </c>
      <c r="BM166" s="187" t="s">
        <v>1533</v>
      </c>
    </row>
    <row r="167" s="13" customFormat="1">
      <c r="A167" s="13"/>
      <c r="B167" s="194"/>
      <c r="C167" s="13"/>
      <c r="D167" s="189" t="s">
        <v>184</v>
      </c>
      <c r="E167" s="195" t="s">
        <v>3</v>
      </c>
      <c r="F167" s="196" t="s">
        <v>1534</v>
      </c>
      <c r="G167" s="13"/>
      <c r="H167" s="197">
        <v>42.240000000000002</v>
      </c>
      <c r="I167" s="198"/>
      <c r="J167" s="13"/>
      <c r="K167" s="13"/>
      <c r="L167" s="194"/>
      <c r="M167" s="199"/>
      <c r="N167" s="200"/>
      <c r="O167" s="200"/>
      <c r="P167" s="200"/>
      <c r="Q167" s="200"/>
      <c r="R167" s="200"/>
      <c r="S167" s="200"/>
      <c r="T167" s="20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5" t="s">
        <v>184</v>
      </c>
      <c r="AU167" s="195" t="s">
        <v>81</v>
      </c>
      <c r="AV167" s="13" t="s">
        <v>81</v>
      </c>
      <c r="AW167" s="13" t="s">
        <v>33</v>
      </c>
      <c r="AX167" s="13" t="s">
        <v>72</v>
      </c>
      <c r="AY167" s="195" t="s">
        <v>174</v>
      </c>
    </row>
    <row r="168" s="14" customFormat="1">
      <c r="A168" s="14"/>
      <c r="B168" s="202"/>
      <c r="C168" s="14"/>
      <c r="D168" s="189" t="s">
        <v>184</v>
      </c>
      <c r="E168" s="203" t="s">
        <v>3</v>
      </c>
      <c r="F168" s="204" t="s">
        <v>187</v>
      </c>
      <c r="G168" s="14"/>
      <c r="H168" s="205">
        <v>42.240000000000002</v>
      </c>
      <c r="I168" s="206"/>
      <c r="J168" s="14"/>
      <c r="K168" s="14"/>
      <c r="L168" s="202"/>
      <c r="M168" s="207"/>
      <c r="N168" s="208"/>
      <c r="O168" s="208"/>
      <c r="P168" s="208"/>
      <c r="Q168" s="208"/>
      <c r="R168" s="208"/>
      <c r="S168" s="208"/>
      <c r="T168" s="20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03" t="s">
        <v>184</v>
      </c>
      <c r="AU168" s="203" t="s">
        <v>81</v>
      </c>
      <c r="AV168" s="14" t="s">
        <v>111</v>
      </c>
      <c r="AW168" s="14" t="s">
        <v>33</v>
      </c>
      <c r="AX168" s="14" t="s">
        <v>79</v>
      </c>
      <c r="AY168" s="203" t="s">
        <v>174</v>
      </c>
    </row>
    <row r="169" s="2" customFormat="1">
      <c r="A169" s="40"/>
      <c r="B169" s="175"/>
      <c r="C169" s="176" t="s">
        <v>436</v>
      </c>
      <c r="D169" s="176" t="s">
        <v>176</v>
      </c>
      <c r="E169" s="177" t="s">
        <v>622</v>
      </c>
      <c r="F169" s="178" t="s">
        <v>623</v>
      </c>
      <c r="G169" s="179" t="s">
        <v>242</v>
      </c>
      <c r="H169" s="180">
        <v>21.120000000000001</v>
      </c>
      <c r="I169" s="181"/>
      <c r="J169" s="182">
        <f>ROUND(I169*H169,2)</f>
        <v>0</v>
      </c>
      <c r="K169" s="178" t="s">
        <v>180</v>
      </c>
      <c r="L169" s="41"/>
      <c r="M169" s="183" t="s">
        <v>3</v>
      </c>
      <c r="N169" s="184" t="s">
        <v>43</v>
      </c>
      <c r="O169" s="74"/>
      <c r="P169" s="185">
        <f>O169*H169</f>
        <v>0</v>
      </c>
      <c r="Q169" s="185">
        <v>0</v>
      </c>
      <c r="R169" s="185">
        <f>Q169*H169</f>
        <v>0</v>
      </c>
      <c r="S169" s="185">
        <v>0</v>
      </c>
      <c r="T169" s="18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187" t="s">
        <v>111</v>
      </c>
      <c r="AT169" s="187" t="s">
        <v>176</v>
      </c>
      <c r="AU169" s="187" t="s">
        <v>81</v>
      </c>
      <c r="AY169" s="21" t="s">
        <v>174</v>
      </c>
      <c r="BE169" s="188">
        <f>IF(N169="základní",J169,0)</f>
        <v>0</v>
      </c>
      <c r="BF169" s="188">
        <f>IF(N169="snížená",J169,0)</f>
        <v>0</v>
      </c>
      <c r="BG169" s="188">
        <f>IF(N169="zákl. přenesená",J169,0)</f>
        <v>0</v>
      </c>
      <c r="BH169" s="188">
        <f>IF(N169="sníž. přenesená",J169,0)</f>
        <v>0</v>
      </c>
      <c r="BI169" s="188">
        <f>IF(N169="nulová",J169,0)</f>
        <v>0</v>
      </c>
      <c r="BJ169" s="21" t="s">
        <v>79</v>
      </c>
      <c r="BK169" s="188">
        <f>ROUND(I169*H169,2)</f>
        <v>0</v>
      </c>
      <c r="BL169" s="21" t="s">
        <v>111</v>
      </c>
      <c r="BM169" s="187" t="s">
        <v>1535</v>
      </c>
    </row>
    <row r="170" s="13" customFormat="1">
      <c r="A170" s="13"/>
      <c r="B170" s="194"/>
      <c r="C170" s="13"/>
      <c r="D170" s="189" t="s">
        <v>184</v>
      </c>
      <c r="E170" s="195" t="s">
        <v>3</v>
      </c>
      <c r="F170" s="196" t="s">
        <v>1536</v>
      </c>
      <c r="G170" s="13"/>
      <c r="H170" s="197">
        <v>21.120000000000001</v>
      </c>
      <c r="I170" s="198"/>
      <c r="J170" s="13"/>
      <c r="K170" s="13"/>
      <c r="L170" s="194"/>
      <c r="M170" s="199"/>
      <c r="N170" s="200"/>
      <c r="O170" s="200"/>
      <c r="P170" s="200"/>
      <c r="Q170" s="200"/>
      <c r="R170" s="200"/>
      <c r="S170" s="200"/>
      <c r="T170" s="20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5" t="s">
        <v>184</v>
      </c>
      <c r="AU170" s="195" t="s">
        <v>81</v>
      </c>
      <c r="AV170" s="13" t="s">
        <v>81</v>
      </c>
      <c r="AW170" s="13" t="s">
        <v>33</v>
      </c>
      <c r="AX170" s="13" t="s">
        <v>72</v>
      </c>
      <c r="AY170" s="195" t="s">
        <v>174</v>
      </c>
    </row>
    <row r="171" s="14" customFormat="1">
      <c r="A171" s="14"/>
      <c r="B171" s="202"/>
      <c r="C171" s="14"/>
      <c r="D171" s="189" t="s">
        <v>184</v>
      </c>
      <c r="E171" s="203" t="s">
        <v>3</v>
      </c>
      <c r="F171" s="204" t="s">
        <v>187</v>
      </c>
      <c r="G171" s="14"/>
      <c r="H171" s="205">
        <v>21.120000000000001</v>
      </c>
      <c r="I171" s="206"/>
      <c r="J171" s="14"/>
      <c r="K171" s="14"/>
      <c r="L171" s="202"/>
      <c r="M171" s="207"/>
      <c r="N171" s="208"/>
      <c r="O171" s="208"/>
      <c r="P171" s="208"/>
      <c r="Q171" s="208"/>
      <c r="R171" s="208"/>
      <c r="S171" s="208"/>
      <c r="T171" s="20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03" t="s">
        <v>184</v>
      </c>
      <c r="AU171" s="203" t="s">
        <v>81</v>
      </c>
      <c r="AV171" s="14" t="s">
        <v>111</v>
      </c>
      <c r="AW171" s="14" t="s">
        <v>33</v>
      </c>
      <c r="AX171" s="14" t="s">
        <v>79</v>
      </c>
      <c r="AY171" s="203" t="s">
        <v>174</v>
      </c>
    </row>
    <row r="172" s="12" customFormat="1" ht="22.8" customHeight="1">
      <c r="A172" s="12"/>
      <c r="B172" s="162"/>
      <c r="C172" s="12"/>
      <c r="D172" s="163" t="s">
        <v>71</v>
      </c>
      <c r="E172" s="173" t="s">
        <v>111</v>
      </c>
      <c r="F172" s="173" t="s">
        <v>657</v>
      </c>
      <c r="G172" s="12"/>
      <c r="H172" s="12"/>
      <c r="I172" s="165"/>
      <c r="J172" s="174">
        <f>BK172</f>
        <v>0</v>
      </c>
      <c r="K172" s="12"/>
      <c r="L172" s="162"/>
      <c r="M172" s="167"/>
      <c r="N172" s="168"/>
      <c r="O172" s="168"/>
      <c r="P172" s="169">
        <f>SUM(P173:P176)</f>
        <v>0</v>
      </c>
      <c r="Q172" s="168"/>
      <c r="R172" s="169">
        <f>SUM(R173:R176)</f>
        <v>12.100928000000002</v>
      </c>
      <c r="S172" s="168"/>
      <c r="T172" s="170">
        <f>SUM(T173:T176)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63" t="s">
        <v>79</v>
      </c>
      <c r="AT172" s="171" t="s">
        <v>71</v>
      </c>
      <c r="AU172" s="171" t="s">
        <v>79</v>
      </c>
      <c r="AY172" s="163" t="s">
        <v>174</v>
      </c>
      <c r="BK172" s="172">
        <f>SUM(BK173:BK176)</f>
        <v>0</v>
      </c>
    </row>
    <row r="173" s="2" customFormat="1" ht="16.5" customHeight="1">
      <c r="A173" s="40"/>
      <c r="B173" s="175"/>
      <c r="C173" s="176" t="s">
        <v>441</v>
      </c>
      <c r="D173" s="176" t="s">
        <v>176</v>
      </c>
      <c r="E173" s="177" t="s">
        <v>659</v>
      </c>
      <c r="F173" s="178" t="s">
        <v>660</v>
      </c>
      <c r="G173" s="179" t="s">
        <v>242</v>
      </c>
      <c r="H173" s="180">
        <v>6.4000000000000004</v>
      </c>
      <c r="I173" s="181"/>
      <c r="J173" s="182">
        <f>ROUND(I173*H173,2)</f>
        <v>0</v>
      </c>
      <c r="K173" s="178" t="s">
        <v>180</v>
      </c>
      <c r="L173" s="41"/>
      <c r="M173" s="183" t="s">
        <v>3</v>
      </c>
      <c r="N173" s="184" t="s">
        <v>43</v>
      </c>
      <c r="O173" s="74"/>
      <c r="P173" s="185">
        <f>O173*H173</f>
        <v>0</v>
      </c>
      <c r="Q173" s="185">
        <v>1.8907700000000001</v>
      </c>
      <c r="R173" s="185">
        <f>Q173*H173</f>
        <v>12.100928000000002</v>
      </c>
      <c r="S173" s="185">
        <v>0</v>
      </c>
      <c r="T173" s="18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187" t="s">
        <v>111</v>
      </c>
      <c r="AT173" s="187" t="s">
        <v>176</v>
      </c>
      <c r="AU173" s="187" t="s">
        <v>81</v>
      </c>
      <c r="AY173" s="21" t="s">
        <v>174</v>
      </c>
      <c r="BE173" s="188">
        <f>IF(N173="základní",J173,0)</f>
        <v>0</v>
      </c>
      <c r="BF173" s="188">
        <f>IF(N173="snížená",J173,0)</f>
        <v>0</v>
      </c>
      <c r="BG173" s="188">
        <f>IF(N173="zákl. přenesená",J173,0)</f>
        <v>0</v>
      </c>
      <c r="BH173" s="188">
        <f>IF(N173="sníž. přenesená",J173,0)</f>
        <v>0</v>
      </c>
      <c r="BI173" s="188">
        <f>IF(N173="nulová",J173,0)</f>
        <v>0</v>
      </c>
      <c r="BJ173" s="21" t="s">
        <v>79</v>
      </c>
      <c r="BK173" s="188">
        <f>ROUND(I173*H173,2)</f>
        <v>0</v>
      </c>
      <c r="BL173" s="21" t="s">
        <v>111</v>
      </c>
      <c r="BM173" s="187" t="s">
        <v>1537</v>
      </c>
    </row>
    <row r="174" s="2" customFormat="1">
      <c r="A174" s="40"/>
      <c r="B174" s="41"/>
      <c r="C174" s="40"/>
      <c r="D174" s="189" t="s">
        <v>182</v>
      </c>
      <c r="E174" s="40"/>
      <c r="F174" s="190" t="s">
        <v>1481</v>
      </c>
      <c r="G174" s="40"/>
      <c r="H174" s="40"/>
      <c r="I174" s="191"/>
      <c r="J174" s="40"/>
      <c r="K174" s="40"/>
      <c r="L174" s="41"/>
      <c r="M174" s="192"/>
      <c r="N174" s="193"/>
      <c r="O174" s="74"/>
      <c r="P174" s="74"/>
      <c r="Q174" s="74"/>
      <c r="R174" s="74"/>
      <c r="S174" s="74"/>
      <c r="T174" s="75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21" t="s">
        <v>182</v>
      </c>
      <c r="AU174" s="21" t="s">
        <v>81</v>
      </c>
    </row>
    <row r="175" s="13" customFormat="1">
      <c r="A175" s="13"/>
      <c r="B175" s="194"/>
      <c r="C175" s="13"/>
      <c r="D175" s="189" t="s">
        <v>184</v>
      </c>
      <c r="E175" s="195" t="s">
        <v>3</v>
      </c>
      <c r="F175" s="196" t="s">
        <v>1538</v>
      </c>
      <c r="G175" s="13"/>
      <c r="H175" s="197">
        <v>6.4000000000000004</v>
      </c>
      <c r="I175" s="198"/>
      <c r="J175" s="13"/>
      <c r="K175" s="13"/>
      <c r="L175" s="194"/>
      <c r="M175" s="199"/>
      <c r="N175" s="200"/>
      <c r="O175" s="200"/>
      <c r="P175" s="200"/>
      <c r="Q175" s="200"/>
      <c r="R175" s="200"/>
      <c r="S175" s="200"/>
      <c r="T175" s="20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5" t="s">
        <v>184</v>
      </c>
      <c r="AU175" s="195" t="s">
        <v>81</v>
      </c>
      <c r="AV175" s="13" t="s">
        <v>81</v>
      </c>
      <c r="AW175" s="13" t="s">
        <v>33</v>
      </c>
      <c r="AX175" s="13" t="s">
        <v>72</v>
      </c>
      <c r="AY175" s="195" t="s">
        <v>174</v>
      </c>
    </row>
    <row r="176" s="14" customFormat="1">
      <c r="A176" s="14"/>
      <c r="B176" s="202"/>
      <c r="C176" s="14"/>
      <c r="D176" s="189" t="s">
        <v>184</v>
      </c>
      <c r="E176" s="203" t="s">
        <v>3</v>
      </c>
      <c r="F176" s="204" t="s">
        <v>187</v>
      </c>
      <c r="G176" s="14"/>
      <c r="H176" s="205">
        <v>6.4000000000000004</v>
      </c>
      <c r="I176" s="206"/>
      <c r="J176" s="14"/>
      <c r="K176" s="14"/>
      <c r="L176" s="202"/>
      <c r="M176" s="207"/>
      <c r="N176" s="208"/>
      <c r="O176" s="208"/>
      <c r="P176" s="208"/>
      <c r="Q176" s="208"/>
      <c r="R176" s="208"/>
      <c r="S176" s="208"/>
      <c r="T176" s="20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03" t="s">
        <v>184</v>
      </c>
      <c r="AU176" s="203" t="s">
        <v>81</v>
      </c>
      <c r="AV176" s="14" t="s">
        <v>111</v>
      </c>
      <c r="AW176" s="14" t="s">
        <v>33</v>
      </c>
      <c r="AX176" s="14" t="s">
        <v>79</v>
      </c>
      <c r="AY176" s="203" t="s">
        <v>174</v>
      </c>
    </row>
    <row r="177" s="12" customFormat="1" ht="22.8" customHeight="1">
      <c r="A177" s="12"/>
      <c r="B177" s="162"/>
      <c r="C177" s="12"/>
      <c r="D177" s="163" t="s">
        <v>71</v>
      </c>
      <c r="E177" s="173" t="s">
        <v>203</v>
      </c>
      <c r="F177" s="173" t="s">
        <v>695</v>
      </c>
      <c r="G177" s="12"/>
      <c r="H177" s="12"/>
      <c r="I177" s="165"/>
      <c r="J177" s="174">
        <f>BK177</f>
        <v>0</v>
      </c>
      <c r="K177" s="12"/>
      <c r="L177" s="162"/>
      <c r="M177" s="167"/>
      <c r="N177" s="168"/>
      <c r="O177" s="168"/>
      <c r="P177" s="169">
        <f>SUM(P178:P183)</f>
        <v>0</v>
      </c>
      <c r="Q177" s="168"/>
      <c r="R177" s="169">
        <f>SUM(R178:R183)</f>
        <v>42.841349999999991</v>
      </c>
      <c r="S177" s="168"/>
      <c r="T177" s="170">
        <f>SUM(T178:T183)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63" t="s">
        <v>79</v>
      </c>
      <c r="AT177" s="171" t="s">
        <v>71</v>
      </c>
      <c r="AU177" s="171" t="s">
        <v>79</v>
      </c>
      <c r="AY177" s="163" t="s">
        <v>174</v>
      </c>
      <c r="BK177" s="172">
        <f>SUM(BK178:BK183)</f>
        <v>0</v>
      </c>
    </row>
    <row r="178" s="2" customFormat="1" ht="21.75" customHeight="1">
      <c r="A178" s="40"/>
      <c r="B178" s="175"/>
      <c r="C178" s="176" t="s">
        <v>515</v>
      </c>
      <c r="D178" s="176" t="s">
        <v>176</v>
      </c>
      <c r="E178" s="177" t="s">
        <v>1539</v>
      </c>
      <c r="F178" s="178" t="s">
        <v>1540</v>
      </c>
      <c r="G178" s="179" t="s">
        <v>179</v>
      </c>
      <c r="H178" s="180">
        <v>45</v>
      </c>
      <c r="I178" s="181"/>
      <c r="J178" s="182">
        <f>ROUND(I178*H178,2)</f>
        <v>0</v>
      </c>
      <c r="K178" s="178" t="s">
        <v>180</v>
      </c>
      <c r="L178" s="41"/>
      <c r="M178" s="183" t="s">
        <v>3</v>
      </c>
      <c r="N178" s="184" t="s">
        <v>43</v>
      </c>
      <c r="O178" s="74"/>
      <c r="P178" s="185">
        <f>O178*H178</f>
        <v>0</v>
      </c>
      <c r="Q178" s="185">
        <v>0.46000000000000002</v>
      </c>
      <c r="R178" s="185">
        <f>Q178*H178</f>
        <v>20.699999999999999</v>
      </c>
      <c r="S178" s="185">
        <v>0</v>
      </c>
      <c r="T178" s="18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187" t="s">
        <v>111</v>
      </c>
      <c r="AT178" s="187" t="s">
        <v>176</v>
      </c>
      <c r="AU178" s="187" t="s">
        <v>81</v>
      </c>
      <c r="AY178" s="21" t="s">
        <v>174</v>
      </c>
      <c r="BE178" s="188">
        <f>IF(N178="základní",J178,0)</f>
        <v>0</v>
      </c>
      <c r="BF178" s="188">
        <f>IF(N178="snížená",J178,0)</f>
        <v>0</v>
      </c>
      <c r="BG178" s="188">
        <f>IF(N178="zákl. přenesená",J178,0)</f>
        <v>0</v>
      </c>
      <c r="BH178" s="188">
        <f>IF(N178="sníž. přenesená",J178,0)</f>
        <v>0</v>
      </c>
      <c r="BI178" s="188">
        <f>IF(N178="nulová",J178,0)</f>
        <v>0</v>
      </c>
      <c r="BJ178" s="21" t="s">
        <v>79</v>
      </c>
      <c r="BK178" s="188">
        <f>ROUND(I178*H178,2)</f>
        <v>0</v>
      </c>
      <c r="BL178" s="21" t="s">
        <v>111</v>
      </c>
      <c r="BM178" s="187" t="s">
        <v>1541</v>
      </c>
    </row>
    <row r="179" s="2" customFormat="1">
      <c r="A179" s="40"/>
      <c r="B179" s="41"/>
      <c r="C179" s="40"/>
      <c r="D179" s="189" t="s">
        <v>182</v>
      </c>
      <c r="E179" s="40"/>
      <c r="F179" s="190" t="s">
        <v>1481</v>
      </c>
      <c r="G179" s="40"/>
      <c r="H179" s="40"/>
      <c r="I179" s="191"/>
      <c r="J179" s="40"/>
      <c r="K179" s="40"/>
      <c r="L179" s="41"/>
      <c r="M179" s="192"/>
      <c r="N179" s="193"/>
      <c r="O179" s="74"/>
      <c r="P179" s="74"/>
      <c r="Q179" s="74"/>
      <c r="R179" s="74"/>
      <c r="S179" s="74"/>
      <c r="T179" s="75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21" t="s">
        <v>182</v>
      </c>
      <c r="AU179" s="21" t="s">
        <v>81</v>
      </c>
    </row>
    <row r="180" s="2" customFormat="1">
      <c r="A180" s="40"/>
      <c r="B180" s="175"/>
      <c r="C180" s="176" t="s">
        <v>528</v>
      </c>
      <c r="D180" s="176" t="s">
        <v>176</v>
      </c>
      <c r="E180" s="177" t="s">
        <v>1542</v>
      </c>
      <c r="F180" s="178" t="s">
        <v>1543</v>
      </c>
      <c r="G180" s="179" t="s">
        <v>179</v>
      </c>
      <c r="H180" s="180">
        <v>45</v>
      </c>
      <c r="I180" s="181"/>
      <c r="J180" s="182">
        <f>ROUND(I180*H180,2)</f>
        <v>0</v>
      </c>
      <c r="K180" s="178" t="s">
        <v>180</v>
      </c>
      <c r="L180" s="41"/>
      <c r="M180" s="183" t="s">
        <v>3</v>
      </c>
      <c r="N180" s="184" t="s">
        <v>43</v>
      </c>
      <c r="O180" s="74"/>
      <c r="P180" s="185">
        <f>O180*H180</f>
        <v>0</v>
      </c>
      <c r="Q180" s="185">
        <v>0.38700000000000001</v>
      </c>
      <c r="R180" s="185">
        <f>Q180*H180</f>
        <v>17.414999999999999</v>
      </c>
      <c r="S180" s="185">
        <v>0</v>
      </c>
      <c r="T180" s="18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187" t="s">
        <v>111</v>
      </c>
      <c r="AT180" s="187" t="s">
        <v>176</v>
      </c>
      <c r="AU180" s="187" t="s">
        <v>81</v>
      </c>
      <c r="AY180" s="21" t="s">
        <v>174</v>
      </c>
      <c r="BE180" s="188">
        <f>IF(N180="základní",J180,0)</f>
        <v>0</v>
      </c>
      <c r="BF180" s="188">
        <f>IF(N180="snížená",J180,0)</f>
        <v>0</v>
      </c>
      <c r="BG180" s="188">
        <f>IF(N180="zákl. přenesená",J180,0)</f>
        <v>0</v>
      </c>
      <c r="BH180" s="188">
        <f>IF(N180="sníž. přenesená",J180,0)</f>
        <v>0</v>
      </c>
      <c r="BI180" s="188">
        <f>IF(N180="nulová",J180,0)</f>
        <v>0</v>
      </c>
      <c r="BJ180" s="21" t="s">
        <v>79</v>
      </c>
      <c r="BK180" s="188">
        <f>ROUND(I180*H180,2)</f>
        <v>0</v>
      </c>
      <c r="BL180" s="21" t="s">
        <v>111</v>
      </c>
      <c r="BM180" s="187" t="s">
        <v>1544</v>
      </c>
    </row>
    <row r="181" s="2" customFormat="1">
      <c r="A181" s="40"/>
      <c r="B181" s="41"/>
      <c r="C181" s="40"/>
      <c r="D181" s="189" t="s">
        <v>182</v>
      </c>
      <c r="E181" s="40"/>
      <c r="F181" s="190" t="s">
        <v>1481</v>
      </c>
      <c r="G181" s="40"/>
      <c r="H181" s="40"/>
      <c r="I181" s="191"/>
      <c r="J181" s="40"/>
      <c r="K181" s="40"/>
      <c r="L181" s="41"/>
      <c r="M181" s="192"/>
      <c r="N181" s="193"/>
      <c r="O181" s="74"/>
      <c r="P181" s="74"/>
      <c r="Q181" s="74"/>
      <c r="R181" s="74"/>
      <c r="S181" s="74"/>
      <c r="T181" s="75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21" t="s">
        <v>182</v>
      </c>
      <c r="AU181" s="21" t="s">
        <v>81</v>
      </c>
    </row>
    <row r="182" s="2" customFormat="1">
      <c r="A182" s="40"/>
      <c r="B182" s="175"/>
      <c r="C182" s="176" t="s">
        <v>8</v>
      </c>
      <c r="D182" s="176" t="s">
        <v>176</v>
      </c>
      <c r="E182" s="177" t="s">
        <v>1545</v>
      </c>
      <c r="F182" s="178" t="s">
        <v>1546</v>
      </c>
      <c r="G182" s="179" t="s">
        <v>179</v>
      </c>
      <c r="H182" s="180">
        <v>45</v>
      </c>
      <c r="I182" s="181"/>
      <c r="J182" s="182">
        <f>ROUND(I182*H182,2)</f>
        <v>0</v>
      </c>
      <c r="K182" s="178" t="s">
        <v>180</v>
      </c>
      <c r="L182" s="41"/>
      <c r="M182" s="183" t="s">
        <v>3</v>
      </c>
      <c r="N182" s="184" t="s">
        <v>43</v>
      </c>
      <c r="O182" s="74"/>
      <c r="P182" s="185">
        <f>O182*H182</f>
        <v>0</v>
      </c>
      <c r="Q182" s="185">
        <v>0.10503</v>
      </c>
      <c r="R182" s="185">
        <f>Q182*H182</f>
        <v>4.7263500000000001</v>
      </c>
      <c r="S182" s="185">
        <v>0</v>
      </c>
      <c r="T182" s="18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187" t="s">
        <v>111</v>
      </c>
      <c r="AT182" s="187" t="s">
        <v>176</v>
      </c>
      <c r="AU182" s="187" t="s">
        <v>81</v>
      </c>
      <c r="AY182" s="21" t="s">
        <v>174</v>
      </c>
      <c r="BE182" s="188">
        <f>IF(N182="základní",J182,0)</f>
        <v>0</v>
      </c>
      <c r="BF182" s="188">
        <f>IF(N182="snížená",J182,0)</f>
        <v>0</v>
      </c>
      <c r="BG182" s="188">
        <f>IF(N182="zákl. přenesená",J182,0)</f>
        <v>0</v>
      </c>
      <c r="BH182" s="188">
        <f>IF(N182="sníž. přenesená",J182,0)</f>
        <v>0</v>
      </c>
      <c r="BI182" s="188">
        <f>IF(N182="nulová",J182,0)</f>
        <v>0</v>
      </c>
      <c r="BJ182" s="21" t="s">
        <v>79</v>
      </c>
      <c r="BK182" s="188">
        <f>ROUND(I182*H182,2)</f>
        <v>0</v>
      </c>
      <c r="BL182" s="21" t="s">
        <v>111</v>
      </c>
      <c r="BM182" s="187" t="s">
        <v>1547</v>
      </c>
    </row>
    <row r="183" s="2" customFormat="1">
      <c r="A183" s="40"/>
      <c r="B183" s="41"/>
      <c r="C183" s="40"/>
      <c r="D183" s="189" t="s">
        <v>182</v>
      </c>
      <c r="E183" s="40"/>
      <c r="F183" s="190" t="s">
        <v>1481</v>
      </c>
      <c r="G183" s="40"/>
      <c r="H183" s="40"/>
      <c r="I183" s="191"/>
      <c r="J183" s="40"/>
      <c r="K183" s="40"/>
      <c r="L183" s="41"/>
      <c r="M183" s="192"/>
      <c r="N183" s="193"/>
      <c r="O183" s="74"/>
      <c r="P183" s="74"/>
      <c r="Q183" s="74"/>
      <c r="R183" s="74"/>
      <c r="S183" s="74"/>
      <c r="T183" s="75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21" t="s">
        <v>182</v>
      </c>
      <c r="AU183" s="21" t="s">
        <v>81</v>
      </c>
    </row>
    <row r="184" s="12" customFormat="1" ht="22.8" customHeight="1">
      <c r="A184" s="12"/>
      <c r="B184" s="162"/>
      <c r="C184" s="12"/>
      <c r="D184" s="163" t="s">
        <v>71</v>
      </c>
      <c r="E184" s="173" t="s">
        <v>218</v>
      </c>
      <c r="F184" s="173" t="s">
        <v>726</v>
      </c>
      <c r="G184" s="12"/>
      <c r="H184" s="12"/>
      <c r="I184" s="165"/>
      <c r="J184" s="174">
        <f>BK184</f>
        <v>0</v>
      </c>
      <c r="K184" s="12"/>
      <c r="L184" s="162"/>
      <c r="M184" s="167"/>
      <c r="N184" s="168"/>
      <c r="O184" s="168"/>
      <c r="P184" s="169">
        <f>SUM(P185:P209)</f>
        <v>0</v>
      </c>
      <c r="Q184" s="168"/>
      <c r="R184" s="169">
        <f>SUM(R185:R209)</f>
        <v>0.98099088000000001</v>
      </c>
      <c r="S184" s="168"/>
      <c r="T184" s="170">
        <f>SUM(T185:T209)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63" t="s">
        <v>79</v>
      </c>
      <c r="AT184" s="171" t="s">
        <v>71</v>
      </c>
      <c r="AU184" s="171" t="s">
        <v>79</v>
      </c>
      <c r="AY184" s="163" t="s">
        <v>174</v>
      </c>
      <c r="BK184" s="172">
        <f>SUM(BK185:BK209)</f>
        <v>0</v>
      </c>
    </row>
    <row r="185" s="2" customFormat="1" ht="33" customHeight="1">
      <c r="A185" s="40"/>
      <c r="B185" s="175"/>
      <c r="C185" s="176" t="s">
        <v>537</v>
      </c>
      <c r="D185" s="176" t="s">
        <v>176</v>
      </c>
      <c r="E185" s="177" t="s">
        <v>1548</v>
      </c>
      <c r="F185" s="178" t="s">
        <v>1549</v>
      </c>
      <c r="G185" s="179" t="s">
        <v>666</v>
      </c>
      <c r="H185" s="180">
        <v>1</v>
      </c>
      <c r="I185" s="181"/>
      <c r="J185" s="182">
        <f>ROUND(I185*H185,2)</f>
        <v>0</v>
      </c>
      <c r="K185" s="178" t="s">
        <v>180</v>
      </c>
      <c r="L185" s="41"/>
      <c r="M185" s="183" t="s">
        <v>3</v>
      </c>
      <c r="N185" s="184" t="s">
        <v>43</v>
      </c>
      <c r="O185" s="74"/>
      <c r="P185" s="185">
        <f>O185*H185</f>
        <v>0</v>
      </c>
      <c r="Q185" s="185">
        <v>0.00031</v>
      </c>
      <c r="R185" s="185">
        <f>Q185*H185</f>
        <v>0.00031</v>
      </c>
      <c r="S185" s="185">
        <v>0</v>
      </c>
      <c r="T185" s="18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187" t="s">
        <v>111</v>
      </c>
      <c r="AT185" s="187" t="s">
        <v>176</v>
      </c>
      <c r="AU185" s="187" t="s">
        <v>81</v>
      </c>
      <c r="AY185" s="21" t="s">
        <v>174</v>
      </c>
      <c r="BE185" s="188">
        <f>IF(N185="základní",J185,0)</f>
        <v>0</v>
      </c>
      <c r="BF185" s="188">
        <f>IF(N185="snížená",J185,0)</f>
        <v>0</v>
      </c>
      <c r="BG185" s="188">
        <f>IF(N185="zákl. přenesená",J185,0)</f>
        <v>0</v>
      </c>
      <c r="BH185" s="188">
        <f>IF(N185="sníž. přenesená",J185,0)</f>
        <v>0</v>
      </c>
      <c r="BI185" s="188">
        <f>IF(N185="nulová",J185,0)</f>
        <v>0</v>
      </c>
      <c r="BJ185" s="21" t="s">
        <v>79</v>
      </c>
      <c r="BK185" s="188">
        <f>ROUND(I185*H185,2)</f>
        <v>0</v>
      </c>
      <c r="BL185" s="21" t="s">
        <v>111</v>
      </c>
      <c r="BM185" s="187" t="s">
        <v>1550</v>
      </c>
    </row>
    <row r="186" s="2" customFormat="1">
      <c r="A186" s="40"/>
      <c r="B186" s="41"/>
      <c r="C186" s="40"/>
      <c r="D186" s="189" t="s">
        <v>182</v>
      </c>
      <c r="E186" s="40"/>
      <c r="F186" s="190" t="s">
        <v>1551</v>
      </c>
      <c r="G186" s="40"/>
      <c r="H186" s="40"/>
      <c r="I186" s="191"/>
      <c r="J186" s="40"/>
      <c r="K186" s="40"/>
      <c r="L186" s="41"/>
      <c r="M186" s="192"/>
      <c r="N186" s="193"/>
      <c r="O186" s="74"/>
      <c r="P186" s="74"/>
      <c r="Q186" s="74"/>
      <c r="R186" s="74"/>
      <c r="S186" s="74"/>
      <c r="T186" s="75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21" t="s">
        <v>182</v>
      </c>
      <c r="AU186" s="21" t="s">
        <v>81</v>
      </c>
    </row>
    <row r="187" s="2" customFormat="1" ht="16.5" customHeight="1">
      <c r="A187" s="40"/>
      <c r="B187" s="175"/>
      <c r="C187" s="225" t="s">
        <v>541</v>
      </c>
      <c r="D187" s="225" t="s">
        <v>615</v>
      </c>
      <c r="E187" s="226" t="s">
        <v>1552</v>
      </c>
      <c r="F187" s="227" t="s">
        <v>1553</v>
      </c>
      <c r="G187" s="228" t="s">
        <v>666</v>
      </c>
      <c r="H187" s="229">
        <v>1</v>
      </c>
      <c r="I187" s="230"/>
      <c r="J187" s="231">
        <f>ROUND(I187*H187,2)</f>
        <v>0</v>
      </c>
      <c r="K187" s="227" t="s">
        <v>180</v>
      </c>
      <c r="L187" s="232"/>
      <c r="M187" s="233" t="s">
        <v>3</v>
      </c>
      <c r="N187" s="234" t="s">
        <v>43</v>
      </c>
      <c r="O187" s="74"/>
      <c r="P187" s="185">
        <f>O187*H187</f>
        <v>0</v>
      </c>
      <c r="Q187" s="185">
        <v>0.014999999999999999</v>
      </c>
      <c r="R187" s="185">
        <f>Q187*H187</f>
        <v>0.014999999999999999</v>
      </c>
      <c r="S187" s="185">
        <v>0</v>
      </c>
      <c r="T187" s="18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187" t="s">
        <v>218</v>
      </c>
      <c r="AT187" s="187" t="s">
        <v>615</v>
      </c>
      <c r="AU187" s="187" t="s">
        <v>81</v>
      </c>
      <c r="AY187" s="21" t="s">
        <v>174</v>
      </c>
      <c r="BE187" s="188">
        <f>IF(N187="základní",J187,0)</f>
        <v>0</v>
      </c>
      <c r="BF187" s="188">
        <f>IF(N187="snížená",J187,0)</f>
        <v>0</v>
      </c>
      <c r="BG187" s="188">
        <f>IF(N187="zákl. přenesená",J187,0)</f>
        <v>0</v>
      </c>
      <c r="BH187" s="188">
        <f>IF(N187="sníž. přenesená",J187,0)</f>
        <v>0</v>
      </c>
      <c r="BI187" s="188">
        <f>IF(N187="nulová",J187,0)</f>
        <v>0</v>
      </c>
      <c r="BJ187" s="21" t="s">
        <v>79</v>
      </c>
      <c r="BK187" s="188">
        <f>ROUND(I187*H187,2)</f>
        <v>0</v>
      </c>
      <c r="BL187" s="21" t="s">
        <v>111</v>
      </c>
      <c r="BM187" s="187" t="s">
        <v>1554</v>
      </c>
    </row>
    <row r="188" s="2" customFormat="1">
      <c r="A188" s="40"/>
      <c r="B188" s="175"/>
      <c r="C188" s="176" t="s">
        <v>558</v>
      </c>
      <c r="D188" s="176" t="s">
        <v>176</v>
      </c>
      <c r="E188" s="177" t="s">
        <v>1555</v>
      </c>
      <c r="F188" s="178" t="s">
        <v>1556</v>
      </c>
      <c r="G188" s="179" t="s">
        <v>210</v>
      </c>
      <c r="H188" s="180">
        <v>64</v>
      </c>
      <c r="I188" s="181"/>
      <c r="J188" s="182">
        <f>ROUND(I188*H188,2)</f>
        <v>0</v>
      </c>
      <c r="K188" s="178" t="s">
        <v>180</v>
      </c>
      <c r="L188" s="41"/>
      <c r="M188" s="183" t="s">
        <v>3</v>
      </c>
      <c r="N188" s="184" t="s">
        <v>43</v>
      </c>
      <c r="O188" s="74"/>
      <c r="P188" s="185">
        <f>O188*H188</f>
        <v>0</v>
      </c>
      <c r="Q188" s="185">
        <v>0</v>
      </c>
      <c r="R188" s="185">
        <f>Q188*H188</f>
        <v>0</v>
      </c>
      <c r="S188" s="185">
        <v>0</v>
      </c>
      <c r="T188" s="18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187" t="s">
        <v>111</v>
      </c>
      <c r="AT188" s="187" t="s">
        <v>176</v>
      </c>
      <c r="AU188" s="187" t="s">
        <v>81</v>
      </c>
      <c r="AY188" s="21" t="s">
        <v>174</v>
      </c>
      <c r="BE188" s="188">
        <f>IF(N188="základní",J188,0)</f>
        <v>0</v>
      </c>
      <c r="BF188" s="188">
        <f>IF(N188="snížená",J188,0)</f>
        <v>0</v>
      </c>
      <c r="BG188" s="188">
        <f>IF(N188="zákl. přenesená",J188,0)</f>
        <v>0</v>
      </c>
      <c r="BH188" s="188">
        <f>IF(N188="sníž. přenesená",J188,0)</f>
        <v>0</v>
      </c>
      <c r="BI188" s="188">
        <f>IF(N188="nulová",J188,0)</f>
        <v>0</v>
      </c>
      <c r="BJ188" s="21" t="s">
        <v>79</v>
      </c>
      <c r="BK188" s="188">
        <f>ROUND(I188*H188,2)</f>
        <v>0</v>
      </c>
      <c r="BL188" s="21" t="s">
        <v>111</v>
      </c>
      <c r="BM188" s="187" t="s">
        <v>1557</v>
      </c>
    </row>
    <row r="189" s="2" customFormat="1">
      <c r="A189" s="40"/>
      <c r="B189" s="41"/>
      <c r="C189" s="40"/>
      <c r="D189" s="189" t="s">
        <v>182</v>
      </c>
      <c r="E189" s="40"/>
      <c r="F189" s="190" t="s">
        <v>1551</v>
      </c>
      <c r="G189" s="40"/>
      <c r="H189" s="40"/>
      <c r="I189" s="191"/>
      <c r="J189" s="40"/>
      <c r="K189" s="40"/>
      <c r="L189" s="41"/>
      <c r="M189" s="192"/>
      <c r="N189" s="193"/>
      <c r="O189" s="74"/>
      <c r="P189" s="74"/>
      <c r="Q189" s="74"/>
      <c r="R189" s="74"/>
      <c r="S189" s="74"/>
      <c r="T189" s="75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21" t="s">
        <v>182</v>
      </c>
      <c r="AU189" s="21" t="s">
        <v>81</v>
      </c>
    </row>
    <row r="190" s="2" customFormat="1" ht="16.5" customHeight="1">
      <c r="A190" s="40"/>
      <c r="B190" s="175"/>
      <c r="C190" s="225" t="s">
        <v>571</v>
      </c>
      <c r="D190" s="225" t="s">
        <v>615</v>
      </c>
      <c r="E190" s="226" t="s">
        <v>1558</v>
      </c>
      <c r="F190" s="227" t="s">
        <v>1559</v>
      </c>
      <c r="G190" s="228" t="s">
        <v>210</v>
      </c>
      <c r="H190" s="229">
        <v>64</v>
      </c>
      <c r="I190" s="230"/>
      <c r="J190" s="231">
        <f>ROUND(I190*H190,2)</f>
        <v>0</v>
      </c>
      <c r="K190" s="227" t="s">
        <v>180</v>
      </c>
      <c r="L190" s="232"/>
      <c r="M190" s="233" t="s">
        <v>3</v>
      </c>
      <c r="N190" s="234" t="s">
        <v>43</v>
      </c>
      <c r="O190" s="74"/>
      <c r="P190" s="185">
        <f>O190*H190</f>
        <v>0</v>
      </c>
      <c r="Q190" s="185">
        <v>0.00036999999999999999</v>
      </c>
      <c r="R190" s="185">
        <f>Q190*H190</f>
        <v>0.02368</v>
      </c>
      <c r="S190" s="185">
        <v>0</v>
      </c>
      <c r="T190" s="18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187" t="s">
        <v>218</v>
      </c>
      <c r="AT190" s="187" t="s">
        <v>615</v>
      </c>
      <c r="AU190" s="187" t="s">
        <v>81</v>
      </c>
      <c r="AY190" s="21" t="s">
        <v>174</v>
      </c>
      <c r="BE190" s="188">
        <f>IF(N190="základní",J190,0)</f>
        <v>0</v>
      </c>
      <c r="BF190" s="188">
        <f>IF(N190="snížená",J190,0)</f>
        <v>0</v>
      </c>
      <c r="BG190" s="188">
        <f>IF(N190="zákl. přenesená",J190,0)</f>
        <v>0</v>
      </c>
      <c r="BH190" s="188">
        <f>IF(N190="sníž. přenesená",J190,0)</f>
        <v>0</v>
      </c>
      <c r="BI190" s="188">
        <f>IF(N190="nulová",J190,0)</f>
        <v>0</v>
      </c>
      <c r="BJ190" s="21" t="s">
        <v>79</v>
      </c>
      <c r="BK190" s="188">
        <f>ROUND(I190*H190,2)</f>
        <v>0</v>
      </c>
      <c r="BL190" s="21" t="s">
        <v>111</v>
      </c>
      <c r="BM190" s="187" t="s">
        <v>1560</v>
      </c>
    </row>
    <row r="191" s="2" customFormat="1">
      <c r="A191" s="40"/>
      <c r="B191" s="175"/>
      <c r="C191" s="176" t="s">
        <v>576</v>
      </c>
      <c r="D191" s="176" t="s">
        <v>176</v>
      </c>
      <c r="E191" s="177" t="s">
        <v>1561</v>
      </c>
      <c r="F191" s="178" t="s">
        <v>1562</v>
      </c>
      <c r="G191" s="179" t="s">
        <v>666</v>
      </c>
      <c r="H191" s="180">
        <v>1</v>
      </c>
      <c r="I191" s="181"/>
      <c r="J191" s="182">
        <f>ROUND(I191*H191,2)</f>
        <v>0</v>
      </c>
      <c r="K191" s="178" t="s">
        <v>180</v>
      </c>
      <c r="L191" s="41"/>
      <c r="M191" s="183" t="s">
        <v>3</v>
      </c>
      <c r="N191" s="184" t="s">
        <v>43</v>
      </c>
      <c r="O191" s="74"/>
      <c r="P191" s="185">
        <f>O191*H191</f>
        <v>0</v>
      </c>
      <c r="Q191" s="185">
        <v>0</v>
      </c>
      <c r="R191" s="185">
        <f>Q191*H191</f>
        <v>0</v>
      </c>
      <c r="S191" s="185">
        <v>0</v>
      </c>
      <c r="T191" s="18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187" t="s">
        <v>111</v>
      </c>
      <c r="AT191" s="187" t="s">
        <v>176</v>
      </c>
      <c r="AU191" s="187" t="s">
        <v>81</v>
      </c>
      <c r="AY191" s="21" t="s">
        <v>174</v>
      </c>
      <c r="BE191" s="188">
        <f>IF(N191="základní",J191,0)</f>
        <v>0</v>
      </c>
      <c r="BF191" s="188">
        <f>IF(N191="snížená",J191,0)</f>
        <v>0</v>
      </c>
      <c r="BG191" s="188">
        <f>IF(N191="zákl. přenesená",J191,0)</f>
        <v>0</v>
      </c>
      <c r="BH191" s="188">
        <f>IF(N191="sníž. přenesená",J191,0)</f>
        <v>0</v>
      </c>
      <c r="BI191" s="188">
        <f>IF(N191="nulová",J191,0)</f>
        <v>0</v>
      </c>
      <c r="BJ191" s="21" t="s">
        <v>79</v>
      </c>
      <c r="BK191" s="188">
        <f>ROUND(I191*H191,2)</f>
        <v>0</v>
      </c>
      <c r="BL191" s="21" t="s">
        <v>111</v>
      </c>
      <c r="BM191" s="187" t="s">
        <v>1563</v>
      </c>
    </row>
    <row r="192" s="2" customFormat="1">
      <c r="A192" s="40"/>
      <c r="B192" s="41"/>
      <c r="C192" s="40"/>
      <c r="D192" s="189" t="s">
        <v>182</v>
      </c>
      <c r="E192" s="40"/>
      <c r="F192" s="190" t="s">
        <v>1551</v>
      </c>
      <c r="G192" s="40"/>
      <c r="H192" s="40"/>
      <c r="I192" s="191"/>
      <c r="J192" s="40"/>
      <c r="K192" s="40"/>
      <c r="L192" s="41"/>
      <c r="M192" s="192"/>
      <c r="N192" s="193"/>
      <c r="O192" s="74"/>
      <c r="P192" s="74"/>
      <c r="Q192" s="74"/>
      <c r="R192" s="74"/>
      <c r="S192" s="74"/>
      <c r="T192" s="75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21" t="s">
        <v>182</v>
      </c>
      <c r="AU192" s="21" t="s">
        <v>81</v>
      </c>
    </row>
    <row r="193" s="2" customFormat="1" ht="16.5" customHeight="1">
      <c r="A193" s="40"/>
      <c r="B193" s="175"/>
      <c r="C193" s="225" t="s">
        <v>581</v>
      </c>
      <c r="D193" s="225" t="s">
        <v>615</v>
      </c>
      <c r="E193" s="226" t="s">
        <v>1564</v>
      </c>
      <c r="F193" s="227" t="s">
        <v>1565</v>
      </c>
      <c r="G193" s="228" t="s">
        <v>666</v>
      </c>
      <c r="H193" s="229">
        <v>1</v>
      </c>
      <c r="I193" s="230"/>
      <c r="J193" s="231">
        <f>ROUND(I193*H193,2)</f>
        <v>0</v>
      </c>
      <c r="K193" s="227" t="s">
        <v>180</v>
      </c>
      <c r="L193" s="232"/>
      <c r="M193" s="233" t="s">
        <v>3</v>
      </c>
      <c r="N193" s="234" t="s">
        <v>43</v>
      </c>
      <c r="O193" s="74"/>
      <c r="P193" s="185">
        <f>O193*H193</f>
        <v>0</v>
      </c>
      <c r="Q193" s="185">
        <v>8.0000000000000007E-05</v>
      </c>
      <c r="R193" s="185">
        <f>Q193*H193</f>
        <v>8.0000000000000007E-05</v>
      </c>
      <c r="S193" s="185">
        <v>0</v>
      </c>
      <c r="T193" s="18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187" t="s">
        <v>218</v>
      </c>
      <c r="AT193" s="187" t="s">
        <v>615</v>
      </c>
      <c r="AU193" s="187" t="s">
        <v>81</v>
      </c>
      <c r="AY193" s="21" t="s">
        <v>174</v>
      </c>
      <c r="BE193" s="188">
        <f>IF(N193="základní",J193,0)</f>
        <v>0</v>
      </c>
      <c r="BF193" s="188">
        <f>IF(N193="snížená",J193,0)</f>
        <v>0</v>
      </c>
      <c r="BG193" s="188">
        <f>IF(N193="zákl. přenesená",J193,0)</f>
        <v>0</v>
      </c>
      <c r="BH193" s="188">
        <f>IF(N193="sníž. přenesená",J193,0)</f>
        <v>0</v>
      </c>
      <c r="BI193" s="188">
        <f>IF(N193="nulová",J193,0)</f>
        <v>0</v>
      </c>
      <c r="BJ193" s="21" t="s">
        <v>79</v>
      </c>
      <c r="BK193" s="188">
        <f>ROUND(I193*H193,2)</f>
        <v>0</v>
      </c>
      <c r="BL193" s="21" t="s">
        <v>111</v>
      </c>
      <c r="BM193" s="187" t="s">
        <v>1566</v>
      </c>
    </row>
    <row r="194" s="2" customFormat="1">
      <c r="A194" s="40"/>
      <c r="B194" s="175"/>
      <c r="C194" s="176" t="s">
        <v>586</v>
      </c>
      <c r="D194" s="176" t="s">
        <v>176</v>
      </c>
      <c r="E194" s="177" t="s">
        <v>1567</v>
      </c>
      <c r="F194" s="178" t="s">
        <v>1568</v>
      </c>
      <c r="G194" s="179" t="s">
        <v>666</v>
      </c>
      <c r="H194" s="180">
        <v>1</v>
      </c>
      <c r="I194" s="181"/>
      <c r="J194" s="182">
        <f>ROUND(I194*H194,2)</f>
        <v>0</v>
      </c>
      <c r="K194" s="178" t="s">
        <v>180</v>
      </c>
      <c r="L194" s="41"/>
      <c r="M194" s="183" t="s">
        <v>3</v>
      </c>
      <c r="N194" s="184" t="s">
        <v>43</v>
      </c>
      <c r="O194" s="74"/>
      <c r="P194" s="185">
        <f>O194*H194</f>
        <v>0</v>
      </c>
      <c r="Q194" s="185">
        <v>0</v>
      </c>
      <c r="R194" s="185">
        <f>Q194*H194</f>
        <v>0</v>
      </c>
      <c r="S194" s="185">
        <v>0</v>
      </c>
      <c r="T194" s="18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187" t="s">
        <v>111</v>
      </c>
      <c r="AT194" s="187" t="s">
        <v>176</v>
      </c>
      <c r="AU194" s="187" t="s">
        <v>81</v>
      </c>
      <c r="AY194" s="21" t="s">
        <v>174</v>
      </c>
      <c r="BE194" s="188">
        <f>IF(N194="základní",J194,0)</f>
        <v>0</v>
      </c>
      <c r="BF194" s="188">
        <f>IF(N194="snížená",J194,0)</f>
        <v>0</v>
      </c>
      <c r="BG194" s="188">
        <f>IF(N194="zákl. přenesená",J194,0)</f>
        <v>0</v>
      </c>
      <c r="BH194" s="188">
        <f>IF(N194="sníž. přenesená",J194,0)</f>
        <v>0</v>
      </c>
      <c r="BI194" s="188">
        <f>IF(N194="nulová",J194,0)</f>
        <v>0</v>
      </c>
      <c r="BJ194" s="21" t="s">
        <v>79</v>
      </c>
      <c r="BK194" s="188">
        <f>ROUND(I194*H194,2)</f>
        <v>0</v>
      </c>
      <c r="BL194" s="21" t="s">
        <v>111</v>
      </c>
      <c r="BM194" s="187" t="s">
        <v>1569</v>
      </c>
    </row>
    <row r="195" s="2" customFormat="1">
      <c r="A195" s="40"/>
      <c r="B195" s="41"/>
      <c r="C195" s="40"/>
      <c r="D195" s="189" t="s">
        <v>182</v>
      </c>
      <c r="E195" s="40"/>
      <c r="F195" s="190" t="s">
        <v>1551</v>
      </c>
      <c r="G195" s="40"/>
      <c r="H195" s="40"/>
      <c r="I195" s="191"/>
      <c r="J195" s="40"/>
      <c r="K195" s="40"/>
      <c r="L195" s="41"/>
      <c r="M195" s="192"/>
      <c r="N195" s="193"/>
      <c r="O195" s="74"/>
      <c r="P195" s="74"/>
      <c r="Q195" s="74"/>
      <c r="R195" s="74"/>
      <c r="S195" s="74"/>
      <c r="T195" s="75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21" t="s">
        <v>182</v>
      </c>
      <c r="AU195" s="21" t="s">
        <v>81</v>
      </c>
    </row>
    <row r="196" s="2" customFormat="1" ht="16.5" customHeight="1">
      <c r="A196" s="40"/>
      <c r="B196" s="175"/>
      <c r="C196" s="225" t="s">
        <v>594</v>
      </c>
      <c r="D196" s="225" t="s">
        <v>615</v>
      </c>
      <c r="E196" s="226" t="s">
        <v>1570</v>
      </c>
      <c r="F196" s="227" t="s">
        <v>1571</v>
      </c>
      <c r="G196" s="228" t="s">
        <v>666</v>
      </c>
      <c r="H196" s="229">
        <v>1</v>
      </c>
      <c r="I196" s="230"/>
      <c r="J196" s="231">
        <f>ROUND(I196*H196,2)</f>
        <v>0</v>
      </c>
      <c r="K196" s="227" t="s">
        <v>180</v>
      </c>
      <c r="L196" s="232"/>
      <c r="M196" s="233" t="s">
        <v>3</v>
      </c>
      <c r="N196" s="234" t="s">
        <v>43</v>
      </c>
      <c r="O196" s="74"/>
      <c r="P196" s="185">
        <f>O196*H196</f>
        <v>0</v>
      </c>
      <c r="Q196" s="185">
        <v>8.0000000000000007E-05</v>
      </c>
      <c r="R196" s="185">
        <f>Q196*H196</f>
        <v>8.0000000000000007E-05</v>
      </c>
      <c r="S196" s="185">
        <v>0</v>
      </c>
      <c r="T196" s="18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187" t="s">
        <v>218</v>
      </c>
      <c r="AT196" s="187" t="s">
        <v>615</v>
      </c>
      <c r="AU196" s="187" t="s">
        <v>81</v>
      </c>
      <c r="AY196" s="21" t="s">
        <v>174</v>
      </c>
      <c r="BE196" s="188">
        <f>IF(N196="základní",J196,0)</f>
        <v>0</v>
      </c>
      <c r="BF196" s="188">
        <f>IF(N196="snížená",J196,0)</f>
        <v>0</v>
      </c>
      <c r="BG196" s="188">
        <f>IF(N196="zákl. přenesená",J196,0)</f>
        <v>0</v>
      </c>
      <c r="BH196" s="188">
        <f>IF(N196="sníž. přenesená",J196,0)</f>
        <v>0</v>
      </c>
      <c r="BI196" s="188">
        <f>IF(N196="nulová",J196,0)</f>
        <v>0</v>
      </c>
      <c r="BJ196" s="21" t="s">
        <v>79</v>
      </c>
      <c r="BK196" s="188">
        <f>ROUND(I196*H196,2)</f>
        <v>0</v>
      </c>
      <c r="BL196" s="21" t="s">
        <v>111</v>
      </c>
      <c r="BM196" s="187" t="s">
        <v>1572</v>
      </c>
    </row>
    <row r="197" s="2" customFormat="1" ht="16.5" customHeight="1">
      <c r="A197" s="40"/>
      <c r="B197" s="175"/>
      <c r="C197" s="176" t="s">
        <v>601</v>
      </c>
      <c r="D197" s="176" t="s">
        <v>176</v>
      </c>
      <c r="E197" s="177" t="s">
        <v>1573</v>
      </c>
      <c r="F197" s="178" t="s">
        <v>1574</v>
      </c>
      <c r="G197" s="179" t="s">
        <v>666</v>
      </c>
      <c r="H197" s="180">
        <v>1</v>
      </c>
      <c r="I197" s="181"/>
      <c r="J197" s="182">
        <f>ROUND(I197*H197,2)</f>
        <v>0</v>
      </c>
      <c r="K197" s="178" t="s">
        <v>180</v>
      </c>
      <c r="L197" s="41"/>
      <c r="M197" s="183" t="s">
        <v>3</v>
      </c>
      <c r="N197" s="184" t="s">
        <v>43</v>
      </c>
      <c r="O197" s="74"/>
      <c r="P197" s="185">
        <f>O197*H197</f>
        <v>0</v>
      </c>
      <c r="Q197" s="185">
        <v>0.00068999999999999997</v>
      </c>
      <c r="R197" s="185">
        <f>Q197*H197</f>
        <v>0.00068999999999999997</v>
      </c>
      <c r="S197" s="185">
        <v>0</v>
      </c>
      <c r="T197" s="18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187" t="s">
        <v>111</v>
      </c>
      <c r="AT197" s="187" t="s">
        <v>176</v>
      </c>
      <c r="AU197" s="187" t="s">
        <v>81</v>
      </c>
      <c r="AY197" s="21" t="s">
        <v>174</v>
      </c>
      <c r="BE197" s="188">
        <f>IF(N197="základní",J197,0)</f>
        <v>0</v>
      </c>
      <c r="BF197" s="188">
        <f>IF(N197="snížená",J197,0)</f>
        <v>0</v>
      </c>
      <c r="BG197" s="188">
        <f>IF(N197="zákl. přenesená",J197,0)</f>
        <v>0</v>
      </c>
      <c r="BH197" s="188">
        <f>IF(N197="sníž. přenesená",J197,0)</f>
        <v>0</v>
      </c>
      <c r="BI197" s="188">
        <f>IF(N197="nulová",J197,0)</f>
        <v>0</v>
      </c>
      <c r="BJ197" s="21" t="s">
        <v>79</v>
      </c>
      <c r="BK197" s="188">
        <f>ROUND(I197*H197,2)</f>
        <v>0</v>
      </c>
      <c r="BL197" s="21" t="s">
        <v>111</v>
      </c>
      <c r="BM197" s="187" t="s">
        <v>1575</v>
      </c>
    </row>
    <row r="198" s="2" customFormat="1" ht="16.5" customHeight="1">
      <c r="A198" s="40"/>
      <c r="B198" s="175"/>
      <c r="C198" s="225" t="s">
        <v>607</v>
      </c>
      <c r="D198" s="225" t="s">
        <v>615</v>
      </c>
      <c r="E198" s="226" t="s">
        <v>1576</v>
      </c>
      <c r="F198" s="227" t="s">
        <v>1577</v>
      </c>
      <c r="G198" s="228" t="s">
        <v>666</v>
      </c>
      <c r="H198" s="229">
        <v>1</v>
      </c>
      <c r="I198" s="230"/>
      <c r="J198" s="231">
        <f>ROUND(I198*H198,2)</f>
        <v>0</v>
      </c>
      <c r="K198" s="227" t="s">
        <v>180</v>
      </c>
      <c r="L198" s="232"/>
      <c r="M198" s="233" t="s">
        <v>3</v>
      </c>
      <c r="N198" s="234" t="s">
        <v>43</v>
      </c>
      <c r="O198" s="74"/>
      <c r="P198" s="185">
        <f>O198*H198</f>
        <v>0</v>
      </c>
      <c r="Q198" s="185">
        <v>0.0047999999999999996</v>
      </c>
      <c r="R198" s="185">
        <f>Q198*H198</f>
        <v>0.0047999999999999996</v>
      </c>
      <c r="S198" s="185">
        <v>0</v>
      </c>
      <c r="T198" s="18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187" t="s">
        <v>218</v>
      </c>
      <c r="AT198" s="187" t="s">
        <v>615</v>
      </c>
      <c r="AU198" s="187" t="s">
        <v>81</v>
      </c>
      <c r="AY198" s="21" t="s">
        <v>174</v>
      </c>
      <c r="BE198" s="188">
        <f>IF(N198="základní",J198,0)</f>
        <v>0</v>
      </c>
      <c r="BF198" s="188">
        <f>IF(N198="snížená",J198,0)</f>
        <v>0</v>
      </c>
      <c r="BG198" s="188">
        <f>IF(N198="zákl. přenesená",J198,0)</f>
        <v>0</v>
      </c>
      <c r="BH198" s="188">
        <f>IF(N198="sníž. přenesená",J198,0)</f>
        <v>0</v>
      </c>
      <c r="BI198" s="188">
        <f>IF(N198="nulová",J198,0)</f>
        <v>0</v>
      </c>
      <c r="BJ198" s="21" t="s">
        <v>79</v>
      </c>
      <c r="BK198" s="188">
        <f>ROUND(I198*H198,2)</f>
        <v>0</v>
      </c>
      <c r="BL198" s="21" t="s">
        <v>111</v>
      </c>
      <c r="BM198" s="187" t="s">
        <v>1578</v>
      </c>
    </row>
    <row r="199" s="2" customFormat="1" ht="16.5" customHeight="1">
      <c r="A199" s="40"/>
      <c r="B199" s="175"/>
      <c r="C199" s="176" t="s">
        <v>614</v>
      </c>
      <c r="D199" s="176" t="s">
        <v>176</v>
      </c>
      <c r="E199" s="177" t="s">
        <v>1579</v>
      </c>
      <c r="F199" s="178" t="s">
        <v>1580</v>
      </c>
      <c r="G199" s="179" t="s">
        <v>210</v>
      </c>
      <c r="H199" s="180">
        <v>64</v>
      </c>
      <c r="I199" s="181"/>
      <c r="J199" s="182">
        <f>ROUND(I199*H199,2)</f>
        <v>0</v>
      </c>
      <c r="K199" s="178" t="s">
        <v>180</v>
      </c>
      <c r="L199" s="41"/>
      <c r="M199" s="183" t="s">
        <v>3</v>
      </c>
      <c r="N199" s="184" t="s">
        <v>43</v>
      </c>
      <c r="O199" s="74"/>
      <c r="P199" s="185">
        <f>O199*H199</f>
        <v>0</v>
      </c>
      <c r="Q199" s="185">
        <v>1.6999999999999999E-07</v>
      </c>
      <c r="R199" s="185">
        <f>Q199*H199</f>
        <v>1.0879999999999999E-05</v>
      </c>
      <c r="S199" s="185">
        <v>0</v>
      </c>
      <c r="T199" s="18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187" t="s">
        <v>111</v>
      </c>
      <c r="AT199" s="187" t="s">
        <v>176</v>
      </c>
      <c r="AU199" s="187" t="s">
        <v>81</v>
      </c>
      <c r="AY199" s="21" t="s">
        <v>174</v>
      </c>
      <c r="BE199" s="188">
        <f>IF(N199="základní",J199,0)</f>
        <v>0</v>
      </c>
      <c r="BF199" s="188">
        <f>IF(N199="snížená",J199,0)</f>
        <v>0</v>
      </c>
      <c r="BG199" s="188">
        <f>IF(N199="zákl. přenesená",J199,0)</f>
        <v>0</v>
      </c>
      <c r="BH199" s="188">
        <f>IF(N199="sníž. přenesená",J199,0)</f>
        <v>0</v>
      </c>
      <c r="BI199" s="188">
        <f>IF(N199="nulová",J199,0)</f>
        <v>0</v>
      </c>
      <c r="BJ199" s="21" t="s">
        <v>79</v>
      </c>
      <c r="BK199" s="188">
        <f>ROUND(I199*H199,2)</f>
        <v>0</v>
      </c>
      <c r="BL199" s="21" t="s">
        <v>111</v>
      </c>
      <c r="BM199" s="187" t="s">
        <v>1581</v>
      </c>
    </row>
    <row r="200" s="2" customFormat="1">
      <c r="A200" s="40"/>
      <c r="B200" s="41"/>
      <c r="C200" s="40"/>
      <c r="D200" s="189" t="s">
        <v>182</v>
      </c>
      <c r="E200" s="40"/>
      <c r="F200" s="190" t="s">
        <v>1551</v>
      </c>
      <c r="G200" s="40"/>
      <c r="H200" s="40"/>
      <c r="I200" s="191"/>
      <c r="J200" s="40"/>
      <c r="K200" s="40"/>
      <c r="L200" s="41"/>
      <c r="M200" s="192"/>
      <c r="N200" s="193"/>
      <c r="O200" s="74"/>
      <c r="P200" s="74"/>
      <c r="Q200" s="74"/>
      <c r="R200" s="74"/>
      <c r="S200" s="74"/>
      <c r="T200" s="75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21" t="s">
        <v>182</v>
      </c>
      <c r="AU200" s="21" t="s">
        <v>81</v>
      </c>
    </row>
    <row r="201" s="2" customFormat="1" ht="16.5" customHeight="1">
      <c r="A201" s="40"/>
      <c r="B201" s="175"/>
      <c r="C201" s="176" t="s">
        <v>621</v>
      </c>
      <c r="D201" s="176" t="s">
        <v>176</v>
      </c>
      <c r="E201" s="177" t="s">
        <v>1282</v>
      </c>
      <c r="F201" s="178" t="s">
        <v>1283</v>
      </c>
      <c r="G201" s="179" t="s">
        <v>210</v>
      </c>
      <c r="H201" s="180">
        <v>64</v>
      </c>
      <c r="I201" s="181"/>
      <c r="J201" s="182">
        <f>ROUND(I201*H201,2)</f>
        <v>0</v>
      </c>
      <c r="K201" s="178" t="s">
        <v>180</v>
      </c>
      <c r="L201" s="41"/>
      <c r="M201" s="183" t="s">
        <v>3</v>
      </c>
      <c r="N201" s="184" t="s">
        <v>43</v>
      </c>
      <c r="O201" s="74"/>
      <c r="P201" s="185">
        <f>O201*H201</f>
        <v>0</v>
      </c>
      <c r="Q201" s="185">
        <v>0</v>
      </c>
      <c r="R201" s="185">
        <f>Q201*H201</f>
        <v>0</v>
      </c>
      <c r="S201" s="185">
        <v>0</v>
      </c>
      <c r="T201" s="18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187" t="s">
        <v>111</v>
      </c>
      <c r="AT201" s="187" t="s">
        <v>176</v>
      </c>
      <c r="AU201" s="187" t="s">
        <v>81</v>
      </c>
      <c r="AY201" s="21" t="s">
        <v>174</v>
      </c>
      <c r="BE201" s="188">
        <f>IF(N201="základní",J201,0)</f>
        <v>0</v>
      </c>
      <c r="BF201" s="188">
        <f>IF(N201="snížená",J201,0)</f>
        <v>0</v>
      </c>
      <c r="BG201" s="188">
        <f>IF(N201="zákl. přenesená",J201,0)</f>
        <v>0</v>
      </c>
      <c r="BH201" s="188">
        <f>IF(N201="sníž. přenesená",J201,0)</f>
        <v>0</v>
      </c>
      <c r="BI201" s="188">
        <f>IF(N201="nulová",J201,0)</f>
        <v>0</v>
      </c>
      <c r="BJ201" s="21" t="s">
        <v>79</v>
      </c>
      <c r="BK201" s="188">
        <f>ROUND(I201*H201,2)</f>
        <v>0</v>
      </c>
      <c r="BL201" s="21" t="s">
        <v>111</v>
      </c>
      <c r="BM201" s="187" t="s">
        <v>1582</v>
      </c>
    </row>
    <row r="202" s="2" customFormat="1">
      <c r="A202" s="40"/>
      <c r="B202" s="41"/>
      <c r="C202" s="40"/>
      <c r="D202" s="189" t="s">
        <v>182</v>
      </c>
      <c r="E202" s="40"/>
      <c r="F202" s="190" t="s">
        <v>1551</v>
      </c>
      <c r="G202" s="40"/>
      <c r="H202" s="40"/>
      <c r="I202" s="191"/>
      <c r="J202" s="40"/>
      <c r="K202" s="40"/>
      <c r="L202" s="41"/>
      <c r="M202" s="192"/>
      <c r="N202" s="193"/>
      <c r="O202" s="74"/>
      <c r="P202" s="74"/>
      <c r="Q202" s="74"/>
      <c r="R202" s="74"/>
      <c r="S202" s="74"/>
      <c r="T202" s="75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21" t="s">
        <v>182</v>
      </c>
      <c r="AU202" s="21" t="s">
        <v>81</v>
      </c>
    </row>
    <row r="203" s="2" customFormat="1" ht="16.5" customHeight="1">
      <c r="A203" s="40"/>
      <c r="B203" s="175"/>
      <c r="C203" s="176" t="s">
        <v>627</v>
      </c>
      <c r="D203" s="176" t="s">
        <v>176</v>
      </c>
      <c r="E203" s="177" t="s">
        <v>1286</v>
      </c>
      <c r="F203" s="178" t="s">
        <v>1287</v>
      </c>
      <c r="G203" s="179" t="s">
        <v>666</v>
      </c>
      <c r="H203" s="180">
        <v>2</v>
      </c>
      <c r="I203" s="181"/>
      <c r="J203" s="182">
        <f>ROUND(I203*H203,2)</f>
        <v>0</v>
      </c>
      <c r="K203" s="178" t="s">
        <v>180</v>
      </c>
      <c r="L203" s="41"/>
      <c r="M203" s="183" t="s">
        <v>3</v>
      </c>
      <c r="N203" s="184" t="s">
        <v>43</v>
      </c>
      <c r="O203" s="74"/>
      <c r="P203" s="185">
        <f>O203*H203</f>
        <v>0</v>
      </c>
      <c r="Q203" s="185">
        <v>0.45937</v>
      </c>
      <c r="R203" s="185">
        <f>Q203*H203</f>
        <v>0.91874</v>
      </c>
      <c r="S203" s="185">
        <v>0</v>
      </c>
      <c r="T203" s="18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187" t="s">
        <v>111</v>
      </c>
      <c r="AT203" s="187" t="s">
        <v>176</v>
      </c>
      <c r="AU203" s="187" t="s">
        <v>81</v>
      </c>
      <c r="AY203" s="21" t="s">
        <v>174</v>
      </c>
      <c r="BE203" s="188">
        <f>IF(N203="základní",J203,0)</f>
        <v>0</v>
      </c>
      <c r="BF203" s="188">
        <f>IF(N203="snížená",J203,0)</f>
        <v>0</v>
      </c>
      <c r="BG203" s="188">
        <f>IF(N203="zákl. přenesená",J203,0)</f>
        <v>0</v>
      </c>
      <c r="BH203" s="188">
        <f>IF(N203="sníž. přenesená",J203,0)</f>
        <v>0</v>
      </c>
      <c r="BI203" s="188">
        <f>IF(N203="nulová",J203,0)</f>
        <v>0</v>
      </c>
      <c r="BJ203" s="21" t="s">
        <v>79</v>
      </c>
      <c r="BK203" s="188">
        <f>ROUND(I203*H203,2)</f>
        <v>0</v>
      </c>
      <c r="BL203" s="21" t="s">
        <v>111</v>
      </c>
      <c r="BM203" s="187" t="s">
        <v>1583</v>
      </c>
    </row>
    <row r="204" s="2" customFormat="1">
      <c r="A204" s="40"/>
      <c r="B204" s="41"/>
      <c r="C204" s="40"/>
      <c r="D204" s="189" t="s">
        <v>182</v>
      </c>
      <c r="E204" s="40"/>
      <c r="F204" s="190" t="s">
        <v>1551</v>
      </c>
      <c r="G204" s="40"/>
      <c r="H204" s="40"/>
      <c r="I204" s="191"/>
      <c r="J204" s="40"/>
      <c r="K204" s="40"/>
      <c r="L204" s="41"/>
      <c r="M204" s="192"/>
      <c r="N204" s="193"/>
      <c r="O204" s="74"/>
      <c r="P204" s="74"/>
      <c r="Q204" s="74"/>
      <c r="R204" s="74"/>
      <c r="S204" s="74"/>
      <c r="T204" s="75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21" t="s">
        <v>182</v>
      </c>
      <c r="AU204" s="21" t="s">
        <v>81</v>
      </c>
    </row>
    <row r="205" s="2" customFormat="1" ht="16.5" customHeight="1">
      <c r="A205" s="40"/>
      <c r="B205" s="175"/>
      <c r="C205" s="176" t="s">
        <v>633</v>
      </c>
      <c r="D205" s="176" t="s">
        <v>176</v>
      </c>
      <c r="E205" s="177" t="s">
        <v>1344</v>
      </c>
      <c r="F205" s="178" t="s">
        <v>1345</v>
      </c>
      <c r="G205" s="179" t="s">
        <v>210</v>
      </c>
      <c r="H205" s="180">
        <v>70.400000000000006</v>
      </c>
      <c r="I205" s="181"/>
      <c r="J205" s="182">
        <f>ROUND(I205*H205,2)</f>
        <v>0</v>
      </c>
      <c r="K205" s="178" t="s">
        <v>180</v>
      </c>
      <c r="L205" s="41"/>
      <c r="M205" s="183" t="s">
        <v>3</v>
      </c>
      <c r="N205" s="184" t="s">
        <v>43</v>
      </c>
      <c r="O205" s="74"/>
      <c r="P205" s="185">
        <f>O205*H205</f>
        <v>0</v>
      </c>
      <c r="Q205" s="185">
        <v>0.00019000000000000001</v>
      </c>
      <c r="R205" s="185">
        <f>Q205*H205</f>
        <v>0.013376000000000003</v>
      </c>
      <c r="S205" s="185">
        <v>0</v>
      </c>
      <c r="T205" s="18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187" t="s">
        <v>111</v>
      </c>
      <c r="AT205" s="187" t="s">
        <v>176</v>
      </c>
      <c r="AU205" s="187" t="s">
        <v>81</v>
      </c>
      <c r="AY205" s="21" t="s">
        <v>174</v>
      </c>
      <c r="BE205" s="188">
        <f>IF(N205="základní",J205,0)</f>
        <v>0</v>
      </c>
      <c r="BF205" s="188">
        <f>IF(N205="snížená",J205,0)</f>
        <v>0</v>
      </c>
      <c r="BG205" s="188">
        <f>IF(N205="zákl. přenesená",J205,0)</f>
        <v>0</v>
      </c>
      <c r="BH205" s="188">
        <f>IF(N205="sníž. přenesená",J205,0)</f>
        <v>0</v>
      </c>
      <c r="BI205" s="188">
        <f>IF(N205="nulová",J205,0)</f>
        <v>0</v>
      </c>
      <c r="BJ205" s="21" t="s">
        <v>79</v>
      </c>
      <c r="BK205" s="188">
        <f>ROUND(I205*H205,2)</f>
        <v>0</v>
      </c>
      <c r="BL205" s="21" t="s">
        <v>111</v>
      </c>
      <c r="BM205" s="187" t="s">
        <v>1584</v>
      </c>
    </row>
    <row r="206" s="13" customFormat="1">
      <c r="A206" s="13"/>
      <c r="B206" s="194"/>
      <c r="C206" s="13"/>
      <c r="D206" s="189" t="s">
        <v>184</v>
      </c>
      <c r="E206" s="195" t="s">
        <v>3</v>
      </c>
      <c r="F206" s="196" t="s">
        <v>1585</v>
      </c>
      <c r="G206" s="13"/>
      <c r="H206" s="197">
        <v>70.400000000000006</v>
      </c>
      <c r="I206" s="198"/>
      <c r="J206" s="13"/>
      <c r="K206" s="13"/>
      <c r="L206" s="194"/>
      <c r="M206" s="199"/>
      <c r="N206" s="200"/>
      <c r="O206" s="200"/>
      <c r="P206" s="200"/>
      <c r="Q206" s="200"/>
      <c r="R206" s="200"/>
      <c r="S206" s="200"/>
      <c r="T206" s="20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5" t="s">
        <v>184</v>
      </c>
      <c r="AU206" s="195" t="s">
        <v>81</v>
      </c>
      <c r="AV206" s="13" t="s">
        <v>81</v>
      </c>
      <c r="AW206" s="13" t="s">
        <v>33</v>
      </c>
      <c r="AX206" s="13" t="s">
        <v>79</v>
      </c>
      <c r="AY206" s="195" t="s">
        <v>174</v>
      </c>
    </row>
    <row r="207" s="2" customFormat="1" ht="16.5" customHeight="1">
      <c r="A207" s="40"/>
      <c r="B207" s="175"/>
      <c r="C207" s="176" t="s">
        <v>638</v>
      </c>
      <c r="D207" s="176" t="s">
        <v>176</v>
      </c>
      <c r="E207" s="177" t="s">
        <v>1586</v>
      </c>
      <c r="F207" s="178" t="s">
        <v>1587</v>
      </c>
      <c r="G207" s="179" t="s">
        <v>210</v>
      </c>
      <c r="H207" s="180">
        <v>70.400000000000006</v>
      </c>
      <c r="I207" s="181"/>
      <c r="J207" s="182">
        <f>ROUND(I207*H207,2)</f>
        <v>0</v>
      </c>
      <c r="K207" s="178" t="s">
        <v>180</v>
      </c>
      <c r="L207" s="41"/>
      <c r="M207" s="183" t="s">
        <v>3</v>
      </c>
      <c r="N207" s="184" t="s">
        <v>43</v>
      </c>
      <c r="O207" s="74"/>
      <c r="P207" s="185">
        <f>O207*H207</f>
        <v>0</v>
      </c>
      <c r="Q207" s="185">
        <v>6.0000000000000002E-05</v>
      </c>
      <c r="R207" s="185">
        <f>Q207*H207</f>
        <v>0.0042240000000000003</v>
      </c>
      <c r="S207" s="185">
        <v>0</v>
      </c>
      <c r="T207" s="18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187" t="s">
        <v>111</v>
      </c>
      <c r="AT207" s="187" t="s">
        <v>176</v>
      </c>
      <c r="AU207" s="187" t="s">
        <v>81</v>
      </c>
      <c r="AY207" s="21" t="s">
        <v>174</v>
      </c>
      <c r="BE207" s="188">
        <f>IF(N207="základní",J207,0)</f>
        <v>0</v>
      </c>
      <c r="BF207" s="188">
        <f>IF(N207="snížená",J207,0)</f>
        <v>0</v>
      </c>
      <c r="BG207" s="188">
        <f>IF(N207="zákl. přenesená",J207,0)</f>
        <v>0</v>
      </c>
      <c r="BH207" s="188">
        <f>IF(N207="sníž. přenesená",J207,0)</f>
        <v>0</v>
      </c>
      <c r="BI207" s="188">
        <f>IF(N207="nulová",J207,0)</f>
        <v>0</v>
      </c>
      <c r="BJ207" s="21" t="s">
        <v>79</v>
      </c>
      <c r="BK207" s="188">
        <f>ROUND(I207*H207,2)</f>
        <v>0</v>
      </c>
      <c r="BL207" s="21" t="s">
        <v>111</v>
      </c>
      <c r="BM207" s="187" t="s">
        <v>1588</v>
      </c>
    </row>
    <row r="208" s="2" customFormat="1">
      <c r="A208" s="40"/>
      <c r="B208" s="41"/>
      <c r="C208" s="40"/>
      <c r="D208" s="189" t="s">
        <v>182</v>
      </c>
      <c r="E208" s="40"/>
      <c r="F208" s="190" t="s">
        <v>1551</v>
      </c>
      <c r="G208" s="40"/>
      <c r="H208" s="40"/>
      <c r="I208" s="191"/>
      <c r="J208" s="40"/>
      <c r="K208" s="40"/>
      <c r="L208" s="41"/>
      <c r="M208" s="192"/>
      <c r="N208" s="193"/>
      <c r="O208" s="74"/>
      <c r="P208" s="74"/>
      <c r="Q208" s="74"/>
      <c r="R208" s="74"/>
      <c r="S208" s="74"/>
      <c r="T208" s="75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21" t="s">
        <v>182</v>
      </c>
      <c r="AU208" s="21" t="s">
        <v>81</v>
      </c>
    </row>
    <row r="209" s="13" customFormat="1">
      <c r="A209" s="13"/>
      <c r="B209" s="194"/>
      <c r="C209" s="13"/>
      <c r="D209" s="189" t="s">
        <v>184</v>
      </c>
      <c r="E209" s="195" t="s">
        <v>3</v>
      </c>
      <c r="F209" s="196" t="s">
        <v>1585</v>
      </c>
      <c r="G209" s="13"/>
      <c r="H209" s="197">
        <v>70.400000000000006</v>
      </c>
      <c r="I209" s="198"/>
      <c r="J209" s="13"/>
      <c r="K209" s="13"/>
      <c r="L209" s="194"/>
      <c r="M209" s="199"/>
      <c r="N209" s="200"/>
      <c r="O209" s="200"/>
      <c r="P209" s="200"/>
      <c r="Q209" s="200"/>
      <c r="R209" s="200"/>
      <c r="S209" s="200"/>
      <c r="T209" s="20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5" t="s">
        <v>184</v>
      </c>
      <c r="AU209" s="195" t="s">
        <v>81</v>
      </c>
      <c r="AV209" s="13" t="s">
        <v>81</v>
      </c>
      <c r="AW209" s="13" t="s">
        <v>33</v>
      </c>
      <c r="AX209" s="13" t="s">
        <v>79</v>
      </c>
      <c r="AY209" s="195" t="s">
        <v>174</v>
      </c>
    </row>
    <row r="210" s="12" customFormat="1" ht="22.8" customHeight="1">
      <c r="A210" s="12"/>
      <c r="B210" s="162"/>
      <c r="C210" s="12"/>
      <c r="D210" s="163" t="s">
        <v>71</v>
      </c>
      <c r="E210" s="173" t="s">
        <v>223</v>
      </c>
      <c r="F210" s="173" t="s">
        <v>849</v>
      </c>
      <c r="G210" s="12"/>
      <c r="H210" s="12"/>
      <c r="I210" s="165"/>
      <c r="J210" s="174">
        <f>BK210</f>
        <v>0</v>
      </c>
      <c r="K210" s="12"/>
      <c r="L210" s="162"/>
      <c r="M210" s="167"/>
      <c r="N210" s="168"/>
      <c r="O210" s="168"/>
      <c r="P210" s="169">
        <f>SUM(P211:P214)</f>
        <v>0</v>
      </c>
      <c r="Q210" s="168"/>
      <c r="R210" s="169">
        <f>SUM(R211:R214)</f>
        <v>0.67396</v>
      </c>
      <c r="S210" s="168"/>
      <c r="T210" s="170">
        <f>SUM(T211:T214)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163" t="s">
        <v>79</v>
      </c>
      <c r="AT210" s="171" t="s">
        <v>71</v>
      </c>
      <c r="AU210" s="171" t="s">
        <v>79</v>
      </c>
      <c r="AY210" s="163" t="s">
        <v>174</v>
      </c>
      <c r="BK210" s="172">
        <f>SUM(BK211:BK214)</f>
        <v>0</v>
      </c>
    </row>
    <row r="211" s="2" customFormat="1">
      <c r="A211" s="40"/>
      <c r="B211" s="175"/>
      <c r="C211" s="176" t="s">
        <v>643</v>
      </c>
      <c r="D211" s="176" t="s">
        <v>176</v>
      </c>
      <c r="E211" s="177" t="s">
        <v>851</v>
      </c>
      <c r="F211" s="178" t="s">
        <v>852</v>
      </c>
      <c r="G211" s="179" t="s">
        <v>210</v>
      </c>
      <c r="H211" s="180">
        <v>4</v>
      </c>
      <c r="I211" s="181"/>
      <c r="J211" s="182">
        <f>ROUND(I211*H211,2)</f>
        <v>0</v>
      </c>
      <c r="K211" s="178" t="s">
        <v>180</v>
      </c>
      <c r="L211" s="41"/>
      <c r="M211" s="183" t="s">
        <v>3</v>
      </c>
      <c r="N211" s="184" t="s">
        <v>43</v>
      </c>
      <c r="O211" s="74"/>
      <c r="P211" s="185">
        <f>O211*H211</f>
        <v>0</v>
      </c>
      <c r="Q211" s="185">
        <v>0.16849</v>
      </c>
      <c r="R211" s="185">
        <f>Q211*H211</f>
        <v>0.67396</v>
      </c>
      <c r="S211" s="185">
        <v>0</v>
      </c>
      <c r="T211" s="18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187" t="s">
        <v>111</v>
      </c>
      <c r="AT211" s="187" t="s">
        <v>176</v>
      </c>
      <c r="AU211" s="187" t="s">
        <v>81</v>
      </c>
      <c r="AY211" s="21" t="s">
        <v>174</v>
      </c>
      <c r="BE211" s="188">
        <f>IF(N211="základní",J211,0)</f>
        <v>0</v>
      </c>
      <c r="BF211" s="188">
        <f>IF(N211="snížená",J211,0)</f>
        <v>0</v>
      </c>
      <c r="BG211" s="188">
        <f>IF(N211="zákl. přenesená",J211,0)</f>
        <v>0</v>
      </c>
      <c r="BH211" s="188">
        <f>IF(N211="sníž. přenesená",J211,0)</f>
        <v>0</v>
      </c>
      <c r="BI211" s="188">
        <f>IF(N211="nulová",J211,0)</f>
        <v>0</v>
      </c>
      <c r="BJ211" s="21" t="s">
        <v>79</v>
      </c>
      <c r="BK211" s="188">
        <f>ROUND(I211*H211,2)</f>
        <v>0</v>
      </c>
      <c r="BL211" s="21" t="s">
        <v>111</v>
      </c>
      <c r="BM211" s="187" t="s">
        <v>1589</v>
      </c>
    </row>
    <row r="212" s="2" customFormat="1">
      <c r="A212" s="40"/>
      <c r="B212" s="41"/>
      <c r="C212" s="40"/>
      <c r="D212" s="189" t="s">
        <v>182</v>
      </c>
      <c r="E212" s="40"/>
      <c r="F212" s="190" t="s">
        <v>1481</v>
      </c>
      <c r="G212" s="40"/>
      <c r="H212" s="40"/>
      <c r="I212" s="191"/>
      <c r="J212" s="40"/>
      <c r="K212" s="40"/>
      <c r="L212" s="41"/>
      <c r="M212" s="192"/>
      <c r="N212" s="193"/>
      <c r="O212" s="74"/>
      <c r="P212" s="74"/>
      <c r="Q212" s="74"/>
      <c r="R212" s="74"/>
      <c r="S212" s="74"/>
      <c r="T212" s="75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21" t="s">
        <v>182</v>
      </c>
      <c r="AU212" s="21" t="s">
        <v>81</v>
      </c>
    </row>
    <row r="213" s="2" customFormat="1">
      <c r="A213" s="40"/>
      <c r="B213" s="175"/>
      <c r="C213" s="176" t="s">
        <v>652</v>
      </c>
      <c r="D213" s="176" t="s">
        <v>176</v>
      </c>
      <c r="E213" s="177" t="s">
        <v>866</v>
      </c>
      <c r="F213" s="178" t="s">
        <v>867</v>
      </c>
      <c r="G213" s="179" t="s">
        <v>210</v>
      </c>
      <c r="H213" s="180">
        <v>4</v>
      </c>
      <c r="I213" s="181"/>
      <c r="J213" s="182">
        <f>ROUND(I213*H213,2)</f>
        <v>0</v>
      </c>
      <c r="K213" s="178" t="s">
        <v>180</v>
      </c>
      <c r="L213" s="41"/>
      <c r="M213" s="183" t="s">
        <v>3</v>
      </c>
      <c r="N213" s="184" t="s">
        <v>43</v>
      </c>
      <c r="O213" s="74"/>
      <c r="P213" s="185">
        <f>O213*H213</f>
        <v>0</v>
      </c>
      <c r="Q213" s="185">
        <v>0</v>
      </c>
      <c r="R213" s="185">
        <f>Q213*H213</f>
        <v>0</v>
      </c>
      <c r="S213" s="185">
        <v>0</v>
      </c>
      <c r="T213" s="18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187" t="s">
        <v>111</v>
      </c>
      <c r="AT213" s="187" t="s">
        <v>176</v>
      </c>
      <c r="AU213" s="187" t="s">
        <v>81</v>
      </c>
      <c r="AY213" s="21" t="s">
        <v>174</v>
      </c>
      <c r="BE213" s="188">
        <f>IF(N213="základní",J213,0)</f>
        <v>0</v>
      </c>
      <c r="BF213" s="188">
        <f>IF(N213="snížená",J213,0)</f>
        <v>0</v>
      </c>
      <c r="BG213" s="188">
        <f>IF(N213="zákl. přenesená",J213,0)</f>
        <v>0</v>
      </c>
      <c r="BH213" s="188">
        <f>IF(N213="sníž. přenesená",J213,0)</f>
        <v>0</v>
      </c>
      <c r="BI213" s="188">
        <f>IF(N213="nulová",J213,0)</f>
        <v>0</v>
      </c>
      <c r="BJ213" s="21" t="s">
        <v>79</v>
      </c>
      <c r="BK213" s="188">
        <f>ROUND(I213*H213,2)</f>
        <v>0</v>
      </c>
      <c r="BL213" s="21" t="s">
        <v>111</v>
      </c>
      <c r="BM213" s="187" t="s">
        <v>1590</v>
      </c>
    </row>
    <row r="214" s="2" customFormat="1">
      <c r="A214" s="40"/>
      <c r="B214" s="41"/>
      <c r="C214" s="40"/>
      <c r="D214" s="189" t="s">
        <v>182</v>
      </c>
      <c r="E214" s="40"/>
      <c r="F214" s="190" t="s">
        <v>1481</v>
      </c>
      <c r="G214" s="40"/>
      <c r="H214" s="40"/>
      <c r="I214" s="191"/>
      <c r="J214" s="40"/>
      <c r="K214" s="40"/>
      <c r="L214" s="41"/>
      <c r="M214" s="192"/>
      <c r="N214" s="193"/>
      <c r="O214" s="74"/>
      <c r="P214" s="74"/>
      <c r="Q214" s="74"/>
      <c r="R214" s="74"/>
      <c r="S214" s="74"/>
      <c r="T214" s="75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21" t="s">
        <v>182</v>
      </c>
      <c r="AU214" s="21" t="s">
        <v>81</v>
      </c>
    </row>
    <row r="215" s="12" customFormat="1" ht="22.8" customHeight="1">
      <c r="A215" s="12"/>
      <c r="B215" s="162"/>
      <c r="C215" s="12"/>
      <c r="D215" s="163" t="s">
        <v>71</v>
      </c>
      <c r="E215" s="173" t="s">
        <v>874</v>
      </c>
      <c r="F215" s="173" t="s">
        <v>875</v>
      </c>
      <c r="G215" s="12"/>
      <c r="H215" s="12"/>
      <c r="I215" s="165"/>
      <c r="J215" s="174">
        <f>BK215</f>
        <v>0</v>
      </c>
      <c r="K215" s="12"/>
      <c r="L215" s="162"/>
      <c r="M215" s="167"/>
      <c r="N215" s="168"/>
      <c r="O215" s="168"/>
      <c r="P215" s="169">
        <f>SUM(P216:P222)</f>
        <v>0</v>
      </c>
      <c r="Q215" s="168"/>
      <c r="R215" s="169">
        <f>SUM(R216:R222)</f>
        <v>0</v>
      </c>
      <c r="S215" s="168"/>
      <c r="T215" s="170">
        <f>SUM(T216:T222)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63" t="s">
        <v>79</v>
      </c>
      <c r="AT215" s="171" t="s">
        <v>71</v>
      </c>
      <c r="AU215" s="171" t="s">
        <v>79</v>
      </c>
      <c r="AY215" s="163" t="s">
        <v>174</v>
      </c>
      <c r="BK215" s="172">
        <f>SUM(BK216:BK222)</f>
        <v>0</v>
      </c>
    </row>
    <row r="216" s="2" customFormat="1">
      <c r="A216" s="40"/>
      <c r="B216" s="175"/>
      <c r="C216" s="176" t="s">
        <v>658</v>
      </c>
      <c r="D216" s="176" t="s">
        <v>176</v>
      </c>
      <c r="E216" s="177" t="s">
        <v>1591</v>
      </c>
      <c r="F216" s="178" t="s">
        <v>603</v>
      </c>
      <c r="G216" s="179" t="s">
        <v>604</v>
      </c>
      <c r="H216" s="180">
        <v>10.75</v>
      </c>
      <c r="I216" s="181"/>
      <c r="J216" s="182">
        <f>ROUND(I216*H216,2)</f>
        <v>0</v>
      </c>
      <c r="K216" s="178" t="s">
        <v>180</v>
      </c>
      <c r="L216" s="41"/>
      <c r="M216" s="183" t="s">
        <v>3</v>
      </c>
      <c r="N216" s="184" t="s">
        <v>43</v>
      </c>
      <c r="O216" s="74"/>
      <c r="P216" s="185">
        <f>O216*H216</f>
        <v>0</v>
      </c>
      <c r="Q216" s="185">
        <v>0</v>
      </c>
      <c r="R216" s="185">
        <f>Q216*H216</f>
        <v>0</v>
      </c>
      <c r="S216" s="185">
        <v>0</v>
      </c>
      <c r="T216" s="18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187" t="s">
        <v>111</v>
      </c>
      <c r="AT216" s="187" t="s">
        <v>176</v>
      </c>
      <c r="AU216" s="187" t="s">
        <v>81</v>
      </c>
      <c r="AY216" s="21" t="s">
        <v>174</v>
      </c>
      <c r="BE216" s="188">
        <f>IF(N216="základní",J216,0)</f>
        <v>0</v>
      </c>
      <c r="BF216" s="188">
        <f>IF(N216="snížená",J216,0)</f>
        <v>0</v>
      </c>
      <c r="BG216" s="188">
        <f>IF(N216="zákl. přenesená",J216,0)</f>
        <v>0</v>
      </c>
      <c r="BH216" s="188">
        <f>IF(N216="sníž. přenesená",J216,0)</f>
        <v>0</v>
      </c>
      <c r="BI216" s="188">
        <f>IF(N216="nulová",J216,0)</f>
        <v>0</v>
      </c>
      <c r="BJ216" s="21" t="s">
        <v>79</v>
      </c>
      <c r="BK216" s="188">
        <f>ROUND(I216*H216,2)</f>
        <v>0</v>
      </c>
      <c r="BL216" s="21" t="s">
        <v>111</v>
      </c>
      <c r="BM216" s="187" t="s">
        <v>1592</v>
      </c>
    </row>
    <row r="217" s="13" customFormat="1">
      <c r="A217" s="13"/>
      <c r="B217" s="194"/>
      <c r="C217" s="13"/>
      <c r="D217" s="189" t="s">
        <v>184</v>
      </c>
      <c r="E217" s="195" t="s">
        <v>3</v>
      </c>
      <c r="F217" s="196" t="s">
        <v>1593</v>
      </c>
      <c r="G217" s="13"/>
      <c r="H217" s="197">
        <v>10.75</v>
      </c>
      <c r="I217" s="198"/>
      <c r="J217" s="13"/>
      <c r="K217" s="13"/>
      <c r="L217" s="194"/>
      <c r="M217" s="199"/>
      <c r="N217" s="200"/>
      <c r="O217" s="200"/>
      <c r="P217" s="200"/>
      <c r="Q217" s="200"/>
      <c r="R217" s="200"/>
      <c r="S217" s="200"/>
      <c r="T217" s="20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5" t="s">
        <v>184</v>
      </c>
      <c r="AU217" s="195" t="s">
        <v>81</v>
      </c>
      <c r="AV217" s="13" t="s">
        <v>81</v>
      </c>
      <c r="AW217" s="13" t="s">
        <v>33</v>
      </c>
      <c r="AX217" s="13" t="s">
        <v>79</v>
      </c>
      <c r="AY217" s="195" t="s">
        <v>174</v>
      </c>
    </row>
    <row r="218" s="2" customFormat="1">
      <c r="A218" s="40"/>
      <c r="B218" s="175"/>
      <c r="C218" s="176" t="s">
        <v>663</v>
      </c>
      <c r="D218" s="176" t="s">
        <v>176</v>
      </c>
      <c r="E218" s="177" t="s">
        <v>877</v>
      </c>
      <c r="F218" s="178" t="s">
        <v>878</v>
      </c>
      <c r="G218" s="179" t="s">
        <v>604</v>
      </c>
      <c r="H218" s="180">
        <v>40.75</v>
      </c>
      <c r="I218" s="181"/>
      <c r="J218" s="182">
        <f>ROUND(I218*H218,2)</f>
        <v>0</v>
      </c>
      <c r="K218" s="178" t="s">
        <v>180</v>
      </c>
      <c r="L218" s="41"/>
      <c r="M218" s="183" t="s">
        <v>3</v>
      </c>
      <c r="N218" s="184" t="s">
        <v>43</v>
      </c>
      <c r="O218" s="74"/>
      <c r="P218" s="185">
        <f>O218*H218</f>
        <v>0</v>
      </c>
      <c r="Q218" s="185">
        <v>0</v>
      </c>
      <c r="R218" s="185">
        <f>Q218*H218</f>
        <v>0</v>
      </c>
      <c r="S218" s="185">
        <v>0</v>
      </c>
      <c r="T218" s="18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187" t="s">
        <v>111</v>
      </c>
      <c r="AT218" s="187" t="s">
        <v>176</v>
      </c>
      <c r="AU218" s="187" t="s">
        <v>81</v>
      </c>
      <c r="AY218" s="21" t="s">
        <v>174</v>
      </c>
      <c r="BE218" s="188">
        <f>IF(N218="základní",J218,0)</f>
        <v>0</v>
      </c>
      <c r="BF218" s="188">
        <f>IF(N218="snížená",J218,0)</f>
        <v>0</v>
      </c>
      <c r="BG218" s="188">
        <f>IF(N218="zákl. přenesená",J218,0)</f>
        <v>0</v>
      </c>
      <c r="BH218" s="188">
        <f>IF(N218="sníž. přenesená",J218,0)</f>
        <v>0</v>
      </c>
      <c r="BI218" s="188">
        <f>IF(N218="nulová",J218,0)</f>
        <v>0</v>
      </c>
      <c r="BJ218" s="21" t="s">
        <v>79</v>
      </c>
      <c r="BK218" s="188">
        <f>ROUND(I218*H218,2)</f>
        <v>0</v>
      </c>
      <c r="BL218" s="21" t="s">
        <v>111</v>
      </c>
      <c r="BM218" s="187" t="s">
        <v>1594</v>
      </c>
    </row>
    <row r="219" s="2" customFormat="1">
      <c r="A219" s="40"/>
      <c r="B219" s="175"/>
      <c r="C219" s="176" t="s">
        <v>669</v>
      </c>
      <c r="D219" s="176" t="s">
        <v>176</v>
      </c>
      <c r="E219" s="177" t="s">
        <v>881</v>
      </c>
      <c r="F219" s="178" t="s">
        <v>882</v>
      </c>
      <c r="G219" s="179" t="s">
        <v>604</v>
      </c>
      <c r="H219" s="180">
        <v>150.5</v>
      </c>
      <c r="I219" s="181"/>
      <c r="J219" s="182">
        <f>ROUND(I219*H219,2)</f>
        <v>0</v>
      </c>
      <c r="K219" s="178" t="s">
        <v>180</v>
      </c>
      <c r="L219" s="41"/>
      <c r="M219" s="183" t="s">
        <v>3</v>
      </c>
      <c r="N219" s="184" t="s">
        <v>43</v>
      </c>
      <c r="O219" s="74"/>
      <c r="P219" s="185">
        <f>O219*H219</f>
        <v>0</v>
      </c>
      <c r="Q219" s="185">
        <v>0</v>
      </c>
      <c r="R219" s="185">
        <f>Q219*H219</f>
        <v>0</v>
      </c>
      <c r="S219" s="185">
        <v>0</v>
      </c>
      <c r="T219" s="18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187" t="s">
        <v>111</v>
      </c>
      <c r="AT219" s="187" t="s">
        <v>176</v>
      </c>
      <c r="AU219" s="187" t="s">
        <v>81</v>
      </c>
      <c r="AY219" s="21" t="s">
        <v>174</v>
      </c>
      <c r="BE219" s="188">
        <f>IF(N219="základní",J219,0)</f>
        <v>0</v>
      </c>
      <c r="BF219" s="188">
        <f>IF(N219="snížená",J219,0)</f>
        <v>0</v>
      </c>
      <c r="BG219" s="188">
        <f>IF(N219="zákl. přenesená",J219,0)</f>
        <v>0</v>
      </c>
      <c r="BH219" s="188">
        <f>IF(N219="sníž. přenesená",J219,0)</f>
        <v>0</v>
      </c>
      <c r="BI219" s="188">
        <f>IF(N219="nulová",J219,0)</f>
        <v>0</v>
      </c>
      <c r="BJ219" s="21" t="s">
        <v>79</v>
      </c>
      <c r="BK219" s="188">
        <f>ROUND(I219*H219,2)</f>
        <v>0</v>
      </c>
      <c r="BL219" s="21" t="s">
        <v>111</v>
      </c>
      <c r="BM219" s="187" t="s">
        <v>1595</v>
      </c>
    </row>
    <row r="220" s="13" customFormat="1">
      <c r="A220" s="13"/>
      <c r="B220" s="194"/>
      <c r="C220" s="13"/>
      <c r="D220" s="189" t="s">
        <v>184</v>
      </c>
      <c r="E220" s="195" t="s">
        <v>3</v>
      </c>
      <c r="F220" s="196" t="s">
        <v>1596</v>
      </c>
      <c r="G220" s="13"/>
      <c r="H220" s="197">
        <v>150.5</v>
      </c>
      <c r="I220" s="198"/>
      <c r="J220" s="13"/>
      <c r="K220" s="13"/>
      <c r="L220" s="194"/>
      <c r="M220" s="199"/>
      <c r="N220" s="200"/>
      <c r="O220" s="200"/>
      <c r="P220" s="200"/>
      <c r="Q220" s="200"/>
      <c r="R220" s="200"/>
      <c r="S220" s="200"/>
      <c r="T220" s="20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5" t="s">
        <v>184</v>
      </c>
      <c r="AU220" s="195" t="s">
        <v>81</v>
      </c>
      <c r="AV220" s="13" t="s">
        <v>81</v>
      </c>
      <c r="AW220" s="13" t="s">
        <v>33</v>
      </c>
      <c r="AX220" s="13" t="s">
        <v>72</v>
      </c>
      <c r="AY220" s="195" t="s">
        <v>174</v>
      </c>
    </row>
    <row r="221" s="14" customFormat="1">
      <c r="A221" s="14"/>
      <c r="B221" s="202"/>
      <c r="C221" s="14"/>
      <c r="D221" s="189" t="s">
        <v>184</v>
      </c>
      <c r="E221" s="203" t="s">
        <v>3</v>
      </c>
      <c r="F221" s="204" t="s">
        <v>187</v>
      </c>
      <c r="G221" s="14"/>
      <c r="H221" s="205">
        <v>150.5</v>
      </c>
      <c r="I221" s="206"/>
      <c r="J221" s="14"/>
      <c r="K221" s="14"/>
      <c r="L221" s="202"/>
      <c r="M221" s="207"/>
      <c r="N221" s="208"/>
      <c r="O221" s="208"/>
      <c r="P221" s="208"/>
      <c r="Q221" s="208"/>
      <c r="R221" s="208"/>
      <c r="S221" s="208"/>
      <c r="T221" s="20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03" t="s">
        <v>184</v>
      </c>
      <c r="AU221" s="203" t="s">
        <v>81</v>
      </c>
      <c r="AV221" s="14" t="s">
        <v>111</v>
      </c>
      <c r="AW221" s="14" t="s">
        <v>33</v>
      </c>
      <c r="AX221" s="14" t="s">
        <v>79</v>
      </c>
      <c r="AY221" s="203" t="s">
        <v>174</v>
      </c>
    </row>
    <row r="222" s="2" customFormat="1" ht="16.5" customHeight="1">
      <c r="A222" s="40"/>
      <c r="B222" s="175"/>
      <c r="C222" s="176" t="s">
        <v>674</v>
      </c>
      <c r="D222" s="176" t="s">
        <v>176</v>
      </c>
      <c r="E222" s="177" t="s">
        <v>886</v>
      </c>
      <c r="F222" s="178" t="s">
        <v>887</v>
      </c>
      <c r="G222" s="179" t="s">
        <v>604</v>
      </c>
      <c r="H222" s="180">
        <v>40.75</v>
      </c>
      <c r="I222" s="181"/>
      <c r="J222" s="182">
        <f>ROUND(I222*H222,2)</f>
        <v>0</v>
      </c>
      <c r="K222" s="178" t="s">
        <v>180</v>
      </c>
      <c r="L222" s="41"/>
      <c r="M222" s="183" t="s">
        <v>3</v>
      </c>
      <c r="N222" s="184" t="s">
        <v>43</v>
      </c>
      <c r="O222" s="74"/>
      <c r="P222" s="185">
        <f>O222*H222</f>
        <v>0</v>
      </c>
      <c r="Q222" s="185">
        <v>0</v>
      </c>
      <c r="R222" s="185">
        <f>Q222*H222</f>
        <v>0</v>
      </c>
      <c r="S222" s="185">
        <v>0</v>
      </c>
      <c r="T222" s="18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187" t="s">
        <v>111</v>
      </c>
      <c r="AT222" s="187" t="s">
        <v>176</v>
      </c>
      <c r="AU222" s="187" t="s">
        <v>81</v>
      </c>
      <c r="AY222" s="21" t="s">
        <v>174</v>
      </c>
      <c r="BE222" s="188">
        <f>IF(N222="základní",J222,0)</f>
        <v>0</v>
      </c>
      <c r="BF222" s="188">
        <f>IF(N222="snížená",J222,0)</f>
        <v>0</v>
      </c>
      <c r="BG222" s="188">
        <f>IF(N222="zákl. přenesená",J222,0)</f>
        <v>0</v>
      </c>
      <c r="BH222" s="188">
        <f>IF(N222="sníž. přenesená",J222,0)</f>
        <v>0</v>
      </c>
      <c r="BI222" s="188">
        <f>IF(N222="nulová",J222,0)</f>
        <v>0</v>
      </c>
      <c r="BJ222" s="21" t="s">
        <v>79</v>
      </c>
      <c r="BK222" s="188">
        <f>ROUND(I222*H222,2)</f>
        <v>0</v>
      </c>
      <c r="BL222" s="21" t="s">
        <v>111</v>
      </c>
      <c r="BM222" s="187" t="s">
        <v>1597</v>
      </c>
    </row>
    <row r="223" s="12" customFormat="1" ht="22.8" customHeight="1">
      <c r="A223" s="12"/>
      <c r="B223" s="162"/>
      <c r="C223" s="12"/>
      <c r="D223" s="163" t="s">
        <v>71</v>
      </c>
      <c r="E223" s="173" t="s">
        <v>898</v>
      </c>
      <c r="F223" s="173" t="s">
        <v>899</v>
      </c>
      <c r="G223" s="12"/>
      <c r="H223" s="12"/>
      <c r="I223" s="165"/>
      <c r="J223" s="174">
        <f>BK223</f>
        <v>0</v>
      </c>
      <c r="K223" s="12"/>
      <c r="L223" s="162"/>
      <c r="M223" s="167"/>
      <c r="N223" s="168"/>
      <c r="O223" s="168"/>
      <c r="P223" s="169">
        <f>SUM(P224:P227)</f>
        <v>0</v>
      </c>
      <c r="Q223" s="168"/>
      <c r="R223" s="169">
        <f>SUM(R224:R227)</f>
        <v>0</v>
      </c>
      <c r="S223" s="168"/>
      <c r="T223" s="170">
        <f>SUM(T224:T227)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163" t="s">
        <v>79</v>
      </c>
      <c r="AT223" s="171" t="s">
        <v>71</v>
      </c>
      <c r="AU223" s="171" t="s">
        <v>79</v>
      </c>
      <c r="AY223" s="163" t="s">
        <v>174</v>
      </c>
      <c r="BK223" s="172">
        <f>SUM(BK224:BK227)</f>
        <v>0</v>
      </c>
    </row>
    <row r="224" s="2" customFormat="1">
      <c r="A224" s="40"/>
      <c r="B224" s="175"/>
      <c r="C224" s="176" t="s">
        <v>678</v>
      </c>
      <c r="D224" s="176" t="s">
        <v>176</v>
      </c>
      <c r="E224" s="177" t="s">
        <v>906</v>
      </c>
      <c r="F224" s="178" t="s">
        <v>907</v>
      </c>
      <c r="G224" s="179" t="s">
        <v>604</v>
      </c>
      <c r="H224" s="180">
        <v>71.578000000000003</v>
      </c>
      <c r="I224" s="181"/>
      <c r="J224" s="182">
        <f>ROUND(I224*H224,2)</f>
        <v>0</v>
      </c>
      <c r="K224" s="178" t="s">
        <v>180</v>
      </c>
      <c r="L224" s="41"/>
      <c r="M224" s="183" t="s">
        <v>3</v>
      </c>
      <c r="N224" s="184" t="s">
        <v>43</v>
      </c>
      <c r="O224" s="74"/>
      <c r="P224" s="185">
        <f>O224*H224</f>
        <v>0</v>
      </c>
      <c r="Q224" s="185">
        <v>0</v>
      </c>
      <c r="R224" s="185">
        <f>Q224*H224</f>
        <v>0</v>
      </c>
      <c r="S224" s="185">
        <v>0</v>
      </c>
      <c r="T224" s="18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187" t="s">
        <v>111</v>
      </c>
      <c r="AT224" s="187" t="s">
        <v>176</v>
      </c>
      <c r="AU224" s="187" t="s">
        <v>81</v>
      </c>
      <c r="AY224" s="21" t="s">
        <v>174</v>
      </c>
      <c r="BE224" s="188">
        <f>IF(N224="základní",J224,0)</f>
        <v>0</v>
      </c>
      <c r="BF224" s="188">
        <f>IF(N224="snížená",J224,0)</f>
        <v>0</v>
      </c>
      <c r="BG224" s="188">
        <f>IF(N224="zákl. přenesená",J224,0)</f>
        <v>0</v>
      </c>
      <c r="BH224" s="188">
        <f>IF(N224="sníž. přenesená",J224,0)</f>
        <v>0</v>
      </c>
      <c r="BI224" s="188">
        <f>IF(N224="nulová",J224,0)</f>
        <v>0</v>
      </c>
      <c r="BJ224" s="21" t="s">
        <v>79</v>
      </c>
      <c r="BK224" s="188">
        <f>ROUND(I224*H224,2)</f>
        <v>0</v>
      </c>
      <c r="BL224" s="21" t="s">
        <v>111</v>
      </c>
      <c r="BM224" s="187" t="s">
        <v>1598</v>
      </c>
    </row>
    <row r="225" s="13" customFormat="1">
      <c r="A225" s="13"/>
      <c r="B225" s="194"/>
      <c r="C225" s="13"/>
      <c r="D225" s="189" t="s">
        <v>184</v>
      </c>
      <c r="E225" s="195" t="s">
        <v>3</v>
      </c>
      <c r="F225" s="196" t="s">
        <v>1599</v>
      </c>
      <c r="G225" s="13"/>
      <c r="H225" s="197">
        <v>198.99199999999999</v>
      </c>
      <c r="I225" s="198"/>
      <c r="J225" s="13"/>
      <c r="K225" s="13"/>
      <c r="L225" s="194"/>
      <c r="M225" s="199"/>
      <c r="N225" s="200"/>
      <c r="O225" s="200"/>
      <c r="P225" s="200"/>
      <c r="Q225" s="200"/>
      <c r="R225" s="200"/>
      <c r="S225" s="200"/>
      <c r="T225" s="20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5" t="s">
        <v>184</v>
      </c>
      <c r="AU225" s="195" t="s">
        <v>81</v>
      </c>
      <c r="AV225" s="13" t="s">
        <v>81</v>
      </c>
      <c r="AW225" s="13" t="s">
        <v>33</v>
      </c>
      <c r="AX225" s="13" t="s">
        <v>72</v>
      </c>
      <c r="AY225" s="195" t="s">
        <v>174</v>
      </c>
    </row>
    <row r="226" s="13" customFormat="1">
      <c r="A226" s="13"/>
      <c r="B226" s="194"/>
      <c r="C226" s="13"/>
      <c r="D226" s="189" t="s">
        <v>184</v>
      </c>
      <c r="E226" s="195" t="s">
        <v>3</v>
      </c>
      <c r="F226" s="196" t="s">
        <v>1600</v>
      </c>
      <c r="G226" s="13"/>
      <c r="H226" s="197">
        <v>-127.414</v>
      </c>
      <c r="I226" s="198"/>
      <c r="J226" s="13"/>
      <c r="K226" s="13"/>
      <c r="L226" s="194"/>
      <c r="M226" s="199"/>
      <c r="N226" s="200"/>
      <c r="O226" s="200"/>
      <c r="P226" s="200"/>
      <c r="Q226" s="200"/>
      <c r="R226" s="200"/>
      <c r="S226" s="200"/>
      <c r="T226" s="20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5" t="s">
        <v>184</v>
      </c>
      <c r="AU226" s="195" t="s">
        <v>81</v>
      </c>
      <c r="AV226" s="13" t="s">
        <v>81</v>
      </c>
      <c r="AW226" s="13" t="s">
        <v>33</v>
      </c>
      <c r="AX226" s="13" t="s">
        <v>72</v>
      </c>
      <c r="AY226" s="195" t="s">
        <v>174</v>
      </c>
    </row>
    <row r="227" s="14" customFormat="1">
      <c r="A227" s="14"/>
      <c r="B227" s="202"/>
      <c r="C227" s="14"/>
      <c r="D227" s="189" t="s">
        <v>184</v>
      </c>
      <c r="E227" s="203" t="s">
        <v>3</v>
      </c>
      <c r="F227" s="204" t="s">
        <v>187</v>
      </c>
      <c r="G227" s="14"/>
      <c r="H227" s="205">
        <v>71.578000000000003</v>
      </c>
      <c r="I227" s="206"/>
      <c r="J227" s="14"/>
      <c r="K227" s="14"/>
      <c r="L227" s="202"/>
      <c r="M227" s="207"/>
      <c r="N227" s="208"/>
      <c r="O227" s="208"/>
      <c r="P227" s="208"/>
      <c r="Q227" s="208"/>
      <c r="R227" s="208"/>
      <c r="S227" s="208"/>
      <c r="T227" s="20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03" t="s">
        <v>184</v>
      </c>
      <c r="AU227" s="203" t="s">
        <v>81</v>
      </c>
      <c r="AV227" s="14" t="s">
        <v>111</v>
      </c>
      <c r="AW227" s="14" t="s">
        <v>33</v>
      </c>
      <c r="AX227" s="14" t="s">
        <v>79</v>
      </c>
      <c r="AY227" s="203" t="s">
        <v>174</v>
      </c>
    </row>
    <row r="228" s="12" customFormat="1" ht="25.92" customHeight="1">
      <c r="A228" s="12"/>
      <c r="B228" s="162"/>
      <c r="C228" s="12"/>
      <c r="D228" s="163" t="s">
        <v>71</v>
      </c>
      <c r="E228" s="164" t="s">
        <v>1428</v>
      </c>
      <c r="F228" s="164" t="s">
        <v>1429</v>
      </c>
      <c r="G228" s="12"/>
      <c r="H228" s="12"/>
      <c r="I228" s="165"/>
      <c r="J228" s="166">
        <f>BK228</f>
        <v>0</v>
      </c>
      <c r="K228" s="12"/>
      <c r="L228" s="162"/>
      <c r="M228" s="167"/>
      <c r="N228" s="168"/>
      <c r="O228" s="168"/>
      <c r="P228" s="169">
        <f>P229</f>
        <v>0</v>
      </c>
      <c r="Q228" s="168"/>
      <c r="R228" s="169">
        <f>R229</f>
        <v>0.0033400000000000001</v>
      </c>
      <c r="S228" s="168"/>
      <c r="T228" s="170">
        <f>T229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163" t="s">
        <v>81</v>
      </c>
      <c r="AT228" s="171" t="s">
        <v>71</v>
      </c>
      <c r="AU228" s="171" t="s">
        <v>72</v>
      </c>
      <c r="AY228" s="163" t="s">
        <v>174</v>
      </c>
      <c r="BK228" s="172">
        <f>BK229</f>
        <v>0</v>
      </c>
    </row>
    <row r="229" s="12" customFormat="1" ht="22.8" customHeight="1">
      <c r="A229" s="12"/>
      <c r="B229" s="162"/>
      <c r="C229" s="12"/>
      <c r="D229" s="163" t="s">
        <v>71</v>
      </c>
      <c r="E229" s="173" t="s">
        <v>1601</v>
      </c>
      <c r="F229" s="173" t="s">
        <v>1602</v>
      </c>
      <c r="G229" s="12"/>
      <c r="H229" s="12"/>
      <c r="I229" s="165"/>
      <c r="J229" s="174">
        <f>BK229</f>
        <v>0</v>
      </c>
      <c r="K229" s="12"/>
      <c r="L229" s="162"/>
      <c r="M229" s="167"/>
      <c r="N229" s="168"/>
      <c r="O229" s="168"/>
      <c r="P229" s="169">
        <f>SUM(P230:P255)</f>
        <v>0</v>
      </c>
      <c r="Q229" s="168"/>
      <c r="R229" s="169">
        <f>SUM(R230:R255)</f>
        <v>0.0033400000000000001</v>
      </c>
      <c r="S229" s="168"/>
      <c r="T229" s="170">
        <f>SUM(T230:T255)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163" t="s">
        <v>81</v>
      </c>
      <c r="AT229" s="171" t="s">
        <v>71</v>
      </c>
      <c r="AU229" s="171" t="s">
        <v>79</v>
      </c>
      <c r="AY229" s="163" t="s">
        <v>174</v>
      </c>
      <c r="BK229" s="172">
        <f>SUM(BK230:BK255)</f>
        <v>0</v>
      </c>
    </row>
    <row r="230" s="2" customFormat="1" ht="21.75" customHeight="1">
      <c r="A230" s="40"/>
      <c r="B230" s="175"/>
      <c r="C230" s="176" t="s">
        <v>682</v>
      </c>
      <c r="D230" s="176" t="s">
        <v>176</v>
      </c>
      <c r="E230" s="177" t="s">
        <v>1603</v>
      </c>
      <c r="F230" s="178" t="s">
        <v>1604</v>
      </c>
      <c r="G230" s="179" t="s">
        <v>666</v>
      </c>
      <c r="H230" s="180">
        <v>1</v>
      </c>
      <c r="I230" s="181"/>
      <c r="J230" s="182">
        <f>ROUND(I230*H230,2)</f>
        <v>0</v>
      </c>
      <c r="K230" s="178" t="s">
        <v>180</v>
      </c>
      <c r="L230" s="41"/>
      <c r="M230" s="183" t="s">
        <v>3</v>
      </c>
      <c r="N230" s="184" t="s">
        <v>43</v>
      </c>
      <c r="O230" s="74"/>
      <c r="P230" s="185">
        <f>O230*H230</f>
        <v>0</v>
      </c>
      <c r="Q230" s="185">
        <v>0.00056999999999999998</v>
      </c>
      <c r="R230" s="185">
        <f>Q230*H230</f>
        <v>0.00056999999999999998</v>
      </c>
      <c r="S230" s="185">
        <v>0</v>
      </c>
      <c r="T230" s="18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187" t="s">
        <v>351</v>
      </c>
      <c r="AT230" s="187" t="s">
        <v>176</v>
      </c>
      <c r="AU230" s="187" t="s">
        <v>81</v>
      </c>
      <c r="AY230" s="21" t="s">
        <v>174</v>
      </c>
      <c r="BE230" s="188">
        <f>IF(N230="základní",J230,0)</f>
        <v>0</v>
      </c>
      <c r="BF230" s="188">
        <f>IF(N230="snížená",J230,0)</f>
        <v>0</v>
      </c>
      <c r="BG230" s="188">
        <f>IF(N230="zákl. přenesená",J230,0)</f>
        <v>0</v>
      </c>
      <c r="BH230" s="188">
        <f>IF(N230="sníž. přenesená",J230,0)</f>
        <v>0</v>
      </c>
      <c r="BI230" s="188">
        <f>IF(N230="nulová",J230,0)</f>
        <v>0</v>
      </c>
      <c r="BJ230" s="21" t="s">
        <v>79</v>
      </c>
      <c r="BK230" s="188">
        <f>ROUND(I230*H230,2)</f>
        <v>0</v>
      </c>
      <c r="BL230" s="21" t="s">
        <v>351</v>
      </c>
      <c r="BM230" s="187" t="s">
        <v>1605</v>
      </c>
    </row>
    <row r="231" s="2" customFormat="1" ht="16.5" customHeight="1">
      <c r="A231" s="40"/>
      <c r="B231" s="175"/>
      <c r="C231" s="176" t="s">
        <v>686</v>
      </c>
      <c r="D231" s="176" t="s">
        <v>176</v>
      </c>
      <c r="E231" s="177" t="s">
        <v>1606</v>
      </c>
      <c r="F231" s="178" t="s">
        <v>1607</v>
      </c>
      <c r="G231" s="179" t="s">
        <v>666</v>
      </c>
      <c r="H231" s="180">
        <v>3</v>
      </c>
      <c r="I231" s="181"/>
      <c r="J231" s="182">
        <f>ROUND(I231*H231,2)</f>
        <v>0</v>
      </c>
      <c r="K231" s="178" t="s">
        <v>180</v>
      </c>
      <c r="L231" s="41"/>
      <c r="M231" s="183" t="s">
        <v>3</v>
      </c>
      <c r="N231" s="184" t="s">
        <v>43</v>
      </c>
      <c r="O231" s="74"/>
      <c r="P231" s="185">
        <f>O231*H231</f>
        <v>0</v>
      </c>
      <c r="Q231" s="185">
        <v>2.0000000000000002E-05</v>
      </c>
      <c r="R231" s="185">
        <f>Q231*H231</f>
        <v>6.0000000000000008E-05</v>
      </c>
      <c r="S231" s="185">
        <v>0</v>
      </c>
      <c r="T231" s="18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187" t="s">
        <v>351</v>
      </c>
      <c r="AT231" s="187" t="s">
        <v>176</v>
      </c>
      <c r="AU231" s="187" t="s">
        <v>81</v>
      </c>
      <c r="AY231" s="21" t="s">
        <v>174</v>
      </c>
      <c r="BE231" s="188">
        <f>IF(N231="základní",J231,0)</f>
        <v>0</v>
      </c>
      <c r="BF231" s="188">
        <f>IF(N231="snížená",J231,0)</f>
        <v>0</v>
      </c>
      <c r="BG231" s="188">
        <f>IF(N231="zákl. přenesená",J231,0)</f>
        <v>0</v>
      </c>
      <c r="BH231" s="188">
        <f>IF(N231="sníž. přenesená",J231,0)</f>
        <v>0</v>
      </c>
      <c r="BI231" s="188">
        <f>IF(N231="nulová",J231,0)</f>
        <v>0</v>
      </c>
      <c r="BJ231" s="21" t="s">
        <v>79</v>
      </c>
      <c r="BK231" s="188">
        <f>ROUND(I231*H231,2)</f>
        <v>0</v>
      </c>
      <c r="BL231" s="21" t="s">
        <v>351</v>
      </c>
      <c r="BM231" s="187" t="s">
        <v>1608</v>
      </c>
    </row>
    <row r="232" s="13" customFormat="1">
      <c r="A232" s="13"/>
      <c r="B232" s="194"/>
      <c r="C232" s="13"/>
      <c r="D232" s="189" t="s">
        <v>184</v>
      </c>
      <c r="E232" s="195" t="s">
        <v>3</v>
      </c>
      <c r="F232" s="196" t="s">
        <v>1609</v>
      </c>
      <c r="G232" s="13"/>
      <c r="H232" s="197">
        <v>1</v>
      </c>
      <c r="I232" s="198"/>
      <c r="J232" s="13"/>
      <c r="K232" s="13"/>
      <c r="L232" s="194"/>
      <c r="M232" s="199"/>
      <c r="N232" s="200"/>
      <c r="O232" s="200"/>
      <c r="P232" s="200"/>
      <c r="Q232" s="200"/>
      <c r="R232" s="200"/>
      <c r="S232" s="200"/>
      <c r="T232" s="20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5" t="s">
        <v>184</v>
      </c>
      <c r="AU232" s="195" t="s">
        <v>81</v>
      </c>
      <c r="AV232" s="13" t="s">
        <v>81</v>
      </c>
      <c r="AW232" s="13" t="s">
        <v>33</v>
      </c>
      <c r="AX232" s="13" t="s">
        <v>72</v>
      </c>
      <c r="AY232" s="195" t="s">
        <v>174</v>
      </c>
    </row>
    <row r="233" s="13" customFormat="1">
      <c r="A233" s="13"/>
      <c r="B233" s="194"/>
      <c r="C233" s="13"/>
      <c r="D233" s="189" t="s">
        <v>184</v>
      </c>
      <c r="E233" s="195" t="s">
        <v>3</v>
      </c>
      <c r="F233" s="196" t="s">
        <v>1610</v>
      </c>
      <c r="G233" s="13"/>
      <c r="H233" s="197">
        <v>1</v>
      </c>
      <c r="I233" s="198"/>
      <c r="J233" s="13"/>
      <c r="K233" s="13"/>
      <c r="L233" s="194"/>
      <c r="M233" s="199"/>
      <c r="N233" s="200"/>
      <c r="O233" s="200"/>
      <c r="P233" s="200"/>
      <c r="Q233" s="200"/>
      <c r="R233" s="200"/>
      <c r="S233" s="200"/>
      <c r="T233" s="20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5" t="s">
        <v>184</v>
      </c>
      <c r="AU233" s="195" t="s">
        <v>81</v>
      </c>
      <c r="AV233" s="13" t="s">
        <v>81</v>
      </c>
      <c r="AW233" s="13" t="s">
        <v>33</v>
      </c>
      <c r="AX233" s="13" t="s">
        <v>72</v>
      </c>
      <c r="AY233" s="195" t="s">
        <v>174</v>
      </c>
    </row>
    <row r="234" s="13" customFormat="1">
      <c r="A234" s="13"/>
      <c r="B234" s="194"/>
      <c r="C234" s="13"/>
      <c r="D234" s="189" t="s">
        <v>184</v>
      </c>
      <c r="E234" s="195" t="s">
        <v>3</v>
      </c>
      <c r="F234" s="196" t="s">
        <v>1611</v>
      </c>
      <c r="G234" s="13"/>
      <c r="H234" s="197">
        <v>1</v>
      </c>
      <c r="I234" s="198"/>
      <c r="J234" s="13"/>
      <c r="K234" s="13"/>
      <c r="L234" s="194"/>
      <c r="M234" s="199"/>
      <c r="N234" s="200"/>
      <c r="O234" s="200"/>
      <c r="P234" s="200"/>
      <c r="Q234" s="200"/>
      <c r="R234" s="200"/>
      <c r="S234" s="200"/>
      <c r="T234" s="20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5" t="s">
        <v>184</v>
      </c>
      <c r="AU234" s="195" t="s">
        <v>81</v>
      </c>
      <c r="AV234" s="13" t="s">
        <v>81</v>
      </c>
      <c r="AW234" s="13" t="s">
        <v>33</v>
      </c>
      <c r="AX234" s="13" t="s">
        <v>72</v>
      </c>
      <c r="AY234" s="195" t="s">
        <v>174</v>
      </c>
    </row>
    <row r="235" s="14" customFormat="1">
      <c r="A235" s="14"/>
      <c r="B235" s="202"/>
      <c r="C235" s="14"/>
      <c r="D235" s="189" t="s">
        <v>184</v>
      </c>
      <c r="E235" s="203" t="s">
        <v>3</v>
      </c>
      <c r="F235" s="204" t="s">
        <v>187</v>
      </c>
      <c r="G235" s="14"/>
      <c r="H235" s="205">
        <v>3</v>
      </c>
      <c r="I235" s="206"/>
      <c r="J235" s="14"/>
      <c r="K235" s="14"/>
      <c r="L235" s="202"/>
      <c r="M235" s="207"/>
      <c r="N235" s="208"/>
      <c r="O235" s="208"/>
      <c r="P235" s="208"/>
      <c r="Q235" s="208"/>
      <c r="R235" s="208"/>
      <c r="S235" s="208"/>
      <c r="T235" s="20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03" t="s">
        <v>184</v>
      </c>
      <c r="AU235" s="203" t="s">
        <v>81</v>
      </c>
      <c r="AV235" s="14" t="s">
        <v>111</v>
      </c>
      <c r="AW235" s="14" t="s">
        <v>33</v>
      </c>
      <c r="AX235" s="14" t="s">
        <v>79</v>
      </c>
      <c r="AY235" s="203" t="s">
        <v>174</v>
      </c>
    </row>
    <row r="236" s="2" customFormat="1" ht="16.5" customHeight="1">
      <c r="A236" s="40"/>
      <c r="B236" s="175"/>
      <c r="C236" s="225" t="s">
        <v>690</v>
      </c>
      <c r="D236" s="225" t="s">
        <v>615</v>
      </c>
      <c r="E236" s="226" t="s">
        <v>1612</v>
      </c>
      <c r="F236" s="227" t="s">
        <v>1613</v>
      </c>
      <c r="G236" s="228" t="s">
        <v>666</v>
      </c>
      <c r="H236" s="229">
        <v>1</v>
      </c>
      <c r="I236" s="230"/>
      <c r="J236" s="231">
        <f>ROUND(I236*H236,2)</f>
        <v>0</v>
      </c>
      <c r="K236" s="227" t="s">
        <v>180</v>
      </c>
      <c r="L236" s="232"/>
      <c r="M236" s="233" t="s">
        <v>3</v>
      </c>
      <c r="N236" s="234" t="s">
        <v>43</v>
      </c>
      <c r="O236" s="74"/>
      <c r="P236" s="185">
        <f>O236*H236</f>
        <v>0</v>
      </c>
      <c r="Q236" s="185">
        <v>6.9999999999999994E-05</v>
      </c>
      <c r="R236" s="185">
        <f>Q236*H236</f>
        <v>6.9999999999999994E-05</v>
      </c>
      <c r="S236" s="185">
        <v>0</v>
      </c>
      <c r="T236" s="18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187" t="s">
        <v>614</v>
      </c>
      <c r="AT236" s="187" t="s">
        <v>615</v>
      </c>
      <c r="AU236" s="187" t="s">
        <v>81</v>
      </c>
      <c r="AY236" s="21" t="s">
        <v>174</v>
      </c>
      <c r="BE236" s="188">
        <f>IF(N236="základní",J236,0)</f>
        <v>0</v>
      </c>
      <c r="BF236" s="188">
        <f>IF(N236="snížená",J236,0)</f>
        <v>0</v>
      </c>
      <c r="BG236" s="188">
        <f>IF(N236="zákl. přenesená",J236,0)</f>
        <v>0</v>
      </c>
      <c r="BH236" s="188">
        <f>IF(N236="sníž. přenesená",J236,0)</f>
        <v>0</v>
      </c>
      <c r="BI236" s="188">
        <f>IF(N236="nulová",J236,0)</f>
        <v>0</v>
      </c>
      <c r="BJ236" s="21" t="s">
        <v>79</v>
      </c>
      <c r="BK236" s="188">
        <f>ROUND(I236*H236,2)</f>
        <v>0</v>
      </c>
      <c r="BL236" s="21" t="s">
        <v>351</v>
      </c>
      <c r="BM236" s="187" t="s">
        <v>1614</v>
      </c>
    </row>
    <row r="237" s="2" customFormat="1" ht="16.5" customHeight="1">
      <c r="A237" s="40"/>
      <c r="B237" s="175"/>
      <c r="C237" s="225" t="s">
        <v>696</v>
      </c>
      <c r="D237" s="225" t="s">
        <v>615</v>
      </c>
      <c r="E237" s="226" t="s">
        <v>1615</v>
      </c>
      <c r="F237" s="227" t="s">
        <v>1616</v>
      </c>
      <c r="G237" s="228" t="s">
        <v>666</v>
      </c>
      <c r="H237" s="229">
        <v>1</v>
      </c>
      <c r="I237" s="230"/>
      <c r="J237" s="231">
        <f>ROUND(I237*H237,2)</f>
        <v>0</v>
      </c>
      <c r="K237" s="227" t="s">
        <v>180</v>
      </c>
      <c r="L237" s="232"/>
      <c r="M237" s="233" t="s">
        <v>3</v>
      </c>
      <c r="N237" s="234" t="s">
        <v>43</v>
      </c>
      <c r="O237" s="74"/>
      <c r="P237" s="185">
        <f>O237*H237</f>
        <v>0</v>
      </c>
      <c r="Q237" s="185">
        <v>9.0000000000000006E-05</v>
      </c>
      <c r="R237" s="185">
        <f>Q237*H237</f>
        <v>9.0000000000000006E-05</v>
      </c>
      <c r="S237" s="185">
        <v>0</v>
      </c>
      <c r="T237" s="18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187" t="s">
        <v>614</v>
      </c>
      <c r="AT237" s="187" t="s">
        <v>615</v>
      </c>
      <c r="AU237" s="187" t="s">
        <v>81</v>
      </c>
      <c r="AY237" s="21" t="s">
        <v>174</v>
      </c>
      <c r="BE237" s="188">
        <f>IF(N237="základní",J237,0)</f>
        <v>0</v>
      </c>
      <c r="BF237" s="188">
        <f>IF(N237="snížená",J237,0)</f>
        <v>0</v>
      </c>
      <c r="BG237" s="188">
        <f>IF(N237="zákl. přenesená",J237,0)</f>
        <v>0</v>
      </c>
      <c r="BH237" s="188">
        <f>IF(N237="sníž. přenesená",J237,0)</f>
        <v>0</v>
      </c>
      <c r="BI237" s="188">
        <f>IF(N237="nulová",J237,0)</f>
        <v>0</v>
      </c>
      <c r="BJ237" s="21" t="s">
        <v>79</v>
      </c>
      <c r="BK237" s="188">
        <f>ROUND(I237*H237,2)</f>
        <v>0</v>
      </c>
      <c r="BL237" s="21" t="s">
        <v>351</v>
      </c>
      <c r="BM237" s="187" t="s">
        <v>1617</v>
      </c>
    </row>
    <row r="238" s="2" customFormat="1" ht="16.5" customHeight="1">
      <c r="A238" s="40"/>
      <c r="B238" s="175"/>
      <c r="C238" s="225" t="s">
        <v>701</v>
      </c>
      <c r="D238" s="225" t="s">
        <v>615</v>
      </c>
      <c r="E238" s="226" t="s">
        <v>1618</v>
      </c>
      <c r="F238" s="227" t="s">
        <v>1619</v>
      </c>
      <c r="G238" s="228" t="s">
        <v>666</v>
      </c>
      <c r="H238" s="229">
        <v>1</v>
      </c>
      <c r="I238" s="230"/>
      <c r="J238" s="231">
        <f>ROUND(I238*H238,2)</f>
        <v>0</v>
      </c>
      <c r="K238" s="227" t="s">
        <v>180</v>
      </c>
      <c r="L238" s="232"/>
      <c r="M238" s="233" t="s">
        <v>3</v>
      </c>
      <c r="N238" s="234" t="s">
        <v>43</v>
      </c>
      <c r="O238" s="74"/>
      <c r="P238" s="185">
        <f>O238*H238</f>
        <v>0</v>
      </c>
      <c r="Q238" s="185">
        <v>0.00014999999999999999</v>
      </c>
      <c r="R238" s="185">
        <f>Q238*H238</f>
        <v>0.00014999999999999999</v>
      </c>
      <c r="S238" s="185">
        <v>0</v>
      </c>
      <c r="T238" s="18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187" t="s">
        <v>614</v>
      </c>
      <c r="AT238" s="187" t="s">
        <v>615</v>
      </c>
      <c r="AU238" s="187" t="s">
        <v>81</v>
      </c>
      <c r="AY238" s="21" t="s">
        <v>174</v>
      </c>
      <c r="BE238" s="188">
        <f>IF(N238="základní",J238,0)</f>
        <v>0</v>
      </c>
      <c r="BF238" s="188">
        <f>IF(N238="snížená",J238,0)</f>
        <v>0</v>
      </c>
      <c r="BG238" s="188">
        <f>IF(N238="zákl. přenesená",J238,0)</f>
        <v>0</v>
      </c>
      <c r="BH238" s="188">
        <f>IF(N238="sníž. přenesená",J238,0)</f>
        <v>0</v>
      </c>
      <c r="BI238" s="188">
        <f>IF(N238="nulová",J238,0)</f>
        <v>0</v>
      </c>
      <c r="BJ238" s="21" t="s">
        <v>79</v>
      </c>
      <c r="BK238" s="188">
        <f>ROUND(I238*H238,2)</f>
        <v>0</v>
      </c>
      <c r="BL238" s="21" t="s">
        <v>351</v>
      </c>
      <c r="BM238" s="187" t="s">
        <v>1620</v>
      </c>
    </row>
    <row r="239" s="2" customFormat="1" ht="16.5" customHeight="1">
      <c r="A239" s="40"/>
      <c r="B239" s="175"/>
      <c r="C239" s="176" t="s">
        <v>705</v>
      </c>
      <c r="D239" s="176" t="s">
        <v>176</v>
      </c>
      <c r="E239" s="177" t="s">
        <v>1621</v>
      </c>
      <c r="F239" s="178" t="s">
        <v>1622</v>
      </c>
      <c r="G239" s="179" t="s">
        <v>666</v>
      </c>
      <c r="H239" s="180">
        <v>4</v>
      </c>
      <c r="I239" s="181"/>
      <c r="J239" s="182">
        <f>ROUND(I239*H239,2)</f>
        <v>0</v>
      </c>
      <c r="K239" s="178" t="s">
        <v>180</v>
      </c>
      <c r="L239" s="41"/>
      <c r="M239" s="183" t="s">
        <v>3</v>
      </c>
      <c r="N239" s="184" t="s">
        <v>43</v>
      </c>
      <c r="O239" s="74"/>
      <c r="P239" s="185">
        <f>O239*H239</f>
        <v>0</v>
      </c>
      <c r="Q239" s="185">
        <v>2.0000000000000002E-05</v>
      </c>
      <c r="R239" s="185">
        <f>Q239*H239</f>
        <v>8.0000000000000007E-05</v>
      </c>
      <c r="S239" s="185">
        <v>0</v>
      </c>
      <c r="T239" s="18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187" t="s">
        <v>351</v>
      </c>
      <c r="AT239" s="187" t="s">
        <v>176</v>
      </c>
      <c r="AU239" s="187" t="s">
        <v>81</v>
      </c>
      <c r="AY239" s="21" t="s">
        <v>174</v>
      </c>
      <c r="BE239" s="188">
        <f>IF(N239="základní",J239,0)</f>
        <v>0</v>
      </c>
      <c r="BF239" s="188">
        <f>IF(N239="snížená",J239,0)</f>
        <v>0</v>
      </c>
      <c r="BG239" s="188">
        <f>IF(N239="zákl. přenesená",J239,0)</f>
        <v>0</v>
      </c>
      <c r="BH239" s="188">
        <f>IF(N239="sníž. přenesená",J239,0)</f>
        <v>0</v>
      </c>
      <c r="BI239" s="188">
        <f>IF(N239="nulová",J239,0)</f>
        <v>0</v>
      </c>
      <c r="BJ239" s="21" t="s">
        <v>79</v>
      </c>
      <c r="BK239" s="188">
        <f>ROUND(I239*H239,2)</f>
        <v>0</v>
      </c>
      <c r="BL239" s="21" t="s">
        <v>351</v>
      </c>
      <c r="BM239" s="187" t="s">
        <v>1623</v>
      </c>
    </row>
    <row r="240" s="13" customFormat="1">
      <c r="A240" s="13"/>
      <c r="B240" s="194"/>
      <c r="C240" s="13"/>
      <c r="D240" s="189" t="s">
        <v>184</v>
      </c>
      <c r="E240" s="195" t="s">
        <v>3</v>
      </c>
      <c r="F240" s="196" t="s">
        <v>1624</v>
      </c>
      <c r="G240" s="13"/>
      <c r="H240" s="197">
        <v>1</v>
      </c>
      <c r="I240" s="198"/>
      <c r="J240" s="13"/>
      <c r="K240" s="13"/>
      <c r="L240" s="194"/>
      <c r="M240" s="199"/>
      <c r="N240" s="200"/>
      <c r="O240" s="200"/>
      <c r="P240" s="200"/>
      <c r="Q240" s="200"/>
      <c r="R240" s="200"/>
      <c r="S240" s="200"/>
      <c r="T240" s="20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5" t="s">
        <v>184</v>
      </c>
      <c r="AU240" s="195" t="s">
        <v>81</v>
      </c>
      <c r="AV240" s="13" t="s">
        <v>81</v>
      </c>
      <c r="AW240" s="13" t="s">
        <v>33</v>
      </c>
      <c r="AX240" s="13" t="s">
        <v>72</v>
      </c>
      <c r="AY240" s="195" t="s">
        <v>174</v>
      </c>
    </row>
    <row r="241" s="13" customFormat="1">
      <c r="A241" s="13"/>
      <c r="B241" s="194"/>
      <c r="C241" s="13"/>
      <c r="D241" s="189" t="s">
        <v>184</v>
      </c>
      <c r="E241" s="195" t="s">
        <v>3</v>
      </c>
      <c r="F241" s="196" t="s">
        <v>1625</v>
      </c>
      <c r="G241" s="13"/>
      <c r="H241" s="197">
        <v>1</v>
      </c>
      <c r="I241" s="198"/>
      <c r="J241" s="13"/>
      <c r="K241" s="13"/>
      <c r="L241" s="194"/>
      <c r="M241" s="199"/>
      <c r="N241" s="200"/>
      <c r="O241" s="200"/>
      <c r="P241" s="200"/>
      <c r="Q241" s="200"/>
      <c r="R241" s="200"/>
      <c r="S241" s="200"/>
      <c r="T241" s="20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95" t="s">
        <v>184</v>
      </c>
      <c r="AU241" s="195" t="s">
        <v>81</v>
      </c>
      <c r="AV241" s="13" t="s">
        <v>81</v>
      </c>
      <c r="AW241" s="13" t="s">
        <v>33</v>
      </c>
      <c r="AX241" s="13" t="s">
        <v>72</v>
      </c>
      <c r="AY241" s="195" t="s">
        <v>174</v>
      </c>
    </row>
    <row r="242" s="13" customFormat="1">
      <c r="A242" s="13"/>
      <c r="B242" s="194"/>
      <c r="C242" s="13"/>
      <c r="D242" s="189" t="s">
        <v>184</v>
      </c>
      <c r="E242" s="195" t="s">
        <v>3</v>
      </c>
      <c r="F242" s="196" t="s">
        <v>1626</v>
      </c>
      <c r="G242" s="13"/>
      <c r="H242" s="197">
        <v>1</v>
      </c>
      <c r="I242" s="198"/>
      <c r="J242" s="13"/>
      <c r="K242" s="13"/>
      <c r="L242" s="194"/>
      <c r="M242" s="199"/>
      <c r="N242" s="200"/>
      <c r="O242" s="200"/>
      <c r="P242" s="200"/>
      <c r="Q242" s="200"/>
      <c r="R242" s="200"/>
      <c r="S242" s="200"/>
      <c r="T242" s="20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5" t="s">
        <v>184</v>
      </c>
      <c r="AU242" s="195" t="s">
        <v>81</v>
      </c>
      <c r="AV242" s="13" t="s">
        <v>81</v>
      </c>
      <c r="AW242" s="13" t="s">
        <v>33</v>
      </c>
      <c r="AX242" s="13" t="s">
        <v>72</v>
      </c>
      <c r="AY242" s="195" t="s">
        <v>174</v>
      </c>
    </row>
    <row r="243" s="13" customFormat="1">
      <c r="A243" s="13"/>
      <c r="B243" s="194"/>
      <c r="C243" s="13"/>
      <c r="D243" s="189" t="s">
        <v>184</v>
      </c>
      <c r="E243" s="195" t="s">
        <v>3</v>
      </c>
      <c r="F243" s="196" t="s">
        <v>1627</v>
      </c>
      <c r="G243" s="13"/>
      <c r="H243" s="197">
        <v>1</v>
      </c>
      <c r="I243" s="198"/>
      <c r="J243" s="13"/>
      <c r="K243" s="13"/>
      <c r="L243" s="194"/>
      <c r="M243" s="199"/>
      <c r="N243" s="200"/>
      <c r="O243" s="200"/>
      <c r="P243" s="200"/>
      <c r="Q243" s="200"/>
      <c r="R243" s="200"/>
      <c r="S243" s="200"/>
      <c r="T243" s="20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95" t="s">
        <v>184</v>
      </c>
      <c r="AU243" s="195" t="s">
        <v>81</v>
      </c>
      <c r="AV243" s="13" t="s">
        <v>81</v>
      </c>
      <c r="AW243" s="13" t="s">
        <v>33</v>
      </c>
      <c r="AX243" s="13" t="s">
        <v>72</v>
      </c>
      <c r="AY243" s="195" t="s">
        <v>174</v>
      </c>
    </row>
    <row r="244" s="14" customFormat="1">
      <c r="A244" s="14"/>
      <c r="B244" s="202"/>
      <c r="C244" s="14"/>
      <c r="D244" s="189" t="s">
        <v>184</v>
      </c>
      <c r="E244" s="203" t="s">
        <v>3</v>
      </c>
      <c r="F244" s="204" t="s">
        <v>187</v>
      </c>
      <c r="G244" s="14"/>
      <c r="H244" s="205">
        <v>4</v>
      </c>
      <c r="I244" s="206"/>
      <c r="J244" s="14"/>
      <c r="K244" s="14"/>
      <c r="L244" s="202"/>
      <c r="M244" s="207"/>
      <c r="N244" s="208"/>
      <c r="O244" s="208"/>
      <c r="P244" s="208"/>
      <c r="Q244" s="208"/>
      <c r="R244" s="208"/>
      <c r="S244" s="208"/>
      <c r="T244" s="20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03" t="s">
        <v>184</v>
      </c>
      <c r="AU244" s="203" t="s">
        <v>81</v>
      </c>
      <c r="AV244" s="14" t="s">
        <v>111</v>
      </c>
      <c r="AW244" s="14" t="s">
        <v>33</v>
      </c>
      <c r="AX244" s="14" t="s">
        <v>79</v>
      </c>
      <c r="AY244" s="203" t="s">
        <v>174</v>
      </c>
    </row>
    <row r="245" s="2" customFormat="1" ht="16.5" customHeight="1">
      <c r="A245" s="40"/>
      <c r="B245" s="175"/>
      <c r="C245" s="225" t="s">
        <v>709</v>
      </c>
      <c r="D245" s="225" t="s">
        <v>615</v>
      </c>
      <c r="E245" s="226" t="s">
        <v>1628</v>
      </c>
      <c r="F245" s="227" t="s">
        <v>1629</v>
      </c>
      <c r="G245" s="228" t="s">
        <v>666</v>
      </c>
      <c r="H245" s="229">
        <v>1</v>
      </c>
      <c r="I245" s="230"/>
      <c r="J245" s="231">
        <f>ROUND(I245*H245,2)</f>
        <v>0</v>
      </c>
      <c r="K245" s="227" t="s">
        <v>180</v>
      </c>
      <c r="L245" s="232"/>
      <c r="M245" s="233" t="s">
        <v>3</v>
      </c>
      <c r="N245" s="234" t="s">
        <v>43</v>
      </c>
      <c r="O245" s="74"/>
      <c r="P245" s="185">
        <f>O245*H245</f>
        <v>0</v>
      </c>
      <c r="Q245" s="185">
        <v>0.00012</v>
      </c>
      <c r="R245" s="185">
        <f>Q245*H245</f>
        <v>0.00012</v>
      </c>
      <c r="S245" s="185">
        <v>0</v>
      </c>
      <c r="T245" s="18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187" t="s">
        <v>614</v>
      </c>
      <c r="AT245" s="187" t="s">
        <v>615</v>
      </c>
      <c r="AU245" s="187" t="s">
        <v>81</v>
      </c>
      <c r="AY245" s="21" t="s">
        <v>174</v>
      </c>
      <c r="BE245" s="188">
        <f>IF(N245="základní",J245,0)</f>
        <v>0</v>
      </c>
      <c r="BF245" s="188">
        <f>IF(N245="snížená",J245,0)</f>
        <v>0</v>
      </c>
      <c r="BG245" s="188">
        <f>IF(N245="zákl. přenesená",J245,0)</f>
        <v>0</v>
      </c>
      <c r="BH245" s="188">
        <f>IF(N245="sníž. přenesená",J245,0)</f>
        <v>0</v>
      </c>
      <c r="BI245" s="188">
        <f>IF(N245="nulová",J245,0)</f>
        <v>0</v>
      </c>
      <c r="BJ245" s="21" t="s">
        <v>79</v>
      </c>
      <c r="BK245" s="188">
        <f>ROUND(I245*H245,2)</f>
        <v>0</v>
      </c>
      <c r="BL245" s="21" t="s">
        <v>351</v>
      </c>
      <c r="BM245" s="187" t="s">
        <v>1630</v>
      </c>
    </row>
    <row r="246" s="2" customFormat="1" ht="16.5" customHeight="1">
      <c r="A246" s="40"/>
      <c r="B246" s="175"/>
      <c r="C246" s="225" t="s">
        <v>713</v>
      </c>
      <c r="D246" s="225" t="s">
        <v>615</v>
      </c>
      <c r="E246" s="226" t="s">
        <v>1631</v>
      </c>
      <c r="F246" s="227" t="s">
        <v>1632</v>
      </c>
      <c r="G246" s="228" t="s">
        <v>666</v>
      </c>
      <c r="H246" s="229">
        <v>1</v>
      </c>
      <c r="I246" s="230"/>
      <c r="J246" s="231">
        <f>ROUND(I246*H246,2)</f>
        <v>0</v>
      </c>
      <c r="K246" s="227" t="s">
        <v>180</v>
      </c>
      <c r="L246" s="232"/>
      <c r="M246" s="233" t="s">
        <v>3</v>
      </c>
      <c r="N246" s="234" t="s">
        <v>43</v>
      </c>
      <c r="O246" s="74"/>
      <c r="P246" s="185">
        <f>O246*H246</f>
        <v>0</v>
      </c>
      <c r="Q246" s="185">
        <v>0.00017000000000000001</v>
      </c>
      <c r="R246" s="185">
        <f>Q246*H246</f>
        <v>0.00017000000000000001</v>
      </c>
      <c r="S246" s="185">
        <v>0</v>
      </c>
      <c r="T246" s="18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187" t="s">
        <v>614</v>
      </c>
      <c r="AT246" s="187" t="s">
        <v>615</v>
      </c>
      <c r="AU246" s="187" t="s">
        <v>81</v>
      </c>
      <c r="AY246" s="21" t="s">
        <v>174</v>
      </c>
      <c r="BE246" s="188">
        <f>IF(N246="základní",J246,0)</f>
        <v>0</v>
      </c>
      <c r="BF246" s="188">
        <f>IF(N246="snížená",J246,0)</f>
        <v>0</v>
      </c>
      <c r="BG246" s="188">
        <f>IF(N246="zákl. přenesená",J246,0)</f>
        <v>0</v>
      </c>
      <c r="BH246" s="188">
        <f>IF(N246="sníž. přenesená",J246,0)</f>
        <v>0</v>
      </c>
      <c r="BI246" s="188">
        <f>IF(N246="nulová",J246,0)</f>
        <v>0</v>
      </c>
      <c r="BJ246" s="21" t="s">
        <v>79</v>
      </c>
      <c r="BK246" s="188">
        <f>ROUND(I246*H246,2)</f>
        <v>0</v>
      </c>
      <c r="BL246" s="21" t="s">
        <v>351</v>
      </c>
      <c r="BM246" s="187" t="s">
        <v>1633</v>
      </c>
    </row>
    <row r="247" s="2" customFormat="1" ht="24.15" customHeight="1">
      <c r="A247" s="40"/>
      <c r="B247" s="175"/>
      <c r="C247" s="225" t="s">
        <v>718</v>
      </c>
      <c r="D247" s="225" t="s">
        <v>615</v>
      </c>
      <c r="E247" s="226" t="s">
        <v>1634</v>
      </c>
      <c r="F247" s="227" t="s">
        <v>1635</v>
      </c>
      <c r="G247" s="228" t="s">
        <v>666</v>
      </c>
      <c r="H247" s="229">
        <v>1</v>
      </c>
      <c r="I247" s="230"/>
      <c r="J247" s="231">
        <f>ROUND(I247*H247,2)</f>
        <v>0</v>
      </c>
      <c r="K247" s="227" t="s">
        <v>3</v>
      </c>
      <c r="L247" s="232"/>
      <c r="M247" s="233" t="s">
        <v>3</v>
      </c>
      <c r="N247" s="234" t="s">
        <v>43</v>
      </c>
      <c r="O247" s="74"/>
      <c r="P247" s="185">
        <f>O247*H247</f>
        <v>0</v>
      </c>
      <c r="Q247" s="185">
        <v>0.00035</v>
      </c>
      <c r="R247" s="185">
        <f>Q247*H247</f>
        <v>0.00035</v>
      </c>
      <c r="S247" s="185">
        <v>0</v>
      </c>
      <c r="T247" s="18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187" t="s">
        <v>614</v>
      </c>
      <c r="AT247" s="187" t="s">
        <v>615</v>
      </c>
      <c r="AU247" s="187" t="s">
        <v>81</v>
      </c>
      <c r="AY247" s="21" t="s">
        <v>174</v>
      </c>
      <c r="BE247" s="188">
        <f>IF(N247="základní",J247,0)</f>
        <v>0</v>
      </c>
      <c r="BF247" s="188">
        <f>IF(N247="snížená",J247,0)</f>
        <v>0</v>
      </c>
      <c r="BG247" s="188">
        <f>IF(N247="zákl. přenesená",J247,0)</f>
        <v>0</v>
      </c>
      <c r="BH247" s="188">
        <f>IF(N247="sníž. přenesená",J247,0)</f>
        <v>0</v>
      </c>
      <c r="BI247" s="188">
        <f>IF(N247="nulová",J247,0)</f>
        <v>0</v>
      </c>
      <c r="BJ247" s="21" t="s">
        <v>79</v>
      </c>
      <c r="BK247" s="188">
        <f>ROUND(I247*H247,2)</f>
        <v>0</v>
      </c>
      <c r="BL247" s="21" t="s">
        <v>351</v>
      </c>
      <c r="BM247" s="187" t="s">
        <v>1636</v>
      </c>
    </row>
    <row r="248" s="2" customFormat="1" ht="24.15" customHeight="1">
      <c r="A248" s="40"/>
      <c r="B248" s="175"/>
      <c r="C248" s="225" t="s">
        <v>722</v>
      </c>
      <c r="D248" s="225" t="s">
        <v>615</v>
      </c>
      <c r="E248" s="226" t="s">
        <v>1637</v>
      </c>
      <c r="F248" s="227" t="s">
        <v>1638</v>
      </c>
      <c r="G248" s="228" t="s">
        <v>666</v>
      </c>
      <c r="H248" s="229">
        <v>1</v>
      </c>
      <c r="I248" s="230"/>
      <c r="J248" s="231">
        <f>ROUND(I248*H248,2)</f>
        <v>0</v>
      </c>
      <c r="K248" s="227" t="s">
        <v>3</v>
      </c>
      <c r="L248" s="232"/>
      <c r="M248" s="233" t="s">
        <v>3</v>
      </c>
      <c r="N248" s="234" t="s">
        <v>43</v>
      </c>
      <c r="O248" s="74"/>
      <c r="P248" s="185">
        <f>O248*H248</f>
        <v>0</v>
      </c>
      <c r="Q248" s="185">
        <v>0.00012</v>
      </c>
      <c r="R248" s="185">
        <f>Q248*H248</f>
        <v>0.00012</v>
      </c>
      <c r="S248" s="185">
        <v>0</v>
      </c>
      <c r="T248" s="18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187" t="s">
        <v>614</v>
      </c>
      <c r="AT248" s="187" t="s">
        <v>615</v>
      </c>
      <c r="AU248" s="187" t="s">
        <v>81</v>
      </c>
      <c r="AY248" s="21" t="s">
        <v>174</v>
      </c>
      <c r="BE248" s="188">
        <f>IF(N248="základní",J248,0)</f>
        <v>0</v>
      </c>
      <c r="BF248" s="188">
        <f>IF(N248="snížená",J248,0)</f>
        <v>0</v>
      </c>
      <c r="BG248" s="188">
        <f>IF(N248="zákl. přenesená",J248,0)</f>
        <v>0</v>
      </c>
      <c r="BH248" s="188">
        <f>IF(N248="sníž. přenesená",J248,0)</f>
        <v>0</v>
      </c>
      <c r="BI248" s="188">
        <f>IF(N248="nulová",J248,0)</f>
        <v>0</v>
      </c>
      <c r="BJ248" s="21" t="s">
        <v>79</v>
      </c>
      <c r="BK248" s="188">
        <f>ROUND(I248*H248,2)</f>
        <v>0</v>
      </c>
      <c r="BL248" s="21" t="s">
        <v>351</v>
      </c>
      <c r="BM248" s="187" t="s">
        <v>1639</v>
      </c>
    </row>
    <row r="249" s="2" customFormat="1" ht="16.5" customHeight="1">
      <c r="A249" s="40"/>
      <c r="B249" s="175"/>
      <c r="C249" s="176" t="s">
        <v>727</v>
      </c>
      <c r="D249" s="176" t="s">
        <v>176</v>
      </c>
      <c r="E249" s="177" t="s">
        <v>1640</v>
      </c>
      <c r="F249" s="178" t="s">
        <v>1641</v>
      </c>
      <c r="G249" s="179" t="s">
        <v>666</v>
      </c>
      <c r="H249" s="180">
        <v>1</v>
      </c>
      <c r="I249" s="181"/>
      <c r="J249" s="182">
        <f>ROUND(I249*H249,2)</f>
        <v>0</v>
      </c>
      <c r="K249" s="178" t="s">
        <v>180</v>
      </c>
      <c r="L249" s="41"/>
      <c r="M249" s="183" t="s">
        <v>3</v>
      </c>
      <c r="N249" s="184" t="s">
        <v>43</v>
      </c>
      <c r="O249" s="74"/>
      <c r="P249" s="185">
        <f>O249*H249</f>
        <v>0</v>
      </c>
      <c r="Q249" s="185">
        <v>2.0000000000000002E-05</v>
      </c>
      <c r="R249" s="185">
        <f>Q249*H249</f>
        <v>2.0000000000000002E-05</v>
      </c>
      <c r="S249" s="185">
        <v>0</v>
      </c>
      <c r="T249" s="18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187" t="s">
        <v>351</v>
      </c>
      <c r="AT249" s="187" t="s">
        <v>176</v>
      </c>
      <c r="AU249" s="187" t="s">
        <v>81</v>
      </c>
      <c r="AY249" s="21" t="s">
        <v>174</v>
      </c>
      <c r="BE249" s="188">
        <f>IF(N249="základní",J249,0)</f>
        <v>0</v>
      </c>
      <c r="BF249" s="188">
        <f>IF(N249="snížená",J249,0)</f>
        <v>0</v>
      </c>
      <c r="BG249" s="188">
        <f>IF(N249="zákl. přenesená",J249,0)</f>
        <v>0</v>
      </c>
      <c r="BH249" s="188">
        <f>IF(N249="sníž. přenesená",J249,0)</f>
        <v>0</v>
      </c>
      <c r="BI249" s="188">
        <f>IF(N249="nulová",J249,0)</f>
        <v>0</v>
      </c>
      <c r="BJ249" s="21" t="s">
        <v>79</v>
      </c>
      <c r="BK249" s="188">
        <f>ROUND(I249*H249,2)</f>
        <v>0</v>
      </c>
      <c r="BL249" s="21" t="s">
        <v>351</v>
      </c>
      <c r="BM249" s="187" t="s">
        <v>1642</v>
      </c>
    </row>
    <row r="250" s="13" customFormat="1">
      <c r="A250" s="13"/>
      <c r="B250" s="194"/>
      <c r="C250" s="13"/>
      <c r="D250" s="189" t="s">
        <v>184</v>
      </c>
      <c r="E250" s="195" t="s">
        <v>3</v>
      </c>
      <c r="F250" s="196" t="s">
        <v>1643</v>
      </c>
      <c r="G250" s="13"/>
      <c r="H250" s="197">
        <v>1</v>
      </c>
      <c r="I250" s="198"/>
      <c r="J250" s="13"/>
      <c r="K250" s="13"/>
      <c r="L250" s="194"/>
      <c r="M250" s="199"/>
      <c r="N250" s="200"/>
      <c r="O250" s="200"/>
      <c r="P250" s="200"/>
      <c r="Q250" s="200"/>
      <c r="R250" s="200"/>
      <c r="S250" s="200"/>
      <c r="T250" s="20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5" t="s">
        <v>184</v>
      </c>
      <c r="AU250" s="195" t="s">
        <v>81</v>
      </c>
      <c r="AV250" s="13" t="s">
        <v>81</v>
      </c>
      <c r="AW250" s="13" t="s">
        <v>33</v>
      </c>
      <c r="AX250" s="13" t="s">
        <v>72</v>
      </c>
      <c r="AY250" s="195" t="s">
        <v>174</v>
      </c>
    </row>
    <row r="251" s="14" customFormat="1">
      <c r="A251" s="14"/>
      <c r="B251" s="202"/>
      <c r="C251" s="14"/>
      <c r="D251" s="189" t="s">
        <v>184</v>
      </c>
      <c r="E251" s="203" t="s">
        <v>3</v>
      </c>
      <c r="F251" s="204" t="s">
        <v>187</v>
      </c>
      <c r="G251" s="14"/>
      <c r="H251" s="205">
        <v>1</v>
      </c>
      <c r="I251" s="206"/>
      <c r="J251" s="14"/>
      <c r="K251" s="14"/>
      <c r="L251" s="202"/>
      <c r="M251" s="207"/>
      <c r="N251" s="208"/>
      <c r="O251" s="208"/>
      <c r="P251" s="208"/>
      <c r="Q251" s="208"/>
      <c r="R251" s="208"/>
      <c r="S251" s="208"/>
      <c r="T251" s="20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03" t="s">
        <v>184</v>
      </c>
      <c r="AU251" s="203" t="s">
        <v>81</v>
      </c>
      <c r="AV251" s="14" t="s">
        <v>111</v>
      </c>
      <c r="AW251" s="14" t="s">
        <v>33</v>
      </c>
      <c r="AX251" s="14" t="s">
        <v>79</v>
      </c>
      <c r="AY251" s="203" t="s">
        <v>174</v>
      </c>
    </row>
    <row r="252" s="2" customFormat="1" ht="16.5" customHeight="1">
      <c r="A252" s="40"/>
      <c r="B252" s="175"/>
      <c r="C252" s="225" t="s">
        <v>736</v>
      </c>
      <c r="D252" s="225" t="s">
        <v>615</v>
      </c>
      <c r="E252" s="226" t="s">
        <v>1644</v>
      </c>
      <c r="F252" s="227" t="s">
        <v>1645</v>
      </c>
      <c r="G252" s="228" t="s">
        <v>666</v>
      </c>
      <c r="H252" s="229">
        <v>1</v>
      </c>
      <c r="I252" s="230"/>
      <c r="J252" s="231">
        <f>ROUND(I252*H252,2)</f>
        <v>0</v>
      </c>
      <c r="K252" s="227" t="s">
        <v>180</v>
      </c>
      <c r="L252" s="232"/>
      <c r="M252" s="233" t="s">
        <v>3</v>
      </c>
      <c r="N252" s="234" t="s">
        <v>43</v>
      </c>
      <c r="O252" s="74"/>
      <c r="P252" s="185">
        <f>O252*H252</f>
        <v>0</v>
      </c>
      <c r="Q252" s="185">
        <v>0.00032000000000000003</v>
      </c>
      <c r="R252" s="185">
        <f>Q252*H252</f>
        <v>0.00032000000000000003</v>
      </c>
      <c r="S252" s="185">
        <v>0</v>
      </c>
      <c r="T252" s="18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187" t="s">
        <v>614</v>
      </c>
      <c r="AT252" s="187" t="s">
        <v>615</v>
      </c>
      <c r="AU252" s="187" t="s">
        <v>81</v>
      </c>
      <c r="AY252" s="21" t="s">
        <v>174</v>
      </c>
      <c r="BE252" s="188">
        <f>IF(N252="základní",J252,0)</f>
        <v>0</v>
      </c>
      <c r="BF252" s="188">
        <f>IF(N252="snížená",J252,0)</f>
        <v>0</v>
      </c>
      <c r="BG252" s="188">
        <f>IF(N252="zákl. přenesená",J252,0)</f>
        <v>0</v>
      </c>
      <c r="BH252" s="188">
        <f>IF(N252="sníž. přenesená",J252,0)</f>
        <v>0</v>
      </c>
      <c r="BI252" s="188">
        <f>IF(N252="nulová",J252,0)</f>
        <v>0</v>
      </c>
      <c r="BJ252" s="21" t="s">
        <v>79</v>
      </c>
      <c r="BK252" s="188">
        <f>ROUND(I252*H252,2)</f>
        <v>0</v>
      </c>
      <c r="BL252" s="21" t="s">
        <v>351</v>
      </c>
      <c r="BM252" s="187" t="s">
        <v>1646</v>
      </c>
    </row>
    <row r="253" s="2" customFormat="1" ht="16.5" customHeight="1">
      <c r="A253" s="40"/>
      <c r="B253" s="175"/>
      <c r="C253" s="176" t="s">
        <v>744</v>
      </c>
      <c r="D253" s="176" t="s">
        <v>176</v>
      </c>
      <c r="E253" s="177" t="s">
        <v>1647</v>
      </c>
      <c r="F253" s="178" t="s">
        <v>1648</v>
      </c>
      <c r="G253" s="179" t="s">
        <v>666</v>
      </c>
      <c r="H253" s="180">
        <v>1</v>
      </c>
      <c r="I253" s="181"/>
      <c r="J253" s="182">
        <f>ROUND(I253*H253,2)</f>
        <v>0</v>
      </c>
      <c r="K253" s="178" t="s">
        <v>180</v>
      </c>
      <c r="L253" s="41"/>
      <c r="M253" s="183" t="s">
        <v>3</v>
      </c>
      <c r="N253" s="184" t="s">
        <v>43</v>
      </c>
      <c r="O253" s="74"/>
      <c r="P253" s="185">
        <f>O253*H253</f>
        <v>0</v>
      </c>
      <c r="Q253" s="185">
        <v>4.0000000000000003E-05</v>
      </c>
      <c r="R253" s="185">
        <f>Q253*H253</f>
        <v>4.0000000000000003E-05</v>
      </c>
      <c r="S253" s="185">
        <v>0</v>
      </c>
      <c r="T253" s="18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187" t="s">
        <v>351</v>
      </c>
      <c r="AT253" s="187" t="s">
        <v>176</v>
      </c>
      <c r="AU253" s="187" t="s">
        <v>81</v>
      </c>
      <c r="AY253" s="21" t="s">
        <v>174</v>
      </c>
      <c r="BE253" s="188">
        <f>IF(N253="základní",J253,0)</f>
        <v>0</v>
      </c>
      <c r="BF253" s="188">
        <f>IF(N253="snížená",J253,0)</f>
        <v>0</v>
      </c>
      <c r="BG253" s="188">
        <f>IF(N253="zákl. přenesená",J253,0)</f>
        <v>0</v>
      </c>
      <c r="BH253" s="188">
        <f>IF(N253="sníž. přenesená",J253,0)</f>
        <v>0</v>
      </c>
      <c r="BI253" s="188">
        <f>IF(N253="nulová",J253,0)</f>
        <v>0</v>
      </c>
      <c r="BJ253" s="21" t="s">
        <v>79</v>
      </c>
      <c r="BK253" s="188">
        <f>ROUND(I253*H253,2)</f>
        <v>0</v>
      </c>
      <c r="BL253" s="21" t="s">
        <v>351</v>
      </c>
      <c r="BM253" s="187" t="s">
        <v>1649</v>
      </c>
    </row>
    <row r="254" s="2" customFormat="1" ht="16.5" customHeight="1">
      <c r="A254" s="40"/>
      <c r="B254" s="175"/>
      <c r="C254" s="225" t="s">
        <v>748</v>
      </c>
      <c r="D254" s="225" t="s">
        <v>615</v>
      </c>
      <c r="E254" s="226" t="s">
        <v>1650</v>
      </c>
      <c r="F254" s="227" t="s">
        <v>1651</v>
      </c>
      <c r="G254" s="228" t="s">
        <v>666</v>
      </c>
      <c r="H254" s="229">
        <v>1</v>
      </c>
      <c r="I254" s="230"/>
      <c r="J254" s="231">
        <f>ROUND(I254*H254,2)</f>
        <v>0</v>
      </c>
      <c r="K254" s="227" t="s">
        <v>180</v>
      </c>
      <c r="L254" s="232"/>
      <c r="M254" s="233" t="s">
        <v>3</v>
      </c>
      <c r="N254" s="234" t="s">
        <v>43</v>
      </c>
      <c r="O254" s="74"/>
      <c r="P254" s="185">
        <f>O254*H254</f>
        <v>0</v>
      </c>
      <c r="Q254" s="185">
        <v>0.0011800000000000001</v>
      </c>
      <c r="R254" s="185">
        <f>Q254*H254</f>
        <v>0.0011800000000000001</v>
      </c>
      <c r="S254" s="185">
        <v>0</v>
      </c>
      <c r="T254" s="18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187" t="s">
        <v>614</v>
      </c>
      <c r="AT254" s="187" t="s">
        <v>615</v>
      </c>
      <c r="AU254" s="187" t="s">
        <v>81</v>
      </c>
      <c r="AY254" s="21" t="s">
        <v>174</v>
      </c>
      <c r="BE254" s="188">
        <f>IF(N254="základní",J254,0)</f>
        <v>0</v>
      </c>
      <c r="BF254" s="188">
        <f>IF(N254="snížená",J254,0)</f>
        <v>0</v>
      </c>
      <c r="BG254" s="188">
        <f>IF(N254="zákl. přenesená",J254,0)</f>
        <v>0</v>
      </c>
      <c r="BH254" s="188">
        <f>IF(N254="sníž. přenesená",J254,0)</f>
        <v>0</v>
      </c>
      <c r="BI254" s="188">
        <f>IF(N254="nulová",J254,0)</f>
        <v>0</v>
      </c>
      <c r="BJ254" s="21" t="s">
        <v>79</v>
      </c>
      <c r="BK254" s="188">
        <f>ROUND(I254*H254,2)</f>
        <v>0</v>
      </c>
      <c r="BL254" s="21" t="s">
        <v>351</v>
      </c>
      <c r="BM254" s="187" t="s">
        <v>1652</v>
      </c>
    </row>
    <row r="255" s="2" customFormat="1">
      <c r="A255" s="40"/>
      <c r="B255" s="175"/>
      <c r="C255" s="176" t="s">
        <v>753</v>
      </c>
      <c r="D255" s="176" t="s">
        <v>176</v>
      </c>
      <c r="E255" s="177" t="s">
        <v>1653</v>
      </c>
      <c r="F255" s="178" t="s">
        <v>1654</v>
      </c>
      <c r="G255" s="179" t="s">
        <v>1451</v>
      </c>
      <c r="H255" s="240"/>
      <c r="I255" s="181"/>
      <c r="J255" s="182">
        <f>ROUND(I255*H255,2)</f>
        <v>0</v>
      </c>
      <c r="K255" s="178" t="s">
        <v>180</v>
      </c>
      <c r="L255" s="41"/>
      <c r="M255" s="235" t="s">
        <v>3</v>
      </c>
      <c r="N255" s="236" t="s">
        <v>43</v>
      </c>
      <c r="O255" s="237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187" t="s">
        <v>351</v>
      </c>
      <c r="AT255" s="187" t="s">
        <v>176</v>
      </c>
      <c r="AU255" s="187" t="s">
        <v>81</v>
      </c>
      <c r="AY255" s="21" t="s">
        <v>174</v>
      </c>
      <c r="BE255" s="188">
        <f>IF(N255="základní",J255,0)</f>
        <v>0</v>
      </c>
      <c r="BF255" s="188">
        <f>IF(N255="snížená",J255,0)</f>
        <v>0</v>
      </c>
      <c r="BG255" s="188">
        <f>IF(N255="zákl. přenesená",J255,0)</f>
        <v>0</v>
      </c>
      <c r="BH255" s="188">
        <f>IF(N255="sníž. přenesená",J255,0)</f>
        <v>0</v>
      </c>
      <c r="BI255" s="188">
        <f>IF(N255="nulová",J255,0)</f>
        <v>0</v>
      </c>
      <c r="BJ255" s="21" t="s">
        <v>79</v>
      </c>
      <c r="BK255" s="188">
        <f>ROUND(I255*H255,2)</f>
        <v>0</v>
      </c>
      <c r="BL255" s="21" t="s">
        <v>351</v>
      </c>
      <c r="BM255" s="187" t="s">
        <v>1655</v>
      </c>
    </row>
    <row r="256" s="2" customFormat="1" ht="6.96" customHeight="1">
      <c r="A256" s="40"/>
      <c r="B256" s="57"/>
      <c r="C256" s="58"/>
      <c r="D256" s="58"/>
      <c r="E256" s="58"/>
      <c r="F256" s="58"/>
      <c r="G256" s="58"/>
      <c r="H256" s="58"/>
      <c r="I256" s="58"/>
      <c r="J256" s="58"/>
      <c r="K256" s="58"/>
      <c r="L256" s="41"/>
      <c r="M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</row>
  </sheetData>
  <autoFilter ref="C100:K25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7:H87"/>
    <mergeCell ref="E91:H91"/>
    <mergeCell ref="E89:H89"/>
    <mergeCell ref="E93:H9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20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102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4"/>
      <c r="AT3" s="21" t="s">
        <v>81</v>
      </c>
    </row>
    <row r="4" s="1" customFormat="1" ht="24.96" customHeight="1">
      <c r="B4" s="24"/>
      <c r="D4" s="25" t="s">
        <v>133</v>
      </c>
      <c r="L4" s="24"/>
      <c r="M4" s="125" t="s">
        <v>11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34" t="s">
        <v>17</v>
      </c>
      <c r="L6" s="24"/>
    </row>
    <row r="7" s="1" customFormat="1" ht="16.5" customHeight="1">
      <c r="B7" s="24"/>
      <c r="E7" s="126" t="str">
        <f>'Rekapitulace stavby'!K6</f>
        <v>Žireč - Kanalizace a čistírna odpadních vod, přípojky splaškové kanalizace</v>
      </c>
      <c r="F7" s="34"/>
      <c r="G7" s="34"/>
      <c r="H7" s="34"/>
      <c r="L7" s="24"/>
    </row>
    <row r="8">
      <c r="B8" s="24"/>
      <c r="D8" s="34" t="s">
        <v>134</v>
      </c>
      <c r="L8" s="24"/>
    </row>
    <row r="9" s="1" customFormat="1" ht="16.5" customHeight="1">
      <c r="B9" s="24"/>
      <c r="E9" s="126" t="s">
        <v>135</v>
      </c>
      <c r="F9" s="1"/>
      <c r="G9" s="1"/>
      <c r="H9" s="1"/>
      <c r="L9" s="24"/>
    </row>
    <row r="10" s="1" customFormat="1" ht="12" customHeight="1">
      <c r="B10" s="24"/>
      <c r="D10" s="34" t="s">
        <v>136</v>
      </c>
      <c r="L10" s="24"/>
    </row>
    <row r="11" s="2" customFormat="1" ht="16.5" customHeight="1">
      <c r="A11" s="40"/>
      <c r="B11" s="41"/>
      <c r="C11" s="40"/>
      <c r="D11" s="40"/>
      <c r="E11" s="127" t="s">
        <v>137</v>
      </c>
      <c r="F11" s="40"/>
      <c r="G11" s="40"/>
      <c r="H11" s="40"/>
      <c r="I11" s="40"/>
      <c r="J11" s="40"/>
      <c r="K11" s="40"/>
      <c r="L11" s="12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4" t="s">
        <v>138</v>
      </c>
      <c r="E12" s="40"/>
      <c r="F12" s="40"/>
      <c r="G12" s="40"/>
      <c r="H12" s="40"/>
      <c r="I12" s="40"/>
      <c r="J12" s="40"/>
      <c r="K12" s="40"/>
      <c r="L12" s="12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1"/>
      <c r="C13" s="40"/>
      <c r="D13" s="40"/>
      <c r="E13" s="64" t="s">
        <v>1656</v>
      </c>
      <c r="F13" s="40"/>
      <c r="G13" s="40"/>
      <c r="H13" s="40"/>
      <c r="I13" s="40"/>
      <c r="J13" s="40"/>
      <c r="K13" s="40"/>
      <c r="L13" s="12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1"/>
      <c r="C14" s="40"/>
      <c r="D14" s="40"/>
      <c r="E14" s="40"/>
      <c r="F14" s="40"/>
      <c r="G14" s="40"/>
      <c r="H14" s="40"/>
      <c r="I14" s="40"/>
      <c r="J14" s="40"/>
      <c r="K14" s="40"/>
      <c r="L14" s="12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1"/>
      <c r="C15" s="40"/>
      <c r="D15" s="34" t="s">
        <v>19</v>
      </c>
      <c r="E15" s="40"/>
      <c r="F15" s="29" t="s">
        <v>3</v>
      </c>
      <c r="G15" s="40"/>
      <c r="H15" s="40"/>
      <c r="I15" s="34" t="s">
        <v>20</v>
      </c>
      <c r="J15" s="29" t="s">
        <v>3</v>
      </c>
      <c r="K15" s="40"/>
      <c r="L15" s="12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1"/>
      <c r="C16" s="40"/>
      <c r="D16" s="34" t="s">
        <v>21</v>
      </c>
      <c r="E16" s="40"/>
      <c r="F16" s="29" t="s">
        <v>22</v>
      </c>
      <c r="G16" s="40"/>
      <c r="H16" s="40"/>
      <c r="I16" s="34" t="s">
        <v>23</v>
      </c>
      <c r="J16" s="66" t="str">
        <f>'Rekapitulace stavby'!AN8</f>
        <v>3. 1. 2021</v>
      </c>
      <c r="K16" s="40"/>
      <c r="L16" s="12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1"/>
      <c r="C17" s="40"/>
      <c r="D17" s="40"/>
      <c r="E17" s="40"/>
      <c r="F17" s="40"/>
      <c r="G17" s="40"/>
      <c r="H17" s="40"/>
      <c r="I17" s="40"/>
      <c r="J17" s="40"/>
      <c r="K17" s="40"/>
      <c r="L17" s="12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1"/>
      <c r="C18" s="40"/>
      <c r="D18" s="34" t="s">
        <v>25</v>
      </c>
      <c r="E18" s="40"/>
      <c r="F18" s="40"/>
      <c r="G18" s="40"/>
      <c r="H18" s="40"/>
      <c r="I18" s="34" t="s">
        <v>26</v>
      </c>
      <c r="J18" s="29" t="s">
        <v>3</v>
      </c>
      <c r="K18" s="40"/>
      <c r="L18" s="12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1"/>
      <c r="C19" s="40"/>
      <c r="D19" s="40"/>
      <c r="E19" s="29" t="s">
        <v>27</v>
      </c>
      <c r="F19" s="40"/>
      <c r="G19" s="40"/>
      <c r="H19" s="40"/>
      <c r="I19" s="34" t="s">
        <v>28</v>
      </c>
      <c r="J19" s="29" t="s">
        <v>3</v>
      </c>
      <c r="K19" s="40"/>
      <c r="L19" s="12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1"/>
      <c r="C20" s="40"/>
      <c r="D20" s="40"/>
      <c r="E20" s="40"/>
      <c r="F20" s="40"/>
      <c r="G20" s="40"/>
      <c r="H20" s="40"/>
      <c r="I20" s="40"/>
      <c r="J20" s="40"/>
      <c r="K20" s="40"/>
      <c r="L20" s="12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1"/>
      <c r="C21" s="40"/>
      <c r="D21" s="34" t="s">
        <v>29</v>
      </c>
      <c r="E21" s="40"/>
      <c r="F21" s="40"/>
      <c r="G21" s="40"/>
      <c r="H21" s="40"/>
      <c r="I21" s="34" t="s">
        <v>26</v>
      </c>
      <c r="J21" s="35" t="str">
        <f>'Rekapitulace stavby'!AN13</f>
        <v>Vyplň údaj</v>
      </c>
      <c r="K21" s="40"/>
      <c r="L21" s="12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1"/>
      <c r="C22" s="40"/>
      <c r="D22" s="40"/>
      <c r="E22" s="35" t="str">
        <f>'Rekapitulace stavby'!E14</f>
        <v>Vyplň údaj</v>
      </c>
      <c r="F22" s="29"/>
      <c r="G22" s="29"/>
      <c r="H22" s="29"/>
      <c r="I22" s="34" t="s">
        <v>28</v>
      </c>
      <c r="J22" s="35" t="str">
        <f>'Rekapitulace stavby'!AN14</f>
        <v>Vyplň údaj</v>
      </c>
      <c r="K22" s="40"/>
      <c r="L22" s="12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1"/>
      <c r="C23" s="40"/>
      <c r="D23" s="40"/>
      <c r="E23" s="40"/>
      <c r="F23" s="40"/>
      <c r="G23" s="40"/>
      <c r="H23" s="40"/>
      <c r="I23" s="40"/>
      <c r="J23" s="40"/>
      <c r="K23" s="40"/>
      <c r="L23" s="12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1"/>
      <c r="C24" s="40"/>
      <c r="D24" s="34" t="s">
        <v>31</v>
      </c>
      <c r="E24" s="40"/>
      <c r="F24" s="40"/>
      <c r="G24" s="40"/>
      <c r="H24" s="40"/>
      <c r="I24" s="34" t="s">
        <v>26</v>
      </c>
      <c r="J24" s="29" t="s">
        <v>3</v>
      </c>
      <c r="K24" s="40"/>
      <c r="L24" s="12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1"/>
      <c r="C25" s="40"/>
      <c r="D25" s="40"/>
      <c r="E25" s="29" t="s">
        <v>32</v>
      </c>
      <c r="F25" s="40"/>
      <c r="G25" s="40"/>
      <c r="H25" s="40"/>
      <c r="I25" s="34" t="s">
        <v>28</v>
      </c>
      <c r="J25" s="29" t="s">
        <v>3</v>
      </c>
      <c r="K25" s="40"/>
      <c r="L25" s="12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1"/>
      <c r="C26" s="40"/>
      <c r="D26" s="40"/>
      <c r="E26" s="40"/>
      <c r="F26" s="40"/>
      <c r="G26" s="40"/>
      <c r="H26" s="40"/>
      <c r="I26" s="40"/>
      <c r="J26" s="40"/>
      <c r="K26" s="40"/>
      <c r="L26" s="12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1"/>
      <c r="C27" s="40"/>
      <c r="D27" s="34" t="s">
        <v>34</v>
      </c>
      <c r="E27" s="40"/>
      <c r="F27" s="40"/>
      <c r="G27" s="40"/>
      <c r="H27" s="40"/>
      <c r="I27" s="34" t="s">
        <v>26</v>
      </c>
      <c r="J27" s="29" t="s">
        <v>3</v>
      </c>
      <c r="K27" s="40"/>
      <c r="L27" s="12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1"/>
      <c r="C28" s="40"/>
      <c r="D28" s="40"/>
      <c r="E28" s="29" t="s">
        <v>35</v>
      </c>
      <c r="F28" s="40"/>
      <c r="G28" s="40"/>
      <c r="H28" s="40"/>
      <c r="I28" s="34" t="s">
        <v>28</v>
      </c>
      <c r="J28" s="29" t="s">
        <v>3</v>
      </c>
      <c r="K28" s="40"/>
      <c r="L28" s="12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12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1"/>
      <c r="C30" s="40"/>
      <c r="D30" s="34" t="s">
        <v>36</v>
      </c>
      <c r="E30" s="40"/>
      <c r="F30" s="40"/>
      <c r="G30" s="40"/>
      <c r="H30" s="40"/>
      <c r="I30" s="40"/>
      <c r="J30" s="40"/>
      <c r="K30" s="40"/>
      <c r="L30" s="12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29"/>
      <c r="B31" s="130"/>
      <c r="C31" s="129"/>
      <c r="D31" s="129"/>
      <c r="E31" s="38" t="s">
        <v>3</v>
      </c>
      <c r="F31" s="38"/>
      <c r="G31" s="38"/>
      <c r="H31" s="38"/>
      <c r="I31" s="129"/>
      <c r="J31" s="129"/>
      <c r="K31" s="129"/>
      <c r="L31" s="131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</row>
    <row r="32" s="2" customFormat="1" ht="6.96" customHeight="1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12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1"/>
      <c r="C33" s="40"/>
      <c r="D33" s="86"/>
      <c r="E33" s="86"/>
      <c r="F33" s="86"/>
      <c r="G33" s="86"/>
      <c r="H33" s="86"/>
      <c r="I33" s="86"/>
      <c r="J33" s="86"/>
      <c r="K33" s="86"/>
      <c r="L33" s="12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1"/>
      <c r="C34" s="40"/>
      <c r="D34" s="132" t="s">
        <v>38</v>
      </c>
      <c r="E34" s="40"/>
      <c r="F34" s="40"/>
      <c r="G34" s="40"/>
      <c r="H34" s="40"/>
      <c r="I34" s="40"/>
      <c r="J34" s="92">
        <f>ROUND(J96, 2)</f>
        <v>0</v>
      </c>
      <c r="K34" s="40"/>
      <c r="L34" s="12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1"/>
      <c r="C35" s="40"/>
      <c r="D35" s="86"/>
      <c r="E35" s="86"/>
      <c r="F35" s="86"/>
      <c r="G35" s="86"/>
      <c r="H35" s="86"/>
      <c r="I35" s="86"/>
      <c r="J35" s="86"/>
      <c r="K35" s="86"/>
      <c r="L35" s="12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1"/>
      <c r="C36" s="40"/>
      <c r="D36" s="40"/>
      <c r="E36" s="40"/>
      <c r="F36" s="45" t="s">
        <v>40</v>
      </c>
      <c r="G36" s="40"/>
      <c r="H36" s="40"/>
      <c r="I36" s="45" t="s">
        <v>39</v>
      </c>
      <c r="J36" s="45" t="s">
        <v>41</v>
      </c>
      <c r="K36" s="40"/>
      <c r="L36" s="12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1"/>
      <c r="C37" s="40"/>
      <c r="D37" s="127" t="s">
        <v>42</v>
      </c>
      <c r="E37" s="34" t="s">
        <v>43</v>
      </c>
      <c r="F37" s="133">
        <f>ROUND((SUM(BE96:BE133)),  2)</f>
        <v>0</v>
      </c>
      <c r="G37" s="40"/>
      <c r="H37" s="40"/>
      <c r="I37" s="134">
        <v>0.20999999999999999</v>
      </c>
      <c r="J37" s="133">
        <f>ROUND(((SUM(BE96:BE133))*I37),  2)</f>
        <v>0</v>
      </c>
      <c r="K37" s="40"/>
      <c r="L37" s="12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1"/>
      <c r="C38" s="40"/>
      <c r="D38" s="40"/>
      <c r="E38" s="34" t="s">
        <v>44</v>
      </c>
      <c r="F38" s="133">
        <f>ROUND((SUM(BF96:BF133)),  2)</f>
        <v>0</v>
      </c>
      <c r="G38" s="40"/>
      <c r="H38" s="40"/>
      <c r="I38" s="134">
        <v>0.14999999999999999</v>
      </c>
      <c r="J38" s="133">
        <f>ROUND(((SUM(BF96:BF133))*I38),  2)</f>
        <v>0</v>
      </c>
      <c r="K38" s="40"/>
      <c r="L38" s="12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1"/>
      <c r="C39" s="40"/>
      <c r="D39" s="40"/>
      <c r="E39" s="34" t="s">
        <v>45</v>
      </c>
      <c r="F39" s="133">
        <f>ROUND((SUM(BG96:BG133)),  2)</f>
        <v>0</v>
      </c>
      <c r="G39" s="40"/>
      <c r="H39" s="40"/>
      <c r="I39" s="134">
        <v>0.20999999999999999</v>
      </c>
      <c r="J39" s="133">
        <f>0</f>
        <v>0</v>
      </c>
      <c r="K39" s="40"/>
      <c r="L39" s="12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1"/>
      <c r="C40" s="40"/>
      <c r="D40" s="40"/>
      <c r="E40" s="34" t="s">
        <v>46</v>
      </c>
      <c r="F40" s="133">
        <f>ROUND((SUM(BH96:BH133)),  2)</f>
        <v>0</v>
      </c>
      <c r="G40" s="40"/>
      <c r="H40" s="40"/>
      <c r="I40" s="134">
        <v>0.14999999999999999</v>
      </c>
      <c r="J40" s="133">
        <f>0</f>
        <v>0</v>
      </c>
      <c r="K40" s="40"/>
      <c r="L40" s="12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1"/>
      <c r="C41" s="40"/>
      <c r="D41" s="40"/>
      <c r="E41" s="34" t="s">
        <v>47</v>
      </c>
      <c r="F41" s="133">
        <f>ROUND((SUM(BI96:BI133)),  2)</f>
        <v>0</v>
      </c>
      <c r="G41" s="40"/>
      <c r="H41" s="40"/>
      <c r="I41" s="134">
        <v>0</v>
      </c>
      <c r="J41" s="133">
        <f>0</f>
        <v>0</v>
      </c>
      <c r="K41" s="40"/>
      <c r="L41" s="12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12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1"/>
      <c r="C43" s="135"/>
      <c r="D43" s="136" t="s">
        <v>48</v>
      </c>
      <c r="E43" s="78"/>
      <c r="F43" s="78"/>
      <c r="G43" s="137" t="s">
        <v>49</v>
      </c>
      <c r="H43" s="138" t="s">
        <v>50</v>
      </c>
      <c r="I43" s="78"/>
      <c r="J43" s="139">
        <f>SUM(J34:J41)</f>
        <v>0</v>
      </c>
      <c r="K43" s="140"/>
      <c r="L43" s="12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2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59"/>
      <c r="C48" s="60"/>
      <c r="D48" s="60"/>
      <c r="E48" s="60"/>
      <c r="F48" s="60"/>
      <c r="G48" s="60"/>
      <c r="H48" s="60"/>
      <c r="I48" s="60"/>
      <c r="J48" s="60"/>
      <c r="K48" s="60"/>
      <c r="L48" s="12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140</v>
      </c>
      <c r="D49" s="40"/>
      <c r="E49" s="40"/>
      <c r="F49" s="40"/>
      <c r="G49" s="40"/>
      <c r="H49" s="40"/>
      <c r="I49" s="40"/>
      <c r="J49" s="40"/>
      <c r="K49" s="40"/>
      <c r="L49" s="12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12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17</v>
      </c>
      <c r="D51" s="40"/>
      <c r="E51" s="40"/>
      <c r="F51" s="40"/>
      <c r="G51" s="40"/>
      <c r="H51" s="40"/>
      <c r="I51" s="40"/>
      <c r="J51" s="40"/>
      <c r="K51" s="40"/>
      <c r="L51" s="12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0"/>
      <c r="D52" s="40"/>
      <c r="E52" s="126" t="str">
        <f>E7</f>
        <v>Žireč - Kanalizace a čistírna odpadních vod, přípojky splaškové kanalizace</v>
      </c>
      <c r="F52" s="34"/>
      <c r="G52" s="34"/>
      <c r="H52" s="34"/>
      <c r="I52" s="40"/>
      <c r="J52" s="40"/>
      <c r="K52" s="40"/>
      <c r="L52" s="12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4"/>
      <c r="C53" s="34" t="s">
        <v>134</v>
      </c>
      <c r="L53" s="24"/>
    </row>
    <row r="54" s="1" customFormat="1" ht="16.5" customHeight="1">
      <c r="B54" s="24"/>
      <c r="E54" s="126" t="s">
        <v>135</v>
      </c>
      <c r="F54" s="1"/>
      <c r="G54" s="1"/>
      <c r="H54" s="1"/>
      <c r="L54" s="24"/>
    </row>
    <row r="55" s="1" customFormat="1" ht="12" customHeight="1">
      <c r="B55" s="24"/>
      <c r="C55" s="34" t="s">
        <v>136</v>
      </c>
      <c r="L55" s="24"/>
    </row>
    <row r="56" s="2" customFormat="1" ht="16.5" customHeight="1">
      <c r="A56" s="40"/>
      <c r="B56" s="41"/>
      <c r="C56" s="40"/>
      <c r="D56" s="40"/>
      <c r="E56" s="127" t="s">
        <v>137</v>
      </c>
      <c r="F56" s="40"/>
      <c r="G56" s="40"/>
      <c r="H56" s="40"/>
      <c r="I56" s="40"/>
      <c r="J56" s="40"/>
      <c r="K56" s="40"/>
      <c r="L56" s="12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138</v>
      </c>
      <c r="D57" s="40"/>
      <c r="E57" s="40"/>
      <c r="F57" s="40"/>
      <c r="G57" s="40"/>
      <c r="H57" s="40"/>
      <c r="I57" s="40"/>
      <c r="J57" s="40"/>
      <c r="K57" s="40"/>
      <c r="L57" s="12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0"/>
      <c r="D58" s="40"/>
      <c r="E58" s="64" t="str">
        <f>E13</f>
        <v>D.1.IO.4. - ZPEVNĚNÉ PLOCHY A PŘÍJEZD K ČOV</v>
      </c>
      <c r="F58" s="40"/>
      <c r="G58" s="40"/>
      <c r="H58" s="40"/>
      <c r="I58" s="40"/>
      <c r="J58" s="40"/>
      <c r="K58" s="40"/>
      <c r="L58" s="12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12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0"/>
      <c r="E60" s="40"/>
      <c r="F60" s="29" t="str">
        <f>F16</f>
        <v>DVŮR KRÁLOVÉ NAD LABEM, MÍSTNÍ ČÁST ŽIREČ</v>
      </c>
      <c r="G60" s="40"/>
      <c r="H60" s="40"/>
      <c r="I60" s="34" t="s">
        <v>23</v>
      </c>
      <c r="J60" s="66" t="str">
        <f>IF(J16="","",J16)</f>
        <v>3. 1. 2021</v>
      </c>
      <c r="K60" s="40"/>
      <c r="L60" s="12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12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0"/>
      <c r="E62" s="40"/>
      <c r="F62" s="29" t="str">
        <f>E19</f>
        <v>Město Dvůr Králové, nám. T.G.Masaryka 38, 544 17</v>
      </c>
      <c r="G62" s="40"/>
      <c r="H62" s="40"/>
      <c r="I62" s="34" t="s">
        <v>31</v>
      </c>
      <c r="J62" s="38" t="str">
        <f>E25</f>
        <v>P-AQUA s.r.o., Jižní 870, 500 03 Hradec Králové</v>
      </c>
      <c r="K62" s="40"/>
      <c r="L62" s="12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0"/>
      <c r="E63" s="40"/>
      <c r="F63" s="29" t="str">
        <f>IF(E22="","",E22)</f>
        <v>Vyplň údaj</v>
      </c>
      <c r="G63" s="40"/>
      <c r="H63" s="40"/>
      <c r="I63" s="34" t="s">
        <v>34</v>
      </c>
      <c r="J63" s="38" t="str">
        <f>E28</f>
        <v>Ing. Tomáš Růžička, Ing. Luboš Kasper</v>
      </c>
      <c r="K63" s="40"/>
      <c r="L63" s="12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12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41" t="s">
        <v>141</v>
      </c>
      <c r="D65" s="135"/>
      <c r="E65" s="135"/>
      <c r="F65" s="135"/>
      <c r="G65" s="135"/>
      <c r="H65" s="135"/>
      <c r="I65" s="135"/>
      <c r="J65" s="142" t="s">
        <v>142</v>
      </c>
      <c r="K65" s="135"/>
      <c r="L65" s="12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12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43" t="s">
        <v>70</v>
      </c>
      <c r="D67" s="40"/>
      <c r="E67" s="40"/>
      <c r="F67" s="40"/>
      <c r="G67" s="40"/>
      <c r="H67" s="40"/>
      <c r="I67" s="40"/>
      <c r="J67" s="92">
        <f>J96</f>
        <v>0</v>
      </c>
      <c r="K67" s="40"/>
      <c r="L67" s="12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21" t="s">
        <v>143</v>
      </c>
    </row>
    <row r="68" s="9" customFormat="1" ht="24.96" customHeight="1">
      <c r="A68" s="9"/>
      <c r="B68" s="144"/>
      <c r="C68" s="9"/>
      <c r="D68" s="145" t="s">
        <v>144</v>
      </c>
      <c r="E68" s="146"/>
      <c r="F68" s="146"/>
      <c r="G68" s="146"/>
      <c r="H68" s="146"/>
      <c r="I68" s="146"/>
      <c r="J68" s="147">
        <f>J97</f>
        <v>0</v>
      </c>
      <c r="K68" s="9"/>
      <c r="L68" s="14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48"/>
      <c r="C69" s="10"/>
      <c r="D69" s="149" t="s">
        <v>145</v>
      </c>
      <c r="E69" s="150"/>
      <c r="F69" s="150"/>
      <c r="G69" s="150"/>
      <c r="H69" s="150"/>
      <c r="I69" s="150"/>
      <c r="J69" s="151">
        <f>J98</f>
        <v>0</v>
      </c>
      <c r="K69" s="10"/>
      <c r="L69" s="14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8"/>
      <c r="C70" s="10"/>
      <c r="D70" s="149" t="s">
        <v>148</v>
      </c>
      <c r="E70" s="150"/>
      <c r="F70" s="150"/>
      <c r="G70" s="150"/>
      <c r="H70" s="150"/>
      <c r="I70" s="150"/>
      <c r="J70" s="151">
        <f>J109</f>
        <v>0</v>
      </c>
      <c r="K70" s="10"/>
      <c r="L70" s="14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8"/>
      <c r="C71" s="10"/>
      <c r="D71" s="149" t="s">
        <v>150</v>
      </c>
      <c r="E71" s="150"/>
      <c r="F71" s="150"/>
      <c r="G71" s="150"/>
      <c r="H71" s="150"/>
      <c r="I71" s="150"/>
      <c r="J71" s="151">
        <f>J124</f>
        <v>0</v>
      </c>
      <c r="K71" s="10"/>
      <c r="L71" s="14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8"/>
      <c r="C72" s="10"/>
      <c r="D72" s="149" t="s">
        <v>152</v>
      </c>
      <c r="E72" s="150"/>
      <c r="F72" s="150"/>
      <c r="G72" s="150"/>
      <c r="H72" s="150"/>
      <c r="I72" s="150"/>
      <c r="J72" s="151">
        <f>J132</f>
        <v>0</v>
      </c>
      <c r="K72" s="10"/>
      <c r="L72" s="14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12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57"/>
      <c r="C74" s="58"/>
      <c r="D74" s="58"/>
      <c r="E74" s="58"/>
      <c r="F74" s="58"/>
      <c r="G74" s="58"/>
      <c r="H74" s="58"/>
      <c r="I74" s="58"/>
      <c r="J74" s="58"/>
      <c r="K74" s="58"/>
      <c r="L74" s="12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59"/>
      <c r="C78" s="60"/>
      <c r="D78" s="60"/>
      <c r="E78" s="60"/>
      <c r="F78" s="60"/>
      <c r="G78" s="60"/>
      <c r="H78" s="60"/>
      <c r="I78" s="60"/>
      <c r="J78" s="60"/>
      <c r="K78" s="60"/>
      <c r="L78" s="12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159</v>
      </c>
      <c r="D79" s="40"/>
      <c r="E79" s="40"/>
      <c r="F79" s="40"/>
      <c r="G79" s="40"/>
      <c r="H79" s="40"/>
      <c r="I79" s="40"/>
      <c r="J79" s="40"/>
      <c r="K79" s="40"/>
      <c r="L79" s="12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12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17</v>
      </c>
      <c r="D81" s="40"/>
      <c r="E81" s="40"/>
      <c r="F81" s="40"/>
      <c r="G81" s="40"/>
      <c r="H81" s="40"/>
      <c r="I81" s="40"/>
      <c r="J81" s="40"/>
      <c r="K81" s="40"/>
      <c r="L81" s="12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0"/>
      <c r="D82" s="40"/>
      <c r="E82" s="126" t="str">
        <f>E7</f>
        <v>Žireč - Kanalizace a čistírna odpadních vod, přípojky splaškové kanalizace</v>
      </c>
      <c r="F82" s="34"/>
      <c r="G82" s="34"/>
      <c r="H82" s="34"/>
      <c r="I82" s="40"/>
      <c r="J82" s="40"/>
      <c r="K82" s="40"/>
      <c r="L82" s="12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4"/>
      <c r="C83" s="34" t="s">
        <v>134</v>
      </c>
      <c r="L83" s="24"/>
    </row>
    <row r="84" s="1" customFormat="1" ht="16.5" customHeight="1">
      <c r="B84" s="24"/>
      <c r="E84" s="126" t="s">
        <v>135</v>
      </c>
      <c r="F84" s="1"/>
      <c r="G84" s="1"/>
      <c r="H84" s="1"/>
      <c r="L84" s="24"/>
    </row>
    <row r="85" s="1" customFormat="1" ht="12" customHeight="1">
      <c r="B85" s="24"/>
      <c r="C85" s="34" t="s">
        <v>136</v>
      </c>
      <c r="L85" s="24"/>
    </row>
    <row r="86" s="2" customFormat="1" ht="16.5" customHeight="1">
      <c r="A86" s="40"/>
      <c r="B86" s="41"/>
      <c r="C86" s="40"/>
      <c r="D86" s="40"/>
      <c r="E86" s="127" t="s">
        <v>137</v>
      </c>
      <c r="F86" s="40"/>
      <c r="G86" s="40"/>
      <c r="H86" s="40"/>
      <c r="I86" s="40"/>
      <c r="J86" s="40"/>
      <c r="K86" s="40"/>
      <c r="L86" s="12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138</v>
      </c>
      <c r="D87" s="40"/>
      <c r="E87" s="40"/>
      <c r="F87" s="40"/>
      <c r="G87" s="40"/>
      <c r="H87" s="40"/>
      <c r="I87" s="40"/>
      <c r="J87" s="40"/>
      <c r="K87" s="40"/>
      <c r="L87" s="12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0"/>
      <c r="D88" s="40"/>
      <c r="E88" s="64" t="str">
        <f>E13</f>
        <v>D.1.IO.4. - ZPEVNĚNÉ PLOCHY A PŘÍJEZD K ČOV</v>
      </c>
      <c r="F88" s="40"/>
      <c r="G88" s="40"/>
      <c r="H88" s="40"/>
      <c r="I88" s="40"/>
      <c r="J88" s="40"/>
      <c r="K88" s="40"/>
      <c r="L88" s="12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12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0"/>
      <c r="E90" s="40"/>
      <c r="F90" s="29" t="str">
        <f>F16</f>
        <v>DVŮR KRÁLOVÉ NAD LABEM, MÍSTNÍ ČÁST ŽIREČ</v>
      </c>
      <c r="G90" s="40"/>
      <c r="H90" s="40"/>
      <c r="I90" s="34" t="s">
        <v>23</v>
      </c>
      <c r="J90" s="66" t="str">
        <f>IF(J16="","",J16)</f>
        <v>3. 1. 2021</v>
      </c>
      <c r="K90" s="40"/>
      <c r="L90" s="12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12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40.05" customHeight="1">
      <c r="A92" s="40"/>
      <c r="B92" s="41"/>
      <c r="C92" s="34" t="s">
        <v>25</v>
      </c>
      <c r="D92" s="40"/>
      <c r="E92" s="40"/>
      <c r="F92" s="29" t="str">
        <f>E19</f>
        <v>Město Dvůr Králové, nám. T.G.Masaryka 38, 544 17</v>
      </c>
      <c r="G92" s="40"/>
      <c r="H92" s="40"/>
      <c r="I92" s="34" t="s">
        <v>31</v>
      </c>
      <c r="J92" s="38" t="str">
        <f>E25</f>
        <v>P-AQUA s.r.o., Jižní 870, 500 03 Hradec Králové</v>
      </c>
      <c r="K92" s="40"/>
      <c r="L92" s="12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29</v>
      </c>
      <c r="D93" s="40"/>
      <c r="E93" s="40"/>
      <c r="F93" s="29" t="str">
        <f>IF(E22="","",E22)</f>
        <v>Vyplň údaj</v>
      </c>
      <c r="G93" s="40"/>
      <c r="H93" s="40"/>
      <c r="I93" s="34" t="s">
        <v>34</v>
      </c>
      <c r="J93" s="38" t="str">
        <f>E28</f>
        <v>Ing. Tomáš Růžička, Ing. Luboš Kasper</v>
      </c>
      <c r="K93" s="40"/>
      <c r="L93" s="12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12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52"/>
      <c r="B95" s="153"/>
      <c r="C95" s="154" t="s">
        <v>160</v>
      </c>
      <c r="D95" s="155" t="s">
        <v>57</v>
      </c>
      <c r="E95" s="155" t="s">
        <v>53</v>
      </c>
      <c r="F95" s="155" t="s">
        <v>54</v>
      </c>
      <c r="G95" s="155" t="s">
        <v>161</v>
      </c>
      <c r="H95" s="155" t="s">
        <v>162</v>
      </c>
      <c r="I95" s="155" t="s">
        <v>163</v>
      </c>
      <c r="J95" s="155" t="s">
        <v>142</v>
      </c>
      <c r="K95" s="156" t="s">
        <v>164</v>
      </c>
      <c r="L95" s="157"/>
      <c r="M95" s="82" t="s">
        <v>3</v>
      </c>
      <c r="N95" s="83" t="s">
        <v>42</v>
      </c>
      <c r="O95" s="83" t="s">
        <v>165</v>
      </c>
      <c r="P95" s="83" t="s">
        <v>166</v>
      </c>
      <c r="Q95" s="83" t="s">
        <v>167</v>
      </c>
      <c r="R95" s="83" t="s">
        <v>168</v>
      </c>
      <c r="S95" s="83" t="s">
        <v>169</v>
      </c>
      <c r="T95" s="84" t="s">
        <v>170</v>
      </c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</row>
    <row r="96" s="2" customFormat="1" ht="22.8" customHeight="1">
      <c r="A96" s="40"/>
      <c r="B96" s="41"/>
      <c r="C96" s="89" t="s">
        <v>171</v>
      </c>
      <c r="D96" s="40"/>
      <c r="E96" s="40"/>
      <c r="F96" s="40"/>
      <c r="G96" s="40"/>
      <c r="H96" s="40"/>
      <c r="I96" s="40"/>
      <c r="J96" s="158">
        <f>BK96</f>
        <v>0</v>
      </c>
      <c r="K96" s="40"/>
      <c r="L96" s="41"/>
      <c r="M96" s="85"/>
      <c r="N96" s="70"/>
      <c r="O96" s="86"/>
      <c r="P96" s="159">
        <f>P97</f>
        <v>0</v>
      </c>
      <c r="Q96" s="86"/>
      <c r="R96" s="159">
        <f>R97</f>
        <v>479.78393499999999</v>
      </c>
      <c r="S96" s="86"/>
      <c r="T96" s="160">
        <f>T97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21" t="s">
        <v>71</v>
      </c>
      <c r="AU96" s="21" t="s">
        <v>143</v>
      </c>
      <c r="BK96" s="161">
        <f>BK97</f>
        <v>0</v>
      </c>
    </row>
    <row r="97" s="12" customFormat="1" ht="25.92" customHeight="1">
      <c r="A97" s="12"/>
      <c r="B97" s="162"/>
      <c r="C97" s="12"/>
      <c r="D97" s="163" t="s">
        <v>71</v>
      </c>
      <c r="E97" s="164" t="s">
        <v>172</v>
      </c>
      <c r="F97" s="164" t="s">
        <v>173</v>
      </c>
      <c r="G97" s="12"/>
      <c r="H97" s="12"/>
      <c r="I97" s="165"/>
      <c r="J97" s="166">
        <f>BK97</f>
        <v>0</v>
      </c>
      <c r="K97" s="12"/>
      <c r="L97" s="162"/>
      <c r="M97" s="167"/>
      <c r="N97" s="168"/>
      <c r="O97" s="168"/>
      <c r="P97" s="169">
        <f>P98+P109+P124+P132</f>
        <v>0</v>
      </c>
      <c r="Q97" s="168"/>
      <c r="R97" s="169">
        <f>R98+R109+R124+R132</f>
        <v>479.78393499999999</v>
      </c>
      <c r="S97" s="168"/>
      <c r="T97" s="170">
        <f>T98+T109+T124+T132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63" t="s">
        <v>79</v>
      </c>
      <c r="AT97" s="171" t="s">
        <v>71</v>
      </c>
      <c r="AU97" s="171" t="s">
        <v>72</v>
      </c>
      <c r="AY97" s="163" t="s">
        <v>174</v>
      </c>
      <c r="BK97" s="172">
        <f>BK98+BK109+BK124+BK132</f>
        <v>0</v>
      </c>
    </row>
    <row r="98" s="12" customFormat="1" ht="22.8" customHeight="1">
      <c r="A98" s="12"/>
      <c r="B98" s="162"/>
      <c r="C98" s="12"/>
      <c r="D98" s="163" t="s">
        <v>71</v>
      </c>
      <c r="E98" s="173" t="s">
        <v>79</v>
      </c>
      <c r="F98" s="173" t="s">
        <v>175</v>
      </c>
      <c r="G98" s="12"/>
      <c r="H98" s="12"/>
      <c r="I98" s="165"/>
      <c r="J98" s="174">
        <f>BK98</f>
        <v>0</v>
      </c>
      <c r="K98" s="12"/>
      <c r="L98" s="162"/>
      <c r="M98" s="167"/>
      <c r="N98" s="168"/>
      <c r="O98" s="168"/>
      <c r="P98" s="169">
        <f>SUM(P99:P108)</f>
        <v>0</v>
      </c>
      <c r="Q98" s="168"/>
      <c r="R98" s="169">
        <f>SUM(R99:R108)</f>
        <v>0</v>
      </c>
      <c r="S98" s="168"/>
      <c r="T98" s="170">
        <f>SUM(T99:T108)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63" t="s">
        <v>79</v>
      </c>
      <c r="AT98" s="171" t="s">
        <v>71</v>
      </c>
      <c r="AU98" s="171" t="s">
        <v>79</v>
      </c>
      <c r="AY98" s="163" t="s">
        <v>174</v>
      </c>
      <c r="BK98" s="172">
        <f>SUM(BK99:BK108)</f>
        <v>0</v>
      </c>
    </row>
    <row r="99" s="2" customFormat="1" ht="21.75" customHeight="1">
      <c r="A99" s="40"/>
      <c r="B99" s="175"/>
      <c r="C99" s="176" t="s">
        <v>79</v>
      </c>
      <c r="D99" s="176" t="s">
        <v>176</v>
      </c>
      <c r="E99" s="177" t="s">
        <v>968</v>
      </c>
      <c r="F99" s="178" t="s">
        <v>969</v>
      </c>
      <c r="G99" s="179" t="s">
        <v>242</v>
      </c>
      <c r="H99" s="180">
        <v>209</v>
      </c>
      <c r="I99" s="181"/>
      <c r="J99" s="182">
        <f>ROUND(I99*H99,2)</f>
        <v>0</v>
      </c>
      <c r="K99" s="178" t="s">
        <v>180</v>
      </c>
      <c r="L99" s="41"/>
      <c r="M99" s="183" t="s">
        <v>3</v>
      </c>
      <c r="N99" s="184" t="s">
        <v>43</v>
      </c>
      <c r="O99" s="74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187" t="s">
        <v>111</v>
      </c>
      <c r="AT99" s="187" t="s">
        <v>176</v>
      </c>
      <c r="AU99" s="187" t="s">
        <v>81</v>
      </c>
      <c r="AY99" s="21" t="s">
        <v>174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21" t="s">
        <v>79</v>
      </c>
      <c r="BK99" s="188">
        <f>ROUND(I99*H99,2)</f>
        <v>0</v>
      </c>
      <c r="BL99" s="21" t="s">
        <v>111</v>
      </c>
      <c r="BM99" s="187" t="s">
        <v>1657</v>
      </c>
    </row>
    <row r="100" s="13" customFormat="1">
      <c r="A100" s="13"/>
      <c r="B100" s="194"/>
      <c r="C100" s="13"/>
      <c r="D100" s="189" t="s">
        <v>184</v>
      </c>
      <c r="E100" s="195" t="s">
        <v>3</v>
      </c>
      <c r="F100" s="196" t="s">
        <v>1658</v>
      </c>
      <c r="G100" s="13"/>
      <c r="H100" s="197">
        <v>209</v>
      </c>
      <c r="I100" s="198"/>
      <c r="J100" s="13"/>
      <c r="K100" s="13"/>
      <c r="L100" s="194"/>
      <c r="M100" s="199"/>
      <c r="N100" s="200"/>
      <c r="O100" s="200"/>
      <c r="P100" s="200"/>
      <c r="Q100" s="200"/>
      <c r="R100" s="200"/>
      <c r="S100" s="200"/>
      <c r="T100" s="20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195" t="s">
        <v>184</v>
      </c>
      <c r="AU100" s="195" t="s">
        <v>81</v>
      </c>
      <c r="AV100" s="13" t="s">
        <v>81</v>
      </c>
      <c r="AW100" s="13" t="s">
        <v>33</v>
      </c>
      <c r="AX100" s="13" t="s">
        <v>79</v>
      </c>
      <c r="AY100" s="195" t="s">
        <v>174</v>
      </c>
    </row>
    <row r="101" s="2" customFormat="1">
      <c r="A101" s="40"/>
      <c r="B101" s="175"/>
      <c r="C101" s="176" t="s">
        <v>81</v>
      </c>
      <c r="D101" s="176" t="s">
        <v>176</v>
      </c>
      <c r="E101" s="177" t="s">
        <v>559</v>
      </c>
      <c r="F101" s="178" t="s">
        <v>560</v>
      </c>
      <c r="G101" s="179" t="s">
        <v>242</v>
      </c>
      <c r="H101" s="180">
        <v>109</v>
      </c>
      <c r="I101" s="181"/>
      <c r="J101" s="182">
        <f>ROUND(I101*H101,2)</f>
        <v>0</v>
      </c>
      <c r="K101" s="178" t="s">
        <v>180</v>
      </c>
      <c r="L101" s="41"/>
      <c r="M101" s="183" t="s">
        <v>3</v>
      </c>
      <c r="N101" s="184" t="s">
        <v>43</v>
      </c>
      <c r="O101" s="74"/>
      <c r="P101" s="185">
        <f>O101*H101</f>
        <v>0</v>
      </c>
      <c r="Q101" s="185">
        <v>0</v>
      </c>
      <c r="R101" s="185">
        <f>Q101*H101</f>
        <v>0</v>
      </c>
      <c r="S101" s="185">
        <v>0</v>
      </c>
      <c r="T101" s="18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187" t="s">
        <v>111</v>
      </c>
      <c r="AT101" s="187" t="s">
        <v>176</v>
      </c>
      <c r="AU101" s="187" t="s">
        <v>81</v>
      </c>
      <c r="AY101" s="21" t="s">
        <v>174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21" t="s">
        <v>79</v>
      </c>
      <c r="BK101" s="188">
        <f>ROUND(I101*H101,2)</f>
        <v>0</v>
      </c>
      <c r="BL101" s="21" t="s">
        <v>111</v>
      </c>
      <c r="BM101" s="187" t="s">
        <v>1659</v>
      </c>
    </row>
    <row r="102" s="13" customFormat="1">
      <c r="A102" s="13"/>
      <c r="B102" s="194"/>
      <c r="C102" s="13"/>
      <c r="D102" s="189" t="s">
        <v>184</v>
      </c>
      <c r="E102" s="195" t="s">
        <v>3</v>
      </c>
      <c r="F102" s="196" t="s">
        <v>1660</v>
      </c>
      <c r="G102" s="13"/>
      <c r="H102" s="197">
        <v>109</v>
      </c>
      <c r="I102" s="198"/>
      <c r="J102" s="13"/>
      <c r="K102" s="13"/>
      <c r="L102" s="194"/>
      <c r="M102" s="199"/>
      <c r="N102" s="200"/>
      <c r="O102" s="200"/>
      <c r="P102" s="200"/>
      <c r="Q102" s="200"/>
      <c r="R102" s="200"/>
      <c r="S102" s="200"/>
      <c r="T102" s="20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195" t="s">
        <v>184</v>
      </c>
      <c r="AU102" s="195" t="s">
        <v>81</v>
      </c>
      <c r="AV102" s="13" t="s">
        <v>81</v>
      </c>
      <c r="AW102" s="13" t="s">
        <v>33</v>
      </c>
      <c r="AX102" s="13" t="s">
        <v>79</v>
      </c>
      <c r="AY102" s="195" t="s">
        <v>174</v>
      </c>
    </row>
    <row r="103" s="2" customFormat="1">
      <c r="A103" s="40"/>
      <c r="B103" s="175"/>
      <c r="C103" s="176" t="s">
        <v>89</v>
      </c>
      <c r="D103" s="176" t="s">
        <v>176</v>
      </c>
      <c r="E103" s="177" t="s">
        <v>572</v>
      </c>
      <c r="F103" s="178" t="s">
        <v>573</v>
      </c>
      <c r="G103" s="179" t="s">
        <v>242</v>
      </c>
      <c r="H103" s="180">
        <v>545</v>
      </c>
      <c r="I103" s="181"/>
      <c r="J103" s="182">
        <f>ROUND(I103*H103,2)</f>
        <v>0</v>
      </c>
      <c r="K103" s="178" t="s">
        <v>180</v>
      </c>
      <c r="L103" s="41"/>
      <c r="M103" s="183" t="s">
        <v>3</v>
      </c>
      <c r="N103" s="184" t="s">
        <v>43</v>
      </c>
      <c r="O103" s="74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187" t="s">
        <v>111</v>
      </c>
      <c r="AT103" s="187" t="s">
        <v>176</v>
      </c>
      <c r="AU103" s="187" t="s">
        <v>81</v>
      </c>
      <c r="AY103" s="21" t="s">
        <v>174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21" t="s">
        <v>79</v>
      </c>
      <c r="BK103" s="188">
        <f>ROUND(I103*H103,2)</f>
        <v>0</v>
      </c>
      <c r="BL103" s="21" t="s">
        <v>111</v>
      </c>
      <c r="BM103" s="187" t="s">
        <v>1661</v>
      </c>
    </row>
    <row r="104" s="13" customFormat="1">
      <c r="A104" s="13"/>
      <c r="B104" s="194"/>
      <c r="C104" s="13"/>
      <c r="D104" s="189" t="s">
        <v>184</v>
      </c>
      <c r="E104" s="195" t="s">
        <v>3</v>
      </c>
      <c r="F104" s="196" t="s">
        <v>1662</v>
      </c>
      <c r="G104" s="13"/>
      <c r="H104" s="197">
        <v>545</v>
      </c>
      <c r="I104" s="198"/>
      <c r="J104" s="13"/>
      <c r="K104" s="13"/>
      <c r="L104" s="194"/>
      <c r="M104" s="199"/>
      <c r="N104" s="200"/>
      <c r="O104" s="200"/>
      <c r="P104" s="200"/>
      <c r="Q104" s="200"/>
      <c r="R104" s="200"/>
      <c r="S104" s="200"/>
      <c r="T104" s="20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195" t="s">
        <v>184</v>
      </c>
      <c r="AU104" s="195" t="s">
        <v>81</v>
      </c>
      <c r="AV104" s="13" t="s">
        <v>81</v>
      </c>
      <c r="AW104" s="13" t="s">
        <v>33</v>
      </c>
      <c r="AX104" s="13" t="s">
        <v>79</v>
      </c>
      <c r="AY104" s="195" t="s">
        <v>174</v>
      </c>
    </row>
    <row r="105" s="2" customFormat="1">
      <c r="A105" s="40"/>
      <c r="B105" s="175"/>
      <c r="C105" s="176" t="s">
        <v>111</v>
      </c>
      <c r="D105" s="176" t="s">
        <v>176</v>
      </c>
      <c r="E105" s="177" t="s">
        <v>595</v>
      </c>
      <c r="F105" s="178" t="s">
        <v>596</v>
      </c>
      <c r="G105" s="179" t="s">
        <v>242</v>
      </c>
      <c r="H105" s="180">
        <v>209</v>
      </c>
      <c r="I105" s="181"/>
      <c r="J105" s="182">
        <f>ROUND(I105*H105,2)</f>
        <v>0</v>
      </c>
      <c r="K105" s="178" t="s">
        <v>180</v>
      </c>
      <c r="L105" s="41"/>
      <c r="M105" s="183" t="s">
        <v>3</v>
      </c>
      <c r="N105" s="184" t="s">
        <v>43</v>
      </c>
      <c r="O105" s="74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187" t="s">
        <v>111</v>
      </c>
      <c r="AT105" s="187" t="s">
        <v>176</v>
      </c>
      <c r="AU105" s="187" t="s">
        <v>81</v>
      </c>
      <c r="AY105" s="21" t="s">
        <v>174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1" t="s">
        <v>79</v>
      </c>
      <c r="BK105" s="188">
        <f>ROUND(I105*H105,2)</f>
        <v>0</v>
      </c>
      <c r="BL105" s="21" t="s">
        <v>111</v>
      </c>
      <c r="BM105" s="187" t="s">
        <v>1663</v>
      </c>
    </row>
    <row r="106" s="2" customFormat="1">
      <c r="A106" s="40"/>
      <c r="B106" s="175"/>
      <c r="C106" s="176" t="s">
        <v>203</v>
      </c>
      <c r="D106" s="176" t="s">
        <v>176</v>
      </c>
      <c r="E106" s="177" t="s">
        <v>602</v>
      </c>
      <c r="F106" s="178" t="s">
        <v>603</v>
      </c>
      <c r="G106" s="179" t="s">
        <v>604</v>
      </c>
      <c r="H106" s="180">
        <v>196.19999999999999</v>
      </c>
      <c r="I106" s="181"/>
      <c r="J106" s="182">
        <f>ROUND(I106*H106,2)</f>
        <v>0</v>
      </c>
      <c r="K106" s="178" t="s">
        <v>180</v>
      </c>
      <c r="L106" s="41"/>
      <c r="M106" s="183" t="s">
        <v>3</v>
      </c>
      <c r="N106" s="184" t="s">
        <v>43</v>
      </c>
      <c r="O106" s="74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187" t="s">
        <v>111</v>
      </c>
      <c r="AT106" s="187" t="s">
        <v>176</v>
      </c>
      <c r="AU106" s="187" t="s">
        <v>81</v>
      </c>
      <c r="AY106" s="21" t="s">
        <v>174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1" t="s">
        <v>79</v>
      </c>
      <c r="BK106" s="188">
        <f>ROUND(I106*H106,2)</f>
        <v>0</v>
      </c>
      <c r="BL106" s="21" t="s">
        <v>111</v>
      </c>
      <c r="BM106" s="187" t="s">
        <v>1664</v>
      </c>
    </row>
    <row r="107" s="13" customFormat="1">
      <c r="A107" s="13"/>
      <c r="B107" s="194"/>
      <c r="C107" s="13"/>
      <c r="D107" s="189" t="s">
        <v>184</v>
      </c>
      <c r="E107" s="195" t="s">
        <v>3</v>
      </c>
      <c r="F107" s="196" t="s">
        <v>1665</v>
      </c>
      <c r="G107" s="13"/>
      <c r="H107" s="197">
        <v>196.19999999999999</v>
      </c>
      <c r="I107" s="198"/>
      <c r="J107" s="13"/>
      <c r="K107" s="13"/>
      <c r="L107" s="194"/>
      <c r="M107" s="199"/>
      <c r="N107" s="200"/>
      <c r="O107" s="200"/>
      <c r="P107" s="200"/>
      <c r="Q107" s="200"/>
      <c r="R107" s="200"/>
      <c r="S107" s="200"/>
      <c r="T107" s="20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95" t="s">
        <v>184</v>
      </c>
      <c r="AU107" s="195" t="s">
        <v>81</v>
      </c>
      <c r="AV107" s="13" t="s">
        <v>81</v>
      </c>
      <c r="AW107" s="13" t="s">
        <v>33</v>
      </c>
      <c r="AX107" s="13" t="s">
        <v>79</v>
      </c>
      <c r="AY107" s="195" t="s">
        <v>174</v>
      </c>
    </row>
    <row r="108" s="2" customFormat="1" ht="16.5" customHeight="1">
      <c r="A108" s="40"/>
      <c r="B108" s="175"/>
      <c r="C108" s="176" t="s">
        <v>207</v>
      </c>
      <c r="D108" s="176" t="s">
        <v>176</v>
      </c>
      <c r="E108" s="177" t="s">
        <v>1666</v>
      </c>
      <c r="F108" s="178" t="s">
        <v>1667</v>
      </c>
      <c r="G108" s="179" t="s">
        <v>179</v>
      </c>
      <c r="H108" s="180">
        <v>375</v>
      </c>
      <c r="I108" s="181"/>
      <c r="J108" s="182">
        <f>ROUND(I108*H108,2)</f>
        <v>0</v>
      </c>
      <c r="K108" s="178" t="s">
        <v>180</v>
      </c>
      <c r="L108" s="41"/>
      <c r="M108" s="183" t="s">
        <v>3</v>
      </c>
      <c r="N108" s="184" t="s">
        <v>43</v>
      </c>
      <c r="O108" s="74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187" t="s">
        <v>111</v>
      </c>
      <c r="AT108" s="187" t="s">
        <v>176</v>
      </c>
      <c r="AU108" s="187" t="s">
        <v>81</v>
      </c>
      <c r="AY108" s="21" t="s">
        <v>174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1" t="s">
        <v>79</v>
      </c>
      <c r="BK108" s="188">
        <f>ROUND(I108*H108,2)</f>
        <v>0</v>
      </c>
      <c r="BL108" s="21" t="s">
        <v>111</v>
      </c>
      <c r="BM108" s="187" t="s">
        <v>1668</v>
      </c>
    </row>
    <row r="109" s="12" customFormat="1" ht="22.8" customHeight="1">
      <c r="A109" s="12"/>
      <c r="B109" s="162"/>
      <c r="C109" s="12"/>
      <c r="D109" s="163" t="s">
        <v>71</v>
      </c>
      <c r="E109" s="173" t="s">
        <v>203</v>
      </c>
      <c r="F109" s="173" t="s">
        <v>695</v>
      </c>
      <c r="G109" s="12"/>
      <c r="H109" s="12"/>
      <c r="I109" s="165"/>
      <c r="J109" s="174">
        <f>BK109</f>
        <v>0</v>
      </c>
      <c r="K109" s="12"/>
      <c r="L109" s="162"/>
      <c r="M109" s="167"/>
      <c r="N109" s="168"/>
      <c r="O109" s="168"/>
      <c r="P109" s="169">
        <f>SUM(P110:P123)</f>
        <v>0</v>
      </c>
      <c r="Q109" s="168"/>
      <c r="R109" s="169">
        <f>SUM(R110:R123)</f>
        <v>452.474175</v>
      </c>
      <c r="S109" s="168"/>
      <c r="T109" s="170">
        <f>SUM(T110:T123)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163" t="s">
        <v>79</v>
      </c>
      <c r="AT109" s="171" t="s">
        <v>71</v>
      </c>
      <c r="AU109" s="171" t="s">
        <v>79</v>
      </c>
      <c r="AY109" s="163" t="s">
        <v>174</v>
      </c>
      <c r="BK109" s="172">
        <f>SUM(BK110:BK123)</f>
        <v>0</v>
      </c>
    </row>
    <row r="110" s="2" customFormat="1">
      <c r="A110" s="40"/>
      <c r="B110" s="175"/>
      <c r="C110" s="176" t="s">
        <v>212</v>
      </c>
      <c r="D110" s="176" t="s">
        <v>176</v>
      </c>
      <c r="E110" s="177" t="s">
        <v>1669</v>
      </c>
      <c r="F110" s="178" t="s">
        <v>1670</v>
      </c>
      <c r="G110" s="179" t="s">
        <v>179</v>
      </c>
      <c r="H110" s="180">
        <v>380</v>
      </c>
      <c r="I110" s="181"/>
      <c r="J110" s="182">
        <f>ROUND(I110*H110,2)</f>
        <v>0</v>
      </c>
      <c r="K110" s="178" t="s">
        <v>180</v>
      </c>
      <c r="L110" s="41"/>
      <c r="M110" s="183" t="s">
        <v>3</v>
      </c>
      <c r="N110" s="184" t="s">
        <v>43</v>
      </c>
      <c r="O110" s="74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187" t="s">
        <v>111</v>
      </c>
      <c r="AT110" s="187" t="s">
        <v>176</v>
      </c>
      <c r="AU110" s="187" t="s">
        <v>81</v>
      </c>
      <c r="AY110" s="21" t="s">
        <v>174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21" t="s">
        <v>79</v>
      </c>
      <c r="BK110" s="188">
        <f>ROUND(I110*H110,2)</f>
        <v>0</v>
      </c>
      <c r="BL110" s="21" t="s">
        <v>111</v>
      </c>
      <c r="BM110" s="187" t="s">
        <v>1671</v>
      </c>
    </row>
    <row r="111" s="2" customFormat="1" ht="16.5" customHeight="1">
      <c r="A111" s="40"/>
      <c r="B111" s="175"/>
      <c r="C111" s="225" t="s">
        <v>218</v>
      </c>
      <c r="D111" s="225" t="s">
        <v>615</v>
      </c>
      <c r="E111" s="226" t="s">
        <v>1672</v>
      </c>
      <c r="F111" s="227" t="s">
        <v>1673</v>
      </c>
      <c r="G111" s="228" t="s">
        <v>604</v>
      </c>
      <c r="H111" s="229">
        <v>7.9800000000000004</v>
      </c>
      <c r="I111" s="230"/>
      <c r="J111" s="231">
        <f>ROUND(I111*H111,2)</f>
        <v>0</v>
      </c>
      <c r="K111" s="227" t="s">
        <v>180</v>
      </c>
      <c r="L111" s="232"/>
      <c r="M111" s="233" t="s">
        <v>3</v>
      </c>
      <c r="N111" s="234" t="s">
        <v>43</v>
      </c>
      <c r="O111" s="74"/>
      <c r="P111" s="185">
        <f>O111*H111</f>
        <v>0</v>
      </c>
      <c r="Q111" s="185">
        <v>1</v>
      </c>
      <c r="R111" s="185">
        <f>Q111*H111</f>
        <v>7.9800000000000004</v>
      </c>
      <c r="S111" s="185">
        <v>0</v>
      </c>
      <c r="T111" s="18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187" t="s">
        <v>218</v>
      </c>
      <c r="AT111" s="187" t="s">
        <v>615</v>
      </c>
      <c r="AU111" s="187" t="s">
        <v>81</v>
      </c>
      <c r="AY111" s="21" t="s">
        <v>174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21" t="s">
        <v>79</v>
      </c>
      <c r="BK111" s="188">
        <f>ROUND(I111*H111,2)</f>
        <v>0</v>
      </c>
      <c r="BL111" s="21" t="s">
        <v>111</v>
      </c>
      <c r="BM111" s="187" t="s">
        <v>1674</v>
      </c>
    </row>
    <row r="112" s="13" customFormat="1">
      <c r="A112" s="13"/>
      <c r="B112" s="194"/>
      <c r="C112" s="13"/>
      <c r="D112" s="189" t="s">
        <v>184</v>
      </c>
      <c r="E112" s="195" t="s">
        <v>3</v>
      </c>
      <c r="F112" s="196" t="s">
        <v>1675</v>
      </c>
      <c r="G112" s="13"/>
      <c r="H112" s="197">
        <v>7.9800000000000004</v>
      </c>
      <c r="I112" s="198"/>
      <c r="J112" s="13"/>
      <c r="K112" s="13"/>
      <c r="L112" s="194"/>
      <c r="M112" s="199"/>
      <c r="N112" s="200"/>
      <c r="O112" s="200"/>
      <c r="P112" s="200"/>
      <c r="Q112" s="200"/>
      <c r="R112" s="200"/>
      <c r="S112" s="200"/>
      <c r="T112" s="20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95" t="s">
        <v>184</v>
      </c>
      <c r="AU112" s="195" t="s">
        <v>81</v>
      </c>
      <c r="AV112" s="13" t="s">
        <v>81</v>
      </c>
      <c r="AW112" s="13" t="s">
        <v>33</v>
      </c>
      <c r="AX112" s="13" t="s">
        <v>72</v>
      </c>
      <c r="AY112" s="195" t="s">
        <v>174</v>
      </c>
    </row>
    <row r="113" s="14" customFormat="1">
      <c r="A113" s="14"/>
      <c r="B113" s="202"/>
      <c r="C113" s="14"/>
      <c r="D113" s="189" t="s">
        <v>184</v>
      </c>
      <c r="E113" s="203" t="s">
        <v>3</v>
      </c>
      <c r="F113" s="204" t="s">
        <v>187</v>
      </c>
      <c r="G113" s="14"/>
      <c r="H113" s="205">
        <v>7.9800000000000004</v>
      </c>
      <c r="I113" s="206"/>
      <c r="J113" s="14"/>
      <c r="K113" s="14"/>
      <c r="L113" s="202"/>
      <c r="M113" s="207"/>
      <c r="N113" s="208"/>
      <c r="O113" s="208"/>
      <c r="P113" s="208"/>
      <c r="Q113" s="208"/>
      <c r="R113" s="208"/>
      <c r="S113" s="208"/>
      <c r="T113" s="20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03" t="s">
        <v>184</v>
      </c>
      <c r="AU113" s="203" t="s">
        <v>81</v>
      </c>
      <c r="AV113" s="14" t="s">
        <v>111</v>
      </c>
      <c r="AW113" s="14" t="s">
        <v>33</v>
      </c>
      <c r="AX113" s="14" t="s">
        <v>79</v>
      </c>
      <c r="AY113" s="203" t="s">
        <v>174</v>
      </c>
    </row>
    <row r="114" s="2" customFormat="1" ht="16.5" customHeight="1">
      <c r="A114" s="40"/>
      <c r="B114" s="175"/>
      <c r="C114" s="176" t="s">
        <v>223</v>
      </c>
      <c r="D114" s="176" t="s">
        <v>176</v>
      </c>
      <c r="E114" s="177" t="s">
        <v>1676</v>
      </c>
      <c r="F114" s="178" t="s">
        <v>1677</v>
      </c>
      <c r="G114" s="179" t="s">
        <v>179</v>
      </c>
      <c r="H114" s="180">
        <v>372.10000000000002</v>
      </c>
      <c r="I114" s="181"/>
      <c r="J114" s="182">
        <f>ROUND(I114*H114,2)</f>
        <v>0</v>
      </c>
      <c r="K114" s="178" t="s">
        <v>180</v>
      </c>
      <c r="L114" s="41"/>
      <c r="M114" s="183" t="s">
        <v>3</v>
      </c>
      <c r="N114" s="184" t="s">
        <v>43</v>
      </c>
      <c r="O114" s="74"/>
      <c r="P114" s="185">
        <f>O114*H114</f>
        <v>0</v>
      </c>
      <c r="Q114" s="185">
        <v>0.57499999999999996</v>
      </c>
      <c r="R114" s="185">
        <f>Q114*H114</f>
        <v>213.95750000000001</v>
      </c>
      <c r="S114" s="185">
        <v>0</v>
      </c>
      <c r="T114" s="18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187" t="s">
        <v>111</v>
      </c>
      <c r="AT114" s="187" t="s">
        <v>176</v>
      </c>
      <c r="AU114" s="187" t="s">
        <v>81</v>
      </c>
      <c r="AY114" s="21" t="s">
        <v>174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21" t="s">
        <v>79</v>
      </c>
      <c r="BK114" s="188">
        <f>ROUND(I114*H114,2)</f>
        <v>0</v>
      </c>
      <c r="BL114" s="21" t="s">
        <v>111</v>
      </c>
      <c r="BM114" s="187" t="s">
        <v>1678</v>
      </c>
    </row>
    <row r="115" s="2" customFormat="1">
      <c r="A115" s="40"/>
      <c r="B115" s="175"/>
      <c r="C115" s="176" t="s">
        <v>229</v>
      </c>
      <c r="D115" s="176" t="s">
        <v>176</v>
      </c>
      <c r="E115" s="177" t="s">
        <v>1679</v>
      </c>
      <c r="F115" s="178" t="s">
        <v>1680</v>
      </c>
      <c r="G115" s="179" t="s">
        <v>179</v>
      </c>
      <c r="H115" s="180">
        <v>326</v>
      </c>
      <c r="I115" s="181"/>
      <c r="J115" s="182">
        <f>ROUND(I115*H115,2)</f>
        <v>0</v>
      </c>
      <c r="K115" s="178" t="s">
        <v>180</v>
      </c>
      <c r="L115" s="41"/>
      <c r="M115" s="183" t="s">
        <v>3</v>
      </c>
      <c r="N115" s="184" t="s">
        <v>43</v>
      </c>
      <c r="O115" s="74"/>
      <c r="P115" s="185">
        <f>O115*H115</f>
        <v>0</v>
      </c>
      <c r="Q115" s="185">
        <v>0.40869</v>
      </c>
      <c r="R115" s="185">
        <f>Q115*H115</f>
        <v>133.23293999999999</v>
      </c>
      <c r="S115" s="185">
        <v>0</v>
      </c>
      <c r="T115" s="18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187" t="s">
        <v>111</v>
      </c>
      <c r="AT115" s="187" t="s">
        <v>176</v>
      </c>
      <c r="AU115" s="187" t="s">
        <v>81</v>
      </c>
      <c r="AY115" s="21" t="s">
        <v>174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21" t="s">
        <v>79</v>
      </c>
      <c r="BK115" s="188">
        <f>ROUND(I115*H115,2)</f>
        <v>0</v>
      </c>
      <c r="BL115" s="21" t="s">
        <v>111</v>
      </c>
      <c r="BM115" s="187" t="s">
        <v>1681</v>
      </c>
    </row>
    <row r="116" s="2" customFormat="1">
      <c r="A116" s="40"/>
      <c r="B116" s="175"/>
      <c r="C116" s="176" t="s">
        <v>234</v>
      </c>
      <c r="D116" s="176" t="s">
        <v>176</v>
      </c>
      <c r="E116" s="177" t="s">
        <v>1682</v>
      </c>
      <c r="F116" s="178" t="s">
        <v>1683</v>
      </c>
      <c r="G116" s="179" t="s">
        <v>179</v>
      </c>
      <c r="H116" s="180">
        <v>13.5</v>
      </c>
      <c r="I116" s="181"/>
      <c r="J116" s="182">
        <f>ROUND(I116*H116,2)</f>
        <v>0</v>
      </c>
      <c r="K116" s="178" t="s">
        <v>180</v>
      </c>
      <c r="L116" s="41"/>
      <c r="M116" s="183" t="s">
        <v>3</v>
      </c>
      <c r="N116" s="184" t="s">
        <v>43</v>
      </c>
      <c r="O116" s="74"/>
      <c r="P116" s="185">
        <f>O116*H116</f>
        <v>0</v>
      </c>
      <c r="Q116" s="185">
        <v>0.084250000000000005</v>
      </c>
      <c r="R116" s="185">
        <f>Q116*H116</f>
        <v>1.137375</v>
      </c>
      <c r="S116" s="185">
        <v>0</v>
      </c>
      <c r="T116" s="18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187" t="s">
        <v>111</v>
      </c>
      <c r="AT116" s="187" t="s">
        <v>176</v>
      </c>
      <c r="AU116" s="187" t="s">
        <v>81</v>
      </c>
      <c r="AY116" s="21" t="s">
        <v>174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21" t="s">
        <v>79</v>
      </c>
      <c r="BK116" s="188">
        <f>ROUND(I116*H116,2)</f>
        <v>0</v>
      </c>
      <c r="BL116" s="21" t="s">
        <v>111</v>
      </c>
      <c r="BM116" s="187" t="s">
        <v>1684</v>
      </c>
    </row>
    <row r="117" s="2" customFormat="1" ht="16.5" customHeight="1">
      <c r="A117" s="40"/>
      <c r="B117" s="175"/>
      <c r="C117" s="225" t="s">
        <v>239</v>
      </c>
      <c r="D117" s="225" t="s">
        <v>615</v>
      </c>
      <c r="E117" s="226" t="s">
        <v>1685</v>
      </c>
      <c r="F117" s="227" t="s">
        <v>1686</v>
      </c>
      <c r="G117" s="228" t="s">
        <v>179</v>
      </c>
      <c r="H117" s="229">
        <v>15.295999999999999</v>
      </c>
      <c r="I117" s="230"/>
      <c r="J117" s="231">
        <f>ROUND(I117*H117,2)</f>
        <v>0</v>
      </c>
      <c r="K117" s="227" t="s">
        <v>180</v>
      </c>
      <c r="L117" s="232"/>
      <c r="M117" s="233" t="s">
        <v>3</v>
      </c>
      <c r="N117" s="234" t="s">
        <v>43</v>
      </c>
      <c r="O117" s="74"/>
      <c r="P117" s="185">
        <f>O117*H117</f>
        <v>0</v>
      </c>
      <c r="Q117" s="185">
        <v>0.14000000000000001</v>
      </c>
      <c r="R117" s="185">
        <f>Q117*H117</f>
        <v>2.1414400000000002</v>
      </c>
      <c r="S117" s="185">
        <v>0</v>
      </c>
      <c r="T117" s="18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187" t="s">
        <v>218</v>
      </c>
      <c r="AT117" s="187" t="s">
        <v>615</v>
      </c>
      <c r="AU117" s="187" t="s">
        <v>81</v>
      </c>
      <c r="AY117" s="21" t="s">
        <v>174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21" t="s">
        <v>79</v>
      </c>
      <c r="BK117" s="188">
        <f>ROUND(I117*H117,2)</f>
        <v>0</v>
      </c>
      <c r="BL117" s="21" t="s">
        <v>111</v>
      </c>
      <c r="BM117" s="187" t="s">
        <v>1687</v>
      </c>
    </row>
    <row r="118" s="13" customFormat="1">
      <c r="A118" s="13"/>
      <c r="B118" s="194"/>
      <c r="C118" s="13"/>
      <c r="D118" s="189" t="s">
        <v>184</v>
      </c>
      <c r="E118" s="195" t="s">
        <v>3</v>
      </c>
      <c r="F118" s="196" t="s">
        <v>1688</v>
      </c>
      <c r="G118" s="13"/>
      <c r="H118" s="197">
        <v>15.295999999999999</v>
      </c>
      <c r="I118" s="198"/>
      <c r="J118" s="13"/>
      <c r="K118" s="13"/>
      <c r="L118" s="194"/>
      <c r="M118" s="199"/>
      <c r="N118" s="200"/>
      <c r="O118" s="200"/>
      <c r="P118" s="200"/>
      <c r="Q118" s="200"/>
      <c r="R118" s="200"/>
      <c r="S118" s="200"/>
      <c r="T118" s="20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95" t="s">
        <v>184</v>
      </c>
      <c r="AU118" s="195" t="s">
        <v>81</v>
      </c>
      <c r="AV118" s="13" t="s">
        <v>81</v>
      </c>
      <c r="AW118" s="13" t="s">
        <v>33</v>
      </c>
      <c r="AX118" s="13" t="s">
        <v>72</v>
      </c>
      <c r="AY118" s="195" t="s">
        <v>174</v>
      </c>
    </row>
    <row r="119" s="14" customFormat="1">
      <c r="A119" s="14"/>
      <c r="B119" s="202"/>
      <c r="C119" s="14"/>
      <c r="D119" s="189" t="s">
        <v>184</v>
      </c>
      <c r="E119" s="203" t="s">
        <v>3</v>
      </c>
      <c r="F119" s="204" t="s">
        <v>187</v>
      </c>
      <c r="G119" s="14"/>
      <c r="H119" s="205">
        <v>15.295999999999999</v>
      </c>
      <c r="I119" s="206"/>
      <c r="J119" s="14"/>
      <c r="K119" s="14"/>
      <c r="L119" s="202"/>
      <c r="M119" s="207"/>
      <c r="N119" s="208"/>
      <c r="O119" s="208"/>
      <c r="P119" s="208"/>
      <c r="Q119" s="208"/>
      <c r="R119" s="208"/>
      <c r="S119" s="208"/>
      <c r="T119" s="20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03" t="s">
        <v>184</v>
      </c>
      <c r="AU119" s="203" t="s">
        <v>81</v>
      </c>
      <c r="AV119" s="14" t="s">
        <v>111</v>
      </c>
      <c r="AW119" s="14" t="s">
        <v>33</v>
      </c>
      <c r="AX119" s="14" t="s">
        <v>79</v>
      </c>
      <c r="AY119" s="203" t="s">
        <v>174</v>
      </c>
    </row>
    <row r="120" s="2" customFormat="1" ht="44.25" customHeight="1">
      <c r="A120" s="40"/>
      <c r="B120" s="175"/>
      <c r="C120" s="176" t="s">
        <v>247</v>
      </c>
      <c r="D120" s="176" t="s">
        <v>176</v>
      </c>
      <c r="E120" s="177" t="s">
        <v>1689</v>
      </c>
      <c r="F120" s="178" t="s">
        <v>1690</v>
      </c>
      <c r="G120" s="179" t="s">
        <v>179</v>
      </c>
      <c r="H120" s="180">
        <v>326</v>
      </c>
      <c r="I120" s="181"/>
      <c r="J120" s="182">
        <f>ROUND(I120*H120,2)</f>
        <v>0</v>
      </c>
      <c r="K120" s="178" t="s">
        <v>180</v>
      </c>
      <c r="L120" s="41"/>
      <c r="M120" s="183" t="s">
        <v>3</v>
      </c>
      <c r="N120" s="184" t="s">
        <v>43</v>
      </c>
      <c r="O120" s="74"/>
      <c r="P120" s="185">
        <f>O120*H120</f>
        <v>0</v>
      </c>
      <c r="Q120" s="185">
        <v>0.10362</v>
      </c>
      <c r="R120" s="185">
        <f>Q120*H120</f>
        <v>33.780120000000004</v>
      </c>
      <c r="S120" s="185">
        <v>0</v>
      </c>
      <c r="T120" s="18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187" t="s">
        <v>111</v>
      </c>
      <c r="AT120" s="187" t="s">
        <v>176</v>
      </c>
      <c r="AU120" s="187" t="s">
        <v>81</v>
      </c>
      <c r="AY120" s="21" t="s">
        <v>174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21" t="s">
        <v>79</v>
      </c>
      <c r="BK120" s="188">
        <f>ROUND(I120*H120,2)</f>
        <v>0</v>
      </c>
      <c r="BL120" s="21" t="s">
        <v>111</v>
      </c>
      <c r="BM120" s="187" t="s">
        <v>1691</v>
      </c>
    </row>
    <row r="121" s="2" customFormat="1" ht="16.5" customHeight="1">
      <c r="A121" s="40"/>
      <c r="B121" s="175"/>
      <c r="C121" s="225" t="s">
        <v>252</v>
      </c>
      <c r="D121" s="225" t="s">
        <v>615</v>
      </c>
      <c r="E121" s="226" t="s">
        <v>1692</v>
      </c>
      <c r="F121" s="227" t="s">
        <v>1693</v>
      </c>
      <c r="G121" s="228" t="s">
        <v>179</v>
      </c>
      <c r="H121" s="229">
        <v>342.30000000000001</v>
      </c>
      <c r="I121" s="230"/>
      <c r="J121" s="231">
        <f>ROUND(I121*H121,2)</f>
        <v>0</v>
      </c>
      <c r="K121" s="227" t="s">
        <v>180</v>
      </c>
      <c r="L121" s="232"/>
      <c r="M121" s="233" t="s">
        <v>3</v>
      </c>
      <c r="N121" s="234" t="s">
        <v>43</v>
      </c>
      <c r="O121" s="74"/>
      <c r="P121" s="185">
        <f>O121*H121</f>
        <v>0</v>
      </c>
      <c r="Q121" s="185">
        <v>0.17599999999999999</v>
      </c>
      <c r="R121" s="185">
        <f>Q121*H121</f>
        <v>60.244799999999998</v>
      </c>
      <c r="S121" s="185">
        <v>0</v>
      </c>
      <c r="T121" s="18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187" t="s">
        <v>218</v>
      </c>
      <c r="AT121" s="187" t="s">
        <v>615</v>
      </c>
      <c r="AU121" s="187" t="s">
        <v>81</v>
      </c>
      <c r="AY121" s="21" t="s">
        <v>174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21" t="s">
        <v>79</v>
      </c>
      <c r="BK121" s="188">
        <f>ROUND(I121*H121,2)</f>
        <v>0</v>
      </c>
      <c r="BL121" s="21" t="s">
        <v>111</v>
      </c>
      <c r="BM121" s="187" t="s">
        <v>1694</v>
      </c>
    </row>
    <row r="122" s="13" customFormat="1">
      <c r="A122" s="13"/>
      <c r="B122" s="194"/>
      <c r="C122" s="13"/>
      <c r="D122" s="189" t="s">
        <v>184</v>
      </c>
      <c r="E122" s="195" t="s">
        <v>3</v>
      </c>
      <c r="F122" s="196" t="s">
        <v>1695</v>
      </c>
      <c r="G122" s="13"/>
      <c r="H122" s="197">
        <v>342.30000000000001</v>
      </c>
      <c r="I122" s="198"/>
      <c r="J122" s="13"/>
      <c r="K122" s="13"/>
      <c r="L122" s="194"/>
      <c r="M122" s="199"/>
      <c r="N122" s="200"/>
      <c r="O122" s="200"/>
      <c r="P122" s="200"/>
      <c r="Q122" s="200"/>
      <c r="R122" s="200"/>
      <c r="S122" s="200"/>
      <c r="T122" s="20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95" t="s">
        <v>184</v>
      </c>
      <c r="AU122" s="195" t="s">
        <v>81</v>
      </c>
      <c r="AV122" s="13" t="s">
        <v>81</v>
      </c>
      <c r="AW122" s="13" t="s">
        <v>33</v>
      </c>
      <c r="AX122" s="13" t="s">
        <v>72</v>
      </c>
      <c r="AY122" s="195" t="s">
        <v>174</v>
      </c>
    </row>
    <row r="123" s="14" customFormat="1">
      <c r="A123" s="14"/>
      <c r="B123" s="202"/>
      <c r="C123" s="14"/>
      <c r="D123" s="189" t="s">
        <v>184</v>
      </c>
      <c r="E123" s="203" t="s">
        <v>3</v>
      </c>
      <c r="F123" s="204" t="s">
        <v>187</v>
      </c>
      <c r="G123" s="14"/>
      <c r="H123" s="205">
        <v>342.30000000000001</v>
      </c>
      <c r="I123" s="206"/>
      <c r="J123" s="14"/>
      <c r="K123" s="14"/>
      <c r="L123" s="202"/>
      <c r="M123" s="207"/>
      <c r="N123" s="208"/>
      <c r="O123" s="208"/>
      <c r="P123" s="208"/>
      <c r="Q123" s="208"/>
      <c r="R123" s="208"/>
      <c r="S123" s="208"/>
      <c r="T123" s="20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03" t="s">
        <v>184</v>
      </c>
      <c r="AU123" s="203" t="s">
        <v>81</v>
      </c>
      <c r="AV123" s="14" t="s">
        <v>111</v>
      </c>
      <c r="AW123" s="14" t="s">
        <v>33</v>
      </c>
      <c r="AX123" s="14" t="s">
        <v>79</v>
      </c>
      <c r="AY123" s="203" t="s">
        <v>174</v>
      </c>
    </row>
    <row r="124" s="12" customFormat="1" ht="22.8" customHeight="1">
      <c r="A124" s="12"/>
      <c r="B124" s="162"/>
      <c r="C124" s="12"/>
      <c r="D124" s="163" t="s">
        <v>71</v>
      </c>
      <c r="E124" s="173" t="s">
        <v>223</v>
      </c>
      <c r="F124" s="173" t="s">
        <v>849</v>
      </c>
      <c r="G124" s="12"/>
      <c r="H124" s="12"/>
      <c r="I124" s="165"/>
      <c r="J124" s="174">
        <f>BK124</f>
        <v>0</v>
      </c>
      <c r="K124" s="12"/>
      <c r="L124" s="162"/>
      <c r="M124" s="167"/>
      <c r="N124" s="168"/>
      <c r="O124" s="168"/>
      <c r="P124" s="169">
        <f>SUM(P125:P131)</f>
        <v>0</v>
      </c>
      <c r="Q124" s="168"/>
      <c r="R124" s="169">
        <f>SUM(R125:R131)</f>
        <v>27.309760000000001</v>
      </c>
      <c r="S124" s="168"/>
      <c r="T124" s="170">
        <f>SUM(T125:T131)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3" t="s">
        <v>79</v>
      </c>
      <c r="AT124" s="171" t="s">
        <v>71</v>
      </c>
      <c r="AU124" s="171" t="s">
        <v>79</v>
      </c>
      <c r="AY124" s="163" t="s">
        <v>174</v>
      </c>
      <c r="BK124" s="172">
        <f>SUM(BK125:BK131)</f>
        <v>0</v>
      </c>
    </row>
    <row r="125" s="2" customFormat="1">
      <c r="A125" s="40"/>
      <c r="B125" s="175"/>
      <c r="C125" s="176" t="s">
        <v>9</v>
      </c>
      <c r="D125" s="176" t="s">
        <v>176</v>
      </c>
      <c r="E125" s="177" t="s">
        <v>1696</v>
      </c>
      <c r="F125" s="178" t="s">
        <v>1697</v>
      </c>
      <c r="G125" s="179" t="s">
        <v>210</v>
      </c>
      <c r="H125" s="180">
        <v>100</v>
      </c>
      <c r="I125" s="181"/>
      <c r="J125" s="182">
        <f>ROUND(I125*H125,2)</f>
        <v>0</v>
      </c>
      <c r="K125" s="178" t="s">
        <v>180</v>
      </c>
      <c r="L125" s="41"/>
      <c r="M125" s="183" t="s">
        <v>3</v>
      </c>
      <c r="N125" s="184" t="s">
        <v>43</v>
      </c>
      <c r="O125" s="74"/>
      <c r="P125" s="185">
        <f>O125*H125</f>
        <v>0</v>
      </c>
      <c r="Q125" s="185">
        <v>0.15540000000000001</v>
      </c>
      <c r="R125" s="185">
        <f>Q125*H125</f>
        <v>15.540000000000001</v>
      </c>
      <c r="S125" s="185">
        <v>0</v>
      </c>
      <c r="T125" s="18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187" t="s">
        <v>111</v>
      </c>
      <c r="AT125" s="187" t="s">
        <v>176</v>
      </c>
      <c r="AU125" s="187" t="s">
        <v>81</v>
      </c>
      <c r="AY125" s="21" t="s">
        <v>174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21" t="s">
        <v>79</v>
      </c>
      <c r="BK125" s="188">
        <f>ROUND(I125*H125,2)</f>
        <v>0</v>
      </c>
      <c r="BL125" s="21" t="s">
        <v>111</v>
      </c>
      <c r="BM125" s="187" t="s">
        <v>1698</v>
      </c>
    </row>
    <row r="126" s="2" customFormat="1" ht="16.5" customHeight="1">
      <c r="A126" s="40"/>
      <c r="B126" s="175"/>
      <c r="C126" s="225" t="s">
        <v>351</v>
      </c>
      <c r="D126" s="225" t="s">
        <v>615</v>
      </c>
      <c r="E126" s="226" t="s">
        <v>1699</v>
      </c>
      <c r="F126" s="227" t="s">
        <v>1700</v>
      </c>
      <c r="G126" s="228" t="s">
        <v>210</v>
      </c>
      <c r="H126" s="229">
        <v>101</v>
      </c>
      <c r="I126" s="230"/>
      <c r="J126" s="231">
        <f>ROUND(I126*H126,2)</f>
        <v>0</v>
      </c>
      <c r="K126" s="227" t="s">
        <v>180</v>
      </c>
      <c r="L126" s="232"/>
      <c r="M126" s="233" t="s">
        <v>3</v>
      </c>
      <c r="N126" s="234" t="s">
        <v>43</v>
      </c>
      <c r="O126" s="74"/>
      <c r="P126" s="185">
        <f>O126*H126</f>
        <v>0</v>
      </c>
      <c r="Q126" s="185">
        <v>0.080000000000000002</v>
      </c>
      <c r="R126" s="185">
        <f>Q126*H126</f>
        <v>8.0800000000000001</v>
      </c>
      <c r="S126" s="185">
        <v>0</v>
      </c>
      <c r="T126" s="18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187" t="s">
        <v>218</v>
      </c>
      <c r="AT126" s="187" t="s">
        <v>615</v>
      </c>
      <c r="AU126" s="187" t="s">
        <v>81</v>
      </c>
      <c r="AY126" s="21" t="s">
        <v>174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21" t="s">
        <v>79</v>
      </c>
      <c r="BK126" s="188">
        <f>ROUND(I126*H126,2)</f>
        <v>0</v>
      </c>
      <c r="BL126" s="21" t="s">
        <v>111</v>
      </c>
      <c r="BM126" s="187" t="s">
        <v>1701</v>
      </c>
    </row>
    <row r="127" s="13" customFormat="1">
      <c r="A127" s="13"/>
      <c r="B127" s="194"/>
      <c r="C127" s="13"/>
      <c r="D127" s="189" t="s">
        <v>184</v>
      </c>
      <c r="E127" s="195" t="s">
        <v>3</v>
      </c>
      <c r="F127" s="196" t="s">
        <v>1702</v>
      </c>
      <c r="G127" s="13"/>
      <c r="H127" s="197">
        <v>101</v>
      </c>
      <c r="I127" s="198"/>
      <c r="J127" s="13"/>
      <c r="K127" s="13"/>
      <c r="L127" s="194"/>
      <c r="M127" s="199"/>
      <c r="N127" s="200"/>
      <c r="O127" s="200"/>
      <c r="P127" s="200"/>
      <c r="Q127" s="200"/>
      <c r="R127" s="200"/>
      <c r="S127" s="200"/>
      <c r="T127" s="20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5" t="s">
        <v>184</v>
      </c>
      <c r="AU127" s="195" t="s">
        <v>81</v>
      </c>
      <c r="AV127" s="13" t="s">
        <v>81</v>
      </c>
      <c r="AW127" s="13" t="s">
        <v>33</v>
      </c>
      <c r="AX127" s="13" t="s">
        <v>79</v>
      </c>
      <c r="AY127" s="195" t="s">
        <v>174</v>
      </c>
    </row>
    <row r="128" s="2" customFormat="1">
      <c r="A128" s="40"/>
      <c r="B128" s="175"/>
      <c r="C128" s="176" t="s">
        <v>436</v>
      </c>
      <c r="D128" s="176" t="s">
        <v>176</v>
      </c>
      <c r="E128" s="177" t="s">
        <v>1703</v>
      </c>
      <c r="F128" s="178" t="s">
        <v>1704</v>
      </c>
      <c r="G128" s="179" t="s">
        <v>210</v>
      </c>
      <c r="H128" s="180">
        <v>24</v>
      </c>
      <c r="I128" s="181"/>
      <c r="J128" s="182">
        <f>ROUND(I128*H128,2)</f>
        <v>0</v>
      </c>
      <c r="K128" s="178" t="s">
        <v>180</v>
      </c>
      <c r="L128" s="41"/>
      <c r="M128" s="183" t="s">
        <v>3</v>
      </c>
      <c r="N128" s="184" t="s">
        <v>43</v>
      </c>
      <c r="O128" s="74"/>
      <c r="P128" s="185">
        <f>O128*H128</f>
        <v>0</v>
      </c>
      <c r="Q128" s="185">
        <v>0.1295</v>
      </c>
      <c r="R128" s="185">
        <f>Q128*H128</f>
        <v>3.1080000000000001</v>
      </c>
      <c r="S128" s="185">
        <v>0</v>
      </c>
      <c r="T128" s="18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187" t="s">
        <v>111</v>
      </c>
      <c r="AT128" s="187" t="s">
        <v>176</v>
      </c>
      <c r="AU128" s="187" t="s">
        <v>81</v>
      </c>
      <c r="AY128" s="21" t="s">
        <v>174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21" t="s">
        <v>79</v>
      </c>
      <c r="BK128" s="188">
        <f>ROUND(I128*H128,2)</f>
        <v>0</v>
      </c>
      <c r="BL128" s="21" t="s">
        <v>111</v>
      </c>
      <c r="BM128" s="187" t="s">
        <v>1705</v>
      </c>
    </row>
    <row r="129" s="2" customFormat="1" ht="16.5" customHeight="1">
      <c r="A129" s="40"/>
      <c r="B129" s="175"/>
      <c r="C129" s="225" t="s">
        <v>441</v>
      </c>
      <c r="D129" s="225" t="s">
        <v>615</v>
      </c>
      <c r="E129" s="226" t="s">
        <v>1706</v>
      </c>
      <c r="F129" s="227" t="s">
        <v>1707</v>
      </c>
      <c r="G129" s="228" t="s">
        <v>210</v>
      </c>
      <c r="H129" s="229">
        <v>24.239999999999998</v>
      </c>
      <c r="I129" s="230"/>
      <c r="J129" s="231">
        <f>ROUND(I129*H129,2)</f>
        <v>0</v>
      </c>
      <c r="K129" s="227" t="s">
        <v>180</v>
      </c>
      <c r="L129" s="232"/>
      <c r="M129" s="233" t="s">
        <v>3</v>
      </c>
      <c r="N129" s="234" t="s">
        <v>43</v>
      </c>
      <c r="O129" s="74"/>
      <c r="P129" s="185">
        <f>O129*H129</f>
        <v>0</v>
      </c>
      <c r="Q129" s="185">
        <v>0.024</v>
      </c>
      <c r="R129" s="185">
        <f>Q129*H129</f>
        <v>0.58175999999999994</v>
      </c>
      <c r="S129" s="185">
        <v>0</v>
      </c>
      <c r="T129" s="18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187" t="s">
        <v>218</v>
      </c>
      <c r="AT129" s="187" t="s">
        <v>615</v>
      </c>
      <c r="AU129" s="187" t="s">
        <v>81</v>
      </c>
      <c r="AY129" s="21" t="s">
        <v>174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21" t="s">
        <v>79</v>
      </c>
      <c r="BK129" s="188">
        <f>ROUND(I129*H129,2)</f>
        <v>0</v>
      </c>
      <c r="BL129" s="21" t="s">
        <v>111</v>
      </c>
      <c r="BM129" s="187" t="s">
        <v>1708</v>
      </c>
    </row>
    <row r="130" s="13" customFormat="1">
      <c r="A130" s="13"/>
      <c r="B130" s="194"/>
      <c r="C130" s="13"/>
      <c r="D130" s="189" t="s">
        <v>184</v>
      </c>
      <c r="E130" s="195" t="s">
        <v>3</v>
      </c>
      <c r="F130" s="196" t="s">
        <v>1709</v>
      </c>
      <c r="G130" s="13"/>
      <c r="H130" s="197">
        <v>24.239999999999998</v>
      </c>
      <c r="I130" s="198"/>
      <c r="J130" s="13"/>
      <c r="K130" s="13"/>
      <c r="L130" s="194"/>
      <c r="M130" s="199"/>
      <c r="N130" s="200"/>
      <c r="O130" s="200"/>
      <c r="P130" s="200"/>
      <c r="Q130" s="200"/>
      <c r="R130" s="200"/>
      <c r="S130" s="200"/>
      <c r="T130" s="20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5" t="s">
        <v>184</v>
      </c>
      <c r="AU130" s="195" t="s">
        <v>81</v>
      </c>
      <c r="AV130" s="13" t="s">
        <v>81</v>
      </c>
      <c r="AW130" s="13" t="s">
        <v>33</v>
      </c>
      <c r="AX130" s="13" t="s">
        <v>72</v>
      </c>
      <c r="AY130" s="195" t="s">
        <v>174</v>
      </c>
    </row>
    <row r="131" s="14" customFormat="1">
      <c r="A131" s="14"/>
      <c r="B131" s="202"/>
      <c r="C131" s="14"/>
      <c r="D131" s="189" t="s">
        <v>184</v>
      </c>
      <c r="E131" s="203" t="s">
        <v>3</v>
      </c>
      <c r="F131" s="204" t="s">
        <v>187</v>
      </c>
      <c r="G131" s="14"/>
      <c r="H131" s="205">
        <v>24.239999999999998</v>
      </c>
      <c r="I131" s="206"/>
      <c r="J131" s="14"/>
      <c r="K131" s="14"/>
      <c r="L131" s="202"/>
      <c r="M131" s="207"/>
      <c r="N131" s="208"/>
      <c r="O131" s="208"/>
      <c r="P131" s="208"/>
      <c r="Q131" s="208"/>
      <c r="R131" s="208"/>
      <c r="S131" s="208"/>
      <c r="T131" s="20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03" t="s">
        <v>184</v>
      </c>
      <c r="AU131" s="203" t="s">
        <v>81</v>
      </c>
      <c r="AV131" s="14" t="s">
        <v>111</v>
      </c>
      <c r="AW131" s="14" t="s">
        <v>33</v>
      </c>
      <c r="AX131" s="14" t="s">
        <v>79</v>
      </c>
      <c r="AY131" s="203" t="s">
        <v>174</v>
      </c>
    </row>
    <row r="132" s="12" customFormat="1" ht="22.8" customHeight="1">
      <c r="A132" s="12"/>
      <c r="B132" s="162"/>
      <c r="C132" s="12"/>
      <c r="D132" s="163" t="s">
        <v>71</v>
      </c>
      <c r="E132" s="173" t="s">
        <v>898</v>
      </c>
      <c r="F132" s="173" t="s">
        <v>899</v>
      </c>
      <c r="G132" s="12"/>
      <c r="H132" s="12"/>
      <c r="I132" s="165"/>
      <c r="J132" s="174">
        <f>BK132</f>
        <v>0</v>
      </c>
      <c r="K132" s="12"/>
      <c r="L132" s="162"/>
      <c r="M132" s="167"/>
      <c r="N132" s="168"/>
      <c r="O132" s="168"/>
      <c r="P132" s="169">
        <f>P133</f>
        <v>0</v>
      </c>
      <c r="Q132" s="168"/>
      <c r="R132" s="169">
        <f>R133</f>
        <v>0</v>
      </c>
      <c r="S132" s="168"/>
      <c r="T132" s="170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3" t="s">
        <v>79</v>
      </c>
      <c r="AT132" s="171" t="s">
        <v>71</v>
      </c>
      <c r="AU132" s="171" t="s">
        <v>79</v>
      </c>
      <c r="AY132" s="163" t="s">
        <v>174</v>
      </c>
      <c r="BK132" s="172">
        <f>BK133</f>
        <v>0</v>
      </c>
    </row>
    <row r="133" s="2" customFormat="1">
      <c r="A133" s="40"/>
      <c r="B133" s="175"/>
      <c r="C133" s="176" t="s">
        <v>515</v>
      </c>
      <c r="D133" s="176" t="s">
        <v>176</v>
      </c>
      <c r="E133" s="177" t="s">
        <v>1710</v>
      </c>
      <c r="F133" s="178" t="s">
        <v>1711</v>
      </c>
      <c r="G133" s="179" t="s">
        <v>604</v>
      </c>
      <c r="H133" s="180">
        <v>479.78399999999999</v>
      </c>
      <c r="I133" s="181"/>
      <c r="J133" s="182">
        <f>ROUND(I133*H133,2)</f>
        <v>0</v>
      </c>
      <c r="K133" s="178" t="s">
        <v>180</v>
      </c>
      <c r="L133" s="41"/>
      <c r="M133" s="235" t="s">
        <v>3</v>
      </c>
      <c r="N133" s="236" t="s">
        <v>43</v>
      </c>
      <c r="O133" s="237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187" t="s">
        <v>111</v>
      </c>
      <c r="AT133" s="187" t="s">
        <v>176</v>
      </c>
      <c r="AU133" s="187" t="s">
        <v>81</v>
      </c>
      <c r="AY133" s="21" t="s">
        <v>174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21" t="s">
        <v>79</v>
      </c>
      <c r="BK133" s="188">
        <f>ROUND(I133*H133,2)</f>
        <v>0</v>
      </c>
      <c r="BL133" s="21" t="s">
        <v>111</v>
      </c>
      <c r="BM133" s="187" t="s">
        <v>1712</v>
      </c>
    </row>
    <row r="134" s="2" customFormat="1" ht="6.96" customHeight="1">
      <c r="A134" s="40"/>
      <c r="B134" s="57"/>
      <c r="C134" s="58"/>
      <c r="D134" s="58"/>
      <c r="E134" s="58"/>
      <c r="F134" s="58"/>
      <c r="G134" s="58"/>
      <c r="H134" s="58"/>
      <c r="I134" s="58"/>
      <c r="J134" s="58"/>
      <c r="K134" s="58"/>
      <c r="L134" s="41"/>
      <c r="M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</sheetData>
  <autoFilter ref="C95:K13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20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112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4"/>
      <c r="AT3" s="21" t="s">
        <v>81</v>
      </c>
    </row>
    <row r="4" s="1" customFormat="1" ht="24.96" customHeight="1">
      <c r="B4" s="24"/>
      <c r="D4" s="25" t="s">
        <v>133</v>
      </c>
      <c r="L4" s="24"/>
      <c r="M4" s="125" t="s">
        <v>11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34" t="s">
        <v>17</v>
      </c>
      <c r="L6" s="24"/>
    </row>
    <row r="7" s="1" customFormat="1" ht="16.5" customHeight="1">
      <c r="B7" s="24"/>
      <c r="E7" s="126" t="str">
        <f>'Rekapitulace stavby'!K6</f>
        <v>Žireč - Kanalizace a čistírna odpadních vod, přípojky splaškové kanalizace</v>
      </c>
      <c r="F7" s="34"/>
      <c r="G7" s="34"/>
      <c r="H7" s="34"/>
      <c r="L7" s="24"/>
    </row>
    <row r="8">
      <c r="B8" s="24"/>
      <c r="D8" s="34" t="s">
        <v>134</v>
      </c>
      <c r="L8" s="24"/>
    </row>
    <row r="9" s="1" customFormat="1" ht="16.5" customHeight="1">
      <c r="B9" s="24"/>
      <c r="E9" s="126" t="s">
        <v>135</v>
      </c>
      <c r="F9" s="1"/>
      <c r="G9" s="1"/>
      <c r="H9" s="1"/>
      <c r="L9" s="24"/>
    </row>
    <row r="10" s="1" customFormat="1" ht="12" customHeight="1">
      <c r="B10" s="24"/>
      <c r="D10" s="34" t="s">
        <v>136</v>
      </c>
      <c r="L10" s="24"/>
    </row>
    <row r="11" s="2" customFormat="1" ht="16.5" customHeight="1">
      <c r="A11" s="40"/>
      <c r="B11" s="41"/>
      <c r="C11" s="40"/>
      <c r="D11" s="40"/>
      <c r="E11" s="127" t="s">
        <v>1713</v>
      </c>
      <c r="F11" s="40"/>
      <c r="G11" s="40"/>
      <c r="H11" s="40"/>
      <c r="I11" s="40"/>
      <c r="J11" s="40"/>
      <c r="K11" s="40"/>
      <c r="L11" s="12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4" t="s">
        <v>1714</v>
      </c>
      <c r="E12" s="40"/>
      <c r="F12" s="40"/>
      <c r="G12" s="40"/>
      <c r="H12" s="40"/>
      <c r="I12" s="40"/>
      <c r="J12" s="40"/>
      <c r="K12" s="40"/>
      <c r="L12" s="12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1"/>
      <c r="C13" s="40"/>
      <c r="D13" s="40"/>
      <c r="E13" s="64" t="s">
        <v>1715</v>
      </c>
      <c r="F13" s="40"/>
      <c r="G13" s="40"/>
      <c r="H13" s="40"/>
      <c r="I13" s="40"/>
      <c r="J13" s="40"/>
      <c r="K13" s="40"/>
      <c r="L13" s="12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1"/>
      <c r="C14" s="40"/>
      <c r="D14" s="40"/>
      <c r="E14" s="40"/>
      <c r="F14" s="40"/>
      <c r="G14" s="40"/>
      <c r="H14" s="40"/>
      <c r="I14" s="40"/>
      <c r="J14" s="40"/>
      <c r="K14" s="40"/>
      <c r="L14" s="12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1"/>
      <c r="C15" s="40"/>
      <c r="D15" s="34" t="s">
        <v>19</v>
      </c>
      <c r="E15" s="40"/>
      <c r="F15" s="29" t="s">
        <v>3</v>
      </c>
      <c r="G15" s="40"/>
      <c r="H15" s="40"/>
      <c r="I15" s="34" t="s">
        <v>20</v>
      </c>
      <c r="J15" s="29" t="s">
        <v>3</v>
      </c>
      <c r="K15" s="40"/>
      <c r="L15" s="12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1"/>
      <c r="C16" s="40"/>
      <c r="D16" s="34" t="s">
        <v>21</v>
      </c>
      <c r="E16" s="40"/>
      <c r="F16" s="29" t="s">
        <v>22</v>
      </c>
      <c r="G16" s="40"/>
      <c r="H16" s="40"/>
      <c r="I16" s="34" t="s">
        <v>23</v>
      </c>
      <c r="J16" s="66" t="str">
        <f>'Rekapitulace stavby'!AN8</f>
        <v>3. 1. 2021</v>
      </c>
      <c r="K16" s="40"/>
      <c r="L16" s="12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1"/>
      <c r="C17" s="40"/>
      <c r="D17" s="40"/>
      <c r="E17" s="40"/>
      <c r="F17" s="40"/>
      <c r="G17" s="40"/>
      <c r="H17" s="40"/>
      <c r="I17" s="40"/>
      <c r="J17" s="40"/>
      <c r="K17" s="40"/>
      <c r="L17" s="12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1"/>
      <c r="C18" s="40"/>
      <c r="D18" s="34" t="s">
        <v>25</v>
      </c>
      <c r="E18" s="40"/>
      <c r="F18" s="40"/>
      <c r="G18" s="40"/>
      <c r="H18" s="40"/>
      <c r="I18" s="34" t="s">
        <v>26</v>
      </c>
      <c r="J18" s="29" t="s">
        <v>3</v>
      </c>
      <c r="K18" s="40"/>
      <c r="L18" s="12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1"/>
      <c r="C19" s="40"/>
      <c r="D19" s="40"/>
      <c r="E19" s="29" t="s">
        <v>27</v>
      </c>
      <c r="F19" s="40"/>
      <c r="G19" s="40"/>
      <c r="H19" s="40"/>
      <c r="I19" s="34" t="s">
        <v>28</v>
      </c>
      <c r="J19" s="29" t="s">
        <v>3</v>
      </c>
      <c r="K19" s="40"/>
      <c r="L19" s="12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1"/>
      <c r="C20" s="40"/>
      <c r="D20" s="40"/>
      <c r="E20" s="40"/>
      <c r="F20" s="40"/>
      <c r="G20" s="40"/>
      <c r="H20" s="40"/>
      <c r="I20" s="40"/>
      <c r="J20" s="40"/>
      <c r="K20" s="40"/>
      <c r="L20" s="12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1"/>
      <c r="C21" s="40"/>
      <c r="D21" s="34" t="s">
        <v>29</v>
      </c>
      <c r="E21" s="40"/>
      <c r="F21" s="40"/>
      <c r="G21" s="40"/>
      <c r="H21" s="40"/>
      <c r="I21" s="34" t="s">
        <v>26</v>
      </c>
      <c r="J21" s="35" t="str">
        <f>'Rekapitulace stavby'!AN13</f>
        <v>Vyplň údaj</v>
      </c>
      <c r="K21" s="40"/>
      <c r="L21" s="12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1"/>
      <c r="C22" s="40"/>
      <c r="D22" s="40"/>
      <c r="E22" s="35" t="str">
        <f>'Rekapitulace stavby'!E14</f>
        <v>Vyplň údaj</v>
      </c>
      <c r="F22" s="29"/>
      <c r="G22" s="29"/>
      <c r="H22" s="29"/>
      <c r="I22" s="34" t="s">
        <v>28</v>
      </c>
      <c r="J22" s="35" t="str">
        <f>'Rekapitulace stavby'!AN14</f>
        <v>Vyplň údaj</v>
      </c>
      <c r="K22" s="40"/>
      <c r="L22" s="12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1"/>
      <c r="C23" s="40"/>
      <c r="D23" s="40"/>
      <c r="E23" s="40"/>
      <c r="F23" s="40"/>
      <c r="G23" s="40"/>
      <c r="H23" s="40"/>
      <c r="I23" s="40"/>
      <c r="J23" s="40"/>
      <c r="K23" s="40"/>
      <c r="L23" s="12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1"/>
      <c r="C24" s="40"/>
      <c r="D24" s="34" t="s">
        <v>31</v>
      </c>
      <c r="E24" s="40"/>
      <c r="F24" s="40"/>
      <c r="G24" s="40"/>
      <c r="H24" s="40"/>
      <c r="I24" s="34" t="s">
        <v>26</v>
      </c>
      <c r="J24" s="29" t="s">
        <v>3</v>
      </c>
      <c r="K24" s="40"/>
      <c r="L24" s="12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1"/>
      <c r="C25" s="40"/>
      <c r="D25" s="40"/>
      <c r="E25" s="29" t="s">
        <v>32</v>
      </c>
      <c r="F25" s="40"/>
      <c r="G25" s="40"/>
      <c r="H25" s="40"/>
      <c r="I25" s="34" t="s">
        <v>28</v>
      </c>
      <c r="J25" s="29" t="s">
        <v>3</v>
      </c>
      <c r="K25" s="40"/>
      <c r="L25" s="12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1"/>
      <c r="C26" s="40"/>
      <c r="D26" s="40"/>
      <c r="E26" s="40"/>
      <c r="F26" s="40"/>
      <c r="G26" s="40"/>
      <c r="H26" s="40"/>
      <c r="I26" s="40"/>
      <c r="J26" s="40"/>
      <c r="K26" s="40"/>
      <c r="L26" s="12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1"/>
      <c r="C27" s="40"/>
      <c r="D27" s="34" t="s">
        <v>34</v>
      </c>
      <c r="E27" s="40"/>
      <c r="F27" s="40"/>
      <c r="G27" s="40"/>
      <c r="H27" s="40"/>
      <c r="I27" s="34" t="s">
        <v>26</v>
      </c>
      <c r="J27" s="29" t="s">
        <v>3</v>
      </c>
      <c r="K27" s="40"/>
      <c r="L27" s="12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1"/>
      <c r="C28" s="40"/>
      <c r="D28" s="40"/>
      <c r="E28" s="29" t="s">
        <v>35</v>
      </c>
      <c r="F28" s="40"/>
      <c r="G28" s="40"/>
      <c r="H28" s="40"/>
      <c r="I28" s="34" t="s">
        <v>28</v>
      </c>
      <c r="J28" s="29" t="s">
        <v>3</v>
      </c>
      <c r="K28" s="40"/>
      <c r="L28" s="12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12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1"/>
      <c r="C30" s="40"/>
      <c r="D30" s="34" t="s">
        <v>36</v>
      </c>
      <c r="E30" s="40"/>
      <c r="F30" s="40"/>
      <c r="G30" s="40"/>
      <c r="H30" s="40"/>
      <c r="I30" s="40"/>
      <c r="J30" s="40"/>
      <c r="K30" s="40"/>
      <c r="L30" s="12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29"/>
      <c r="B31" s="130"/>
      <c r="C31" s="129"/>
      <c r="D31" s="129"/>
      <c r="E31" s="38" t="s">
        <v>3</v>
      </c>
      <c r="F31" s="38"/>
      <c r="G31" s="38"/>
      <c r="H31" s="38"/>
      <c r="I31" s="129"/>
      <c r="J31" s="129"/>
      <c r="K31" s="129"/>
      <c r="L31" s="131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</row>
    <row r="32" s="2" customFormat="1" ht="6.96" customHeight="1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12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1"/>
      <c r="C33" s="40"/>
      <c r="D33" s="86"/>
      <c r="E33" s="86"/>
      <c r="F33" s="86"/>
      <c r="G33" s="86"/>
      <c r="H33" s="86"/>
      <c r="I33" s="86"/>
      <c r="J33" s="86"/>
      <c r="K33" s="86"/>
      <c r="L33" s="12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1"/>
      <c r="C34" s="40"/>
      <c r="D34" s="132" t="s">
        <v>38</v>
      </c>
      <c r="E34" s="40"/>
      <c r="F34" s="40"/>
      <c r="G34" s="40"/>
      <c r="H34" s="40"/>
      <c r="I34" s="40"/>
      <c r="J34" s="92">
        <f>ROUND(J114, 2)</f>
        <v>0</v>
      </c>
      <c r="K34" s="40"/>
      <c r="L34" s="12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1"/>
      <c r="C35" s="40"/>
      <c r="D35" s="86"/>
      <c r="E35" s="86"/>
      <c r="F35" s="86"/>
      <c r="G35" s="86"/>
      <c r="H35" s="86"/>
      <c r="I35" s="86"/>
      <c r="J35" s="86"/>
      <c r="K35" s="86"/>
      <c r="L35" s="12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1"/>
      <c r="C36" s="40"/>
      <c r="D36" s="40"/>
      <c r="E36" s="40"/>
      <c r="F36" s="45" t="s">
        <v>40</v>
      </c>
      <c r="G36" s="40"/>
      <c r="H36" s="40"/>
      <c r="I36" s="45" t="s">
        <v>39</v>
      </c>
      <c r="J36" s="45" t="s">
        <v>41</v>
      </c>
      <c r="K36" s="40"/>
      <c r="L36" s="12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1"/>
      <c r="C37" s="40"/>
      <c r="D37" s="127" t="s">
        <v>42</v>
      </c>
      <c r="E37" s="34" t="s">
        <v>43</v>
      </c>
      <c r="F37" s="133">
        <f>ROUND((SUM(BE114:BE408)),  2)</f>
        <v>0</v>
      </c>
      <c r="G37" s="40"/>
      <c r="H37" s="40"/>
      <c r="I37" s="134">
        <v>0.20999999999999999</v>
      </c>
      <c r="J37" s="133">
        <f>ROUND(((SUM(BE114:BE408))*I37),  2)</f>
        <v>0</v>
      </c>
      <c r="K37" s="40"/>
      <c r="L37" s="12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1"/>
      <c r="C38" s="40"/>
      <c r="D38" s="40"/>
      <c r="E38" s="34" t="s">
        <v>44</v>
      </c>
      <c r="F38" s="133">
        <f>ROUND((SUM(BF114:BF408)),  2)</f>
        <v>0</v>
      </c>
      <c r="G38" s="40"/>
      <c r="H38" s="40"/>
      <c r="I38" s="134">
        <v>0.14999999999999999</v>
      </c>
      <c r="J38" s="133">
        <f>ROUND(((SUM(BF114:BF408))*I38),  2)</f>
        <v>0</v>
      </c>
      <c r="K38" s="40"/>
      <c r="L38" s="12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1"/>
      <c r="C39" s="40"/>
      <c r="D39" s="40"/>
      <c r="E39" s="34" t="s">
        <v>45</v>
      </c>
      <c r="F39" s="133">
        <f>ROUND((SUM(BG114:BG408)),  2)</f>
        <v>0</v>
      </c>
      <c r="G39" s="40"/>
      <c r="H39" s="40"/>
      <c r="I39" s="134">
        <v>0.20999999999999999</v>
      </c>
      <c r="J39" s="133">
        <f>0</f>
        <v>0</v>
      </c>
      <c r="K39" s="40"/>
      <c r="L39" s="12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1"/>
      <c r="C40" s="40"/>
      <c r="D40" s="40"/>
      <c r="E40" s="34" t="s">
        <v>46</v>
      </c>
      <c r="F40" s="133">
        <f>ROUND((SUM(BH114:BH408)),  2)</f>
        <v>0</v>
      </c>
      <c r="G40" s="40"/>
      <c r="H40" s="40"/>
      <c r="I40" s="134">
        <v>0.14999999999999999</v>
      </c>
      <c r="J40" s="133">
        <f>0</f>
        <v>0</v>
      </c>
      <c r="K40" s="40"/>
      <c r="L40" s="12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1"/>
      <c r="C41" s="40"/>
      <c r="D41" s="40"/>
      <c r="E41" s="34" t="s">
        <v>47</v>
      </c>
      <c r="F41" s="133">
        <f>ROUND((SUM(BI114:BI408)),  2)</f>
        <v>0</v>
      </c>
      <c r="G41" s="40"/>
      <c r="H41" s="40"/>
      <c r="I41" s="134">
        <v>0</v>
      </c>
      <c r="J41" s="133">
        <f>0</f>
        <v>0</v>
      </c>
      <c r="K41" s="40"/>
      <c r="L41" s="12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12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1"/>
      <c r="C43" s="135"/>
      <c r="D43" s="136" t="s">
        <v>48</v>
      </c>
      <c r="E43" s="78"/>
      <c r="F43" s="78"/>
      <c r="G43" s="137" t="s">
        <v>49</v>
      </c>
      <c r="H43" s="138" t="s">
        <v>50</v>
      </c>
      <c r="I43" s="78"/>
      <c r="J43" s="139">
        <f>SUM(J34:J41)</f>
        <v>0</v>
      </c>
      <c r="K43" s="140"/>
      <c r="L43" s="12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2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59"/>
      <c r="C48" s="60"/>
      <c r="D48" s="60"/>
      <c r="E48" s="60"/>
      <c r="F48" s="60"/>
      <c r="G48" s="60"/>
      <c r="H48" s="60"/>
      <c r="I48" s="60"/>
      <c r="J48" s="60"/>
      <c r="K48" s="60"/>
      <c r="L48" s="12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140</v>
      </c>
      <c r="D49" s="40"/>
      <c r="E49" s="40"/>
      <c r="F49" s="40"/>
      <c r="G49" s="40"/>
      <c r="H49" s="40"/>
      <c r="I49" s="40"/>
      <c r="J49" s="40"/>
      <c r="K49" s="40"/>
      <c r="L49" s="12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12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17</v>
      </c>
      <c r="D51" s="40"/>
      <c r="E51" s="40"/>
      <c r="F51" s="40"/>
      <c r="G51" s="40"/>
      <c r="H51" s="40"/>
      <c r="I51" s="40"/>
      <c r="J51" s="40"/>
      <c r="K51" s="40"/>
      <c r="L51" s="12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0"/>
      <c r="D52" s="40"/>
      <c r="E52" s="126" t="str">
        <f>E7</f>
        <v>Žireč - Kanalizace a čistírna odpadních vod, přípojky splaškové kanalizace</v>
      </c>
      <c r="F52" s="34"/>
      <c r="G52" s="34"/>
      <c r="H52" s="34"/>
      <c r="I52" s="40"/>
      <c r="J52" s="40"/>
      <c r="K52" s="40"/>
      <c r="L52" s="12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4"/>
      <c r="C53" s="34" t="s">
        <v>134</v>
      </c>
      <c r="L53" s="24"/>
    </row>
    <row r="54" s="1" customFormat="1" ht="16.5" customHeight="1">
      <c r="B54" s="24"/>
      <c r="E54" s="126" t="s">
        <v>135</v>
      </c>
      <c r="F54" s="1"/>
      <c r="G54" s="1"/>
      <c r="H54" s="1"/>
      <c r="L54" s="24"/>
    </row>
    <row r="55" s="1" customFormat="1" ht="12" customHeight="1">
      <c r="B55" s="24"/>
      <c r="C55" s="34" t="s">
        <v>136</v>
      </c>
      <c r="L55" s="24"/>
    </row>
    <row r="56" s="2" customFormat="1" ht="16.5" customHeight="1">
      <c r="A56" s="40"/>
      <c r="B56" s="41"/>
      <c r="C56" s="40"/>
      <c r="D56" s="40"/>
      <c r="E56" s="127" t="s">
        <v>1713</v>
      </c>
      <c r="F56" s="40"/>
      <c r="G56" s="40"/>
      <c r="H56" s="40"/>
      <c r="I56" s="40"/>
      <c r="J56" s="40"/>
      <c r="K56" s="40"/>
      <c r="L56" s="12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1714</v>
      </c>
      <c r="D57" s="40"/>
      <c r="E57" s="40"/>
      <c r="F57" s="40"/>
      <c r="G57" s="40"/>
      <c r="H57" s="40"/>
      <c r="I57" s="40"/>
      <c r="J57" s="40"/>
      <c r="K57" s="40"/>
      <c r="L57" s="12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0"/>
      <c r="D58" s="40"/>
      <c r="E58" s="64" t="str">
        <f>E13</f>
        <v>D.1.SO.1.1 STAVEBNÍ - STAVEBNÍ ŘEŠENÍ</v>
      </c>
      <c r="F58" s="40"/>
      <c r="G58" s="40"/>
      <c r="H58" s="40"/>
      <c r="I58" s="40"/>
      <c r="J58" s="40"/>
      <c r="K58" s="40"/>
      <c r="L58" s="12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12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0"/>
      <c r="E60" s="40"/>
      <c r="F60" s="29" t="str">
        <f>F16</f>
        <v>DVŮR KRÁLOVÉ NAD LABEM, MÍSTNÍ ČÁST ŽIREČ</v>
      </c>
      <c r="G60" s="40"/>
      <c r="H60" s="40"/>
      <c r="I60" s="34" t="s">
        <v>23</v>
      </c>
      <c r="J60" s="66" t="str">
        <f>IF(J16="","",J16)</f>
        <v>3. 1. 2021</v>
      </c>
      <c r="K60" s="40"/>
      <c r="L60" s="12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12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0"/>
      <c r="E62" s="40"/>
      <c r="F62" s="29" t="str">
        <f>E19</f>
        <v>Město Dvůr Králové, nám. T.G.Masaryka 38, 544 17</v>
      </c>
      <c r="G62" s="40"/>
      <c r="H62" s="40"/>
      <c r="I62" s="34" t="s">
        <v>31</v>
      </c>
      <c r="J62" s="38" t="str">
        <f>E25</f>
        <v>P-AQUA s.r.o., Jižní 870, 500 03 Hradec Králové</v>
      </c>
      <c r="K62" s="40"/>
      <c r="L62" s="12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0"/>
      <c r="E63" s="40"/>
      <c r="F63" s="29" t="str">
        <f>IF(E22="","",E22)</f>
        <v>Vyplň údaj</v>
      </c>
      <c r="G63" s="40"/>
      <c r="H63" s="40"/>
      <c r="I63" s="34" t="s">
        <v>34</v>
      </c>
      <c r="J63" s="38" t="str">
        <f>E28</f>
        <v>Ing. Tomáš Růžička, Ing. Luboš Kasper</v>
      </c>
      <c r="K63" s="40"/>
      <c r="L63" s="12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12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41" t="s">
        <v>141</v>
      </c>
      <c r="D65" s="135"/>
      <c r="E65" s="135"/>
      <c r="F65" s="135"/>
      <c r="G65" s="135"/>
      <c r="H65" s="135"/>
      <c r="I65" s="135"/>
      <c r="J65" s="142" t="s">
        <v>142</v>
      </c>
      <c r="K65" s="135"/>
      <c r="L65" s="12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12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43" t="s">
        <v>70</v>
      </c>
      <c r="D67" s="40"/>
      <c r="E67" s="40"/>
      <c r="F67" s="40"/>
      <c r="G67" s="40"/>
      <c r="H67" s="40"/>
      <c r="I67" s="40"/>
      <c r="J67" s="92">
        <f>J114</f>
        <v>0</v>
      </c>
      <c r="K67" s="40"/>
      <c r="L67" s="12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21" t="s">
        <v>143</v>
      </c>
    </row>
    <row r="68" s="9" customFormat="1" ht="24.96" customHeight="1">
      <c r="A68" s="9"/>
      <c r="B68" s="144"/>
      <c r="C68" s="9"/>
      <c r="D68" s="145" t="s">
        <v>144</v>
      </c>
      <c r="E68" s="146"/>
      <c r="F68" s="146"/>
      <c r="G68" s="146"/>
      <c r="H68" s="146"/>
      <c r="I68" s="146"/>
      <c r="J68" s="147">
        <f>J115</f>
        <v>0</v>
      </c>
      <c r="K68" s="9"/>
      <c r="L68" s="14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48"/>
      <c r="C69" s="10"/>
      <c r="D69" s="149" t="s">
        <v>146</v>
      </c>
      <c r="E69" s="150"/>
      <c r="F69" s="150"/>
      <c r="G69" s="150"/>
      <c r="H69" s="150"/>
      <c r="I69" s="150"/>
      <c r="J69" s="151">
        <f>J116</f>
        <v>0</v>
      </c>
      <c r="K69" s="10"/>
      <c r="L69" s="14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8"/>
      <c r="C70" s="10"/>
      <c r="D70" s="149" t="s">
        <v>147</v>
      </c>
      <c r="E70" s="150"/>
      <c r="F70" s="150"/>
      <c r="G70" s="150"/>
      <c r="H70" s="150"/>
      <c r="I70" s="150"/>
      <c r="J70" s="151">
        <f>J151</f>
        <v>0</v>
      </c>
      <c r="K70" s="10"/>
      <c r="L70" s="14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8"/>
      <c r="C71" s="10"/>
      <c r="D71" s="149" t="s">
        <v>1716</v>
      </c>
      <c r="E71" s="150"/>
      <c r="F71" s="150"/>
      <c r="G71" s="150"/>
      <c r="H71" s="150"/>
      <c r="I71" s="150"/>
      <c r="J71" s="151">
        <f>J169</f>
        <v>0</v>
      </c>
      <c r="K71" s="10"/>
      <c r="L71" s="14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8"/>
      <c r="C72" s="10"/>
      <c r="D72" s="149" t="s">
        <v>150</v>
      </c>
      <c r="E72" s="150"/>
      <c r="F72" s="150"/>
      <c r="G72" s="150"/>
      <c r="H72" s="150"/>
      <c r="I72" s="150"/>
      <c r="J72" s="151">
        <f>J200</f>
        <v>0</v>
      </c>
      <c r="K72" s="10"/>
      <c r="L72" s="14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48"/>
      <c r="C73" s="10"/>
      <c r="D73" s="149" t="s">
        <v>152</v>
      </c>
      <c r="E73" s="150"/>
      <c r="F73" s="150"/>
      <c r="G73" s="150"/>
      <c r="H73" s="150"/>
      <c r="I73" s="150"/>
      <c r="J73" s="151">
        <f>J221</f>
        <v>0</v>
      </c>
      <c r="K73" s="10"/>
      <c r="L73" s="14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44"/>
      <c r="C74" s="9"/>
      <c r="D74" s="145" t="s">
        <v>1367</v>
      </c>
      <c r="E74" s="146"/>
      <c r="F74" s="146"/>
      <c r="G74" s="146"/>
      <c r="H74" s="146"/>
      <c r="I74" s="146"/>
      <c r="J74" s="147">
        <f>J223</f>
        <v>0</v>
      </c>
      <c r="K74" s="9"/>
      <c r="L74" s="144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48"/>
      <c r="C75" s="10"/>
      <c r="D75" s="149" t="s">
        <v>1717</v>
      </c>
      <c r="E75" s="150"/>
      <c r="F75" s="150"/>
      <c r="G75" s="150"/>
      <c r="H75" s="150"/>
      <c r="I75" s="150"/>
      <c r="J75" s="151">
        <f>J224</f>
        <v>0</v>
      </c>
      <c r="K75" s="10"/>
      <c r="L75" s="14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48"/>
      <c r="C76" s="10"/>
      <c r="D76" s="149" t="s">
        <v>1718</v>
      </c>
      <c r="E76" s="150"/>
      <c r="F76" s="150"/>
      <c r="G76" s="150"/>
      <c r="H76" s="150"/>
      <c r="I76" s="150"/>
      <c r="J76" s="151">
        <f>J239</f>
        <v>0</v>
      </c>
      <c r="K76" s="10"/>
      <c r="L76" s="14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48"/>
      <c r="C77" s="10"/>
      <c r="D77" s="149" t="s">
        <v>1719</v>
      </c>
      <c r="E77" s="150"/>
      <c r="F77" s="150"/>
      <c r="G77" s="150"/>
      <c r="H77" s="150"/>
      <c r="I77" s="150"/>
      <c r="J77" s="151">
        <f>J260</f>
        <v>0</v>
      </c>
      <c r="K77" s="10"/>
      <c r="L77" s="14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48"/>
      <c r="C78" s="10"/>
      <c r="D78" s="149" t="s">
        <v>1720</v>
      </c>
      <c r="E78" s="150"/>
      <c r="F78" s="150"/>
      <c r="G78" s="150"/>
      <c r="H78" s="150"/>
      <c r="I78" s="150"/>
      <c r="J78" s="151">
        <f>J275</f>
        <v>0</v>
      </c>
      <c r="K78" s="10"/>
      <c r="L78" s="14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48"/>
      <c r="C79" s="10"/>
      <c r="D79" s="149" t="s">
        <v>1721</v>
      </c>
      <c r="E79" s="150"/>
      <c r="F79" s="150"/>
      <c r="G79" s="150"/>
      <c r="H79" s="150"/>
      <c r="I79" s="150"/>
      <c r="J79" s="151">
        <f>J285</f>
        <v>0</v>
      </c>
      <c r="K79" s="10"/>
      <c r="L79" s="14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48"/>
      <c r="C80" s="10"/>
      <c r="D80" s="149" t="s">
        <v>1722</v>
      </c>
      <c r="E80" s="150"/>
      <c r="F80" s="150"/>
      <c r="G80" s="150"/>
      <c r="H80" s="150"/>
      <c r="I80" s="150"/>
      <c r="J80" s="151">
        <f>J288</f>
        <v>0</v>
      </c>
      <c r="K80" s="10"/>
      <c r="L80" s="14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48"/>
      <c r="C81" s="10"/>
      <c r="D81" s="149" t="s">
        <v>1723</v>
      </c>
      <c r="E81" s="150"/>
      <c r="F81" s="150"/>
      <c r="G81" s="150"/>
      <c r="H81" s="150"/>
      <c r="I81" s="150"/>
      <c r="J81" s="151">
        <f>J295</f>
        <v>0</v>
      </c>
      <c r="K81" s="10"/>
      <c r="L81" s="14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48"/>
      <c r="C82" s="10"/>
      <c r="D82" s="149" t="s">
        <v>1724</v>
      </c>
      <c r="E82" s="150"/>
      <c r="F82" s="150"/>
      <c r="G82" s="150"/>
      <c r="H82" s="150"/>
      <c r="I82" s="150"/>
      <c r="J82" s="151">
        <f>J341</f>
        <v>0</v>
      </c>
      <c r="K82" s="10"/>
      <c r="L82" s="14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48"/>
      <c r="C83" s="10"/>
      <c r="D83" s="149" t="s">
        <v>1725</v>
      </c>
      <c r="E83" s="150"/>
      <c r="F83" s="150"/>
      <c r="G83" s="150"/>
      <c r="H83" s="150"/>
      <c r="I83" s="150"/>
      <c r="J83" s="151">
        <f>J347</f>
        <v>0</v>
      </c>
      <c r="K83" s="10"/>
      <c r="L83" s="14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48"/>
      <c r="C84" s="10"/>
      <c r="D84" s="149" t="s">
        <v>1726</v>
      </c>
      <c r="E84" s="150"/>
      <c r="F84" s="150"/>
      <c r="G84" s="150"/>
      <c r="H84" s="150"/>
      <c r="I84" s="150"/>
      <c r="J84" s="151">
        <f>J376</f>
        <v>0</v>
      </c>
      <c r="K84" s="10"/>
      <c r="L84" s="14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48"/>
      <c r="C85" s="10"/>
      <c r="D85" s="149" t="s">
        <v>1727</v>
      </c>
      <c r="E85" s="150"/>
      <c r="F85" s="150"/>
      <c r="G85" s="150"/>
      <c r="H85" s="150"/>
      <c r="I85" s="150"/>
      <c r="J85" s="151">
        <f>J388</f>
        <v>0</v>
      </c>
      <c r="K85" s="10"/>
      <c r="L85" s="14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9" customFormat="1" ht="24.96" customHeight="1">
      <c r="A86" s="9"/>
      <c r="B86" s="144"/>
      <c r="C86" s="9"/>
      <c r="D86" s="145" t="s">
        <v>1369</v>
      </c>
      <c r="E86" s="146"/>
      <c r="F86" s="146"/>
      <c r="G86" s="146"/>
      <c r="H86" s="146"/>
      <c r="I86" s="146"/>
      <c r="J86" s="147">
        <f>J393</f>
        <v>0</v>
      </c>
      <c r="K86" s="9"/>
      <c r="L86" s="144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9" customFormat="1" ht="24.96" customHeight="1">
      <c r="A87" s="9"/>
      <c r="B87" s="144"/>
      <c r="C87" s="9"/>
      <c r="D87" s="145" t="s">
        <v>153</v>
      </c>
      <c r="E87" s="146"/>
      <c r="F87" s="146"/>
      <c r="G87" s="146"/>
      <c r="H87" s="146"/>
      <c r="I87" s="146"/>
      <c r="J87" s="147">
        <f>J399</f>
        <v>0</v>
      </c>
      <c r="K87" s="9"/>
      <c r="L87" s="144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10" customFormat="1" ht="19.92" customHeight="1">
      <c r="A88" s="10"/>
      <c r="B88" s="148"/>
      <c r="C88" s="10"/>
      <c r="D88" s="149" t="s">
        <v>154</v>
      </c>
      <c r="E88" s="150"/>
      <c r="F88" s="150"/>
      <c r="G88" s="150"/>
      <c r="H88" s="150"/>
      <c r="I88" s="150"/>
      <c r="J88" s="151">
        <f>J400</f>
        <v>0</v>
      </c>
      <c r="K88" s="10"/>
      <c r="L88" s="14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48"/>
      <c r="C89" s="10"/>
      <c r="D89" s="149" t="s">
        <v>156</v>
      </c>
      <c r="E89" s="150"/>
      <c r="F89" s="150"/>
      <c r="G89" s="150"/>
      <c r="H89" s="150"/>
      <c r="I89" s="150"/>
      <c r="J89" s="151">
        <f>J404</f>
        <v>0</v>
      </c>
      <c r="K89" s="10"/>
      <c r="L89" s="14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48"/>
      <c r="C90" s="10"/>
      <c r="D90" s="149" t="s">
        <v>157</v>
      </c>
      <c r="E90" s="150"/>
      <c r="F90" s="150"/>
      <c r="G90" s="150"/>
      <c r="H90" s="150"/>
      <c r="I90" s="150"/>
      <c r="J90" s="151">
        <f>J407</f>
        <v>0</v>
      </c>
      <c r="K90" s="10"/>
      <c r="L90" s="14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2" customFormat="1" ht="21.84" customHeight="1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12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57"/>
      <c r="C92" s="58"/>
      <c r="D92" s="58"/>
      <c r="E92" s="58"/>
      <c r="F92" s="58"/>
      <c r="G92" s="58"/>
      <c r="H92" s="58"/>
      <c r="I92" s="58"/>
      <c r="J92" s="58"/>
      <c r="K92" s="58"/>
      <c r="L92" s="12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6" s="2" customFormat="1" ht="6.96" customHeight="1">
      <c r="A96" s="40"/>
      <c r="B96" s="59"/>
      <c r="C96" s="60"/>
      <c r="D96" s="60"/>
      <c r="E96" s="60"/>
      <c r="F96" s="60"/>
      <c r="G96" s="60"/>
      <c r="H96" s="60"/>
      <c r="I96" s="60"/>
      <c r="J96" s="60"/>
      <c r="K96" s="60"/>
      <c r="L96" s="12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4.96" customHeight="1">
      <c r="A97" s="40"/>
      <c r="B97" s="41"/>
      <c r="C97" s="25" t="s">
        <v>159</v>
      </c>
      <c r="D97" s="40"/>
      <c r="E97" s="40"/>
      <c r="F97" s="40"/>
      <c r="G97" s="40"/>
      <c r="H97" s="40"/>
      <c r="I97" s="40"/>
      <c r="J97" s="40"/>
      <c r="K97" s="40"/>
      <c r="L97" s="12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12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17</v>
      </c>
      <c r="D99" s="40"/>
      <c r="E99" s="40"/>
      <c r="F99" s="40"/>
      <c r="G99" s="40"/>
      <c r="H99" s="40"/>
      <c r="I99" s="40"/>
      <c r="J99" s="40"/>
      <c r="K99" s="40"/>
      <c r="L99" s="12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6.5" customHeight="1">
      <c r="A100" s="40"/>
      <c r="B100" s="41"/>
      <c r="C100" s="40"/>
      <c r="D100" s="40"/>
      <c r="E100" s="126" t="str">
        <f>E7</f>
        <v>Žireč - Kanalizace a čistírna odpadních vod, přípojky splaškové kanalizace</v>
      </c>
      <c r="F100" s="34"/>
      <c r="G100" s="34"/>
      <c r="H100" s="34"/>
      <c r="I100" s="40"/>
      <c r="J100" s="40"/>
      <c r="K100" s="40"/>
      <c r="L100" s="12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" customFormat="1" ht="12" customHeight="1">
      <c r="B101" s="24"/>
      <c r="C101" s="34" t="s">
        <v>134</v>
      </c>
      <c r="L101" s="24"/>
    </row>
    <row r="102" s="1" customFormat="1" ht="16.5" customHeight="1">
      <c r="B102" s="24"/>
      <c r="E102" s="126" t="s">
        <v>135</v>
      </c>
      <c r="F102" s="1"/>
      <c r="G102" s="1"/>
      <c r="H102" s="1"/>
      <c r="L102" s="24"/>
    </row>
    <row r="103" s="1" customFormat="1" ht="12" customHeight="1">
      <c r="B103" s="24"/>
      <c r="C103" s="34" t="s">
        <v>136</v>
      </c>
      <c r="L103" s="24"/>
    </row>
    <row r="104" s="2" customFormat="1" ht="16.5" customHeight="1">
      <c r="A104" s="40"/>
      <c r="B104" s="41"/>
      <c r="C104" s="40"/>
      <c r="D104" s="40"/>
      <c r="E104" s="127" t="s">
        <v>1713</v>
      </c>
      <c r="F104" s="40"/>
      <c r="G104" s="40"/>
      <c r="H104" s="40"/>
      <c r="I104" s="40"/>
      <c r="J104" s="40"/>
      <c r="K104" s="40"/>
      <c r="L104" s="128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2" customHeight="1">
      <c r="A105" s="40"/>
      <c r="B105" s="41"/>
      <c r="C105" s="34" t="s">
        <v>1714</v>
      </c>
      <c r="D105" s="40"/>
      <c r="E105" s="40"/>
      <c r="F105" s="40"/>
      <c r="G105" s="40"/>
      <c r="H105" s="40"/>
      <c r="I105" s="40"/>
      <c r="J105" s="40"/>
      <c r="K105" s="40"/>
      <c r="L105" s="128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6.5" customHeight="1">
      <c r="A106" s="40"/>
      <c r="B106" s="41"/>
      <c r="C106" s="40"/>
      <c r="D106" s="40"/>
      <c r="E106" s="64" t="str">
        <f>E13</f>
        <v>D.1.SO.1.1 STAVEBNÍ - STAVEBNÍ ŘEŠENÍ</v>
      </c>
      <c r="F106" s="40"/>
      <c r="G106" s="40"/>
      <c r="H106" s="40"/>
      <c r="I106" s="40"/>
      <c r="J106" s="40"/>
      <c r="K106" s="40"/>
      <c r="L106" s="128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128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4" t="s">
        <v>21</v>
      </c>
      <c r="D108" s="40"/>
      <c r="E108" s="40"/>
      <c r="F108" s="29" t="str">
        <f>F16</f>
        <v>DVŮR KRÁLOVÉ NAD LABEM, MÍSTNÍ ČÁST ŽIREČ</v>
      </c>
      <c r="G108" s="40"/>
      <c r="H108" s="40"/>
      <c r="I108" s="34" t="s">
        <v>23</v>
      </c>
      <c r="J108" s="66" t="str">
        <f>IF(J16="","",J16)</f>
        <v>3. 1. 2021</v>
      </c>
      <c r="K108" s="40"/>
      <c r="L108" s="128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128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40.05" customHeight="1">
      <c r="A110" s="40"/>
      <c r="B110" s="41"/>
      <c r="C110" s="34" t="s">
        <v>25</v>
      </c>
      <c r="D110" s="40"/>
      <c r="E110" s="40"/>
      <c r="F110" s="29" t="str">
        <f>E19</f>
        <v>Město Dvůr Králové, nám. T.G.Masaryka 38, 544 17</v>
      </c>
      <c r="G110" s="40"/>
      <c r="H110" s="40"/>
      <c r="I110" s="34" t="s">
        <v>31</v>
      </c>
      <c r="J110" s="38" t="str">
        <f>E25</f>
        <v>P-AQUA s.r.o., Jižní 870, 500 03 Hradec Králové</v>
      </c>
      <c r="K110" s="40"/>
      <c r="L110" s="128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5.65" customHeight="1">
      <c r="A111" s="40"/>
      <c r="B111" s="41"/>
      <c r="C111" s="34" t="s">
        <v>29</v>
      </c>
      <c r="D111" s="40"/>
      <c r="E111" s="40"/>
      <c r="F111" s="29" t="str">
        <f>IF(E22="","",E22)</f>
        <v>Vyplň údaj</v>
      </c>
      <c r="G111" s="40"/>
      <c r="H111" s="40"/>
      <c r="I111" s="34" t="s">
        <v>34</v>
      </c>
      <c r="J111" s="38" t="str">
        <f>E28</f>
        <v>Ing. Tomáš Růžička, Ing. Luboš Kasper</v>
      </c>
      <c r="K111" s="40"/>
      <c r="L111" s="128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0.32" customHeight="1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128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11" customFormat="1" ht="29.28" customHeight="1">
      <c r="A113" s="152"/>
      <c r="B113" s="153"/>
      <c r="C113" s="154" t="s">
        <v>160</v>
      </c>
      <c r="D113" s="155" t="s">
        <v>57</v>
      </c>
      <c r="E113" s="155" t="s">
        <v>53</v>
      </c>
      <c r="F113" s="155" t="s">
        <v>54</v>
      </c>
      <c r="G113" s="155" t="s">
        <v>161</v>
      </c>
      <c r="H113" s="155" t="s">
        <v>162</v>
      </c>
      <c r="I113" s="155" t="s">
        <v>163</v>
      </c>
      <c r="J113" s="155" t="s">
        <v>142</v>
      </c>
      <c r="K113" s="156" t="s">
        <v>164</v>
      </c>
      <c r="L113" s="157"/>
      <c r="M113" s="82" t="s">
        <v>3</v>
      </c>
      <c r="N113" s="83" t="s">
        <v>42</v>
      </c>
      <c r="O113" s="83" t="s">
        <v>165</v>
      </c>
      <c r="P113" s="83" t="s">
        <v>166</v>
      </c>
      <c r="Q113" s="83" t="s">
        <v>167</v>
      </c>
      <c r="R113" s="83" t="s">
        <v>168</v>
      </c>
      <c r="S113" s="83" t="s">
        <v>169</v>
      </c>
      <c r="T113" s="84" t="s">
        <v>170</v>
      </c>
      <c r="U113" s="152"/>
      <c r="V113" s="152"/>
      <c r="W113" s="152"/>
      <c r="X113" s="152"/>
      <c r="Y113" s="152"/>
      <c r="Z113" s="152"/>
      <c r="AA113" s="152"/>
      <c r="AB113" s="152"/>
      <c r="AC113" s="152"/>
      <c r="AD113" s="152"/>
      <c r="AE113" s="152"/>
    </row>
    <row r="114" s="2" customFormat="1" ht="22.8" customHeight="1">
      <c r="A114" s="40"/>
      <c r="B114" s="41"/>
      <c r="C114" s="89" t="s">
        <v>171</v>
      </c>
      <c r="D114" s="40"/>
      <c r="E114" s="40"/>
      <c r="F114" s="40"/>
      <c r="G114" s="40"/>
      <c r="H114" s="40"/>
      <c r="I114" s="40"/>
      <c r="J114" s="158">
        <f>BK114</f>
        <v>0</v>
      </c>
      <c r="K114" s="40"/>
      <c r="L114" s="41"/>
      <c r="M114" s="85"/>
      <c r="N114" s="70"/>
      <c r="O114" s="86"/>
      <c r="P114" s="159">
        <f>P115+P223+P393+P399</f>
        <v>0</v>
      </c>
      <c r="Q114" s="86"/>
      <c r="R114" s="159">
        <f>R115+R223+R393+R399</f>
        <v>82.208366080000005</v>
      </c>
      <c r="S114" s="86"/>
      <c r="T114" s="160">
        <f>T115+T223+T393+T399</f>
        <v>0.056575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21" t="s">
        <v>71</v>
      </c>
      <c r="AU114" s="21" t="s">
        <v>143</v>
      </c>
      <c r="BK114" s="161">
        <f>BK115+BK223+BK393+BK399</f>
        <v>0</v>
      </c>
    </row>
    <row r="115" s="12" customFormat="1" ht="25.92" customHeight="1">
      <c r="A115" s="12"/>
      <c r="B115" s="162"/>
      <c r="C115" s="12"/>
      <c r="D115" s="163" t="s">
        <v>71</v>
      </c>
      <c r="E115" s="164" t="s">
        <v>172</v>
      </c>
      <c r="F115" s="164" t="s">
        <v>173</v>
      </c>
      <c r="G115" s="12"/>
      <c r="H115" s="12"/>
      <c r="I115" s="165"/>
      <c r="J115" s="166">
        <f>BK115</f>
        <v>0</v>
      </c>
      <c r="K115" s="12"/>
      <c r="L115" s="162"/>
      <c r="M115" s="167"/>
      <c r="N115" s="168"/>
      <c r="O115" s="168"/>
      <c r="P115" s="169">
        <f>P116+P151+P169+P200+P221</f>
        <v>0</v>
      </c>
      <c r="Q115" s="168"/>
      <c r="R115" s="169">
        <f>R116+R151+R169+R200+R221</f>
        <v>77.205419250000006</v>
      </c>
      <c r="S115" s="168"/>
      <c r="T115" s="170">
        <f>T116+T151+T169+T200+T221</f>
        <v>0.056575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163" t="s">
        <v>79</v>
      </c>
      <c r="AT115" s="171" t="s">
        <v>71</v>
      </c>
      <c r="AU115" s="171" t="s">
        <v>72</v>
      </c>
      <c r="AY115" s="163" t="s">
        <v>174</v>
      </c>
      <c r="BK115" s="172">
        <f>BK116+BK151+BK169+BK200+BK221</f>
        <v>0</v>
      </c>
    </row>
    <row r="116" s="12" customFormat="1" ht="22.8" customHeight="1">
      <c r="A116" s="12"/>
      <c r="B116" s="162"/>
      <c r="C116" s="12"/>
      <c r="D116" s="163" t="s">
        <v>71</v>
      </c>
      <c r="E116" s="173" t="s">
        <v>89</v>
      </c>
      <c r="F116" s="173" t="s">
        <v>651</v>
      </c>
      <c r="G116" s="12"/>
      <c r="H116" s="12"/>
      <c r="I116" s="165"/>
      <c r="J116" s="174">
        <f>BK116</f>
        <v>0</v>
      </c>
      <c r="K116" s="12"/>
      <c r="L116" s="162"/>
      <c r="M116" s="167"/>
      <c r="N116" s="168"/>
      <c r="O116" s="168"/>
      <c r="P116" s="169">
        <f>SUM(P117:P150)</f>
        <v>0</v>
      </c>
      <c r="Q116" s="168"/>
      <c r="R116" s="169">
        <f>SUM(R117:R150)</f>
        <v>33.314532620000001</v>
      </c>
      <c r="S116" s="168"/>
      <c r="T116" s="170">
        <f>SUM(T117:T150)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63" t="s">
        <v>79</v>
      </c>
      <c r="AT116" s="171" t="s">
        <v>71</v>
      </c>
      <c r="AU116" s="171" t="s">
        <v>79</v>
      </c>
      <c r="AY116" s="163" t="s">
        <v>174</v>
      </c>
      <c r="BK116" s="172">
        <f>SUM(BK117:BK150)</f>
        <v>0</v>
      </c>
    </row>
    <row r="117" s="2" customFormat="1">
      <c r="A117" s="40"/>
      <c r="B117" s="175"/>
      <c r="C117" s="176" t="s">
        <v>79</v>
      </c>
      <c r="D117" s="176" t="s">
        <v>176</v>
      </c>
      <c r="E117" s="177" t="s">
        <v>1728</v>
      </c>
      <c r="F117" s="178" t="s">
        <v>1729</v>
      </c>
      <c r="G117" s="179" t="s">
        <v>179</v>
      </c>
      <c r="H117" s="180">
        <v>15.574</v>
      </c>
      <c r="I117" s="181"/>
      <c r="J117" s="182">
        <f>ROUND(I117*H117,2)</f>
        <v>0</v>
      </c>
      <c r="K117" s="178" t="s">
        <v>180</v>
      </c>
      <c r="L117" s="41"/>
      <c r="M117" s="183" t="s">
        <v>3</v>
      </c>
      <c r="N117" s="184" t="s">
        <v>43</v>
      </c>
      <c r="O117" s="74"/>
      <c r="P117" s="185">
        <f>O117*H117</f>
        <v>0</v>
      </c>
      <c r="Q117" s="185">
        <v>0.22158</v>
      </c>
      <c r="R117" s="185">
        <f>Q117*H117</f>
        <v>3.4508869199999999</v>
      </c>
      <c r="S117" s="185">
        <v>0</v>
      </c>
      <c r="T117" s="18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187" t="s">
        <v>111</v>
      </c>
      <c r="AT117" s="187" t="s">
        <v>176</v>
      </c>
      <c r="AU117" s="187" t="s">
        <v>81</v>
      </c>
      <c r="AY117" s="21" t="s">
        <v>174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21" t="s">
        <v>79</v>
      </c>
      <c r="BK117" s="188">
        <f>ROUND(I117*H117,2)</f>
        <v>0</v>
      </c>
      <c r="BL117" s="21" t="s">
        <v>111</v>
      </c>
      <c r="BM117" s="187" t="s">
        <v>1730</v>
      </c>
    </row>
    <row r="118" s="2" customFormat="1">
      <c r="A118" s="40"/>
      <c r="B118" s="175"/>
      <c r="C118" s="176" t="s">
        <v>81</v>
      </c>
      <c r="D118" s="176" t="s">
        <v>176</v>
      </c>
      <c r="E118" s="177" t="s">
        <v>1731</v>
      </c>
      <c r="F118" s="178" t="s">
        <v>1732</v>
      </c>
      <c r="G118" s="179" t="s">
        <v>179</v>
      </c>
      <c r="H118" s="180">
        <v>17.449999999999999</v>
      </c>
      <c r="I118" s="181"/>
      <c r="J118" s="182">
        <f>ROUND(I118*H118,2)</f>
        <v>0</v>
      </c>
      <c r="K118" s="178" t="s">
        <v>180</v>
      </c>
      <c r="L118" s="41"/>
      <c r="M118" s="183" t="s">
        <v>3</v>
      </c>
      <c r="N118" s="184" t="s">
        <v>43</v>
      </c>
      <c r="O118" s="74"/>
      <c r="P118" s="185">
        <f>O118*H118</f>
        <v>0</v>
      </c>
      <c r="Q118" s="185">
        <v>0.25933</v>
      </c>
      <c r="R118" s="185">
        <f>Q118*H118</f>
        <v>4.5253084999999995</v>
      </c>
      <c r="S118" s="185">
        <v>0</v>
      </c>
      <c r="T118" s="18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187" t="s">
        <v>111</v>
      </c>
      <c r="AT118" s="187" t="s">
        <v>176</v>
      </c>
      <c r="AU118" s="187" t="s">
        <v>81</v>
      </c>
      <c r="AY118" s="21" t="s">
        <v>174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21" t="s">
        <v>79</v>
      </c>
      <c r="BK118" s="188">
        <f>ROUND(I118*H118,2)</f>
        <v>0</v>
      </c>
      <c r="BL118" s="21" t="s">
        <v>111</v>
      </c>
      <c r="BM118" s="187" t="s">
        <v>1733</v>
      </c>
    </row>
    <row r="119" s="2" customFormat="1">
      <c r="A119" s="40"/>
      <c r="B119" s="175"/>
      <c r="C119" s="176" t="s">
        <v>89</v>
      </c>
      <c r="D119" s="176" t="s">
        <v>176</v>
      </c>
      <c r="E119" s="177" t="s">
        <v>1734</v>
      </c>
      <c r="F119" s="178" t="s">
        <v>1735</v>
      </c>
      <c r="G119" s="179" t="s">
        <v>179</v>
      </c>
      <c r="H119" s="180">
        <v>74.040999999999997</v>
      </c>
      <c r="I119" s="181"/>
      <c r="J119" s="182">
        <f>ROUND(I119*H119,2)</f>
        <v>0</v>
      </c>
      <c r="K119" s="178" t="s">
        <v>180</v>
      </c>
      <c r="L119" s="41"/>
      <c r="M119" s="183" t="s">
        <v>3</v>
      </c>
      <c r="N119" s="184" t="s">
        <v>43</v>
      </c>
      <c r="O119" s="74"/>
      <c r="P119" s="185">
        <f>O119*H119</f>
        <v>0</v>
      </c>
      <c r="Q119" s="185">
        <v>0.28722999999999999</v>
      </c>
      <c r="R119" s="185">
        <f>Q119*H119</f>
        <v>21.266796429999999</v>
      </c>
      <c r="S119" s="185">
        <v>0</v>
      </c>
      <c r="T119" s="18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187" t="s">
        <v>111</v>
      </c>
      <c r="AT119" s="187" t="s">
        <v>176</v>
      </c>
      <c r="AU119" s="187" t="s">
        <v>81</v>
      </c>
      <c r="AY119" s="21" t="s">
        <v>174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1" t="s">
        <v>79</v>
      </c>
      <c r="BK119" s="188">
        <f>ROUND(I119*H119,2)</f>
        <v>0</v>
      </c>
      <c r="BL119" s="21" t="s">
        <v>111</v>
      </c>
      <c r="BM119" s="187" t="s">
        <v>1736</v>
      </c>
    </row>
    <row r="120" s="2" customFormat="1" ht="16.5" customHeight="1">
      <c r="A120" s="40"/>
      <c r="B120" s="175"/>
      <c r="C120" s="176" t="s">
        <v>111</v>
      </c>
      <c r="D120" s="176" t="s">
        <v>176</v>
      </c>
      <c r="E120" s="177" t="s">
        <v>1737</v>
      </c>
      <c r="F120" s="178" t="s">
        <v>1738</v>
      </c>
      <c r="G120" s="179" t="s">
        <v>210</v>
      </c>
      <c r="H120" s="180">
        <v>16.199999999999999</v>
      </c>
      <c r="I120" s="181"/>
      <c r="J120" s="182">
        <f>ROUND(I120*H120,2)</f>
        <v>0</v>
      </c>
      <c r="K120" s="178" t="s">
        <v>180</v>
      </c>
      <c r="L120" s="41"/>
      <c r="M120" s="183" t="s">
        <v>3</v>
      </c>
      <c r="N120" s="184" t="s">
        <v>43</v>
      </c>
      <c r="O120" s="74"/>
      <c r="P120" s="185">
        <f>O120*H120</f>
        <v>0</v>
      </c>
      <c r="Q120" s="185">
        <v>0.0014400000000000001</v>
      </c>
      <c r="R120" s="185">
        <f>Q120*H120</f>
        <v>0.023328000000000002</v>
      </c>
      <c r="S120" s="185">
        <v>0</v>
      </c>
      <c r="T120" s="18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187" t="s">
        <v>111</v>
      </c>
      <c r="AT120" s="187" t="s">
        <v>176</v>
      </c>
      <c r="AU120" s="187" t="s">
        <v>81</v>
      </c>
      <c r="AY120" s="21" t="s">
        <v>174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21" t="s">
        <v>79</v>
      </c>
      <c r="BK120" s="188">
        <f>ROUND(I120*H120,2)</f>
        <v>0</v>
      </c>
      <c r="BL120" s="21" t="s">
        <v>111</v>
      </c>
      <c r="BM120" s="187" t="s">
        <v>1739</v>
      </c>
    </row>
    <row r="121" s="15" customFormat="1">
      <c r="A121" s="15"/>
      <c r="B121" s="210"/>
      <c r="C121" s="15"/>
      <c r="D121" s="189" t="s">
        <v>184</v>
      </c>
      <c r="E121" s="211" t="s">
        <v>3</v>
      </c>
      <c r="F121" s="212" t="s">
        <v>1740</v>
      </c>
      <c r="G121" s="15"/>
      <c r="H121" s="211" t="s">
        <v>3</v>
      </c>
      <c r="I121" s="213"/>
      <c r="J121" s="15"/>
      <c r="K121" s="15"/>
      <c r="L121" s="210"/>
      <c r="M121" s="214"/>
      <c r="N121" s="215"/>
      <c r="O121" s="215"/>
      <c r="P121" s="215"/>
      <c r="Q121" s="215"/>
      <c r="R121" s="215"/>
      <c r="S121" s="215"/>
      <c r="T121" s="216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11" t="s">
        <v>184</v>
      </c>
      <c r="AU121" s="211" t="s">
        <v>81</v>
      </c>
      <c r="AV121" s="15" t="s">
        <v>79</v>
      </c>
      <c r="AW121" s="15" t="s">
        <v>33</v>
      </c>
      <c r="AX121" s="15" t="s">
        <v>72</v>
      </c>
      <c r="AY121" s="211" t="s">
        <v>174</v>
      </c>
    </row>
    <row r="122" s="13" customFormat="1">
      <c r="A122" s="13"/>
      <c r="B122" s="194"/>
      <c r="C122" s="13"/>
      <c r="D122" s="189" t="s">
        <v>184</v>
      </c>
      <c r="E122" s="195" t="s">
        <v>3</v>
      </c>
      <c r="F122" s="196" t="s">
        <v>1741</v>
      </c>
      <c r="G122" s="13"/>
      <c r="H122" s="197">
        <v>4.7999999999999998</v>
      </c>
      <c r="I122" s="198"/>
      <c r="J122" s="13"/>
      <c r="K122" s="13"/>
      <c r="L122" s="194"/>
      <c r="M122" s="199"/>
      <c r="N122" s="200"/>
      <c r="O122" s="200"/>
      <c r="P122" s="200"/>
      <c r="Q122" s="200"/>
      <c r="R122" s="200"/>
      <c r="S122" s="200"/>
      <c r="T122" s="20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95" t="s">
        <v>184</v>
      </c>
      <c r="AU122" s="195" t="s">
        <v>81</v>
      </c>
      <c r="AV122" s="13" t="s">
        <v>81</v>
      </c>
      <c r="AW122" s="13" t="s">
        <v>33</v>
      </c>
      <c r="AX122" s="13" t="s">
        <v>72</v>
      </c>
      <c r="AY122" s="195" t="s">
        <v>174</v>
      </c>
    </row>
    <row r="123" s="13" customFormat="1">
      <c r="A123" s="13"/>
      <c r="B123" s="194"/>
      <c r="C123" s="13"/>
      <c r="D123" s="189" t="s">
        <v>184</v>
      </c>
      <c r="E123" s="195" t="s">
        <v>3</v>
      </c>
      <c r="F123" s="196" t="s">
        <v>1742</v>
      </c>
      <c r="G123" s="13"/>
      <c r="H123" s="197">
        <v>2.3999999999999999</v>
      </c>
      <c r="I123" s="198"/>
      <c r="J123" s="13"/>
      <c r="K123" s="13"/>
      <c r="L123" s="194"/>
      <c r="M123" s="199"/>
      <c r="N123" s="200"/>
      <c r="O123" s="200"/>
      <c r="P123" s="200"/>
      <c r="Q123" s="200"/>
      <c r="R123" s="200"/>
      <c r="S123" s="200"/>
      <c r="T123" s="20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195" t="s">
        <v>184</v>
      </c>
      <c r="AU123" s="195" t="s">
        <v>81</v>
      </c>
      <c r="AV123" s="13" t="s">
        <v>81</v>
      </c>
      <c r="AW123" s="13" t="s">
        <v>33</v>
      </c>
      <c r="AX123" s="13" t="s">
        <v>72</v>
      </c>
      <c r="AY123" s="195" t="s">
        <v>174</v>
      </c>
    </row>
    <row r="124" s="13" customFormat="1">
      <c r="A124" s="13"/>
      <c r="B124" s="194"/>
      <c r="C124" s="13"/>
      <c r="D124" s="189" t="s">
        <v>184</v>
      </c>
      <c r="E124" s="195" t="s">
        <v>3</v>
      </c>
      <c r="F124" s="196" t="s">
        <v>1743</v>
      </c>
      <c r="G124" s="13"/>
      <c r="H124" s="197">
        <v>9</v>
      </c>
      <c r="I124" s="198"/>
      <c r="J124" s="13"/>
      <c r="K124" s="13"/>
      <c r="L124" s="194"/>
      <c r="M124" s="199"/>
      <c r="N124" s="200"/>
      <c r="O124" s="200"/>
      <c r="P124" s="200"/>
      <c r="Q124" s="200"/>
      <c r="R124" s="200"/>
      <c r="S124" s="200"/>
      <c r="T124" s="20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95" t="s">
        <v>184</v>
      </c>
      <c r="AU124" s="195" t="s">
        <v>81</v>
      </c>
      <c r="AV124" s="13" t="s">
        <v>81</v>
      </c>
      <c r="AW124" s="13" t="s">
        <v>33</v>
      </c>
      <c r="AX124" s="13" t="s">
        <v>72</v>
      </c>
      <c r="AY124" s="195" t="s">
        <v>174</v>
      </c>
    </row>
    <row r="125" s="14" customFormat="1">
      <c r="A125" s="14"/>
      <c r="B125" s="202"/>
      <c r="C125" s="14"/>
      <c r="D125" s="189" t="s">
        <v>184</v>
      </c>
      <c r="E125" s="203" t="s">
        <v>3</v>
      </c>
      <c r="F125" s="204" t="s">
        <v>187</v>
      </c>
      <c r="G125" s="14"/>
      <c r="H125" s="205">
        <v>16.199999999999999</v>
      </c>
      <c r="I125" s="206"/>
      <c r="J125" s="14"/>
      <c r="K125" s="14"/>
      <c r="L125" s="202"/>
      <c r="M125" s="207"/>
      <c r="N125" s="208"/>
      <c r="O125" s="208"/>
      <c r="P125" s="208"/>
      <c r="Q125" s="208"/>
      <c r="R125" s="208"/>
      <c r="S125" s="208"/>
      <c r="T125" s="20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03" t="s">
        <v>184</v>
      </c>
      <c r="AU125" s="203" t="s">
        <v>81</v>
      </c>
      <c r="AV125" s="14" t="s">
        <v>111</v>
      </c>
      <c r="AW125" s="14" t="s">
        <v>33</v>
      </c>
      <c r="AX125" s="14" t="s">
        <v>79</v>
      </c>
      <c r="AY125" s="203" t="s">
        <v>174</v>
      </c>
    </row>
    <row r="126" s="2" customFormat="1" ht="21.75" customHeight="1">
      <c r="A126" s="40"/>
      <c r="B126" s="175"/>
      <c r="C126" s="176" t="s">
        <v>203</v>
      </c>
      <c r="D126" s="176" t="s">
        <v>176</v>
      </c>
      <c r="E126" s="177" t="s">
        <v>1744</v>
      </c>
      <c r="F126" s="178" t="s">
        <v>1745</v>
      </c>
      <c r="G126" s="179" t="s">
        <v>666</v>
      </c>
      <c r="H126" s="180">
        <v>1</v>
      </c>
      <c r="I126" s="181"/>
      <c r="J126" s="182">
        <f>ROUND(I126*H126,2)</f>
        <v>0</v>
      </c>
      <c r="K126" s="178" t="s">
        <v>180</v>
      </c>
      <c r="L126" s="41"/>
      <c r="M126" s="183" t="s">
        <v>3</v>
      </c>
      <c r="N126" s="184" t="s">
        <v>43</v>
      </c>
      <c r="O126" s="74"/>
      <c r="P126" s="185">
        <f>O126*H126</f>
        <v>0</v>
      </c>
      <c r="Q126" s="185">
        <v>0.022780000000000002</v>
      </c>
      <c r="R126" s="185">
        <f>Q126*H126</f>
        <v>0.022780000000000002</v>
      </c>
      <c r="S126" s="185">
        <v>0</v>
      </c>
      <c r="T126" s="18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187" t="s">
        <v>111</v>
      </c>
      <c r="AT126" s="187" t="s">
        <v>176</v>
      </c>
      <c r="AU126" s="187" t="s">
        <v>81</v>
      </c>
      <c r="AY126" s="21" t="s">
        <v>174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21" t="s">
        <v>79</v>
      </c>
      <c r="BK126" s="188">
        <f>ROUND(I126*H126,2)</f>
        <v>0</v>
      </c>
      <c r="BL126" s="21" t="s">
        <v>111</v>
      </c>
      <c r="BM126" s="187" t="s">
        <v>1746</v>
      </c>
    </row>
    <row r="127" s="15" customFormat="1">
      <c r="A127" s="15"/>
      <c r="B127" s="210"/>
      <c r="C127" s="15"/>
      <c r="D127" s="189" t="s">
        <v>184</v>
      </c>
      <c r="E127" s="211" t="s">
        <v>3</v>
      </c>
      <c r="F127" s="212" t="s">
        <v>1740</v>
      </c>
      <c r="G127" s="15"/>
      <c r="H127" s="211" t="s">
        <v>3</v>
      </c>
      <c r="I127" s="213"/>
      <c r="J127" s="15"/>
      <c r="K127" s="15"/>
      <c r="L127" s="210"/>
      <c r="M127" s="214"/>
      <c r="N127" s="215"/>
      <c r="O127" s="215"/>
      <c r="P127" s="215"/>
      <c r="Q127" s="215"/>
      <c r="R127" s="215"/>
      <c r="S127" s="215"/>
      <c r="T127" s="216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11" t="s">
        <v>184</v>
      </c>
      <c r="AU127" s="211" t="s">
        <v>81</v>
      </c>
      <c r="AV127" s="15" t="s">
        <v>79</v>
      </c>
      <c r="AW127" s="15" t="s">
        <v>33</v>
      </c>
      <c r="AX127" s="15" t="s">
        <v>72</v>
      </c>
      <c r="AY127" s="211" t="s">
        <v>174</v>
      </c>
    </row>
    <row r="128" s="13" customFormat="1">
      <c r="A128" s="13"/>
      <c r="B128" s="194"/>
      <c r="C128" s="13"/>
      <c r="D128" s="189" t="s">
        <v>184</v>
      </c>
      <c r="E128" s="195" t="s">
        <v>3</v>
      </c>
      <c r="F128" s="196" t="s">
        <v>1747</v>
      </c>
      <c r="G128" s="13"/>
      <c r="H128" s="197">
        <v>1</v>
      </c>
      <c r="I128" s="198"/>
      <c r="J128" s="13"/>
      <c r="K128" s="13"/>
      <c r="L128" s="194"/>
      <c r="M128" s="199"/>
      <c r="N128" s="200"/>
      <c r="O128" s="200"/>
      <c r="P128" s="200"/>
      <c r="Q128" s="200"/>
      <c r="R128" s="200"/>
      <c r="S128" s="200"/>
      <c r="T128" s="20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5" t="s">
        <v>184</v>
      </c>
      <c r="AU128" s="195" t="s">
        <v>81</v>
      </c>
      <c r="AV128" s="13" t="s">
        <v>81</v>
      </c>
      <c r="AW128" s="13" t="s">
        <v>33</v>
      </c>
      <c r="AX128" s="13" t="s">
        <v>72</v>
      </c>
      <c r="AY128" s="195" t="s">
        <v>174</v>
      </c>
    </row>
    <row r="129" s="14" customFormat="1">
      <c r="A129" s="14"/>
      <c r="B129" s="202"/>
      <c r="C129" s="14"/>
      <c r="D129" s="189" t="s">
        <v>184</v>
      </c>
      <c r="E129" s="203" t="s">
        <v>3</v>
      </c>
      <c r="F129" s="204" t="s">
        <v>187</v>
      </c>
      <c r="G129" s="14"/>
      <c r="H129" s="205">
        <v>1</v>
      </c>
      <c r="I129" s="206"/>
      <c r="J129" s="14"/>
      <c r="K129" s="14"/>
      <c r="L129" s="202"/>
      <c r="M129" s="207"/>
      <c r="N129" s="208"/>
      <c r="O129" s="208"/>
      <c r="P129" s="208"/>
      <c r="Q129" s="208"/>
      <c r="R129" s="208"/>
      <c r="S129" s="208"/>
      <c r="T129" s="20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03" t="s">
        <v>184</v>
      </c>
      <c r="AU129" s="203" t="s">
        <v>81</v>
      </c>
      <c r="AV129" s="14" t="s">
        <v>111</v>
      </c>
      <c r="AW129" s="14" t="s">
        <v>33</v>
      </c>
      <c r="AX129" s="14" t="s">
        <v>79</v>
      </c>
      <c r="AY129" s="203" t="s">
        <v>174</v>
      </c>
    </row>
    <row r="130" s="2" customFormat="1" ht="21.75" customHeight="1">
      <c r="A130" s="40"/>
      <c r="B130" s="175"/>
      <c r="C130" s="176" t="s">
        <v>207</v>
      </c>
      <c r="D130" s="176" t="s">
        <v>176</v>
      </c>
      <c r="E130" s="177" t="s">
        <v>1748</v>
      </c>
      <c r="F130" s="178" t="s">
        <v>1749</v>
      </c>
      <c r="G130" s="179" t="s">
        <v>666</v>
      </c>
      <c r="H130" s="180">
        <v>1</v>
      </c>
      <c r="I130" s="181"/>
      <c r="J130" s="182">
        <f>ROUND(I130*H130,2)</f>
        <v>0</v>
      </c>
      <c r="K130" s="178" t="s">
        <v>180</v>
      </c>
      <c r="L130" s="41"/>
      <c r="M130" s="183" t="s">
        <v>3</v>
      </c>
      <c r="N130" s="184" t="s">
        <v>43</v>
      </c>
      <c r="O130" s="74"/>
      <c r="P130" s="185">
        <f>O130*H130</f>
        <v>0</v>
      </c>
      <c r="Q130" s="185">
        <v>0.036549999999999999</v>
      </c>
      <c r="R130" s="185">
        <f>Q130*H130</f>
        <v>0.036549999999999999</v>
      </c>
      <c r="S130" s="185">
        <v>0</v>
      </c>
      <c r="T130" s="18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187" t="s">
        <v>111</v>
      </c>
      <c r="AT130" s="187" t="s">
        <v>176</v>
      </c>
      <c r="AU130" s="187" t="s">
        <v>81</v>
      </c>
      <c r="AY130" s="21" t="s">
        <v>174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21" t="s">
        <v>79</v>
      </c>
      <c r="BK130" s="188">
        <f>ROUND(I130*H130,2)</f>
        <v>0</v>
      </c>
      <c r="BL130" s="21" t="s">
        <v>111</v>
      </c>
      <c r="BM130" s="187" t="s">
        <v>1750</v>
      </c>
    </row>
    <row r="131" s="15" customFormat="1">
      <c r="A131" s="15"/>
      <c r="B131" s="210"/>
      <c r="C131" s="15"/>
      <c r="D131" s="189" t="s">
        <v>184</v>
      </c>
      <c r="E131" s="211" t="s">
        <v>3</v>
      </c>
      <c r="F131" s="212" t="s">
        <v>1740</v>
      </c>
      <c r="G131" s="15"/>
      <c r="H131" s="211" t="s">
        <v>3</v>
      </c>
      <c r="I131" s="213"/>
      <c r="J131" s="15"/>
      <c r="K131" s="15"/>
      <c r="L131" s="210"/>
      <c r="M131" s="214"/>
      <c r="N131" s="215"/>
      <c r="O131" s="215"/>
      <c r="P131" s="215"/>
      <c r="Q131" s="215"/>
      <c r="R131" s="215"/>
      <c r="S131" s="215"/>
      <c r="T131" s="216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11" t="s">
        <v>184</v>
      </c>
      <c r="AU131" s="211" t="s">
        <v>81</v>
      </c>
      <c r="AV131" s="15" t="s">
        <v>79</v>
      </c>
      <c r="AW131" s="15" t="s">
        <v>33</v>
      </c>
      <c r="AX131" s="15" t="s">
        <v>72</v>
      </c>
      <c r="AY131" s="211" t="s">
        <v>174</v>
      </c>
    </row>
    <row r="132" s="13" customFormat="1">
      <c r="A132" s="13"/>
      <c r="B132" s="194"/>
      <c r="C132" s="13"/>
      <c r="D132" s="189" t="s">
        <v>184</v>
      </c>
      <c r="E132" s="195" t="s">
        <v>3</v>
      </c>
      <c r="F132" s="196" t="s">
        <v>1747</v>
      </c>
      <c r="G132" s="13"/>
      <c r="H132" s="197">
        <v>1</v>
      </c>
      <c r="I132" s="198"/>
      <c r="J132" s="13"/>
      <c r="K132" s="13"/>
      <c r="L132" s="194"/>
      <c r="M132" s="199"/>
      <c r="N132" s="200"/>
      <c r="O132" s="200"/>
      <c r="P132" s="200"/>
      <c r="Q132" s="200"/>
      <c r="R132" s="200"/>
      <c r="S132" s="200"/>
      <c r="T132" s="20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5" t="s">
        <v>184</v>
      </c>
      <c r="AU132" s="195" t="s">
        <v>81</v>
      </c>
      <c r="AV132" s="13" t="s">
        <v>81</v>
      </c>
      <c r="AW132" s="13" t="s">
        <v>33</v>
      </c>
      <c r="AX132" s="13" t="s">
        <v>72</v>
      </c>
      <c r="AY132" s="195" t="s">
        <v>174</v>
      </c>
    </row>
    <row r="133" s="14" customFormat="1">
      <c r="A133" s="14"/>
      <c r="B133" s="202"/>
      <c r="C133" s="14"/>
      <c r="D133" s="189" t="s">
        <v>184</v>
      </c>
      <c r="E133" s="203" t="s">
        <v>3</v>
      </c>
      <c r="F133" s="204" t="s">
        <v>187</v>
      </c>
      <c r="G133" s="14"/>
      <c r="H133" s="205">
        <v>1</v>
      </c>
      <c r="I133" s="206"/>
      <c r="J133" s="14"/>
      <c r="K133" s="14"/>
      <c r="L133" s="202"/>
      <c r="M133" s="207"/>
      <c r="N133" s="208"/>
      <c r="O133" s="208"/>
      <c r="P133" s="208"/>
      <c r="Q133" s="208"/>
      <c r="R133" s="208"/>
      <c r="S133" s="208"/>
      <c r="T133" s="20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03" t="s">
        <v>184</v>
      </c>
      <c r="AU133" s="203" t="s">
        <v>81</v>
      </c>
      <c r="AV133" s="14" t="s">
        <v>111</v>
      </c>
      <c r="AW133" s="14" t="s">
        <v>33</v>
      </c>
      <c r="AX133" s="14" t="s">
        <v>79</v>
      </c>
      <c r="AY133" s="203" t="s">
        <v>174</v>
      </c>
    </row>
    <row r="134" s="2" customFormat="1" ht="21.75" customHeight="1">
      <c r="A134" s="40"/>
      <c r="B134" s="175"/>
      <c r="C134" s="176" t="s">
        <v>212</v>
      </c>
      <c r="D134" s="176" t="s">
        <v>176</v>
      </c>
      <c r="E134" s="177" t="s">
        <v>1751</v>
      </c>
      <c r="F134" s="178" t="s">
        <v>1752</v>
      </c>
      <c r="G134" s="179" t="s">
        <v>666</v>
      </c>
      <c r="H134" s="180">
        <v>33</v>
      </c>
      <c r="I134" s="181"/>
      <c r="J134" s="182">
        <f>ROUND(I134*H134,2)</f>
        <v>0</v>
      </c>
      <c r="K134" s="178" t="s">
        <v>180</v>
      </c>
      <c r="L134" s="41"/>
      <c r="M134" s="183" t="s">
        <v>3</v>
      </c>
      <c r="N134" s="184" t="s">
        <v>43</v>
      </c>
      <c r="O134" s="74"/>
      <c r="P134" s="185">
        <f>O134*H134</f>
        <v>0</v>
      </c>
      <c r="Q134" s="185">
        <v>0.054550000000000001</v>
      </c>
      <c r="R134" s="185">
        <f>Q134*H134</f>
        <v>1.8001500000000001</v>
      </c>
      <c r="S134" s="185">
        <v>0</v>
      </c>
      <c r="T134" s="18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187" t="s">
        <v>111</v>
      </c>
      <c r="AT134" s="187" t="s">
        <v>176</v>
      </c>
      <c r="AU134" s="187" t="s">
        <v>81</v>
      </c>
      <c r="AY134" s="21" t="s">
        <v>174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21" t="s">
        <v>79</v>
      </c>
      <c r="BK134" s="188">
        <f>ROUND(I134*H134,2)</f>
        <v>0</v>
      </c>
      <c r="BL134" s="21" t="s">
        <v>111</v>
      </c>
      <c r="BM134" s="187" t="s">
        <v>1753</v>
      </c>
    </row>
    <row r="135" s="15" customFormat="1">
      <c r="A135" s="15"/>
      <c r="B135" s="210"/>
      <c r="C135" s="15"/>
      <c r="D135" s="189" t="s">
        <v>184</v>
      </c>
      <c r="E135" s="211" t="s">
        <v>3</v>
      </c>
      <c r="F135" s="212" t="s">
        <v>1740</v>
      </c>
      <c r="G135" s="15"/>
      <c r="H135" s="211" t="s">
        <v>3</v>
      </c>
      <c r="I135" s="213"/>
      <c r="J135" s="15"/>
      <c r="K135" s="15"/>
      <c r="L135" s="210"/>
      <c r="M135" s="214"/>
      <c r="N135" s="215"/>
      <c r="O135" s="215"/>
      <c r="P135" s="215"/>
      <c r="Q135" s="215"/>
      <c r="R135" s="215"/>
      <c r="S135" s="215"/>
      <c r="T135" s="21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11" t="s">
        <v>184</v>
      </c>
      <c r="AU135" s="211" t="s">
        <v>81</v>
      </c>
      <c r="AV135" s="15" t="s">
        <v>79</v>
      </c>
      <c r="AW135" s="15" t="s">
        <v>33</v>
      </c>
      <c r="AX135" s="15" t="s">
        <v>72</v>
      </c>
      <c r="AY135" s="211" t="s">
        <v>174</v>
      </c>
    </row>
    <row r="136" s="13" customFormat="1">
      <c r="A136" s="13"/>
      <c r="B136" s="194"/>
      <c r="C136" s="13"/>
      <c r="D136" s="189" t="s">
        <v>184</v>
      </c>
      <c r="E136" s="195" t="s">
        <v>3</v>
      </c>
      <c r="F136" s="196" t="s">
        <v>1754</v>
      </c>
      <c r="G136" s="13"/>
      <c r="H136" s="197">
        <v>20</v>
      </c>
      <c r="I136" s="198"/>
      <c r="J136" s="13"/>
      <c r="K136" s="13"/>
      <c r="L136" s="194"/>
      <c r="M136" s="199"/>
      <c r="N136" s="200"/>
      <c r="O136" s="200"/>
      <c r="P136" s="200"/>
      <c r="Q136" s="200"/>
      <c r="R136" s="200"/>
      <c r="S136" s="200"/>
      <c r="T136" s="20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5" t="s">
        <v>184</v>
      </c>
      <c r="AU136" s="195" t="s">
        <v>81</v>
      </c>
      <c r="AV136" s="13" t="s">
        <v>81</v>
      </c>
      <c r="AW136" s="13" t="s">
        <v>33</v>
      </c>
      <c r="AX136" s="13" t="s">
        <v>72</v>
      </c>
      <c r="AY136" s="195" t="s">
        <v>174</v>
      </c>
    </row>
    <row r="137" s="13" customFormat="1">
      <c r="A137" s="13"/>
      <c r="B137" s="194"/>
      <c r="C137" s="13"/>
      <c r="D137" s="189" t="s">
        <v>184</v>
      </c>
      <c r="E137" s="195" t="s">
        <v>3</v>
      </c>
      <c r="F137" s="196" t="s">
        <v>1755</v>
      </c>
      <c r="G137" s="13"/>
      <c r="H137" s="197">
        <v>10</v>
      </c>
      <c r="I137" s="198"/>
      <c r="J137" s="13"/>
      <c r="K137" s="13"/>
      <c r="L137" s="194"/>
      <c r="M137" s="199"/>
      <c r="N137" s="200"/>
      <c r="O137" s="200"/>
      <c r="P137" s="200"/>
      <c r="Q137" s="200"/>
      <c r="R137" s="200"/>
      <c r="S137" s="200"/>
      <c r="T137" s="20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5" t="s">
        <v>184</v>
      </c>
      <c r="AU137" s="195" t="s">
        <v>81</v>
      </c>
      <c r="AV137" s="13" t="s">
        <v>81</v>
      </c>
      <c r="AW137" s="13" t="s">
        <v>33</v>
      </c>
      <c r="AX137" s="13" t="s">
        <v>72</v>
      </c>
      <c r="AY137" s="195" t="s">
        <v>174</v>
      </c>
    </row>
    <row r="138" s="13" customFormat="1">
      <c r="A138" s="13"/>
      <c r="B138" s="194"/>
      <c r="C138" s="13"/>
      <c r="D138" s="189" t="s">
        <v>184</v>
      </c>
      <c r="E138" s="195" t="s">
        <v>3</v>
      </c>
      <c r="F138" s="196" t="s">
        <v>1423</v>
      </c>
      <c r="G138" s="13"/>
      <c r="H138" s="197">
        <v>3</v>
      </c>
      <c r="I138" s="198"/>
      <c r="J138" s="13"/>
      <c r="K138" s="13"/>
      <c r="L138" s="194"/>
      <c r="M138" s="199"/>
      <c r="N138" s="200"/>
      <c r="O138" s="200"/>
      <c r="P138" s="200"/>
      <c r="Q138" s="200"/>
      <c r="R138" s="200"/>
      <c r="S138" s="200"/>
      <c r="T138" s="20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5" t="s">
        <v>184</v>
      </c>
      <c r="AU138" s="195" t="s">
        <v>81</v>
      </c>
      <c r="AV138" s="13" t="s">
        <v>81</v>
      </c>
      <c r="AW138" s="13" t="s">
        <v>33</v>
      </c>
      <c r="AX138" s="13" t="s">
        <v>72</v>
      </c>
      <c r="AY138" s="195" t="s">
        <v>174</v>
      </c>
    </row>
    <row r="139" s="14" customFormat="1">
      <c r="A139" s="14"/>
      <c r="B139" s="202"/>
      <c r="C139" s="14"/>
      <c r="D139" s="189" t="s">
        <v>184</v>
      </c>
      <c r="E139" s="203" t="s">
        <v>3</v>
      </c>
      <c r="F139" s="204" t="s">
        <v>187</v>
      </c>
      <c r="G139" s="14"/>
      <c r="H139" s="205">
        <v>33</v>
      </c>
      <c r="I139" s="206"/>
      <c r="J139" s="14"/>
      <c r="K139" s="14"/>
      <c r="L139" s="202"/>
      <c r="M139" s="207"/>
      <c r="N139" s="208"/>
      <c r="O139" s="208"/>
      <c r="P139" s="208"/>
      <c r="Q139" s="208"/>
      <c r="R139" s="208"/>
      <c r="S139" s="208"/>
      <c r="T139" s="20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03" t="s">
        <v>184</v>
      </c>
      <c r="AU139" s="203" t="s">
        <v>81</v>
      </c>
      <c r="AV139" s="14" t="s">
        <v>111</v>
      </c>
      <c r="AW139" s="14" t="s">
        <v>33</v>
      </c>
      <c r="AX139" s="14" t="s">
        <v>79</v>
      </c>
      <c r="AY139" s="203" t="s">
        <v>174</v>
      </c>
    </row>
    <row r="140" s="2" customFormat="1" ht="21.75" customHeight="1">
      <c r="A140" s="40"/>
      <c r="B140" s="175"/>
      <c r="C140" s="176" t="s">
        <v>218</v>
      </c>
      <c r="D140" s="176" t="s">
        <v>176</v>
      </c>
      <c r="E140" s="177" t="s">
        <v>1756</v>
      </c>
      <c r="F140" s="178" t="s">
        <v>1757</v>
      </c>
      <c r="G140" s="179" t="s">
        <v>666</v>
      </c>
      <c r="H140" s="180">
        <v>10</v>
      </c>
      <c r="I140" s="181"/>
      <c r="J140" s="182">
        <f>ROUND(I140*H140,2)</f>
        <v>0</v>
      </c>
      <c r="K140" s="178" t="s">
        <v>180</v>
      </c>
      <c r="L140" s="41"/>
      <c r="M140" s="183" t="s">
        <v>3</v>
      </c>
      <c r="N140" s="184" t="s">
        <v>43</v>
      </c>
      <c r="O140" s="74"/>
      <c r="P140" s="185">
        <f>O140*H140</f>
        <v>0</v>
      </c>
      <c r="Q140" s="185">
        <v>0.12705</v>
      </c>
      <c r="R140" s="185">
        <f>Q140*H140</f>
        <v>1.2705</v>
      </c>
      <c r="S140" s="185">
        <v>0</v>
      </c>
      <c r="T140" s="18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187" t="s">
        <v>111</v>
      </c>
      <c r="AT140" s="187" t="s">
        <v>176</v>
      </c>
      <c r="AU140" s="187" t="s">
        <v>81</v>
      </c>
      <c r="AY140" s="21" t="s">
        <v>174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21" t="s">
        <v>79</v>
      </c>
      <c r="BK140" s="188">
        <f>ROUND(I140*H140,2)</f>
        <v>0</v>
      </c>
      <c r="BL140" s="21" t="s">
        <v>111</v>
      </c>
      <c r="BM140" s="187" t="s">
        <v>1758</v>
      </c>
    </row>
    <row r="141" s="15" customFormat="1">
      <c r="A141" s="15"/>
      <c r="B141" s="210"/>
      <c r="C141" s="15"/>
      <c r="D141" s="189" t="s">
        <v>184</v>
      </c>
      <c r="E141" s="211" t="s">
        <v>3</v>
      </c>
      <c r="F141" s="212" t="s">
        <v>1740</v>
      </c>
      <c r="G141" s="15"/>
      <c r="H141" s="211" t="s">
        <v>3</v>
      </c>
      <c r="I141" s="213"/>
      <c r="J141" s="15"/>
      <c r="K141" s="15"/>
      <c r="L141" s="210"/>
      <c r="M141" s="214"/>
      <c r="N141" s="215"/>
      <c r="O141" s="215"/>
      <c r="P141" s="215"/>
      <c r="Q141" s="215"/>
      <c r="R141" s="215"/>
      <c r="S141" s="215"/>
      <c r="T141" s="21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11" t="s">
        <v>184</v>
      </c>
      <c r="AU141" s="211" t="s">
        <v>81</v>
      </c>
      <c r="AV141" s="15" t="s">
        <v>79</v>
      </c>
      <c r="AW141" s="15" t="s">
        <v>33</v>
      </c>
      <c r="AX141" s="15" t="s">
        <v>72</v>
      </c>
      <c r="AY141" s="211" t="s">
        <v>174</v>
      </c>
    </row>
    <row r="142" s="13" customFormat="1">
      <c r="A142" s="13"/>
      <c r="B142" s="194"/>
      <c r="C142" s="13"/>
      <c r="D142" s="189" t="s">
        <v>184</v>
      </c>
      <c r="E142" s="195" t="s">
        <v>3</v>
      </c>
      <c r="F142" s="196" t="s">
        <v>1755</v>
      </c>
      <c r="G142" s="13"/>
      <c r="H142" s="197">
        <v>10</v>
      </c>
      <c r="I142" s="198"/>
      <c r="J142" s="13"/>
      <c r="K142" s="13"/>
      <c r="L142" s="194"/>
      <c r="M142" s="199"/>
      <c r="N142" s="200"/>
      <c r="O142" s="200"/>
      <c r="P142" s="200"/>
      <c r="Q142" s="200"/>
      <c r="R142" s="200"/>
      <c r="S142" s="200"/>
      <c r="T142" s="20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5" t="s">
        <v>184</v>
      </c>
      <c r="AU142" s="195" t="s">
        <v>81</v>
      </c>
      <c r="AV142" s="13" t="s">
        <v>81</v>
      </c>
      <c r="AW142" s="13" t="s">
        <v>33</v>
      </c>
      <c r="AX142" s="13" t="s">
        <v>72</v>
      </c>
      <c r="AY142" s="195" t="s">
        <v>174</v>
      </c>
    </row>
    <row r="143" s="14" customFormat="1">
      <c r="A143" s="14"/>
      <c r="B143" s="202"/>
      <c r="C143" s="14"/>
      <c r="D143" s="189" t="s">
        <v>184</v>
      </c>
      <c r="E143" s="203" t="s">
        <v>3</v>
      </c>
      <c r="F143" s="204" t="s">
        <v>187</v>
      </c>
      <c r="G143" s="14"/>
      <c r="H143" s="205">
        <v>10</v>
      </c>
      <c r="I143" s="206"/>
      <c r="J143" s="14"/>
      <c r="K143" s="14"/>
      <c r="L143" s="202"/>
      <c r="M143" s="207"/>
      <c r="N143" s="208"/>
      <c r="O143" s="208"/>
      <c r="P143" s="208"/>
      <c r="Q143" s="208"/>
      <c r="R143" s="208"/>
      <c r="S143" s="208"/>
      <c r="T143" s="20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03" t="s">
        <v>184</v>
      </c>
      <c r="AU143" s="203" t="s">
        <v>81</v>
      </c>
      <c r="AV143" s="14" t="s">
        <v>111</v>
      </c>
      <c r="AW143" s="14" t="s">
        <v>33</v>
      </c>
      <c r="AX143" s="14" t="s">
        <v>79</v>
      </c>
      <c r="AY143" s="203" t="s">
        <v>174</v>
      </c>
    </row>
    <row r="144" s="2" customFormat="1" ht="21.75" customHeight="1">
      <c r="A144" s="40"/>
      <c r="B144" s="175"/>
      <c r="C144" s="176" t="s">
        <v>223</v>
      </c>
      <c r="D144" s="176" t="s">
        <v>176</v>
      </c>
      <c r="E144" s="177" t="s">
        <v>1759</v>
      </c>
      <c r="F144" s="178" t="s">
        <v>1760</v>
      </c>
      <c r="G144" s="179" t="s">
        <v>210</v>
      </c>
      <c r="H144" s="180">
        <v>15</v>
      </c>
      <c r="I144" s="181"/>
      <c r="J144" s="182">
        <f>ROUND(I144*H144,2)</f>
        <v>0</v>
      </c>
      <c r="K144" s="178" t="s">
        <v>180</v>
      </c>
      <c r="L144" s="41"/>
      <c r="M144" s="183" t="s">
        <v>3</v>
      </c>
      <c r="N144" s="184" t="s">
        <v>43</v>
      </c>
      <c r="O144" s="74"/>
      <c r="P144" s="185">
        <f>O144*H144</f>
        <v>0</v>
      </c>
      <c r="Q144" s="185">
        <v>0.00038000000000000002</v>
      </c>
      <c r="R144" s="185">
        <f>Q144*H144</f>
        <v>0.0057000000000000002</v>
      </c>
      <c r="S144" s="185">
        <v>0</v>
      </c>
      <c r="T144" s="18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187" t="s">
        <v>111</v>
      </c>
      <c r="AT144" s="187" t="s">
        <v>176</v>
      </c>
      <c r="AU144" s="187" t="s">
        <v>81</v>
      </c>
      <c r="AY144" s="21" t="s">
        <v>174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21" t="s">
        <v>79</v>
      </c>
      <c r="BK144" s="188">
        <f>ROUND(I144*H144,2)</f>
        <v>0</v>
      </c>
      <c r="BL144" s="21" t="s">
        <v>111</v>
      </c>
      <c r="BM144" s="187" t="s">
        <v>1761</v>
      </c>
    </row>
    <row r="145" s="15" customFormat="1">
      <c r="A145" s="15"/>
      <c r="B145" s="210"/>
      <c r="C145" s="15"/>
      <c r="D145" s="189" t="s">
        <v>184</v>
      </c>
      <c r="E145" s="211" t="s">
        <v>3</v>
      </c>
      <c r="F145" s="212" t="s">
        <v>1740</v>
      </c>
      <c r="G145" s="15"/>
      <c r="H145" s="211" t="s">
        <v>3</v>
      </c>
      <c r="I145" s="213"/>
      <c r="J145" s="15"/>
      <c r="K145" s="15"/>
      <c r="L145" s="210"/>
      <c r="M145" s="214"/>
      <c r="N145" s="215"/>
      <c r="O145" s="215"/>
      <c r="P145" s="215"/>
      <c r="Q145" s="215"/>
      <c r="R145" s="215"/>
      <c r="S145" s="215"/>
      <c r="T145" s="21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11" t="s">
        <v>184</v>
      </c>
      <c r="AU145" s="211" t="s">
        <v>81</v>
      </c>
      <c r="AV145" s="15" t="s">
        <v>79</v>
      </c>
      <c r="AW145" s="15" t="s">
        <v>33</v>
      </c>
      <c r="AX145" s="15" t="s">
        <v>72</v>
      </c>
      <c r="AY145" s="211" t="s">
        <v>174</v>
      </c>
    </row>
    <row r="146" s="13" customFormat="1">
      <c r="A146" s="13"/>
      <c r="B146" s="194"/>
      <c r="C146" s="13"/>
      <c r="D146" s="189" t="s">
        <v>184</v>
      </c>
      <c r="E146" s="195" t="s">
        <v>3</v>
      </c>
      <c r="F146" s="196" t="s">
        <v>1762</v>
      </c>
      <c r="G146" s="13"/>
      <c r="H146" s="197">
        <v>15</v>
      </c>
      <c r="I146" s="198"/>
      <c r="J146" s="13"/>
      <c r="K146" s="13"/>
      <c r="L146" s="194"/>
      <c r="M146" s="199"/>
      <c r="N146" s="200"/>
      <c r="O146" s="200"/>
      <c r="P146" s="200"/>
      <c r="Q146" s="200"/>
      <c r="R146" s="200"/>
      <c r="S146" s="200"/>
      <c r="T146" s="20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5" t="s">
        <v>184</v>
      </c>
      <c r="AU146" s="195" t="s">
        <v>81</v>
      </c>
      <c r="AV146" s="13" t="s">
        <v>81</v>
      </c>
      <c r="AW146" s="13" t="s">
        <v>33</v>
      </c>
      <c r="AX146" s="13" t="s">
        <v>72</v>
      </c>
      <c r="AY146" s="195" t="s">
        <v>174</v>
      </c>
    </row>
    <row r="147" s="14" customFormat="1">
      <c r="A147" s="14"/>
      <c r="B147" s="202"/>
      <c r="C147" s="14"/>
      <c r="D147" s="189" t="s">
        <v>184</v>
      </c>
      <c r="E147" s="203" t="s">
        <v>3</v>
      </c>
      <c r="F147" s="204" t="s">
        <v>187</v>
      </c>
      <c r="G147" s="14"/>
      <c r="H147" s="205">
        <v>15</v>
      </c>
      <c r="I147" s="206"/>
      <c r="J147" s="14"/>
      <c r="K147" s="14"/>
      <c r="L147" s="202"/>
      <c r="M147" s="207"/>
      <c r="N147" s="208"/>
      <c r="O147" s="208"/>
      <c r="P147" s="208"/>
      <c r="Q147" s="208"/>
      <c r="R147" s="208"/>
      <c r="S147" s="208"/>
      <c r="T147" s="20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3" t="s">
        <v>184</v>
      </c>
      <c r="AU147" s="203" t="s">
        <v>81</v>
      </c>
      <c r="AV147" s="14" t="s">
        <v>111</v>
      </c>
      <c r="AW147" s="14" t="s">
        <v>33</v>
      </c>
      <c r="AX147" s="14" t="s">
        <v>79</v>
      </c>
      <c r="AY147" s="203" t="s">
        <v>174</v>
      </c>
    </row>
    <row r="148" s="2" customFormat="1">
      <c r="A148" s="40"/>
      <c r="B148" s="175"/>
      <c r="C148" s="176" t="s">
        <v>229</v>
      </c>
      <c r="D148" s="176" t="s">
        <v>176</v>
      </c>
      <c r="E148" s="177" t="s">
        <v>1763</v>
      </c>
      <c r="F148" s="178" t="s">
        <v>1764</v>
      </c>
      <c r="G148" s="179" t="s">
        <v>179</v>
      </c>
      <c r="H148" s="180">
        <v>5.7709999999999999</v>
      </c>
      <c r="I148" s="181"/>
      <c r="J148" s="182">
        <f>ROUND(I148*H148,2)</f>
        <v>0</v>
      </c>
      <c r="K148" s="178" t="s">
        <v>180</v>
      </c>
      <c r="L148" s="41"/>
      <c r="M148" s="183" t="s">
        <v>3</v>
      </c>
      <c r="N148" s="184" t="s">
        <v>43</v>
      </c>
      <c r="O148" s="74"/>
      <c r="P148" s="185">
        <f>O148*H148</f>
        <v>0</v>
      </c>
      <c r="Q148" s="185">
        <v>0.068430000000000005</v>
      </c>
      <c r="R148" s="185">
        <f>Q148*H148</f>
        <v>0.39490953000000001</v>
      </c>
      <c r="S148" s="185">
        <v>0</v>
      </c>
      <c r="T148" s="18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187" t="s">
        <v>111</v>
      </c>
      <c r="AT148" s="187" t="s">
        <v>176</v>
      </c>
      <c r="AU148" s="187" t="s">
        <v>81</v>
      </c>
      <c r="AY148" s="21" t="s">
        <v>174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21" t="s">
        <v>79</v>
      </c>
      <c r="BK148" s="188">
        <f>ROUND(I148*H148,2)</f>
        <v>0</v>
      </c>
      <c r="BL148" s="21" t="s">
        <v>111</v>
      </c>
      <c r="BM148" s="187" t="s">
        <v>1765</v>
      </c>
    </row>
    <row r="149" s="2" customFormat="1">
      <c r="A149" s="40"/>
      <c r="B149" s="175"/>
      <c r="C149" s="176" t="s">
        <v>234</v>
      </c>
      <c r="D149" s="176" t="s">
        <v>176</v>
      </c>
      <c r="E149" s="177" t="s">
        <v>1766</v>
      </c>
      <c r="F149" s="178" t="s">
        <v>1767</v>
      </c>
      <c r="G149" s="179" t="s">
        <v>179</v>
      </c>
      <c r="H149" s="180">
        <v>5.9039999999999999</v>
      </c>
      <c r="I149" s="181"/>
      <c r="J149" s="182">
        <f>ROUND(I149*H149,2)</f>
        <v>0</v>
      </c>
      <c r="K149" s="178" t="s">
        <v>180</v>
      </c>
      <c r="L149" s="41"/>
      <c r="M149" s="183" t="s">
        <v>3</v>
      </c>
      <c r="N149" s="184" t="s">
        <v>43</v>
      </c>
      <c r="O149" s="74"/>
      <c r="P149" s="185">
        <f>O149*H149</f>
        <v>0</v>
      </c>
      <c r="Q149" s="185">
        <v>0.087309999999999999</v>
      </c>
      <c r="R149" s="185">
        <f>Q149*H149</f>
        <v>0.51547823999999998</v>
      </c>
      <c r="S149" s="185">
        <v>0</v>
      </c>
      <c r="T149" s="18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187" t="s">
        <v>111</v>
      </c>
      <c r="AT149" s="187" t="s">
        <v>176</v>
      </c>
      <c r="AU149" s="187" t="s">
        <v>81</v>
      </c>
      <c r="AY149" s="21" t="s">
        <v>174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21" t="s">
        <v>79</v>
      </c>
      <c r="BK149" s="188">
        <f>ROUND(I149*H149,2)</f>
        <v>0</v>
      </c>
      <c r="BL149" s="21" t="s">
        <v>111</v>
      </c>
      <c r="BM149" s="187" t="s">
        <v>1768</v>
      </c>
    </row>
    <row r="150" s="2" customFormat="1" ht="16.5" customHeight="1">
      <c r="A150" s="40"/>
      <c r="B150" s="175"/>
      <c r="C150" s="176" t="s">
        <v>239</v>
      </c>
      <c r="D150" s="176" t="s">
        <v>176</v>
      </c>
      <c r="E150" s="177" t="s">
        <v>1769</v>
      </c>
      <c r="F150" s="178" t="s">
        <v>1770</v>
      </c>
      <c r="G150" s="179" t="s">
        <v>210</v>
      </c>
      <c r="H150" s="180">
        <v>16.5</v>
      </c>
      <c r="I150" s="181"/>
      <c r="J150" s="182">
        <f>ROUND(I150*H150,2)</f>
        <v>0</v>
      </c>
      <c r="K150" s="178" t="s">
        <v>180</v>
      </c>
      <c r="L150" s="41"/>
      <c r="M150" s="183" t="s">
        <v>3</v>
      </c>
      <c r="N150" s="184" t="s">
        <v>43</v>
      </c>
      <c r="O150" s="74"/>
      <c r="P150" s="185">
        <f>O150*H150</f>
        <v>0</v>
      </c>
      <c r="Q150" s="185">
        <v>0.00012999999999999999</v>
      </c>
      <c r="R150" s="185">
        <f>Q150*H150</f>
        <v>0.0021449999999999998</v>
      </c>
      <c r="S150" s="185">
        <v>0</v>
      </c>
      <c r="T150" s="18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187" t="s">
        <v>111</v>
      </c>
      <c r="AT150" s="187" t="s">
        <v>176</v>
      </c>
      <c r="AU150" s="187" t="s">
        <v>81</v>
      </c>
      <c r="AY150" s="21" t="s">
        <v>174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21" t="s">
        <v>79</v>
      </c>
      <c r="BK150" s="188">
        <f>ROUND(I150*H150,2)</f>
        <v>0</v>
      </c>
      <c r="BL150" s="21" t="s">
        <v>111</v>
      </c>
      <c r="BM150" s="187" t="s">
        <v>1771</v>
      </c>
    </row>
    <row r="151" s="12" customFormat="1" ht="22.8" customHeight="1">
      <c r="A151" s="12"/>
      <c r="B151" s="162"/>
      <c r="C151" s="12"/>
      <c r="D151" s="163" t="s">
        <v>71</v>
      </c>
      <c r="E151" s="173" t="s">
        <v>111</v>
      </c>
      <c r="F151" s="173" t="s">
        <v>657</v>
      </c>
      <c r="G151" s="12"/>
      <c r="H151" s="12"/>
      <c r="I151" s="165"/>
      <c r="J151" s="174">
        <f>BK151</f>
        <v>0</v>
      </c>
      <c r="K151" s="12"/>
      <c r="L151" s="162"/>
      <c r="M151" s="167"/>
      <c r="N151" s="168"/>
      <c r="O151" s="168"/>
      <c r="P151" s="169">
        <f>SUM(P152:P168)</f>
        <v>0</v>
      </c>
      <c r="Q151" s="168"/>
      <c r="R151" s="169">
        <f>SUM(R152:R168)</f>
        <v>34.335796280000004</v>
      </c>
      <c r="S151" s="168"/>
      <c r="T151" s="170">
        <f>SUM(T152:T168)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63" t="s">
        <v>79</v>
      </c>
      <c r="AT151" s="171" t="s">
        <v>71</v>
      </c>
      <c r="AU151" s="171" t="s">
        <v>79</v>
      </c>
      <c r="AY151" s="163" t="s">
        <v>174</v>
      </c>
      <c r="BK151" s="172">
        <f>SUM(BK152:BK168)</f>
        <v>0</v>
      </c>
    </row>
    <row r="152" s="2" customFormat="1">
      <c r="A152" s="40"/>
      <c r="B152" s="175"/>
      <c r="C152" s="176" t="s">
        <v>247</v>
      </c>
      <c r="D152" s="176" t="s">
        <v>176</v>
      </c>
      <c r="E152" s="177" t="s">
        <v>1772</v>
      </c>
      <c r="F152" s="178" t="s">
        <v>1773</v>
      </c>
      <c r="G152" s="179" t="s">
        <v>666</v>
      </c>
      <c r="H152" s="180">
        <v>9</v>
      </c>
      <c r="I152" s="181"/>
      <c r="J152" s="182">
        <f>ROUND(I152*H152,2)</f>
        <v>0</v>
      </c>
      <c r="K152" s="178" t="s">
        <v>180</v>
      </c>
      <c r="L152" s="41"/>
      <c r="M152" s="183" t="s">
        <v>3</v>
      </c>
      <c r="N152" s="184" t="s">
        <v>43</v>
      </c>
      <c r="O152" s="74"/>
      <c r="P152" s="185">
        <f>O152*H152</f>
        <v>0</v>
      </c>
      <c r="Q152" s="185">
        <v>0.14954000000000001</v>
      </c>
      <c r="R152" s="185">
        <f>Q152*H152</f>
        <v>1.3458600000000001</v>
      </c>
      <c r="S152" s="185">
        <v>0</v>
      </c>
      <c r="T152" s="18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187" t="s">
        <v>111</v>
      </c>
      <c r="AT152" s="187" t="s">
        <v>176</v>
      </c>
      <c r="AU152" s="187" t="s">
        <v>81</v>
      </c>
      <c r="AY152" s="21" t="s">
        <v>174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21" t="s">
        <v>79</v>
      </c>
      <c r="BK152" s="188">
        <f>ROUND(I152*H152,2)</f>
        <v>0</v>
      </c>
      <c r="BL152" s="21" t="s">
        <v>111</v>
      </c>
      <c r="BM152" s="187" t="s">
        <v>1774</v>
      </c>
    </row>
    <row r="153" s="15" customFormat="1">
      <c r="A153" s="15"/>
      <c r="B153" s="210"/>
      <c r="C153" s="15"/>
      <c r="D153" s="189" t="s">
        <v>184</v>
      </c>
      <c r="E153" s="211" t="s">
        <v>3</v>
      </c>
      <c r="F153" s="212" t="s">
        <v>1775</v>
      </c>
      <c r="G153" s="15"/>
      <c r="H153" s="211" t="s">
        <v>3</v>
      </c>
      <c r="I153" s="213"/>
      <c r="J153" s="15"/>
      <c r="K153" s="15"/>
      <c r="L153" s="210"/>
      <c r="M153" s="214"/>
      <c r="N153" s="215"/>
      <c r="O153" s="215"/>
      <c r="P153" s="215"/>
      <c r="Q153" s="215"/>
      <c r="R153" s="215"/>
      <c r="S153" s="215"/>
      <c r="T153" s="21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11" t="s">
        <v>184</v>
      </c>
      <c r="AU153" s="211" t="s">
        <v>81</v>
      </c>
      <c r="AV153" s="15" t="s">
        <v>79</v>
      </c>
      <c r="AW153" s="15" t="s">
        <v>33</v>
      </c>
      <c r="AX153" s="15" t="s">
        <v>72</v>
      </c>
      <c r="AY153" s="211" t="s">
        <v>174</v>
      </c>
    </row>
    <row r="154" s="13" customFormat="1">
      <c r="A154" s="13"/>
      <c r="B154" s="194"/>
      <c r="C154" s="13"/>
      <c r="D154" s="189" t="s">
        <v>184</v>
      </c>
      <c r="E154" s="195" t="s">
        <v>3</v>
      </c>
      <c r="F154" s="196" t="s">
        <v>223</v>
      </c>
      <c r="G154" s="13"/>
      <c r="H154" s="197">
        <v>9</v>
      </c>
      <c r="I154" s="198"/>
      <c r="J154" s="13"/>
      <c r="K154" s="13"/>
      <c r="L154" s="194"/>
      <c r="M154" s="199"/>
      <c r="N154" s="200"/>
      <c r="O154" s="200"/>
      <c r="P154" s="200"/>
      <c r="Q154" s="200"/>
      <c r="R154" s="200"/>
      <c r="S154" s="200"/>
      <c r="T154" s="20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5" t="s">
        <v>184</v>
      </c>
      <c r="AU154" s="195" t="s">
        <v>81</v>
      </c>
      <c r="AV154" s="13" t="s">
        <v>81</v>
      </c>
      <c r="AW154" s="13" t="s">
        <v>33</v>
      </c>
      <c r="AX154" s="13" t="s">
        <v>72</v>
      </c>
      <c r="AY154" s="195" t="s">
        <v>174</v>
      </c>
    </row>
    <row r="155" s="14" customFormat="1">
      <c r="A155" s="14"/>
      <c r="B155" s="202"/>
      <c r="C155" s="14"/>
      <c r="D155" s="189" t="s">
        <v>184</v>
      </c>
      <c r="E155" s="203" t="s">
        <v>3</v>
      </c>
      <c r="F155" s="204" t="s">
        <v>187</v>
      </c>
      <c r="G155" s="14"/>
      <c r="H155" s="205">
        <v>9</v>
      </c>
      <c r="I155" s="206"/>
      <c r="J155" s="14"/>
      <c r="K155" s="14"/>
      <c r="L155" s="202"/>
      <c r="M155" s="207"/>
      <c r="N155" s="208"/>
      <c r="O155" s="208"/>
      <c r="P155" s="208"/>
      <c r="Q155" s="208"/>
      <c r="R155" s="208"/>
      <c r="S155" s="208"/>
      <c r="T155" s="20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03" t="s">
        <v>184</v>
      </c>
      <c r="AU155" s="203" t="s">
        <v>81</v>
      </c>
      <c r="AV155" s="14" t="s">
        <v>111</v>
      </c>
      <c r="AW155" s="14" t="s">
        <v>33</v>
      </c>
      <c r="AX155" s="14" t="s">
        <v>79</v>
      </c>
      <c r="AY155" s="203" t="s">
        <v>174</v>
      </c>
    </row>
    <row r="156" s="2" customFormat="1" ht="16.5" customHeight="1">
      <c r="A156" s="40"/>
      <c r="B156" s="175"/>
      <c r="C156" s="225" t="s">
        <v>252</v>
      </c>
      <c r="D156" s="225" t="s">
        <v>615</v>
      </c>
      <c r="E156" s="226" t="s">
        <v>1776</v>
      </c>
      <c r="F156" s="227" t="s">
        <v>1777</v>
      </c>
      <c r="G156" s="228" t="s">
        <v>210</v>
      </c>
      <c r="H156" s="229">
        <v>54</v>
      </c>
      <c r="I156" s="230"/>
      <c r="J156" s="231">
        <f>ROUND(I156*H156,2)</f>
        <v>0</v>
      </c>
      <c r="K156" s="227" t="s">
        <v>180</v>
      </c>
      <c r="L156" s="232"/>
      <c r="M156" s="233" t="s">
        <v>3</v>
      </c>
      <c r="N156" s="234" t="s">
        <v>43</v>
      </c>
      <c r="O156" s="74"/>
      <c r="P156" s="185">
        <f>O156*H156</f>
        <v>0</v>
      </c>
      <c r="Q156" s="185">
        <v>0.41299999999999998</v>
      </c>
      <c r="R156" s="185">
        <f>Q156*H156</f>
        <v>22.302</v>
      </c>
      <c r="S156" s="185">
        <v>0</v>
      </c>
      <c r="T156" s="18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187" t="s">
        <v>218</v>
      </c>
      <c r="AT156" s="187" t="s">
        <v>615</v>
      </c>
      <c r="AU156" s="187" t="s">
        <v>81</v>
      </c>
      <c r="AY156" s="21" t="s">
        <v>174</v>
      </c>
      <c r="BE156" s="188">
        <f>IF(N156="základní",J156,0)</f>
        <v>0</v>
      </c>
      <c r="BF156" s="188">
        <f>IF(N156="snížená",J156,0)</f>
        <v>0</v>
      </c>
      <c r="BG156" s="188">
        <f>IF(N156="zákl. přenesená",J156,0)</f>
        <v>0</v>
      </c>
      <c r="BH156" s="188">
        <f>IF(N156="sníž. přenesená",J156,0)</f>
        <v>0</v>
      </c>
      <c r="BI156" s="188">
        <f>IF(N156="nulová",J156,0)</f>
        <v>0</v>
      </c>
      <c r="BJ156" s="21" t="s">
        <v>79</v>
      </c>
      <c r="BK156" s="188">
        <f>ROUND(I156*H156,2)</f>
        <v>0</v>
      </c>
      <c r="BL156" s="21" t="s">
        <v>111</v>
      </c>
      <c r="BM156" s="187" t="s">
        <v>1778</v>
      </c>
    </row>
    <row r="157" s="15" customFormat="1">
      <c r="A157" s="15"/>
      <c r="B157" s="210"/>
      <c r="C157" s="15"/>
      <c r="D157" s="189" t="s">
        <v>184</v>
      </c>
      <c r="E157" s="211" t="s">
        <v>3</v>
      </c>
      <c r="F157" s="212" t="s">
        <v>1779</v>
      </c>
      <c r="G157" s="15"/>
      <c r="H157" s="211" t="s">
        <v>3</v>
      </c>
      <c r="I157" s="213"/>
      <c r="J157" s="15"/>
      <c r="K157" s="15"/>
      <c r="L157" s="210"/>
      <c r="M157" s="214"/>
      <c r="N157" s="215"/>
      <c r="O157" s="215"/>
      <c r="P157" s="215"/>
      <c r="Q157" s="215"/>
      <c r="R157" s="215"/>
      <c r="S157" s="215"/>
      <c r="T157" s="21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11" t="s">
        <v>184</v>
      </c>
      <c r="AU157" s="211" t="s">
        <v>81</v>
      </c>
      <c r="AV157" s="15" t="s">
        <v>79</v>
      </c>
      <c r="AW157" s="15" t="s">
        <v>33</v>
      </c>
      <c r="AX157" s="15" t="s">
        <v>72</v>
      </c>
      <c r="AY157" s="211" t="s">
        <v>174</v>
      </c>
    </row>
    <row r="158" s="13" customFormat="1">
      <c r="A158" s="13"/>
      <c r="B158" s="194"/>
      <c r="C158" s="13"/>
      <c r="D158" s="189" t="s">
        <v>184</v>
      </c>
      <c r="E158" s="195" t="s">
        <v>3</v>
      </c>
      <c r="F158" s="196" t="s">
        <v>1780</v>
      </c>
      <c r="G158" s="13"/>
      <c r="H158" s="197">
        <v>54</v>
      </c>
      <c r="I158" s="198"/>
      <c r="J158" s="13"/>
      <c r="K158" s="13"/>
      <c r="L158" s="194"/>
      <c r="M158" s="199"/>
      <c r="N158" s="200"/>
      <c r="O158" s="200"/>
      <c r="P158" s="200"/>
      <c r="Q158" s="200"/>
      <c r="R158" s="200"/>
      <c r="S158" s="200"/>
      <c r="T158" s="20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5" t="s">
        <v>184</v>
      </c>
      <c r="AU158" s="195" t="s">
        <v>81</v>
      </c>
      <c r="AV158" s="13" t="s">
        <v>81</v>
      </c>
      <c r="AW158" s="13" t="s">
        <v>33</v>
      </c>
      <c r="AX158" s="13" t="s">
        <v>72</v>
      </c>
      <c r="AY158" s="195" t="s">
        <v>174</v>
      </c>
    </row>
    <row r="159" s="14" customFormat="1">
      <c r="A159" s="14"/>
      <c r="B159" s="202"/>
      <c r="C159" s="14"/>
      <c r="D159" s="189" t="s">
        <v>184</v>
      </c>
      <c r="E159" s="203" t="s">
        <v>3</v>
      </c>
      <c r="F159" s="204" t="s">
        <v>187</v>
      </c>
      <c r="G159" s="14"/>
      <c r="H159" s="205">
        <v>54</v>
      </c>
      <c r="I159" s="206"/>
      <c r="J159" s="14"/>
      <c r="K159" s="14"/>
      <c r="L159" s="202"/>
      <c r="M159" s="207"/>
      <c r="N159" s="208"/>
      <c r="O159" s="208"/>
      <c r="P159" s="208"/>
      <c r="Q159" s="208"/>
      <c r="R159" s="208"/>
      <c r="S159" s="208"/>
      <c r="T159" s="20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3" t="s">
        <v>184</v>
      </c>
      <c r="AU159" s="203" t="s">
        <v>81</v>
      </c>
      <c r="AV159" s="14" t="s">
        <v>111</v>
      </c>
      <c r="AW159" s="14" t="s">
        <v>33</v>
      </c>
      <c r="AX159" s="14" t="s">
        <v>79</v>
      </c>
      <c r="AY159" s="203" t="s">
        <v>174</v>
      </c>
    </row>
    <row r="160" s="2" customFormat="1" ht="16.5" customHeight="1">
      <c r="A160" s="40"/>
      <c r="B160" s="175"/>
      <c r="C160" s="225" t="s">
        <v>9</v>
      </c>
      <c r="D160" s="225" t="s">
        <v>615</v>
      </c>
      <c r="E160" s="226" t="s">
        <v>1781</v>
      </c>
      <c r="F160" s="227" t="s">
        <v>1782</v>
      </c>
      <c r="G160" s="228" t="s">
        <v>210</v>
      </c>
      <c r="H160" s="229">
        <v>6.75</v>
      </c>
      <c r="I160" s="230"/>
      <c r="J160" s="231">
        <f>ROUND(I160*H160,2)</f>
        <v>0</v>
      </c>
      <c r="K160" s="227" t="s">
        <v>3</v>
      </c>
      <c r="L160" s="232"/>
      <c r="M160" s="233" t="s">
        <v>3</v>
      </c>
      <c r="N160" s="234" t="s">
        <v>43</v>
      </c>
      <c r="O160" s="74"/>
      <c r="P160" s="185">
        <f>O160*H160</f>
        <v>0</v>
      </c>
      <c r="Q160" s="185">
        <v>0</v>
      </c>
      <c r="R160" s="185">
        <f>Q160*H160</f>
        <v>0</v>
      </c>
      <c r="S160" s="185">
        <v>0</v>
      </c>
      <c r="T160" s="18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187" t="s">
        <v>218</v>
      </c>
      <c r="AT160" s="187" t="s">
        <v>615</v>
      </c>
      <c r="AU160" s="187" t="s">
        <v>81</v>
      </c>
      <c r="AY160" s="21" t="s">
        <v>174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21" t="s">
        <v>79</v>
      </c>
      <c r="BK160" s="188">
        <f>ROUND(I160*H160,2)</f>
        <v>0</v>
      </c>
      <c r="BL160" s="21" t="s">
        <v>111</v>
      </c>
      <c r="BM160" s="187" t="s">
        <v>1783</v>
      </c>
    </row>
    <row r="161" s="15" customFormat="1">
      <c r="A161" s="15"/>
      <c r="B161" s="210"/>
      <c r="C161" s="15"/>
      <c r="D161" s="189" t="s">
        <v>184</v>
      </c>
      <c r="E161" s="211" t="s">
        <v>3</v>
      </c>
      <c r="F161" s="212" t="s">
        <v>1779</v>
      </c>
      <c r="G161" s="15"/>
      <c r="H161" s="211" t="s">
        <v>3</v>
      </c>
      <c r="I161" s="213"/>
      <c r="J161" s="15"/>
      <c r="K161" s="15"/>
      <c r="L161" s="210"/>
      <c r="M161" s="214"/>
      <c r="N161" s="215"/>
      <c r="O161" s="215"/>
      <c r="P161" s="215"/>
      <c r="Q161" s="215"/>
      <c r="R161" s="215"/>
      <c r="S161" s="215"/>
      <c r="T161" s="21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11" t="s">
        <v>184</v>
      </c>
      <c r="AU161" s="211" t="s">
        <v>81</v>
      </c>
      <c r="AV161" s="15" t="s">
        <v>79</v>
      </c>
      <c r="AW161" s="15" t="s">
        <v>33</v>
      </c>
      <c r="AX161" s="15" t="s">
        <v>72</v>
      </c>
      <c r="AY161" s="211" t="s">
        <v>174</v>
      </c>
    </row>
    <row r="162" s="13" customFormat="1">
      <c r="A162" s="13"/>
      <c r="B162" s="194"/>
      <c r="C162" s="13"/>
      <c r="D162" s="189" t="s">
        <v>184</v>
      </c>
      <c r="E162" s="195" t="s">
        <v>3</v>
      </c>
      <c r="F162" s="196" t="s">
        <v>1784</v>
      </c>
      <c r="G162" s="13"/>
      <c r="H162" s="197">
        <v>6.75</v>
      </c>
      <c r="I162" s="198"/>
      <c r="J162" s="13"/>
      <c r="K162" s="13"/>
      <c r="L162" s="194"/>
      <c r="M162" s="199"/>
      <c r="N162" s="200"/>
      <c r="O162" s="200"/>
      <c r="P162" s="200"/>
      <c r="Q162" s="200"/>
      <c r="R162" s="200"/>
      <c r="S162" s="200"/>
      <c r="T162" s="20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5" t="s">
        <v>184</v>
      </c>
      <c r="AU162" s="195" t="s">
        <v>81</v>
      </c>
      <c r="AV162" s="13" t="s">
        <v>81</v>
      </c>
      <c r="AW162" s="13" t="s">
        <v>33</v>
      </c>
      <c r="AX162" s="13" t="s">
        <v>72</v>
      </c>
      <c r="AY162" s="195" t="s">
        <v>174</v>
      </c>
    </row>
    <row r="163" s="14" customFormat="1">
      <c r="A163" s="14"/>
      <c r="B163" s="202"/>
      <c r="C163" s="14"/>
      <c r="D163" s="189" t="s">
        <v>184</v>
      </c>
      <c r="E163" s="203" t="s">
        <v>3</v>
      </c>
      <c r="F163" s="204" t="s">
        <v>187</v>
      </c>
      <c r="G163" s="14"/>
      <c r="H163" s="205">
        <v>6.75</v>
      </c>
      <c r="I163" s="206"/>
      <c r="J163" s="14"/>
      <c r="K163" s="14"/>
      <c r="L163" s="202"/>
      <c r="M163" s="207"/>
      <c r="N163" s="208"/>
      <c r="O163" s="208"/>
      <c r="P163" s="208"/>
      <c r="Q163" s="208"/>
      <c r="R163" s="208"/>
      <c r="S163" s="208"/>
      <c r="T163" s="20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03" t="s">
        <v>184</v>
      </c>
      <c r="AU163" s="203" t="s">
        <v>81</v>
      </c>
      <c r="AV163" s="14" t="s">
        <v>111</v>
      </c>
      <c r="AW163" s="14" t="s">
        <v>33</v>
      </c>
      <c r="AX163" s="14" t="s">
        <v>79</v>
      </c>
      <c r="AY163" s="203" t="s">
        <v>174</v>
      </c>
    </row>
    <row r="164" s="2" customFormat="1">
      <c r="A164" s="40"/>
      <c r="B164" s="175"/>
      <c r="C164" s="176" t="s">
        <v>351</v>
      </c>
      <c r="D164" s="176" t="s">
        <v>176</v>
      </c>
      <c r="E164" s="177" t="s">
        <v>1785</v>
      </c>
      <c r="F164" s="178" t="s">
        <v>1786</v>
      </c>
      <c r="G164" s="179" t="s">
        <v>210</v>
      </c>
      <c r="H164" s="180">
        <v>72.200000000000003</v>
      </c>
      <c r="I164" s="181"/>
      <c r="J164" s="182">
        <f>ROUND(I164*H164,2)</f>
        <v>0</v>
      </c>
      <c r="K164" s="178" t="s">
        <v>180</v>
      </c>
      <c r="L164" s="41"/>
      <c r="M164" s="183" t="s">
        <v>3</v>
      </c>
      <c r="N164" s="184" t="s">
        <v>43</v>
      </c>
      <c r="O164" s="74"/>
      <c r="P164" s="185">
        <f>O164*H164</f>
        <v>0</v>
      </c>
      <c r="Q164" s="185">
        <v>0.02257</v>
      </c>
      <c r="R164" s="185">
        <f>Q164*H164</f>
        <v>1.629554</v>
      </c>
      <c r="S164" s="185">
        <v>0</v>
      </c>
      <c r="T164" s="18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187" t="s">
        <v>111</v>
      </c>
      <c r="AT164" s="187" t="s">
        <v>176</v>
      </c>
      <c r="AU164" s="187" t="s">
        <v>81</v>
      </c>
      <c r="AY164" s="21" t="s">
        <v>174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21" t="s">
        <v>79</v>
      </c>
      <c r="BK164" s="188">
        <f>ROUND(I164*H164,2)</f>
        <v>0</v>
      </c>
      <c r="BL164" s="21" t="s">
        <v>111</v>
      </c>
      <c r="BM164" s="187" t="s">
        <v>1787</v>
      </c>
    </row>
    <row r="165" s="2" customFormat="1" ht="16.5" customHeight="1">
      <c r="A165" s="40"/>
      <c r="B165" s="175"/>
      <c r="C165" s="176" t="s">
        <v>436</v>
      </c>
      <c r="D165" s="176" t="s">
        <v>176</v>
      </c>
      <c r="E165" s="177" t="s">
        <v>1788</v>
      </c>
      <c r="F165" s="178" t="s">
        <v>1789</v>
      </c>
      <c r="G165" s="179" t="s">
        <v>242</v>
      </c>
      <c r="H165" s="180">
        <v>3.48</v>
      </c>
      <c r="I165" s="181"/>
      <c r="J165" s="182">
        <f>ROUND(I165*H165,2)</f>
        <v>0</v>
      </c>
      <c r="K165" s="178" t="s">
        <v>180</v>
      </c>
      <c r="L165" s="41"/>
      <c r="M165" s="183" t="s">
        <v>3</v>
      </c>
      <c r="N165" s="184" t="s">
        <v>43</v>
      </c>
      <c r="O165" s="74"/>
      <c r="P165" s="185">
        <f>O165*H165</f>
        <v>0</v>
      </c>
      <c r="Q165" s="185">
        <v>2.4533999999999998</v>
      </c>
      <c r="R165" s="185">
        <f>Q165*H165</f>
        <v>8.5378319999999999</v>
      </c>
      <c r="S165" s="185">
        <v>0</v>
      </c>
      <c r="T165" s="18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187" t="s">
        <v>111</v>
      </c>
      <c r="AT165" s="187" t="s">
        <v>176</v>
      </c>
      <c r="AU165" s="187" t="s">
        <v>81</v>
      </c>
      <c r="AY165" s="21" t="s">
        <v>174</v>
      </c>
      <c r="BE165" s="188">
        <f>IF(N165="základní",J165,0)</f>
        <v>0</v>
      </c>
      <c r="BF165" s="188">
        <f>IF(N165="snížená",J165,0)</f>
        <v>0</v>
      </c>
      <c r="BG165" s="188">
        <f>IF(N165="zákl. přenesená",J165,0)</f>
        <v>0</v>
      </c>
      <c r="BH165" s="188">
        <f>IF(N165="sníž. přenesená",J165,0)</f>
        <v>0</v>
      </c>
      <c r="BI165" s="188">
        <f>IF(N165="nulová",J165,0)</f>
        <v>0</v>
      </c>
      <c r="BJ165" s="21" t="s">
        <v>79</v>
      </c>
      <c r="BK165" s="188">
        <f>ROUND(I165*H165,2)</f>
        <v>0</v>
      </c>
      <c r="BL165" s="21" t="s">
        <v>111</v>
      </c>
      <c r="BM165" s="187" t="s">
        <v>1790</v>
      </c>
    </row>
    <row r="166" s="2" customFormat="1" ht="16.5" customHeight="1">
      <c r="A166" s="40"/>
      <c r="B166" s="175"/>
      <c r="C166" s="176" t="s">
        <v>441</v>
      </c>
      <c r="D166" s="176" t="s">
        <v>176</v>
      </c>
      <c r="E166" s="177" t="s">
        <v>1791</v>
      </c>
      <c r="F166" s="178" t="s">
        <v>1792</v>
      </c>
      <c r="G166" s="179" t="s">
        <v>179</v>
      </c>
      <c r="H166" s="180">
        <v>26.760000000000002</v>
      </c>
      <c r="I166" s="181"/>
      <c r="J166" s="182">
        <f>ROUND(I166*H166,2)</f>
        <v>0</v>
      </c>
      <c r="K166" s="178" t="s">
        <v>180</v>
      </c>
      <c r="L166" s="41"/>
      <c r="M166" s="183" t="s">
        <v>3</v>
      </c>
      <c r="N166" s="184" t="s">
        <v>43</v>
      </c>
      <c r="O166" s="74"/>
      <c r="P166" s="185">
        <f>O166*H166</f>
        <v>0</v>
      </c>
      <c r="Q166" s="185">
        <v>0.0057600000000000004</v>
      </c>
      <c r="R166" s="185">
        <f>Q166*H166</f>
        <v>0.15413760000000001</v>
      </c>
      <c r="S166" s="185">
        <v>0</v>
      </c>
      <c r="T166" s="18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187" t="s">
        <v>111</v>
      </c>
      <c r="AT166" s="187" t="s">
        <v>176</v>
      </c>
      <c r="AU166" s="187" t="s">
        <v>81</v>
      </c>
      <c r="AY166" s="21" t="s">
        <v>174</v>
      </c>
      <c r="BE166" s="188">
        <f>IF(N166="základní",J166,0)</f>
        <v>0</v>
      </c>
      <c r="BF166" s="188">
        <f>IF(N166="snížená",J166,0)</f>
        <v>0</v>
      </c>
      <c r="BG166" s="188">
        <f>IF(N166="zákl. přenesená",J166,0)</f>
        <v>0</v>
      </c>
      <c r="BH166" s="188">
        <f>IF(N166="sníž. přenesená",J166,0)</f>
        <v>0</v>
      </c>
      <c r="BI166" s="188">
        <f>IF(N166="nulová",J166,0)</f>
        <v>0</v>
      </c>
      <c r="BJ166" s="21" t="s">
        <v>79</v>
      </c>
      <c r="BK166" s="188">
        <f>ROUND(I166*H166,2)</f>
        <v>0</v>
      </c>
      <c r="BL166" s="21" t="s">
        <v>111</v>
      </c>
      <c r="BM166" s="187" t="s">
        <v>1793</v>
      </c>
    </row>
    <row r="167" s="2" customFormat="1" ht="16.5" customHeight="1">
      <c r="A167" s="40"/>
      <c r="B167" s="175"/>
      <c r="C167" s="176" t="s">
        <v>515</v>
      </c>
      <c r="D167" s="176" t="s">
        <v>176</v>
      </c>
      <c r="E167" s="177" t="s">
        <v>1794</v>
      </c>
      <c r="F167" s="178" t="s">
        <v>1795</v>
      </c>
      <c r="G167" s="179" t="s">
        <v>179</v>
      </c>
      <c r="H167" s="180">
        <v>26.760000000000002</v>
      </c>
      <c r="I167" s="181"/>
      <c r="J167" s="182">
        <f>ROUND(I167*H167,2)</f>
        <v>0</v>
      </c>
      <c r="K167" s="178" t="s">
        <v>180</v>
      </c>
      <c r="L167" s="41"/>
      <c r="M167" s="183" t="s">
        <v>3</v>
      </c>
      <c r="N167" s="184" t="s">
        <v>43</v>
      </c>
      <c r="O167" s="74"/>
      <c r="P167" s="185">
        <f>O167*H167</f>
        <v>0</v>
      </c>
      <c r="Q167" s="185">
        <v>0</v>
      </c>
      <c r="R167" s="185">
        <f>Q167*H167</f>
        <v>0</v>
      </c>
      <c r="S167" s="185">
        <v>0</v>
      </c>
      <c r="T167" s="18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187" t="s">
        <v>111</v>
      </c>
      <c r="AT167" s="187" t="s">
        <v>176</v>
      </c>
      <c r="AU167" s="187" t="s">
        <v>81</v>
      </c>
      <c r="AY167" s="21" t="s">
        <v>174</v>
      </c>
      <c r="BE167" s="188">
        <f>IF(N167="základní",J167,0)</f>
        <v>0</v>
      </c>
      <c r="BF167" s="188">
        <f>IF(N167="snížená",J167,0)</f>
        <v>0</v>
      </c>
      <c r="BG167" s="188">
        <f>IF(N167="zákl. přenesená",J167,0)</f>
        <v>0</v>
      </c>
      <c r="BH167" s="188">
        <f>IF(N167="sníž. přenesená",J167,0)</f>
        <v>0</v>
      </c>
      <c r="BI167" s="188">
        <f>IF(N167="nulová",J167,0)</f>
        <v>0</v>
      </c>
      <c r="BJ167" s="21" t="s">
        <v>79</v>
      </c>
      <c r="BK167" s="188">
        <f>ROUND(I167*H167,2)</f>
        <v>0</v>
      </c>
      <c r="BL167" s="21" t="s">
        <v>111</v>
      </c>
      <c r="BM167" s="187" t="s">
        <v>1796</v>
      </c>
    </row>
    <row r="168" s="2" customFormat="1" ht="16.5" customHeight="1">
      <c r="A168" s="40"/>
      <c r="B168" s="175"/>
      <c r="C168" s="176" t="s">
        <v>528</v>
      </c>
      <c r="D168" s="176" t="s">
        <v>176</v>
      </c>
      <c r="E168" s="177" t="s">
        <v>1797</v>
      </c>
      <c r="F168" s="178" t="s">
        <v>1798</v>
      </c>
      <c r="G168" s="179" t="s">
        <v>604</v>
      </c>
      <c r="H168" s="180">
        <v>0.34799999999999998</v>
      </c>
      <c r="I168" s="181"/>
      <c r="J168" s="182">
        <f>ROUND(I168*H168,2)</f>
        <v>0</v>
      </c>
      <c r="K168" s="178" t="s">
        <v>180</v>
      </c>
      <c r="L168" s="41"/>
      <c r="M168" s="183" t="s">
        <v>3</v>
      </c>
      <c r="N168" s="184" t="s">
        <v>43</v>
      </c>
      <c r="O168" s="74"/>
      <c r="P168" s="185">
        <f>O168*H168</f>
        <v>0</v>
      </c>
      <c r="Q168" s="185">
        <v>1.05291</v>
      </c>
      <c r="R168" s="185">
        <f>Q168*H168</f>
        <v>0.36641267999999999</v>
      </c>
      <c r="S168" s="185">
        <v>0</v>
      </c>
      <c r="T168" s="18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187" t="s">
        <v>111</v>
      </c>
      <c r="AT168" s="187" t="s">
        <v>176</v>
      </c>
      <c r="AU168" s="187" t="s">
        <v>81</v>
      </c>
      <c r="AY168" s="21" t="s">
        <v>174</v>
      </c>
      <c r="BE168" s="188">
        <f>IF(N168="základní",J168,0)</f>
        <v>0</v>
      </c>
      <c r="BF168" s="188">
        <f>IF(N168="snížená",J168,0)</f>
        <v>0</v>
      </c>
      <c r="BG168" s="188">
        <f>IF(N168="zákl. přenesená",J168,0)</f>
        <v>0</v>
      </c>
      <c r="BH168" s="188">
        <f>IF(N168="sníž. přenesená",J168,0)</f>
        <v>0</v>
      </c>
      <c r="BI168" s="188">
        <f>IF(N168="nulová",J168,0)</f>
        <v>0</v>
      </c>
      <c r="BJ168" s="21" t="s">
        <v>79</v>
      </c>
      <c r="BK168" s="188">
        <f>ROUND(I168*H168,2)</f>
        <v>0</v>
      </c>
      <c r="BL168" s="21" t="s">
        <v>111</v>
      </c>
      <c r="BM168" s="187" t="s">
        <v>1799</v>
      </c>
    </row>
    <row r="169" s="12" customFormat="1" ht="22.8" customHeight="1">
      <c r="A169" s="12"/>
      <c r="B169" s="162"/>
      <c r="C169" s="12"/>
      <c r="D169" s="163" t="s">
        <v>71</v>
      </c>
      <c r="E169" s="173" t="s">
        <v>207</v>
      </c>
      <c r="F169" s="173" t="s">
        <v>1800</v>
      </c>
      <c r="G169" s="12"/>
      <c r="H169" s="12"/>
      <c r="I169" s="165"/>
      <c r="J169" s="174">
        <f>BK169</f>
        <v>0</v>
      </c>
      <c r="K169" s="12"/>
      <c r="L169" s="162"/>
      <c r="M169" s="167"/>
      <c r="N169" s="168"/>
      <c r="O169" s="168"/>
      <c r="P169" s="169">
        <f>SUM(P170:P199)</f>
        <v>0</v>
      </c>
      <c r="Q169" s="168"/>
      <c r="R169" s="169">
        <f>SUM(R170:R199)</f>
        <v>9.5365870900000012</v>
      </c>
      <c r="S169" s="168"/>
      <c r="T169" s="170">
        <f>SUM(T170:T199)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63" t="s">
        <v>79</v>
      </c>
      <c r="AT169" s="171" t="s">
        <v>71</v>
      </c>
      <c r="AU169" s="171" t="s">
        <v>79</v>
      </c>
      <c r="AY169" s="163" t="s">
        <v>174</v>
      </c>
      <c r="BK169" s="172">
        <f>SUM(BK170:BK199)</f>
        <v>0</v>
      </c>
    </row>
    <row r="170" s="2" customFormat="1" ht="21.75" customHeight="1">
      <c r="A170" s="40"/>
      <c r="B170" s="175"/>
      <c r="C170" s="176" t="s">
        <v>8</v>
      </c>
      <c r="D170" s="176" t="s">
        <v>176</v>
      </c>
      <c r="E170" s="177" t="s">
        <v>1801</v>
      </c>
      <c r="F170" s="178" t="s">
        <v>1802</v>
      </c>
      <c r="G170" s="179" t="s">
        <v>179</v>
      </c>
      <c r="H170" s="180">
        <v>63.399999999999999</v>
      </c>
      <c r="I170" s="181"/>
      <c r="J170" s="182">
        <f>ROUND(I170*H170,2)</f>
        <v>0</v>
      </c>
      <c r="K170" s="178" t="s">
        <v>180</v>
      </c>
      <c r="L170" s="41"/>
      <c r="M170" s="183" t="s">
        <v>3</v>
      </c>
      <c r="N170" s="184" t="s">
        <v>43</v>
      </c>
      <c r="O170" s="74"/>
      <c r="P170" s="185">
        <f>O170*H170</f>
        <v>0</v>
      </c>
      <c r="Q170" s="185">
        <v>0.0073499999999999998</v>
      </c>
      <c r="R170" s="185">
        <f>Q170*H170</f>
        <v>0.46598999999999996</v>
      </c>
      <c r="S170" s="185">
        <v>0</v>
      </c>
      <c r="T170" s="18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187" t="s">
        <v>111</v>
      </c>
      <c r="AT170" s="187" t="s">
        <v>176</v>
      </c>
      <c r="AU170" s="187" t="s">
        <v>81</v>
      </c>
      <c r="AY170" s="21" t="s">
        <v>174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21" t="s">
        <v>79</v>
      </c>
      <c r="BK170" s="188">
        <f>ROUND(I170*H170,2)</f>
        <v>0</v>
      </c>
      <c r="BL170" s="21" t="s">
        <v>111</v>
      </c>
      <c r="BM170" s="187" t="s">
        <v>1803</v>
      </c>
    </row>
    <row r="171" s="2" customFormat="1">
      <c r="A171" s="40"/>
      <c r="B171" s="175"/>
      <c r="C171" s="176" t="s">
        <v>537</v>
      </c>
      <c r="D171" s="176" t="s">
        <v>176</v>
      </c>
      <c r="E171" s="177" t="s">
        <v>1804</v>
      </c>
      <c r="F171" s="178" t="s">
        <v>1805</v>
      </c>
      <c r="G171" s="179" t="s">
        <v>179</v>
      </c>
      <c r="H171" s="180">
        <v>63.399999999999999</v>
      </c>
      <c r="I171" s="181"/>
      <c r="J171" s="182">
        <f>ROUND(I171*H171,2)</f>
        <v>0</v>
      </c>
      <c r="K171" s="178" t="s">
        <v>180</v>
      </c>
      <c r="L171" s="41"/>
      <c r="M171" s="183" t="s">
        <v>3</v>
      </c>
      <c r="N171" s="184" t="s">
        <v>43</v>
      </c>
      <c r="O171" s="74"/>
      <c r="P171" s="185">
        <f>O171*H171</f>
        <v>0</v>
      </c>
      <c r="Q171" s="185">
        <v>0.018380000000000001</v>
      </c>
      <c r="R171" s="185">
        <f>Q171*H171</f>
        <v>1.165292</v>
      </c>
      <c r="S171" s="185">
        <v>0</v>
      </c>
      <c r="T171" s="18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187" t="s">
        <v>111</v>
      </c>
      <c r="AT171" s="187" t="s">
        <v>176</v>
      </c>
      <c r="AU171" s="187" t="s">
        <v>81</v>
      </c>
      <c r="AY171" s="21" t="s">
        <v>174</v>
      </c>
      <c r="BE171" s="188">
        <f>IF(N171="základní",J171,0)</f>
        <v>0</v>
      </c>
      <c r="BF171" s="188">
        <f>IF(N171="snížená",J171,0)</f>
        <v>0</v>
      </c>
      <c r="BG171" s="188">
        <f>IF(N171="zákl. přenesená",J171,0)</f>
        <v>0</v>
      </c>
      <c r="BH171" s="188">
        <f>IF(N171="sníž. přenesená",J171,0)</f>
        <v>0</v>
      </c>
      <c r="BI171" s="188">
        <f>IF(N171="nulová",J171,0)</f>
        <v>0</v>
      </c>
      <c r="BJ171" s="21" t="s">
        <v>79</v>
      </c>
      <c r="BK171" s="188">
        <f>ROUND(I171*H171,2)</f>
        <v>0</v>
      </c>
      <c r="BL171" s="21" t="s">
        <v>111</v>
      </c>
      <c r="BM171" s="187" t="s">
        <v>1806</v>
      </c>
    </row>
    <row r="172" s="15" customFormat="1">
      <c r="A172" s="15"/>
      <c r="B172" s="210"/>
      <c r="C172" s="15"/>
      <c r="D172" s="189" t="s">
        <v>184</v>
      </c>
      <c r="E172" s="211" t="s">
        <v>3</v>
      </c>
      <c r="F172" s="212" t="s">
        <v>1740</v>
      </c>
      <c r="G172" s="15"/>
      <c r="H172" s="211" t="s">
        <v>3</v>
      </c>
      <c r="I172" s="213"/>
      <c r="J172" s="15"/>
      <c r="K172" s="15"/>
      <c r="L172" s="210"/>
      <c r="M172" s="214"/>
      <c r="N172" s="215"/>
      <c r="O172" s="215"/>
      <c r="P172" s="215"/>
      <c r="Q172" s="215"/>
      <c r="R172" s="215"/>
      <c r="S172" s="215"/>
      <c r="T172" s="21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11" t="s">
        <v>184</v>
      </c>
      <c r="AU172" s="211" t="s">
        <v>81</v>
      </c>
      <c r="AV172" s="15" t="s">
        <v>79</v>
      </c>
      <c r="AW172" s="15" t="s">
        <v>33</v>
      </c>
      <c r="AX172" s="15" t="s">
        <v>72</v>
      </c>
      <c r="AY172" s="211" t="s">
        <v>174</v>
      </c>
    </row>
    <row r="173" s="13" customFormat="1">
      <c r="A173" s="13"/>
      <c r="B173" s="194"/>
      <c r="C173" s="13"/>
      <c r="D173" s="189" t="s">
        <v>184</v>
      </c>
      <c r="E173" s="195" t="s">
        <v>3</v>
      </c>
      <c r="F173" s="196" t="s">
        <v>1807</v>
      </c>
      <c r="G173" s="13"/>
      <c r="H173" s="197">
        <v>46.329999999999998</v>
      </c>
      <c r="I173" s="198"/>
      <c r="J173" s="13"/>
      <c r="K173" s="13"/>
      <c r="L173" s="194"/>
      <c r="M173" s="199"/>
      <c r="N173" s="200"/>
      <c r="O173" s="200"/>
      <c r="P173" s="200"/>
      <c r="Q173" s="200"/>
      <c r="R173" s="200"/>
      <c r="S173" s="200"/>
      <c r="T173" s="20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5" t="s">
        <v>184</v>
      </c>
      <c r="AU173" s="195" t="s">
        <v>81</v>
      </c>
      <c r="AV173" s="13" t="s">
        <v>81</v>
      </c>
      <c r="AW173" s="13" t="s">
        <v>33</v>
      </c>
      <c r="AX173" s="13" t="s">
        <v>72</v>
      </c>
      <c r="AY173" s="195" t="s">
        <v>174</v>
      </c>
    </row>
    <row r="174" s="13" customFormat="1">
      <c r="A174" s="13"/>
      <c r="B174" s="194"/>
      <c r="C174" s="13"/>
      <c r="D174" s="189" t="s">
        <v>184</v>
      </c>
      <c r="E174" s="195" t="s">
        <v>3</v>
      </c>
      <c r="F174" s="196" t="s">
        <v>1808</v>
      </c>
      <c r="G174" s="13"/>
      <c r="H174" s="197">
        <v>8.9399999999999995</v>
      </c>
      <c r="I174" s="198"/>
      <c r="J174" s="13"/>
      <c r="K174" s="13"/>
      <c r="L174" s="194"/>
      <c r="M174" s="199"/>
      <c r="N174" s="200"/>
      <c r="O174" s="200"/>
      <c r="P174" s="200"/>
      <c r="Q174" s="200"/>
      <c r="R174" s="200"/>
      <c r="S174" s="200"/>
      <c r="T174" s="20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5" t="s">
        <v>184</v>
      </c>
      <c r="AU174" s="195" t="s">
        <v>81</v>
      </c>
      <c r="AV174" s="13" t="s">
        <v>81</v>
      </c>
      <c r="AW174" s="13" t="s">
        <v>33</v>
      </c>
      <c r="AX174" s="13" t="s">
        <v>72</v>
      </c>
      <c r="AY174" s="195" t="s">
        <v>174</v>
      </c>
    </row>
    <row r="175" s="13" customFormat="1">
      <c r="A175" s="13"/>
      <c r="B175" s="194"/>
      <c r="C175" s="13"/>
      <c r="D175" s="189" t="s">
        <v>184</v>
      </c>
      <c r="E175" s="195" t="s">
        <v>3</v>
      </c>
      <c r="F175" s="196" t="s">
        <v>1809</v>
      </c>
      <c r="G175" s="13"/>
      <c r="H175" s="197">
        <v>6.4500000000000002</v>
      </c>
      <c r="I175" s="198"/>
      <c r="J175" s="13"/>
      <c r="K175" s="13"/>
      <c r="L175" s="194"/>
      <c r="M175" s="199"/>
      <c r="N175" s="200"/>
      <c r="O175" s="200"/>
      <c r="P175" s="200"/>
      <c r="Q175" s="200"/>
      <c r="R175" s="200"/>
      <c r="S175" s="200"/>
      <c r="T175" s="20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5" t="s">
        <v>184</v>
      </c>
      <c r="AU175" s="195" t="s">
        <v>81</v>
      </c>
      <c r="AV175" s="13" t="s">
        <v>81</v>
      </c>
      <c r="AW175" s="13" t="s">
        <v>33</v>
      </c>
      <c r="AX175" s="13" t="s">
        <v>72</v>
      </c>
      <c r="AY175" s="195" t="s">
        <v>174</v>
      </c>
    </row>
    <row r="176" s="13" customFormat="1">
      <c r="A176" s="13"/>
      <c r="B176" s="194"/>
      <c r="C176" s="13"/>
      <c r="D176" s="189" t="s">
        <v>184</v>
      </c>
      <c r="E176" s="195" t="s">
        <v>3</v>
      </c>
      <c r="F176" s="196" t="s">
        <v>1810</v>
      </c>
      <c r="G176" s="13"/>
      <c r="H176" s="197">
        <v>1.6799999999999999</v>
      </c>
      <c r="I176" s="198"/>
      <c r="J176" s="13"/>
      <c r="K176" s="13"/>
      <c r="L176" s="194"/>
      <c r="M176" s="199"/>
      <c r="N176" s="200"/>
      <c r="O176" s="200"/>
      <c r="P176" s="200"/>
      <c r="Q176" s="200"/>
      <c r="R176" s="200"/>
      <c r="S176" s="200"/>
      <c r="T176" s="20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5" t="s">
        <v>184</v>
      </c>
      <c r="AU176" s="195" t="s">
        <v>81</v>
      </c>
      <c r="AV176" s="13" t="s">
        <v>81</v>
      </c>
      <c r="AW176" s="13" t="s">
        <v>33</v>
      </c>
      <c r="AX176" s="13" t="s">
        <v>72</v>
      </c>
      <c r="AY176" s="195" t="s">
        <v>174</v>
      </c>
    </row>
    <row r="177" s="14" customFormat="1">
      <c r="A177" s="14"/>
      <c r="B177" s="202"/>
      <c r="C177" s="14"/>
      <c r="D177" s="189" t="s">
        <v>184</v>
      </c>
      <c r="E177" s="203" t="s">
        <v>3</v>
      </c>
      <c r="F177" s="204" t="s">
        <v>187</v>
      </c>
      <c r="G177" s="14"/>
      <c r="H177" s="205">
        <v>63.399999999999999</v>
      </c>
      <c r="I177" s="206"/>
      <c r="J177" s="14"/>
      <c r="K177" s="14"/>
      <c r="L177" s="202"/>
      <c r="M177" s="207"/>
      <c r="N177" s="208"/>
      <c r="O177" s="208"/>
      <c r="P177" s="208"/>
      <c r="Q177" s="208"/>
      <c r="R177" s="208"/>
      <c r="S177" s="208"/>
      <c r="T177" s="20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03" t="s">
        <v>184</v>
      </c>
      <c r="AU177" s="203" t="s">
        <v>81</v>
      </c>
      <c r="AV177" s="14" t="s">
        <v>111</v>
      </c>
      <c r="AW177" s="14" t="s">
        <v>33</v>
      </c>
      <c r="AX177" s="14" t="s">
        <v>79</v>
      </c>
      <c r="AY177" s="203" t="s">
        <v>174</v>
      </c>
    </row>
    <row r="178" s="2" customFormat="1" ht="21.75" customHeight="1">
      <c r="A178" s="40"/>
      <c r="B178" s="175"/>
      <c r="C178" s="176" t="s">
        <v>541</v>
      </c>
      <c r="D178" s="176" t="s">
        <v>176</v>
      </c>
      <c r="E178" s="177" t="s">
        <v>1811</v>
      </c>
      <c r="F178" s="178" t="s">
        <v>1812</v>
      </c>
      <c r="G178" s="179" t="s">
        <v>179</v>
      </c>
      <c r="H178" s="180">
        <v>140.74500000000001</v>
      </c>
      <c r="I178" s="181"/>
      <c r="J178" s="182">
        <f>ROUND(I178*H178,2)</f>
        <v>0</v>
      </c>
      <c r="K178" s="178" t="s">
        <v>180</v>
      </c>
      <c r="L178" s="41"/>
      <c r="M178" s="183" t="s">
        <v>3</v>
      </c>
      <c r="N178" s="184" t="s">
        <v>43</v>
      </c>
      <c r="O178" s="74"/>
      <c r="P178" s="185">
        <f>O178*H178</f>
        <v>0</v>
      </c>
      <c r="Q178" s="185">
        <v>0.0073499999999999998</v>
      </c>
      <c r="R178" s="185">
        <f>Q178*H178</f>
        <v>1.0344757499999999</v>
      </c>
      <c r="S178" s="185">
        <v>0</v>
      </c>
      <c r="T178" s="18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187" t="s">
        <v>111</v>
      </c>
      <c r="AT178" s="187" t="s">
        <v>176</v>
      </c>
      <c r="AU178" s="187" t="s">
        <v>81</v>
      </c>
      <c r="AY178" s="21" t="s">
        <v>174</v>
      </c>
      <c r="BE178" s="188">
        <f>IF(N178="základní",J178,0)</f>
        <v>0</v>
      </c>
      <c r="BF178" s="188">
        <f>IF(N178="snížená",J178,0)</f>
        <v>0</v>
      </c>
      <c r="BG178" s="188">
        <f>IF(N178="zákl. přenesená",J178,0)</f>
        <v>0</v>
      </c>
      <c r="BH178" s="188">
        <f>IF(N178="sníž. přenesená",J178,0)</f>
        <v>0</v>
      </c>
      <c r="BI178" s="188">
        <f>IF(N178="nulová",J178,0)</f>
        <v>0</v>
      </c>
      <c r="BJ178" s="21" t="s">
        <v>79</v>
      </c>
      <c r="BK178" s="188">
        <f>ROUND(I178*H178,2)</f>
        <v>0</v>
      </c>
      <c r="BL178" s="21" t="s">
        <v>111</v>
      </c>
      <c r="BM178" s="187" t="s">
        <v>1813</v>
      </c>
    </row>
    <row r="179" s="2" customFormat="1">
      <c r="A179" s="40"/>
      <c r="B179" s="175"/>
      <c r="C179" s="176" t="s">
        <v>558</v>
      </c>
      <c r="D179" s="176" t="s">
        <v>176</v>
      </c>
      <c r="E179" s="177" t="s">
        <v>1814</v>
      </c>
      <c r="F179" s="178" t="s">
        <v>1815</v>
      </c>
      <c r="G179" s="179" t="s">
        <v>179</v>
      </c>
      <c r="H179" s="180">
        <v>7.8120000000000003</v>
      </c>
      <c r="I179" s="181"/>
      <c r="J179" s="182">
        <f>ROUND(I179*H179,2)</f>
        <v>0</v>
      </c>
      <c r="K179" s="178" t="s">
        <v>180</v>
      </c>
      <c r="L179" s="41"/>
      <c r="M179" s="183" t="s">
        <v>3</v>
      </c>
      <c r="N179" s="184" t="s">
        <v>43</v>
      </c>
      <c r="O179" s="74"/>
      <c r="P179" s="185">
        <f>O179*H179</f>
        <v>0</v>
      </c>
      <c r="Q179" s="185">
        <v>0.015400000000000001</v>
      </c>
      <c r="R179" s="185">
        <f>Q179*H179</f>
        <v>0.1203048</v>
      </c>
      <c r="S179" s="185">
        <v>0</v>
      </c>
      <c r="T179" s="18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187" t="s">
        <v>111</v>
      </c>
      <c r="AT179" s="187" t="s">
        <v>176</v>
      </c>
      <c r="AU179" s="187" t="s">
        <v>81</v>
      </c>
      <c r="AY179" s="21" t="s">
        <v>174</v>
      </c>
      <c r="BE179" s="188">
        <f>IF(N179="základní",J179,0)</f>
        <v>0</v>
      </c>
      <c r="BF179" s="188">
        <f>IF(N179="snížená",J179,0)</f>
        <v>0</v>
      </c>
      <c r="BG179" s="188">
        <f>IF(N179="zákl. přenesená",J179,0)</f>
        <v>0</v>
      </c>
      <c r="BH179" s="188">
        <f>IF(N179="sníž. přenesená",J179,0)</f>
        <v>0</v>
      </c>
      <c r="BI179" s="188">
        <f>IF(N179="nulová",J179,0)</f>
        <v>0</v>
      </c>
      <c r="BJ179" s="21" t="s">
        <v>79</v>
      </c>
      <c r="BK179" s="188">
        <f>ROUND(I179*H179,2)</f>
        <v>0</v>
      </c>
      <c r="BL179" s="21" t="s">
        <v>111</v>
      </c>
      <c r="BM179" s="187" t="s">
        <v>1816</v>
      </c>
    </row>
    <row r="180" s="2" customFormat="1">
      <c r="A180" s="40"/>
      <c r="B180" s="175"/>
      <c r="C180" s="176" t="s">
        <v>571</v>
      </c>
      <c r="D180" s="176" t="s">
        <v>176</v>
      </c>
      <c r="E180" s="177" t="s">
        <v>1817</v>
      </c>
      <c r="F180" s="178" t="s">
        <v>1818</v>
      </c>
      <c r="G180" s="179" t="s">
        <v>179</v>
      </c>
      <c r="H180" s="180">
        <v>132.93299999999999</v>
      </c>
      <c r="I180" s="181"/>
      <c r="J180" s="182">
        <f>ROUND(I180*H180,2)</f>
        <v>0</v>
      </c>
      <c r="K180" s="178" t="s">
        <v>180</v>
      </c>
      <c r="L180" s="41"/>
      <c r="M180" s="183" t="s">
        <v>3</v>
      </c>
      <c r="N180" s="184" t="s">
        <v>43</v>
      </c>
      <c r="O180" s="74"/>
      <c r="P180" s="185">
        <f>O180*H180</f>
        <v>0</v>
      </c>
      <c r="Q180" s="185">
        <v>0.018380000000000001</v>
      </c>
      <c r="R180" s="185">
        <f>Q180*H180</f>
        <v>2.4433085399999999</v>
      </c>
      <c r="S180" s="185">
        <v>0</v>
      </c>
      <c r="T180" s="18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187" t="s">
        <v>111</v>
      </c>
      <c r="AT180" s="187" t="s">
        <v>176</v>
      </c>
      <c r="AU180" s="187" t="s">
        <v>81</v>
      </c>
      <c r="AY180" s="21" t="s">
        <v>174</v>
      </c>
      <c r="BE180" s="188">
        <f>IF(N180="základní",J180,0)</f>
        <v>0</v>
      </c>
      <c r="BF180" s="188">
        <f>IF(N180="snížená",J180,0)</f>
        <v>0</v>
      </c>
      <c r="BG180" s="188">
        <f>IF(N180="zákl. přenesená",J180,0)</f>
        <v>0</v>
      </c>
      <c r="BH180" s="188">
        <f>IF(N180="sníž. přenesená",J180,0)</f>
        <v>0</v>
      </c>
      <c r="BI180" s="188">
        <f>IF(N180="nulová",J180,0)</f>
        <v>0</v>
      </c>
      <c r="BJ180" s="21" t="s">
        <v>79</v>
      </c>
      <c r="BK180" s="188">
        <f>ROUND(I180*H180,2)</f>
        <v>0</v>
      </c>
      <c r="BL180" s="21" t="s">
        <v>111</v>
      </c>
      <c r="BM180" s="187" t="s">
        <v>1819</v>
      </c>
    </row>
    <row r="181" s="2" customFormat="1" ht="21.75" customHeight="1">
      <c r="A181" s="40"/>
      <c r="B181" s="175"/>
      <c r="C181" s="176" t="s">
        <v>576</v>
      </c>
      <c r="D181" s="176" t="s">
        <v>176</v>
      </c>
      <c r="E181" s="177" t="s">
        <v>1820</v>
      </c>
      <c r="F181" s="178" t="s">
        <v>1821</v>
      </c>
      <c r="G181" s="179" t="s">
        <v>179</v>
      </c>
      <c r="H181" s="180">
        <v>126.88</v>
      </c>
      <c r="I181" s="181"/>
      <c r="J181" s="182">
        <f>ROUND(I181*H181,2)</f>
        <v>0</v>
      </c>
      <c r="K181" s="178" t="s">
        <v>180</v>
      </c>
      <c r="L181" s="41"/>
      <c r="M181" s="183" t="s">
        <v>3</v>
      </c>
      <c r="N181" s="184" t="s">
        <v>43</v>
      </c>
      <c r="O181" s="74"/>
      <c r="P181" s="185">
        <f>O181*H181</f>
        <v>0</v>
      </c>
      <c r="Q181" s="185">
        <v>0.0073499999999999998</v>
      </c>
      <c r="R181" s="185">
        <f>Q181*H181</f>
        <v>0.93256799999999995</v>
      </c>
      <c r="S181" s="185">
        <v>0</v>
      </c>
      <c r="T181" s="18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187" t="s">
        <v>111</v>
      </c>
      <c r="AT181" s="187" t="s">
        <v>176</v>
      </c>
      <c r="AU181" s="187" t="s">
        <v>81</v>
      </c>
      <c r="AY181" s="21" t="s">
        <v>174</v>
      </c>
      <c r="BE181" s="188">
        <f>IF(N181="základní",J181,0)</f>
        <v>0</v>
      </c>
      <c r="BF181" s="188">
        <f>IF(N181="snížená",J181,0)</f>
        <v>0</v>
      </c>
      <c r="BG181" s="188">
        <f>IF(N181="zákl. přenesená",J181,0)</f>
        <v>0</v>
      </c>
      <c r="BH181" s="188">
        <f>IF(N181="sníž. přenesená",J181,0)</f>
        <v>0</v>
      </c>
      <c r="BI181" s="188">
        <f>IF(N181="nulová",J181,0)</f>
        <v>0</v>
      </c>
      <c r="BJ181" s="21" t="s">
        <v>79</v>
      </c>
      <c r="BK181" s="188">
        <f>ROUND(I181*H181,2)</f>
        <v>0</v>
      </c>
      <c r="BL181" s="21" t="s">
        <v>111</v>
      </c>
      <c r="BM181" s="187" t="s">
        <v>1822</v>
      </c>
    </row>
    <row r="182" s="2" customFormat="1">
      <c r="A182" s="40"/>
      <c r="B182" s="175"/>
      <c r="C182" s="176" t="s">
        <v>581</v>
      </c>
      <c r="D182" s="176" t="s">
        <v>176</v>
      </c>
      <c r="E182" s="177" t="s">
        <v>1823</v>
      </c>
      <c r="F182" s="178" t="s">
        <v>1824</v>
      </c>
      <c r="G182" s="179" t="s">
        <v>210</v>
      </c>
      <c r="H182" s="180">
        <v>31.149999999999999</v>
      </c>
      <c r="I182" s="181"/>
      <c r="J182" s="182">
        <f>ROUND(I182*H182,2)</f>
        <v>0</v>
      </c>
      <c r="K182" s="178" t="s">
        <v>180</v>
      </c>
      <c r="L182" s="41"/>
      <c r="M182" s="183" t="s">
        <v>3</v>
      </c>
      <c r="N182" s="184" t="s">
        <v>43</v>
      </c>
      <c r="O182" s="74"/>
      <c r="P182" s="185">
        <f>O182*H182</f>
        <v>0</v>
      </c>
      <c r="Q182" s="185">
        <v>0</v>
      </c>
      <c r="R182" s="185">
        <f>Q182*H182</f>
        <v>0</v>
      </c>
      <c r="S182" s="185">
        <v>0</v>
      </c>
      <c r="T182" s="18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187" t="s">
        <v>111</v>
      </c>
      <c r="AT182" s="187" t="s">
        <v>176</v>
      </c>
      <c r="AU182" s="187" t="s">
        <v>81</v>
      </c>
      <c r="AY182" s="21" t="s">
        <v>174</v>
      </c>
      <c r="BE182" s="188">
        <f>IF(N182="základní",J182,0)</f>
        <v>0</v>
      </c>
      <c r="BF182" s="188">
        <f>IF(N182="snížená",J182,0)</f>
        <v>0</v>
      </c>
      <c r="BG182" s="188">
        <f>IF(N182="zákl. přenesená",J182,0)</f>
        <v>0</v>
      </c>
      <c r="BH182" s="188">
        <f>IF(N182="sníž. přenesená",J182,0)</f>
        <v>0</v>
      </c>
      <c r="BI182" s="188">
        <f>IF(N182="nulová",J182,0)</f>
        <v>0</v>
      </c>
      <c r="BJ182" s="21" t="s">
        <v>79</v>
      </c>
      <c r="BK182" s="188">
        <f>ROUND(I182*H182,2)</f>
        <v>0</v>
      </c>
      <c r="BL182" s="21" t="s">
        <v>111</v>
      </c>
      <c r="BM182" s="187" t="s">
        <v>1825</v>
      </c>
    </row>
    <row r="183" s="2" customFormat="1" ht="16.5" customHeight="1">
      <c r="A183" s="40"/>
      <c r="B183" s="175"/>
      <c r="C183" s="225" t="s">
        <v>586</v>
      </c>
      <c r="D183" s="225" t="s">
        <v>615</v>
      </c>
      <c r="E183" s="226" t="s">
        <v>1826</v>
      </c>
      <c r="F183" s="227" t="s">
        <v>1827</v>
      </c>
      <c r="G183" s="228" t="s">
        <v>210</v>
      </c>
      <c r="H183" s="229">
        <v>32.707999999999998</v>
      </c>
      <c r="I183" s="230"/>
      <c r="J183" s="231">
        <f>ROUND(I183*H183,2)</f>
        <v>0</v>
      </c>
      <c r="K183" s="227" t="s">
        <v>180</v>
      </c>
      <c r="L183" s="232"/>
      <c r="M183" s="233" t="s">
        <v>3</v>
      </c>
      <c r="N183" s="234" t="s">
        <v>43</v>
      </c>
      <c r="O183" s="74"/>
      <c r="P183" s="185">
        <f>O183*H183</f>
        <v>0</v>
      </c>
      <c r="Q183" s="185">
        <v>0.00010000000000000001</v>
      </c>
      <c r="R183" s="185">
        <f>Q183*H183</f>
        <v>0.0032707999999999999</v>
      </c>
      <c r="S183" s="185">
        <v>0</v>
      </c>
      <c r="T183" s="18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187" t="s">
        <v>218</v>
      </c>
      <c r="AT183" s="187" t="s">
        <v>615</v>
      </c>
      <c r="AU183" s="187" t="s">
        <v>81</v>
      </c>
      <c r="AY183" s="21" t="s">
        <v>174</v>
      </c>
      <c r="BE183" s="188">
        <f>IF(N183="základní",J183,0)</f>
        <v>0</v>
      </c>
      <c r="BF183" s="188">
        <f>IF(N183="snížená",J183,0)</f>
        <v>0</v>
      </c>
      <c r="BG183" s="188">
        <f>IF(N183="zákl. přenesená",J183,0)</f>
        <v>0</v>
      </c>
      <c r="BH183" s="188">
        <f>IF(N183="sníž. přenesená",J183,0)</f>
        <v>0</v>
      </c>
      <c r="BI183" s="188">
        <f>IF(N183="nulová",J183,0)</f>
        <v>0</v>
      </c>
      <c r="BJ183" s="21" t="s">
        <v>79</v>
      </c>
      <c r="BK183" s="188">
        <f>ROUND(I183*H183,2)</f>
        <v>0</v>
      </c>
      <c r="BL183" s="21" t="s">
        <v>111</v>
      </c>
      <c r="BM183" s="187" t="s">
        <v>1828</v>
      </c>
    </row>
    <row r="184" s="2" customFormat="1" ht="33" customHeight="1">
      <c r="A184" s="40"/>
      <c r="B184" s="175"/>
      <c r="C184" s="176" t="s">
        <v>594</v>
      </c>
      <c r="D184" s="176" t="s">
        <v>176</v>
      </c>
      <c r="E184" s="177" t="s">
        <v>1829</v>
      </c>
      <c r="F184" s="178" t="s">
        <v>1830</v>
      </c>
      <c r="G184" s="179" t="s">
        <v>210</v>
      </c>
      <c r="H184" s="180">
        <v>17.199999999999999</v>
      </c>
      <c r="I184" s="181"/>
      <c r="J184" s="182">
        <f>ROUND(I184*H184,2)</f>
        <v>0</v>
      </c>
      <c r="K184" s="178" t="s">
        <v>180</v>
      </c>
      <c r="L184" s="41"/>
      <c r="M184" s="183" t="s">
        <v>3</v>
      </c>
      <c r="N184" s="184" t="s">
        <v>43</v>
      </c>
      <c r="O184" s="74"/>
      <c r="P184" s="185">
        <f>O184*H184</f>
        <v>0</v>
      </c>
      <c r="Q184" s="185">
        <v>0</v>
      </c>
      <c r="R184" s="185">
        <f>Q184*H184</f>
        <v>0</v>
      </c>
      <c r="S184" s="185">
        <v>0</v>
      </c>
      <c r="T184" s="18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187" t="s">
        <v>111</v>
      </c>
      <c r="AT184" s="187" t="s">
        <v>176</v>
      </c>
      <c r="AU184" s="187" t="s">
        <v>81</v>
      </c>
      <c r="AY184" s="21" t="s">
        <v>174</v>
      </c>
      <c r="BE184" s="188">
        <f>IF(N184="základní",J184,0)</f>
        <v>0</v>
      </c>
      <c r="BF184" s="188">
        <f>IF(N184="snížená",J184,0)</f>
        <v>0</v>
      </c>
      <c r="BG184" s="188">
        <f>IF(N184="zákl. přenesená",J184,0)</f>
        <v>0</v>
      </c>
      <c r="BH184" s="188">
        <f>IF(N184="sníž. přenesená",J184,0)</f>
        <v>0</v>
      </c>
      <c r="BI184" s="188">
        <f>IF(N184="nulová",J184,0)</f>
        <v>0</v>
      </c>
      <c r="BJ184" s="21" t="s">
        <v>79</v>
      </c>
      <c r="BK184" s="188">
        <f>ROUND(I184*H184,2)</f>
        <v>0</v>
      </c>
      <c r="BL184" s="21" t="s">
        <v>111</v>
      </c>
      <c r="BM184" s="187" t="s">
        <v>1831</v>
      </c>
    </row>
    <row r="185" s="13" customFormat="1">
      <c r="A185" s="13"/>
      <c r="B185" s="194"/>
      <c r="C185" s="13"/>
      <c r="D185" s="189" t="s">
        <v>184</v>
      </c>
      <c r="E185" s="195" t="s">
        <v>3</v>
      </c>
      <c r="F185" s="196" t="s">
        <v>1832</v>
      </c>
      <c r="G185" s="13"/>
      <c r="H185" s="197">
        <v>8.8000000000000007</v>
      </c>
      <c r="I185" s="198"/>
      <c r="J185" s="13"/>
      <c r="K185" s="13"/>
      <c r="L185" s="194"/>
      <c r="M185" s="199"/>
      <c r="N185" s="200"/>
      <c r="O185" s="200"/>
      <c r="P185" s="200"/>
      <c r="Q185" s="200"/>
      <c r="R185" s="200"/>
      <c r="S185" s="200"/>
      <c r="T185" s="20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5" t="s">
        <v>184</v>
      </c>
      <c r="AU185" s="195" t="s">
        <v>81</v>
      </c>
      <c r="AV185" s="13" t="s">
        <v>81</v>
      </c>
      <c r="AW185" s="13" t="s">
        <v>33</v>
      </c>
      <c r="AX185" s="13" t="s">
        <v>72</v>
      </c>
      <c r="AY185" s="195" t="s">
        <v>174</v>
      </c>
    </row>
    <row r="186" s="13" customFormat="1">
      <c r="A186" s="13"/>
      <c r="B186" s="194"/>
      <c r="C186" s="13"/>
      <c r="D186" s="189" t="s">
        <v>184</v>
      </c>
      <c r="E186" s="195" t="s">
        <v>3</v>
      </c>
      <c r="F186" s="196" t="s">
        <v>1833</v>
      </c>
      <c r="G186" s="13"/>
      <c r="H186" s="197">
        <v>8.4000000000000004</v>
      </c>
      <c r="I186" s="198"/>
      <c r="J186" s="13"/>
      <c r="K186" s="13"/>
      <c r="L186" s="194"/>
      <c r="M186" s="199"/>
      <c r="N186" s="200"/>
      <c r="O186" s="200"/>
      <c r="P186" s="200"/>
      <c r="Q186" s="200"/>
      <c r="R186" s="200"/>
      <c r="S186" s="200"/>
      <c r="T186" s="20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5" t="s">
        <v>184</v>
      </c>
      <c r="AU186" s="195" t="s">
        <v>81</v>
      </c>
      <c r="AV186" s="13" t="s">
        <v>81</v>
      </c>
      <c r="AW186" s="13" t="s">
        <v>33</v>
      </c>
      <c r="AX186" s="13" t="s">
        <v>72</v>
      </c>
      <c r="AY186" s="195" t="s">
        <v>174</v>
      </c>
    </row>
    <row r="187" s="16" customFormat="1">
      <c r="A187" s="16"/>
      <c r="B187" s="217"/>
      <c r="C187" s="16"/>
      <c r="D187" s="189" t="s">
        <v>184</v>
      </c>
      <c r="E187" s="218" t="s">
        <v>3</v>
      </c>
      <c r="F187" s="219" t="s">
        <v>344</v>
      </c>
      <c r="G187" s="16"/>
      <c r="H187" s="220">
        <v>17.199999999999999</v>
      </c>
      <c r="I187" s="221"/>
      <c r="J187" s="16"/>
      <c r="K187" s="16"/>
      <c r="L187" s="217"/>
      <c r="M187" s="222"/>
      <c r="N187" s="223"/>
      <c r="O187" s="223"/>
      <c r="P187" s="223"/>
      <c r="Q187" s="223"/>
      <c r="R187" s="223"/>
      <c r="S187" s="223"/>
      <c r="T187" s="224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18" t="s">
        <v>184</v>
      </c>
      <c r="AU187" s="218" t="s">
        <v>81</v>
      </c>
      <c r="AV187" s="16" t="s">
        <v>89</v>
      </c>
      <c r="AW187" s="16" t="s">
        <v>33</v>
      </c>
      <c r="AX187" s="16" t="s">
        <v>72</v>
      </c>
      <c r="AY187" s="218" t="s">
        <v>174</v>
      </c>
    </row>
    <row r="188" s="14" customFormat="1">
      <c r="A188" s="14"/>
      <c r="B188" s="202"/>
      <c r="C188" s="14"/>
      <c r="D188" s="189" t="s">
        <v>184</v>
      </c>
      <c r="E188" s="203" t="s">
        <v>3</v>
      </c>
      <c r="F188" s="204" t="s">
        <v>187</v>
      </c>
      <c r="G188" s="14"/>
      <c r="H188" s="205">
        <v>17.199999999999999</v>
      </c>
      <c r="I188" s="206"/>
      <c r="J188" s="14"/>
      <c r="K188" s="14"/>
      <c r="L188" s="202"/>
      <c r="M188" s="207"/>
      <c r="N188" s="208"/>
      <c r="O188" s="208"/>
      <c r="P188" s="208"/>
      <c r="Q188" s="208"/>
      <c r="R188" s="208"/>
      <c r="S188" s="208"/>
      <c r="T188" s="20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3" t="s">
        <v>184</v>
      </c>
      <c r="AU188" s="203" t="s">
        <v>81</v>
      </c>
      <c r="AV188" s="14" t="s">
        <v>111</v>
      </c>
      <c r="AW188" s="14" t="s">
        <v>33</v>
      </c>
      <c r="AX188" s="14" t="s">
        <v>79</v>
      </c>
      <c r="AY188" s="203" t="s">
        <v>174</v>
      </c>
    </row>
    <row r="189" s="2" customFormat="1" ht="16.5" customHeight="1">
      <c r="A189" s="40"/>
      <c r="B189" s="175"/>
      <c r="C189" s="225" t="s">
        <v>601</v>
      </c>
      <c r="D189" s="225" t="s">
        <v>615</v>
      </c>
      <c r="E189" s="226" t="s">
        <v>1834</v>
      </c>
      <c r="F189" s="227" t="s">
        <v>1835</v>
      </c>
      <c r="G189" s="228" t="s">
        <v>210</v>
      </c>
      <c r="H189" s="229">
        <v>18.920000000000002</v>
      </c>
      <c r="I189" s="230"/>
      <c r="J189" s="231">
        <f>ROUND(I189*H189,2)</f>
        <v>0</v>
      </c>
      <c r="K189" s="227" t="s">
        <v>180</v>
      </c>
      <c r="L189" s="232"/>
      <c r="M189" s="233" t="s">
        <v>3</v>
      </c>
      <c r="N189" s="234" t="s">
        <v>43</v>
      </c>
      <c r="O189" s="74"/>
      <c r="P189" s="185">
        <f>O189*H189</f>
        <v>0</v>
      </c>
      <c r="Q189" s="185">
        <v>4.0000000000000003E-05</v>
      </c>
      <c r="R189" s="185">
        <f>Q189*H189</f>
        <v>0.00075680000000000018</v>
      </c>
      <c r="S189" s="185">
        <v>0</v>
      </c>
      <c r="T189" s="18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187" t="s">
        <v>218</v>
      </c>
      <c r="AT189" s="187" t="s">
        <v>615</v>
      </c>
      <c r="AU189" s="187" t="s">
        <v>81</v>
      </c>
      <c r="AY189" s="21" t="s">
        <v>174</v>
      </c>
      <c r="BE189" s="188">
        <f>IF(N189="základní",J189,0)</f>
        <v>0</v>
      </c>
      <c r="BF189" s="188">
        <f>IF(N189="snížená",J189,0)</f>
        <v>0</v>
      </c>
      <c r="BG189" s="188">
        <f>IF(N189="zákl. přenesená",J189,0)</f>
        <v>0</v>
      </c>
      <c r="BH189" s="188">
        <f>IF(N189="sníž. přenesená",J189,0)</f>
        <v>0</v>
      </c>
      <c r="BI189" s="188">
        <f>IF(N189="nulová",J189,0)</f>
        <v>0</v>
      </c>
      <c r="BJ189" s="21" t="s">
        <v>79</v>
      </c>
      <c r="BK189" s="188">
        <f>ROUND(I189*H189,2)</f>
        <v>0</v>
      </c>
      <c r="BL189" s="21" t="s">
        <v>111</v>
      </c>
      <c r="BM189" s="187" t="s">
        <v>1836</v>
      </c>
    </row>
    <row r="190" s="13" customFormat="1">
      <c r="A190" s="13"/>
      <c r="B190" s="194"/>
      <c r="C190" s="13"/>
      <c r="D190" s="189" t="s">
        <v>184</v>
      </c>
      <c r="E190" s="195" t="s">
        <v>3</v>
      </c>
      <c r="F190" s="196" t="s">
        <v>1837</v>
      </c>
      <c r="G190" s="13"/>
      <c r="H190" s="197">
        <v>18.920000000000002</v>
      </c>
      <c r="I190" s="198"/>
      <c r="J190" s="13"/>
      <c r="K190" s="13"/>
      <c r="L190" s="194"/>
      <c r="M190" s="199"/>
      <c r="N190" s="200"/>
      <c r="O190" s="200"/>
      <c r="P190" s="200"/>
      <c r="Q190" s="200"/>
      <c r="R190" s="200"/>
      <c r="S190" s="200"/>
      <c r="T190" s="20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5" t="s">
        <v>184</v>
      </c>
      <c r="AU190" s="195" t="s">
        <v>81</v>
      </c>
      <c r="AV190" s="13" t="s">
        <v>81</v>
      </c>
      <c r="AW190" s="13" t="s">
        <v>33</v>
      </c>
      <c r="AX190" s="13" t="s">
        <v>79</v>
      </c>
      <c r="AY190" s="195" t="s">
        <v>174</v>
      </c>
    </row>
    <row r="191" s="2" customFormat="1" ht="21.75" customHeight="1">
      <c r="A191" s="40"/>
      <c r="B191" s="175"/>
      <c r="C191" s="176" t="s">
        <v>607</v>
      </c>
      <c r="D191" s="176" t="s">
        <v>176</v>
      </c>
      <c r="E191" s="177" t="s">
        <v>1838</v>
      </c>
      <c r="F191" s="178" t="s">
        <v>1839</v>
      </c>
      <c r="G191" s="179" t="s">
        <v>179</v>
      </c>
      <c r="H191" s="180">
        <v>126.88</v>
      </c>
      <c r="I191" s="181"/>
      <c r="J191" s="182">
        <f>ROUND(I191*H191,2)</f>
        <v>0</v>
      </c>
      <c r="K191" s="178" t="s">
        <v>180</v>
      </c>
      <c r="L191" s="41"/>
      <c r="M191" s="183" t="s">
        <v>3</v>
      </c>
      <c r="N191" s="184" t="s">
        <v>43</v>
      </c>
      <c r="O191" s="74"/>
      <c r="P191" s="185">
        <f>O191*H191</f>
        <v>0</v>
      </c>
      <c r="Q191" s="185">
        <v>0.023099999999999999</v>
      </c>
      <c r="R191" s="185">
        <f>Q191*H191</f>
        <v>2.9309279999999998</v>
      </c>
      <c r="S191" s="185">
        <v>0</v>
      </c>
      <c r="T191" s="18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187" t="s">
        <v>111</v>
      </c>
      <c r="AT191" s="187" t="s">
        <v>176</v>
      </c>
      <c r="AU191" s="187" t="s">
        <v>81</v>
      </c>
      <c r="AY191" s="21" t="s">
        <v>174</v>
      </c>
      <c r="BE191" s="188">
        <f>IF(N191="základní",J191,0)</f>
        <v>0</v>
      </c>
      <c r="BF191" s="188">
        <f>IF(N191="snížená",J191,0)</f>
        <v>0</v>
      </c>
      <c r="BG191" s="188">
        <f>IF(N191="zákl. přenesená",J191,0)</f>
        <v>0</v>
      </c>
      <c r="BH191" s="188">
        <f>IF(N191="sníž. přenesená",J191,0)</f>
        <v>0</v>
      </c>
      <c r="BI191" s="188">
        <f>IF(N191="nulová",J191,0)</f>
        <v>0</v>
      </c>
      <c r="BJ191" s="21" t="s">
        <v>79</v>
      </c>
      <c r="BK191" s="188">
        <f>ROUND(I191*H191,2)</f>
        <v>0</v>
      </c>
      <c r="BL191" s="21" t="s">
        <v>111</v>
      </c>
      <c r="BM191" s="187" t="s">
        <v>1840</v>
      </c>
    </row>
    <row r="192" s="2" customFormat="1">
      <c r="A192" s="40"/>
      <c r="B192" s="175"/>
      <c r="C192" s="176" t="s">
        <v>614</v>
      </c>
      <c r="D192" s="176" t="s">
        <v>176</v>
      </c>
      <c r="E192" s="177" t="s">
        <v>1841</v>
      </c>
      <c r="F192" s="178" t="s">
        <v>1842</v>
      </c>
      <c r="G192" s="179" t="s">
        <v>179</v>
      </c>
      <c r="H192" s="180">
        <v>126.88</v>
      </c>
      <c r="I192" s="181"/>
      <c r="J192" s="182">
        <f>ROUND(I192*H192,2)</f>
        <v>0</v>
      </c>
      <c r="K192" s="178" t="s">
        <v>180</v>
      </c>
      <c r="L192" s="41"/>
      <c r="M192" s="183" t="s">
        <v>3</v>
      </c>
      <c r="N192" s="184" t="s">
        <v>43</v>
      </c>
      <c r="O192" s="74"/>
      <c r="P192" s="185">
        <f>O192*H192</f>
        <v>0</v>
      </c>
      <c r="Q192" s="185">
        <v>0.0022799999999999999</v>
      </c>
      <c r="R192" s="185">
        <f>Q192*H192</f>
        <v>0.2892864</v>
      </c>
      <c r="S192" s="185">
        <v>0</v>
      </c>
      <c r="T192" s="18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187" t="s">
        <v>111</v>
      </c>
      <c r="AT192" s="187" t="s">
        <v>176</v>
      </c>
      <c r="AU192" s="187" t="s">
        <v>81</v>
      </c>
      <c r="AY192" s="21" t="s">
        <v>174</v>
      </c>
      <c r="BE192" s="188">
        <f>IF(N192="základní",J192,0)</f>
        <v>0</v>
      </c>
      <c r="BF192" s="188">
        <f>IF(N192="snížená",J192,0)</f>
        <v>0</v>
      </c>
      <c r="BG192" s="188">
        <f>IF(N192="zákl. přenesená",J192,0)</f>
        <v>0</v>
      </c>
      <c r="BH192" s="188">
        <f>IF(N192="sníž. přenesená",J192,0)</f>
        <v>0</v>
      </c>
      <c r="BI192" s="188">
        <f>IF(N192="nulová",J192,0)</f>
        <v>0</v>
      </c>
      <c r="BJ192" s="21" t="s">
        <v>79</v>
      </c>
      <c r="BK192" s="188">
        <f>ROUND(I192*H192,2)</f>
        <v>0</v>
      </c>
      <c r="BL192" s="21" t="s">
        <v>111</v>
      </c>
      <c r="BM192" s="187" t="s">
        <v>1843</v>
      </c>
    </row>
    <row r="193" s="2" customFormat="1" ht="16.5" customHeight="1">
      <c r="A193" s="40"/>
      <c r="B193" s="175"/>
      <c r="C193" s="176" t="s">
        <v>621</v>
      </c>
      <c r="D193" s="176" t="s">
        <v>176</v>
      </c>
      <c r="E193" s="177" t="s">
        <v>1844</v>
      </c>
      <c r="F193" s="178" t="s">
        <v>1845</v>
      </c>
      <c r="G193" s="179" t="s">
        <v>210</v>
      </c>
      <c r="H193" s="180">
        <v>10.300000000000001</v>
      </c>
      <c r="I193" s="181"/>
      <c r="J193" s="182">
        <f>ROUND(I193*H193,2)</f>
        <v>0</v>
      </c>
      <c r="K193" s="178" t="s">
        <v>180</v>
      </c>
      <c r="L193" s="41"/>
      <c r="M193" s="183" t="s">
        <v>3</v>
      </c>
      <c r="N193" s="184" t="s">
        <v>43</v>
      </c>
      <c r="O193" s="74"/>
      <c r="P193" s="185">
        <f>O193*H193</f>
        <v>0</v>
      </c>
      <c r="Q193" s="185">
        <v>0.010319999999999999</v>
      </c>
      <c r="R193" s="185">
        <f>Q193*H193</f>
        <v>0.106296</v>
      </c>
      <c r="S193" s="185">
        <v>0</v>
      </c>
      <c r="T193" s="18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187" t="s">
        <v>111</v>
      </c>
      <c r="AT193" s="187" t="s">
        <v>176</v>
      </c>
      <c r="AU193" s="187" t="s">
        <v>81</v>
      </c>
      <c r="AY193" s="21" t="s">
        <v>174</v>
      </c>
      <c r="BE193" s="188">
        <f>IF(N193="základní",J193,0)</f>
        <v>0</v>
      </c>
      <c r="BF193" s="188">
        <f>IF(N193="snížená",J193,0)</f>
        <v>0</v>
      </c>
      <c r="BG193" s="188">
        <f>IF(N193="zákl. přenesená",J193,0)</f>
        <v>0</v>
      </c>
      <c r="BH193" s="188">
        <f>IF(N193="sníž. přenesená",J193,0)</f>
        <v>0</v>
      </c>
      <c r="BI193" s="188">
        <f>IF(N193="nulová",J193,0)</f>
        <v>0</v>
      </c>
      <c r="BJ193" s="21" t="s">
        <v>79</v>
      </c>
      <c r="BK193" s="188">
        <f>ROUND(I193*H193,2)</f>
        <v>0</v>
      </c>
      <c r="BL193" s="21" t="s">
        <v>111</v>
      </c>
      <c r="BM193" s="187" t="s">
        <v>1846</v>
      </c>
    </row>
    <row r="194" s="2" customFormat="1">
      <c r="A194" s="40"/>
      <c r="B194" s="175"/>
      <c r="C194" s="176" t="s">
        <v>627</v>
      </c>
      <c r="D194" s="176" t="s">
        <v>176</v>
      </c>
      <c r="E194" s="177" t="s">
        <v>1847</v>
      </c>
      <c r="F194" s="178" t="s">
        <v>1848</v>
      </c>
      <c r="G194" s="179" t="s">
        <v>666</v>
      </c>
      <c r="H194" s="180">
        <v>3</v>
      </c>
      <c r="I194" s="181"/>
      <c r="J194" s="182">
        <f>ROUND(I194*H194,2)</f>
        <v>0</v>
      </c>
      <c r="K194" s="178" t="s">
        <v>180</v>
      </c>
      <c r="L194" s="41"/>
      <c r="M194" s="183" t="s">
        <v>3</v>
      </c>
      <c r="N194" s="184" t="s">
        <v>43</v>
      </c>
      <c r="O194" s="74"/>
      <c r="P194" s="185">
        <f>O194*H194</f>
        <v>0</v>
      </c>
      <c r="Q194" s="185">
        <v>0.00048000000000000001</v>
      </c>
      <c r="R194" s="185">
        <f>Q194*H194</f>
        <v>0.0014400000000000001</v>
      </c>
      <c r="S194" s="185">
        <v>0</v>
      </c>
      <c r="T194" s="18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187" t="s">
        <v>111</v>
      </c>
      <c r="AT194" s="187" t="s">
        <v>176</v>
      </c>
      <c r="AU194" s="187" t="s">
        <v>81</v>
      </c>
      <c r="AY194" s="21" t="s">
        <v>174</v>
      </c>
      <c r="BE194" s="188">
        <f>IF(N194="základní",J194,0)</f>
        <v>0</v>
      </c>
      <c r="BF194" s="188">
        <f>IF(N194="snížená",J194,0)</f>
        <v>0</v>
      </c>
      <c r="BG194" s="188">
        <f>IF(N194="zákl. přenesená",J194,0)</f>
        <v>0</v>
      </c>
      <c r="BH194" s="188">
        <f>IF(N194="sníž. přenesená",J194,0)</f>
        <v>0</v>
      </c>
      <c r="BI194" s="188">
        <f>IF(N194="nulová",J194,0)</f>
        <v>0</v>
      </c>
      <c r="BJ194" s="21" t="s">
        <v>79</v>
      </c>
      <c r="BK194" s="188">
        <f>ROUND(I194*H194,2)</f>
        <v>0</v>
      </c>
      <c r="BL194" s="21" t="s">
        <v>111</v>
      </c>
      <c r="BM194" s="187" t="s">
        <v>1849</v>
      </c>
    </row>
    <row r="195" s="13" customFormat="1">
      <c r="A195" s="13"/>
      <c r="B195" s="194"/>
      <c r="C195" s="13"/>
      <c r="D195" s="189" t="s">
        <v>184</v>
      </c>
      <c r="E195" s="195" t="s">
        <v>3</v>
      </c>
      <c r="F195" s="196" t="s">
        <v>1850</v>
      </c>
      <c r="G195" s="13"/>
      <c r="H195" s="197">
        <v>1</v>
      </c>
      <c r="I195" s="198"/>
      <c r="J195" s="13"/>
      <c r="K195" s="13"/>
      <c r="L195" s="194"/>
      <c r="M195" s="199"/>
      <c r="N195" s="200"/>
      <c r="O195" s="200"/>
      <c r="P195" s="200"/>
      <c r="Q195" s="200"/>
      <c r="R195" s="200"/>
      <c r="S195" s="200"/>
      <c r="T195" s="20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5" t="s">
        <v>184</v>
      </c>
      <c r="AU195" s="195" t="s">
        <v>81</v>
      </c>
      <c r="AV195" s="13" t="s">
        <v>81</v>
      </c>
      <c r="AW195" s="13" t="s">
        <v>33</v>
      </c>
      <c r="AX195" s="13" t="s">
        <v>72</v>
      </c>
      <c r="AY195" s="195" t="s">
        <v>174</v>
      </c>
    </row>
    <row r="196" s="13" customFormat="1">
      <c r="A196" s="13"/>
      <c r="B196" s="194"/>
      <c r="C196" s="13"/>
      <c r="D196" s="189" t="s">
        <v>184</v>
      </c>
      <c r="E196" s="195" t="s">
        <v>3</v>
      </c>
      <c r="F196" s="196" t="s">
        <v>1851</v>
      </c>
      <c r="G196" s="13"/>
      <c r="H196" s="197">
        <v>2</v>
      </c>
      <c r="I196" s="198"/>
      <c r="J196" s="13"/>
      <c r="K196" s="13"/>
      <c r="L196" s="194"/>
      <c r="M196" s="199"/>
      <c r="N196" s="200"/>
      <c r="O196" s="200"/>
      <c r="P196" s="200"/>
      <c r="Q196" s="200"/>
      <c r="R196" s="200"/>
      <c r="S196" s="200"/>
      <c r="T196" s="20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5" t="s">
        <v>184</v>
      </c>
      <c r="AU196" s="195" t="s">
        <v>81</v>
      </c>
      <c r="AV196" s="13" t="s">
        <v>81</v>
      </c>
      <c r="AW196" s="13" t="s">
        <v>33</v>
      </c>
      <c r="AX196" s="13" t="s">
        <v>72</v>
      </c>
      <c r="AY196" s="195" t="s">
        <v>174</v>
      </c>
    </row>
    <row r="197" s="14" customFormat="1">
      <c r="A197" s="14"/>
      <c r="B197" s="202"/>
      <c r="C197" s="14"/>
      <c r="D197" s="189" t="s">
        <v>184</v>
      </c>
      <c r="E197" s="203" t="s">
        <v>3</v>
      </c>
      <c r="F197" s="204" t="s">
        <v>187</v>
      </c>
      <c r="G197" s="14"/>
      <c r="H197" s="205">
        <v>3</v>
      </c>
      <c r="I197" s="206"/>
      <c r="J197" s="14"/>
      <c r="K197" s="14"/>
      <c r="L197" s="202"/>
      <c r="M197" s="207"/>
      <c r="N197" s="208"/>
      <c r="O197" s="208"/>
      <c r="P197" s="208"/>
      <c r="Q197" s="208"/>
      <c r="R197" s="208"/>
      <c r="S197" s="208"/>
      <c r="T197" s="20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03" t="s">
        <v>184</v>
      </c>
      <c r="AU197" s="203" t="s">
        <v>81</v>
      </c>
      <c r="AV197" s="14" t="s">
        <v>111</v>
      </c>
      <c r="AW197" s="14" t="s">
        <v>33</v>
      </c>
      <c r="AX197" s="14" t="s">
        <v>79</v>
      </c>
      <c r="AY197" s="203" t="s">
        <v>174</v>
      </c>
    </row>
    <row r="198" s="2" customFormat="1" ht="16.5" customHeight="1">
      <c r="A198" s="40"/>
      <c r="B198" s="175"/>
      <c r="C198" s="225" t="s">
        <v>633</v>
      </c>
      <c r="D198" s="225" t="s">
        <v>615</v>
      </c>
      <c r="E198" s="226" t="s">
        <v>1852</v>
      </c>
      <c r="F198" s="227" t="s">
        <v>1853</v>
      </c>
      <c r="G198" s="228" t="s">
        <v>666</v>
      </c>
      <c r="H198" s="229">
        <v>1</v>
      </c>
      <c r="I198" s="230"/>
      <c r="J198" s="231">
        <f>ROUND(I198*H198,2)</f>
        <v>0</v>
      </c>
      <c r="K198" s="227" t="s">
        <v>180</v>
      </c>
      <c r="L198" s="232"/>
      <c r="M198" s="233" t="s">
        <v>3</v>
      </c>
      <c r="N198" s="234" t="s">
        <v>43</v>
      </c>
      <c r="O198" s="74"/>
      <c r="P198" s="185">
        <f>O198*H198</f>
        <v>0</v>
      </c>
      <c r="Q198" s="185">
        <v>0.012250000000000001</v>
      </c>
      <c r="R198" s="185">
        <f>Q198*H198</f>
        <v>0.012250000000000001</v>
      </c>
      <c r="S198" s="185">
        <v>0</v>
      </c>
      <c r="T198" s="18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187" t="s">
        <v>218</v>
      </c>
      <c r="AT198" s="187" t="s">
        <v>615</v>
      </c>
      <c r="AU198" s="187" t="s">
        <v>81</v>
      </c>
      <c r="AY198" s="21" t="s">
        <v>174</v>
      </c>
      <c r="BE198" s="188">
        <f>IF(N198="základní",J198,0)</f>
        <v>0</v>
      </c>
      <c r="BF198" s="188">
        <f>IF(N198="snížená",J198,0)</f>
        <v>0</v>
      </c>
      <c r="BG198" s="188">
        <f>IF(N198="zákl. přenesená",J198,0)</f>
        <v>0</v>
      </c>
      <c r="BH198" s="188">
        <f>IF(N198="sníž. přenesená",J198,0)</f>
        <v>0</v>
      </c>
      <c r="BI198" s="188">
        <f>IF(N198="nulová",J198,0)</f>
        <v>0</v>
      </c>
      <c r="BJ198" s="21" t="s">
        <v>79</v>
      </c>
      <c r="BK198" s="188">
        <f>ROUND(I198*H198,2)</f>
        <v>0</v>
      </c>
      <c r="BL198" s="21" t="s">
        <v>111</v>
      </c>
      <c r="BM198" s="187" t="s">
        <v>1854</v>
      </c>
    </row>
    <row r="199" s="2" customFormat="1" ht="16.5" customHeight="1">
      <c r="A199" s="40"/>
      <c r="B199" s="175"/>
      <c r="C199" s="225" t="s">
        <v>638</v>
      </c>
      <c r="D199" s="225" t="s">
        <v>615</v>
      </c>
      <c r="E199" s="226" t="s">
        <v>1855</v>
      </c>
      <c r="F199" s="227" t="s">
        <v>1856</v>
      </c>
      <c r="G199" s="228" t="s">
        <v>666</v>
      </c>
      <c r="H199" s="229">
        <v>2</v>
      </c>
      <c r="I199" s="230"/>
      <c r="J199" s="231">
        <f>ROUND(I199*H199,2)</f>
        <v>0</v>
      </c>
      <c r="K199" s="227" t="s">
        <v>180</v>
      </c>
      <c r="L199" s="232"/>
      <c r="M199" s="233" t="s">
        <v>3</v>
      </c>
      <c r="N199" s="234" t="s">
        <v>43</v>
      </c>
      <c r="O199" s="74"/>
      <c r="P199" s="185">
        <f>O199*H199</f>
        <v>0</v>
      </c>
      <c r="Q199" s="185">
        <v>0.01521</v>
      </c>
      <c r="R199" s="185">
        <f>Q199*H199</f>
        <v>0.030419999999999999</v>
      </c>
      <c r="S199" s="185">
        <v>0</v>
      </c>
      <c r="T199" s="18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187" t="s">
        <v>218</v>
      </c>
      <c r="AT199" s="187" t="s">
        <v>615</v>
      </c>
      <c r="AU199" s="187" t="s">
        <v>81</v>
      </c>
      <c r="AY199" s="21" t="s">
        <v>174</v>
      </c>
      <c r="BE199" s="188">
        <f>IF(N199="základní",J199,0)</f>
        <v>0</v>
      </c>
      <c r="BF199" s="188">
        <f>IF(N199="snížená",J199,0)</f>
        <v>0</v>
      </c>
      <c r="BG199" s="188">
        <f>IF(N199="zákl. přenesená",J199,0)</f>
        <v>0</v>
      </c>
      <c r="BH199" s="188">
        <f>IF(N199="sníž. přenesená",J199,0)</f>
        <v>0</v>
      </c>
      <c r="BI199" s="188">
        <f>IF(N199="nulová",J199,0)</f>
        <v>0</v>
      </c>
      <c r="BJ199" s="21" t="s">
        <v>79</v>
      </c>
      <c r="BK199" s="188">
        <f>ROUND(I199*H199,2)</f>
        <v>0</v>
      </c>
      <c r="BL199" s="21" t="s">
        <v>111</v>
      </c>
      <c r="BM199" s="187" t="s">
        <v>1857</v>
      </c>
    </row>
    <row r="200" s="12" customFormat="1" ht="22.8" customHeight="1">
      <c r="A200" s="12"/>
      <c r="B200" s="162"/>
      <c r="C200" s="12"/>
      <c r="D200" s="163" t="s">
        <v>71</v>
      </c>
      <c r="E200" s="173" t="s">
        <v>223</v>
      </c>
      <c r="F200" s="173" t="s">
        <v>849</v>
      </c>
      <c r="G200" s="12"/>
      <c r="H200" s="12"/>
      <c r="I200" s="165"/>
      <c r="J200" s="174">
        <f>BK200</f>
        <v>0</v>
      </c>
      <c r="K200" s="12"/>
      <c r="L200" s="162"/>
      <c r="M200" s="167"/>
      <c r="N200" s="168"/>
      <c r="O200" s="168"/>
      <c r="P200" s="169">
        <f>SUM(P201:P220)</f>
        <v>0</v>
      </c>
      <c r="Q200" s="168"/>
      <c r="R200" s="169">
        <f>SUM(R201:R220)</f>
        <v>0.018503260000000001</v>
      </c>
      <c r="S200" s="168"/>
      <c r="T200" s="170">
        <f>SUM(T201:T220)</f>
        <v>0.056575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63" t="s">
        <v>79</v>
      </c>
      <c r="AT200" s="171" t="s">
        <v>71</v>
      </c>
      <c r="AU200" s="171" t="s">
        <v>79</v>
      </c>
      <c r="AY200" s="163" t="s">
        <v>174</v>
      </c>
      <c r="BK200" s="172">
        <f>SUM(BK201:BK220)</f>
        <v>0</v>
      </c>
    </row>
    <row r="201" s="2" customFormat="1">
      <c r="A201" s="40"/>
      <c r="B201" s="175"/>
      <c r="C201" s="176" t="s">
        <v>643</v>
      </c>
      <c r="D201" s="176" t="s">
        <v>176</v>
      </c>
      <c r="E201" s="177" t="s">
        <v>1858</v>
      </c>
      <c r="F201" s="178" t="s">
        <v>1859</v>
      </c>
      <c r="G201" s="179" t="s">
        <v>179</v>
      </c>
      <c r="H201" s="180">
        <v>259.57600000000002</v>
      </c>
      <c r="I201" s="181"/>
      <c r="J201" s="182">
        <f>ROUND(I201*H201,2)</f>
        <v>0</v>
      </c>
      <c r="K201" s="178" t="s">
        <v>180</v>
      </c>
      <c r="L201" s="41"/>
      <c r="M201" s="183" t="s">
        <v>3</v>
      </c>
      <c r="N201" s="184" t="s">
        <v>43</v>
      </c>
      <c r="O201" s="74"/>
      <c r="P201" s="185">
        <f>O201*H201</f>
        <v>0</v>
      </c>
      <c r="Q201" s="185">
        <v>0</v>
      </c>
      <c r="R201" s="185">
        <f>Q201*H201</f>
        <v>0</v>
      </c>
      <c r="S201" s="185">
        <v>0</v>
      </c>
      <c r="T201" s="18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187" t="s">
        <v>111</v>
      </c>
      <c r="AT201" s="187" t="s">
        <v>176</v>
      </c>
      <c r="AU201" s="187" t="s">
        <v>81</v>
      </c>
      <c r="AY201" s="21" t="s">
        <v>174</v>
      </c>
      <c r="BE201" s="188">
        <f>IF(N201="základní",J201,0)</f>
        <v>0</v>
      </c>
      <c r="BF201" s="188">
        <f>IF(N201="snížená",J201,0)</f>
        <v>0</v>
      </c>
      <c r="BG201" s="188">
        <f>IF(N201="zákl. přenesená",J201,0)</f>
        <v>0</v>
      </c>
      <c r="BH201" s="188">
        <f>IF(N201="sníž. přenesená",J201,0)</f>
        <v>0</v>
      </c>
      <c r="BI201" s="188">
        <f>IF(N201="nulová",J201,0)</f>
        <v>0</v>
      </c>
      <c r="BJ201" s="21" t="s">
        <v>79</v>
      </c>
      <c r="BK201" s="188">
        <f>ROUND(I201*H201,2)</f>
        <v>0</v>
      </c>
      <c r="BL201" s="21" t="s">
        <v>111</v>
      </c>
      <c r="BM201" s="187" t="s">
        <v>1860</v>
      </c>
    </row>
    <row r="202" s="2" customFormat="1">
      <c r="A202" s="40"/>
      <c r="B202" s="175"/>
      <c r="C202" s="176" t="s">
        <v>652</v>
      </c>
      <c r="D202" s="176" t="s">
        <v>176</v>
      </c>
      <c r="E202" s="177" t="s">
        <v>1861</v>
      </c>
      <c r="F202" s="178" t="s">
        <v>1862</v>
      </c>
      <c r="G202" s="179" t="s">
        <v>179</v>
      </c>
      <c r="H202" s="180">
        <v>15218.1</v>
      </c>
      <c r="I202" s="181"/>
      <c r="J202" s="182">
        <f>ROUND(I202*H202,2)</f>
        <v>0</v>
      </c>
      <c r="K202" s="178" t="s">
        <v>180</v>
      </c>
      <c r="L202" s="41"/>
      <c r="M202" s="183" t="s">
        <v>3</v>
      </c>
      <c r="N202" s="184" t="s">
        <v>43</v>
      </c>
      <c r="O202" s="74"/>
      <c r="P202" s="185">
        <f>O202*H202</f>
        <v>0</v>
      </c>
      <c r="Q202" s="185">
        <v>0</v>
      </c>
      <c r="R202" s="185">
        <f>Q202*H202</f>
        <v>0</v>
      </c>
      <c r="S202" s="185">
        <v>0</v>
      </c>
      <c r="T202" s="18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187" t="s">
        <v>111</v>
      </c>
      <c r="AT202" s="187" t="s">
        <v>176</v>
      </c>
      <c r="AU202" s="187" t="s">
        <v>81</v>
      </c>
      <c r="AY202" s="21" t="s">
        <v>174</v>
      </c>
      <c r="BE202" s="188">
        <f>IF(N202="základní",J202,0)</f>
        <v>0</v>
      </c>
      <c r="BF202" s="188">
        <f>IF(N202="snížená",J202,0)</f>
        <v>0</v>
      </c>
      <c r="BG202" s="188">
        <f>IF(N202="zákl. přenesená",J202,0)</f>
        <v>0</v>
      </c>
      <c r="BH202" s="188">
        <f>IF(N202="sníž. přenesená",J202,0)</f>
        <v>0</v>
      </c>
      <c r="BI202" s="188">
        <f>IF(N202="nulová",J202,0)</f>
        <v>0</v>
      </c>
      <c r="BJ202" s="21" t="s">
        <v>79</v>
      </c>
      <c r="BK202" s="188">
        <f>ROUND(I202*H202,2)</f>
        <v>0</v>
      </c>
      <c r="BL202" s="21" t="s">
        <v>111</v>
      </c>
      <c r="BM202" s="187" t="s">
        <v>1863</v>
      </c>
    </row>
    <row r="203" s="2" customFormat="1">
      <c r="A203" s="40"/>
      <c r="B203" s="175"/>
      <c r="C203" s="176" t="s">
        <v>658</v>
      </c>
      <c r="D203" s="176" t="s">
        <v>176</v>
      </c>
      <c r="E203" s="177" t="s">
        <v>1864</v>
      </c>
      <c r="F203" s="178" t="s">
        <v>1865</v>
      </c>
      <c r="G203" s="179" t="s">
        <v>179</v>
      </c>
      <c r="H203" s="180">
        <v>259.57600000000002</v>
      </c>
      <c r="I203" s="181"/>
      <c r="J203" s="182">
        <f>ROUND(I203*H203,2)</f>
        <v>0</v>
      </c>
      <c r="K203" s="178" t="s">
        <v>180</v>
      </c>
      <c r="L203" s="41"/>
      <c r="M203" s="183" t="s">
        <v>3</v>
      </c>
      <c r="N203" s="184" t="s">
        <v>43</v>
      </c>
      <c r="O203" s="74"/>
      <c r="P203" s="185">
        <f>O203*H203</f>
        <v>0</v>
      </c>
      <c r="Q203" s="185">
        <v>0</v>
      </c>
      <c r="R203" s="185">
        <f>Q203*H203</f>
        <v>0</v>
      </c>
      <c r="S203" s="185">
        <v>0</v>
      </c>
      <c r="T203" s="18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187" t="s">
        <v>111</v>
      </c>
      <c r="AT203" s="187" t="s">
        <v>176</v>
      </c>
      <c r="AU203" s="187" t="s">
        <v>81</v>
      </c>
      <c r="AY203" s="21" t="s">
        <v>174</v>
      </c>
      <c r="BE203" s="188">
        <f>IF(N203="základní",J203,0)</f>
        <v>0</v>
      </c>
      <c r="BF203" s="188">
        <f>IF(N203="snížená",J203,0)</f>
        <v>0</v>
      </c>
      <c r="BG203" s="188">
        <f>IF(N203="zákl. přenesená",J203,0)</f>
        <v>0</v>
      </c>
      <c r="BH203" s="188">
        <f>IF(N203="sníž. přenesená",J203,0)</f>
        <v>0</v>
      </c>
      <c r="BI203" s="188">
        <f>IF(N203="nulová",J203,0)</f>
        <v>0</v>
      </c>
      <c r="BJ203" s="21" t="s">
        <v>79</v>
      </c>
      <c r="BK203" s="188">
        <f>ROUND(I203*H203,2)</f>
        <v>0</v>
      </c>
      <c r="BL203" s="21" t="s">
        <v>111</v>
      </c>
      <c r="BM203" s="187" t="s">
        <v>1866</v>
      </c>
    </row>
    <row r="204" s="2" customFormat="1">
      <c r="A204" s="40"/>
      <c r="B204" s="175"/>
      <c r="C204" s="176" t="s">
        <v>663</v>
      </c>
      <c r="D204" s="176" t="s">
        <v>176</v>
      </c>
      <c r="E204" s="177" t="s">
        <v>1867</v>
      </c>
      <c r="F204" s="178" t="s">
        <v>1868</v>
      </c>
      <c r="G204" s="179" t="s">
        <v>179</v>
      </c>
      <c r="H204" s="180">
        <v>19.727</v>
      </c>
      <c r="I204" s="181"/>
      <c r="J204" s="182">
        <f>ROUND(I204*H204,2)</f>
        <v>0</v>
      </c>
      <c r="K204" s="178" t="s">
        <v>180</v>
      </c>
      <c r="L204" s="41"/>
      <c r="M204" s="183" t="s">
        <v>3</v>
      </c>
      <c r="N204" s="184" t="s">
        <v>43</v>
      </c>
      <c r="O204" s="74"/>
      <c r="P204" s="185">
        <f>O204*H204</f>
        <v>0</v>
      </c>
      <c r="Q204" s="185">
        <v>0.00012999999999999999</v>
      </c>
      <c r="R204" s="185">
        <f>Q204*H204</f>
        <v>0.0025645099999999999</v>
      </c>
      <c r="S204" s="185">
        <v>0</v>
      </c>
      <c r="T204" s="18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187" t="s">
        <v>111</v>
      </c>
      <c r="AT204" s="187" t="s">
        <v>176</v>
      </c>
      <c r="AU204" s="187" t="s">
        <v>81</v>
      </c>
      <c r="AY204" s="21" t="s">
        <v>174</v>
      </c>
      <c r="BE204" s="188">
        <f>IF(N204="základní",J204,0)</f>
        <v>0</v>
      </c>
      <c r="BF204" s="188">
        <f>IF(N204="snížená",J204,0)</f>
        <v>0</v>
      </c>
      <c r="BG204" s="188">
        <f>IF(N204="zákl. přenesená",J204,0)</f>
        <v>0</v>
      </c>
      <c r="BH204" s="188">
        <f>IF(N204="sníž. přenesená",J204,0)</f>
        <v>0</v>
      </c>
      <c r="BI204" s="188">
        <f>IF(N204="nulová",J204,0)</f>
        <v>0</v>
      </c>
      <c r="BJ204" s="21" t="s">
        <v>79</v>
      </c>
      <c r="BK204" s="188">
        <f>ROUND(I204*H204,2)</f>
        <v>0</v>
      </c>
      <c r="BL204" s="21" t="s">
        <v>111</v>
      </c>
      <c r="BM204" s="187" t="s">
        <v>1869</v>
      </c>
    </row>
    <row r="205" s="2" customFormat="1">
      <c r="A205" s="40"/>
      <c r="B205" s="175"/>
      <c r="C205" s="176" t="s">
        <v>669</v>
      </c>
      <c r="D205" s="176" t="s">
        <v>176</v>
      </c>
      <c r="E205" s="177" t="s">
        <v>1870</v>
      </c>
      <c r="F205" s="178" t="s">
        <v>1871</v>
      </c>
      <c r="G205" s="179" t="s">
        <v>179</v>
      </c>
      <c r="H205" s="180">
        <v>63.399999999999999</v>
      </c>
      <c r="I205" s="181"/>
      <c r="J205" s="182">
        <f>ROUND(I205*H205,2)</f>
        <v>0</v>
      </c>
      <c r="K205" s="178" t="s">
        <v>180</v>
      </c>
      <c r="L205" s="41"/>
      <c r="M205" s="183" t="s">
        <v>3</v>
      </c>
      <c r="N205" s="184" t="s">
        <v>43</v>
      </c>
      <c r="O205" s="74"/>
      <c r="P205" s="185">
        <f>O205*H205</f>
        <v>0</v>
      </c>
      <c r="Q205" s="185">
        <v>4.0000000000000003E-05</v>
      </c>
      <c r="R205" s="185">
        <f>Q205*H205</f>
        <v>0.0025360000000000001</v>
      </c>
      <c r="S205" s="185">
        <v>0</v>
      </c>
      <c r="T205" s="18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187" t="s">
        <v>111</v>
      </c>
      <c r="AT205" s="187" t="s">
        <v>176</v>
      </c>
      <c r="AU205" s="187" t="s">
        <v>81</v>
      </c>
      <c r="AY205" s="21" t="s">
        <v>174</v>
      </c>
      <c r="BE205" s="188">
        <f>IF(N205="základní",J205,0)</f>
        <v>0</v>
      </c>
      <c r="BF205" s="188">
        <f>IF(N205="snížená",J205,0)</f>
        <v>0</v>
      </c>
      <c r="BG205" s="188">
        <f>IF(N205="zákl. přenesená",J205,0)</f>
        <v>0</v>
      </c>
      <c r="BH205" s="188">
        <f>IF(N205="sníž. přenesená",J205,0)</f>
        <v>0</v>
      </c>
      <c r="BI205" s="188">
        <f>IF(N205="nulová",J205,0)</f>
        <v>0</v>
      </c>
      <c r="BJ205" s="21" t="s">
        <v>79</v>
      </c>
      <c r="BK205" s="188">
        <f>ROUND(I205*H205,2)</f>
        <v>0</v>
      </c>
      <c r="BL205" s="21" t="s">
        <v>111</v>
      </c>
      <c r="BM205" s="187" t="s">
        <v>1872</v>
      </c>
    </row>
    <row r="206" s="15" customFormat="1">
      <c r="A206" s="15"/>
      <c r="B206" s="210"/>
      <c r="C206" s="15"/>
      <c r="D206" s="189" t="s">
        <v>184</v>
      </c>
      <c r="E206" s="211" t="s">
        <v>3</v>
      </c>
      <c r="F206" s="212" t="s">
        <v>1740</v>
      </c>
      <c r="G206" s="15"/>
      <c r="H206" s="211" t="s">
        <v>3</v>
      </c>
      <c r="I206" s="213"/>
      <c r="J206" s="15"/>
      <c r="K206" s="15"/>
      <c r="L206" s="210"/>
      <c r="M206" s="214"/>
      <c r="N206" s="215"/>
      <c r="O206" s="215"/>
      <c r="P206" s="215"/>
      <c r="Q206" s="215"/>
      <c r="R206" s="215"/>
      <c r="S206" s="215"/>
      <c r="T206" s="21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11" t="s">
        <v>184</v>
      </c>
      <c r="AU206" s="211" t="s">
        <v>81</v>
      </c>
      <c r="AV206" s="15" t="s">
        <v>79</v>
      </c>
      <c r="AW206" s="15" t="s">
        <v>33</v>
      </c>
      <c r="AX206" s="15" t="s">
        <v>72</v>
      </c>
      <c r="AY206" s="211" t="s">
        <v>174</v>
      </c>
    </row>
    <row r="207" s="13" customFormat="1">
      <c r="A207" s="13"/>
      <c r="B207" s="194"/>
      <c r="C207" s="13"/>
      <c r="D207" s="189" t="s">
        <v>184</v>
      </c>
      <c r="E207" s="195" t="s">
        <v>3</v>
      </c>
      <c r="F207" s="196" t="s">
        <v>1807</v>
      </c>
      <c r="G207" s="13"/>
      <c r="H207" s="197">
        <v>46.329999999999998</v>
      </c>
      <c r="I207" s="198"/>
      <c r="J207" s="13"/>
      <c r="K207" s="13"/>
      <c r="L207" s="194"/>
      <c r="M207" s="199"/>
      <c r="N207" s="200"/>
      <c r="O207" s="200"/>
      <c r="P207" s="200"/>
      <c r="Q207" s="200"/>
      <c r="R207" s="200"/>
      <c r="S207" s="200"/>
      <c r="T207" s="20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5" t="s">
        <v>184</v>
      </c>
      <c r="AU207" s="195" t="s">
        <v>81</v>
      </c>
      <c r="AV207" s="13" t="s">
        <v>81</v>
      </c>
      <c r="AW207" s="13" t="s">
        <v>33</v>
      </c>
      <c r="AX207" s="13" t="s">
        <v>72</v>
      </c>
      <c r="AY207" s="195" t="s">
        <v>174</v>
      </c>
    </row>
    <row r="208" s="13" customFormat="1">
      <c r="A208" s="13"/>
      <c r="B208" s="194"/>
      <c r="C208" s="13"/>
      <c r="D208" s="189" t="s">
        <v>184</v>
      </c>
      <c r="E208" s="195" t="s">
        <v>3</v>
      </c>
      <c r="F208" s="196" t="s">
        <v>1808</v>
      </c>
      <c r="G208" s="13"/>
      <c r="H208" s="197">
        <v>8.9399999999999995</v>
      </c>
      <c r="I208" s="198"/>
      <c r="J208" s="13"/>
      <c r="K208" s="13"/>
      <c r="L208" s="194"/>
      <c r="M208" s="199"/>
      <c r="N208" s="200"/>
      <c r="O208" s="200"/>
      <c r="P208" s="200"/>
      <c r="Q208" s="200"/>
      <c r="R208" s="200"/>
      <c r="S208" s="200"/>
      <c r="T208" s="20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5" t="s">
        <v>184</v>
      </c>
      <c r="AU208" s="195" t="s">
        <v>81</v>
      </c>
      <c r="AV208" s="13" t="s">
        <v>81</v>
      </c>
      <c r="AW208" s="13" t="s">
        <v>33</v>
      </c>
      <c r="AX208" s="13" t="s">
        <v>72</v>
      </c>
      <c r="AY208" s="195" t="s">
        <v>174</v>
      </c>
    </row>
    <row r="209" s="13" customFormat="1">
      <c r="A209" s="13"/>
      <c r="B209" s="194"/>
      <c r="C209" s="13"/>
      <c r="D209" s="189" t="s">
        <v>184</v>
      </c>
      <c r="E209" s="195" t="s">
        <v>3</v>
      </c>
      <c r="F209" s="196" t="s">
        <v>1809</v>
      </c>
      <c r="G209" s="13"/>
      <c r="H209" s="197">
        <v>6.4500000000000002</v>
      </c>
      <c r="I209" s="198"/>
      <c r="J209" s="13"/>
      <c r="K209" s="13"/>
      <c r="L209" s="194"/>
      <c r="M209" s="199"/>
      <c r="N209" s="200"/>
      <c r="O209" s="200"/>
      <c r="P209" s="200"/>
      <c r="Q209" s="200"/>
      <c r="R209" s="200"/>
      <c r="S209" s="200"/>
      <c r="T209" s="20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5" t="s">
        <v>184</v>
      </c>
      <c r="AU209" s="195" t="s">
        <v>81</v>
      </c>
      <c r="AV209" s="13" t="s">
        <v>81</v>
      </c>
      <c r="AW209" s="13" t="s">
        <v>33</v>
      </c>
      <c r="AX209" s="13" t="s">
        <v>72</v>
      </c>
      <c r="AY209" s="195" t="s">
        <v>174</v>
      </c>
    </row>
    <row r="210" s="13" customFormat="1">
      <c r="A210" s="13"/>
      <c r="B210" s="194"/>
      <c r="C210" s="13"/>
      <c r="D210" s="189" t="s">
        <v>184</v>
      </c>
      <c r="E210" s="195" t="s">
        <v>3</v>
      </c>
      <c r="F210" s="196" t="s">
        <v>1810</v>
      </c>
      <c r="G210" s="13"/>
      <c r="H210" s="197">
        <v>1.6799999999999999</v>
      </c>
      <c r="I210" s="198"/>
      <c r="J210" s="13"/>
      <c r="K210" s="13"/>
      <c r="L210" s="194"/>
      <c r="M210" s="199"/>
      <c r="N210" s="200"/>
      <c r="O210" s="200"/>
      <c r="P210" s="200"/>
      <c r="Q210" s="200"/>
      <c r="R210" s="200"/>
      <c r="S210" s="200"/>
      <c r="T210" s="20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5" t="s">
        <v>184</v>
      </c>
      <c r="AU210" s="195" t="s">
        <v>81</v>
      </c>
      <c r="AV210" s="13" t="s">
        <v>81</v>
      </c>
      <c r="AW210" s="13" t="s">
        <v>33</v>
      </c>
      <c r="AX210" s="13" t="s">
        <v>72</v>
      </c>
      <c r="AY210" s="195" t="s">
        <v>174</v>
      </c>
    </row>
    <row r="211" s="16" customFormat="1">
      <c r="A211" s="16"/>
      <c r="B211" s="217"/>
      <c r="C211" s="16"/>
      <c r="D211" s="189" t="s">
        <v>184</v>
      </c>
      <c r="E211" s="218" t="s">
        <v>3</v>
      </c>
      <c r="F211" s="219" t="s">
        <v>344</v>
      </c>
      <c r="G211" s="16"/>
      <c r="H211" s="220">
        <v>63.399999999999999</v>
      </c>
      <c r="I211" s="221"/>
      <c r="J211" s="16"/>
      <c r="K211" s="16"/>
      <c r="L211" s="217"/>
      <c r="M211" s="222"/>
      <c r="N211" s="223"/>
      <c r="O211" s="223"/>
      <c r="P211" s="223"/>
      <c r="Q211" s="223"/>
      <c r="R211" s="223"/>
      <c r="S211" s="223"/>
      <c r="T211" s="224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18" t="s">
        <v>184</v>
      </c>
      <c r="AU211" s="218" t="s">
        <v>81</v>
      </c>
      <c r="AV211" s="16" t="s">
        <v>89</v>
      </c>
      <c r="AW211" s="16" t="s">
        <v>33</v>
      </c>
      <c r="AX211" s="16" t="s">
        <v>72</v>
      </c>
      <c r="AY211" s="218" t="s">
        <v>174</v>
      </c>
    </row>
    <row r="212" s="14" customFormat="1">
      <c r="A212" s="14"/>
      <c r="B212" s="202"/>
      <c r="C212" s="14"/>
      <c r="D212" s="189" t="s">
        <v>184</v>
      </c>
      <c r="E212" s="203" t="s">
        <v>3</v>
      </c>
      <c r="F212" s="204" t="s">
        <v>187</v>
      </c>
      <c r="G212" s="14"/>
      <c r="H212" s="205">
        <v>63.399999999999999</v>
      </c>
      <c r="I212" s="206"/>
      <c r="J212" s="14"/>
      <c r="K212" s="14"/>
      <c r="L212" s="202"/>
      <c r="M212" s="207"/>
      <c r="N212" s="208"/>
      <c r="O212" s="208"/>
      <c r="P212" s="208"/>
      <c r="Q212" s="208"/>
      <c r="R212" s="208"/>
      <c r="S212" s="208"/>
      <c r="T212" s="20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03" t="s">
        <v>184</v>
      </c>
      <c r="AU212" s="203" t="s">
        <v>81</v>
      </c>
      <c r="AV212" s="14" t="s">
        <v>111</v>
      </c>
      <c r="AW212" s="14" t="s">
        <v>33</v>
      </c>
      <c r="AX212" s="14" t="s">
        <v>79</v>
      </c>
      <c r="AY212" s="203" t="s">
        <v>174</v>
      </c>
    </row>
    <row r="213" s="2" customFormat="1" ht="16.5" customHeight="1">
      <c r="A213" s="40"/>
      <c r="B213" s="175"/>
      <c r="C213" s="176" t="s">
        <v>674</v>
      </c>
      <c r="D213" s="176" t="s">
        <v>176</v>
      </c>
      <c r="E213" s="177" t="s">
        <v>1873</v>
      </c>
      <c r="F213" s="178" t="s">
        <v>1874</v>
      </c>
      <c r="G213" s="179" t="s">
        <v>666</v>
      </c>
      <c r="H213" s="180">
        <v>1</v>
      </c>
      <c r="I213" s="181"/>
      <c r="J213" s="182">
        <f>ROUND(I213*H213,2)</f>
        <v>0</v>
      </c>
      <c r="K213" s="178" t="s">
        <v>180</v>
      </c>
      <c r="L213" s="41"/>
      <c r="M213" s="183" t="s">
        <v>3</v>
      </c>
      <c r="N213" s="184" t="s">
        <v>43</v>
      </c>
      <c r="O213" s="74"/>
      <c r="P213" s="185">
        <f>O213*H213</f>
        <v>0</v>
      </c>
      <c r="Q213" s="185">
        <v>0.00018000000000000001</v>
      </c>
      <c r="R213" s="185">
        <f>Q213*H213</f>
        <v>0.00018000000000000001</v>
      </c>
      <c r="S213" s="185">
        <v>0</v>
      </c>
      <c r="T213" s="18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187" t="s">
        <v>111</v>
      </c>
      <c r="AT213" s="187" t="s">
        <v>176</v>
      </c>
      <c r="AU213" s="187" t="s">
        <v>81</v>
      </c>
      <c r="AY213" s="21" t="s">
        <v>174</v>
      </c>
      <c r="BE213" s="188">
        <f>IF(N213="základní",J213,0)</f>
        <v>0</v>
      </c>
      <c r="BF213" s="188">
        <f>IF(N213="snížená",J213,0)</f>
        <v>0</v>
      </c>
      <c r="BG213" s="188">
        <f>IF(N213="zákl. přenesená",J213,0)</f>
        <v>0</v>
      </c>
      <c r="BH213" s="188">
        <f>IF(N213="sníž. přenesená",J213,0)</f>
        <v>0</v>
      </c>
      <c r="BI213" s="188">
        <f>IF(N213="nulová",J213,0)</f>
        <v>0</v>
      </c>
      <c r="BJ213" s="21" t="s">
        <v>79</v>
      </c>
      <c r="BK213" s="188">
        <f>ROUND(I213*H213,2)</f>
        <v>0</v>
      </c>
      <c r="BL213" s="21" t="s">
        <v>111</v>
      </c>
      <c r="BM213" s="187" t="s">
        <v>1875</v>
      </c>
    </row>
    <row r="214" s="13" customFormat="1">
      <c r="A214" s="13"/>
      <c r="B214" s="194"/>
      <c r="C214" s="13"/>
      <c r="D214" s="189" t="s">
        <v>184</v>
      </c>
      <c r="E214" s="195" t="s">
        <v>3</v>
      </c>
      <c r="F214" s="196" t="s">
        <v>79</v>
      </c>
      <c r="G214" s="13"/>
      <c r="H214" s="197">
        <v>1</v>
      </c>
      <c r="I214" s="198"/>
      <c r="J214" s="13"/>
      <c r="K214" s="13"/>
      <c r="L214" s="194"/>
      <c r="M214" s="199"/>
      <c r="N214" s="200"/>
      <c r="O214" s="200"/>
      <c r="P214" s="200"/>
      <c r="Q214" s="200"/>
      <c r="R214" s="200"/>
      <c r="S214" s="200"/>
      <c r="T214" s="20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5" t="s">
        <v>184</v>
      </c>
      <c r="AU214" s="195" t="s">
        <v>81</v>
      </c>
      <c r="AV214" s="13" t="s">
        <v>81</v>
      </c>
      <c r="AW214" s="13" t="s">
        <v>33</v>
      </c>
      <c r="AX214" s="13" t="s">
        <v>72</v>
      </c>
      <c r="AY214" s="195" t="s">
        <v>174</v>
      </c>
    </row>
    <row r="215" s="14" customFormat="1">
      <c r="A215" s="14"/>
      <c r="B215" s="202"/>
      <c r="C215" s="14"/>
      <c r="D215" s="189" t="s">
        <v>184</v>
      </c>
      <c r="E215" s="203" t="s">
        <v>3</v>
      </c>
      <c r="F215" s="204" t="s">
        <v>187</v>
      </c>
      <c r="G215" s="14"/>
      <c r="H215" s="205">
        <v>1</v>
      </c>
      <c r="I215" s="206"/>
      <c r="J215" s="14"/>
      <c r="K215" s="14"/>
      <c r="L215" s="202"/>
      <c r="M215" s="207"/>
      <c r="N215" s="208"/>
      <c r="O215" s="208"/>
      <c r="P215" s="208"/>
      <c r="Q215" s="208"/>
      <c r="R215" s="208"/>
      <c r="S215" s="208"/>
      <c r="T215" s="20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03" t="s">
        <v>184</v>
      </c>
      <c r="AU215" s="203" t="s">
        <v>81</v>
      </c>
      <c r="AV215" s="14" t="s">
        <v>111</v>
      </c>
      <c r="AW215" s="14" t="s">
        <v>33</v>
      </c>
      <c r="AX215" s="14" t="s">
        <v>79</v>
      </c>
      <c r="AY215" s="203" t="s">
        <v>174</v>
      </c>
    </row>
    <row r="216" s="2" customFormat="1" ht="16.5" customHeight="1">
      <c r="A216" s="40"/>
      <c r="B216" s="175"/>
      <c r="C216" s="225" t="s">
        <v>678</v>
      </c>
      <c r="D216" s="225" t="s">
        <v>615</v>
      </c>
      <c r="E216" s="226" t="s">
        <v>1876</v>
      </c>
      <c r="F216" s="227" t="s">
        <v>1877</v>
      </c>
      <c r="G216" s="228" t="s">
        <v>666</v>
      </c>
      <c r="H216" s="229">
        <v>1</v>
      </c>
      <c r="I216" s="230"/>
      <c r="J216" s="231">
        <f>ROUND(I216*H216,2)</f>
        <v>0</v>
      </c>
      <c r="K216" s="227" t="s">
        <v>180</v>
      </c>
      <c r="L216" s="232"/>
      <c r="M216" s="233" t="s">
        <v>3</v>
      </c>
      <c r="N216" s="234" t="s">
        <v>43</v>
      </c>
      <c r="O216" s="74"/>
      <c r="P216" s="185">
        <f>O216*H216</f>
        <v>0</v>
      </c>
      <c r="Q216" s="185">
        <v>0.012</v>
      </c>
      <c r="R216" s="185">
        <f>Q216*H216</f>
        <v>0.012</v>
      </c>
      <c r="S216" s="185">
        <v>0</v>
      </c>
      <c r="T216" s="18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187" t="s">
        <v>218</v>
      </c>
      <c r="AT216" s="187" t="s">
        <v>615</v>
      </c>
      <c r="AU216" s="187" t="s">
        <v>81</v>
      </c>
      <c r="AY216" s="21" t="s">
        <v>174</v>
      </c>
      <c r="BE216" s="188">
        <f>IF(N216="základní",J216,0)</f>
        <v>0</v>
      </c>
      <c r="BF216" s="188">
        <f>IF(N216="snížená",J216,0)</f>
        <v>0</v>
      </c>
      <c r="BG216" s="188">
        <f>IF(N216="zákl. přenesená",J216,0)</f>
        <v>0</v>
      </c>
      <c r="BH216" s="188">
        <f>IF(N216="sníž. přenesená",J216,0)</f>
        <v>0</v>
      </c>
      <c r="BI216" s="188">
        <f>IF(N216="nulová",J216,0)</f>
        <v>0</v>
      </c>
      <c r="BJ216" s="21" t="s">
        <v>79</v>
      </c>
      <c r="BK216" s="188">
        <f>ROUND(I216*H216,2)</f>
        <v>0</v>
      </c>
      <c r="BL216" s="21" t="s">
        <v>111</v>
      </c>
      <c r="BM216" s="187" t="s">
        <v>1878</v>
      </c>
    </row>
    <row r="217" s="2" customFormat="1">
      <c r="A217" s="40"/>
      <c r="B217" s="175"/>
      <c r="C217" s="176" t="s">
        <v>682</v>
      </c>
      <c r="D217" s="176" t="s">
        <v>176</v>
      </c>
      <c r="E217" s="177" t="s">
        <v>1879</v>
      </c>
      <c r="F217" s="178" t="s">
        <v>1880</v>
      </c>
      <c r="G217" s="179" t="s">
        <v>210</v>
      </c>
      <c r="H217" s="180">
        <v>1.825</v>
      </c>
      <c r="I217" s="181"/>
      <c r="J217" s="182">
        <f>ROUND(I217*H217,2)</f>
        <v>0</v>
      </c>
      <c r="K217" s="178" t="s">
        <v>180</v>
      </c>
      <c r="L217" s="41"/>
      <c r="M217" s="183" t="s">
        <v>3</v>
      </c>
      <c r="N217" s="184" t="s">
        <v>43</v>
      </c>
      <c r="O217" s="74"/>
      <c r="P217" s="185">
        <f>O217*H217</f>
        <v>0</v>
      </c>
      <c r="Q217" s="185">
        <v>0.00067000000000000002</v>
      </c>
      <c r="R217" s="185">
        <f>Q217*H217</f>
        <v>0.0012227500000000001</v>
      </c>
      <c r="S217" s="185">
        <v>0.031</v>
      </c>
      <c r="T217" s="186">
        <f>S217*H217</f>
        <v>0.056575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187" t="s">
        <v>111</v>
      </c>
      <c r="AT217" s="187" t="s">
        <v>176</v>
      </c>
      <c r="AU217" s="187" t="s">
        <v>81</v>
      </c>
      <c r="AY217" s="21" t="s">
        <v>174</v>
      </c>
      <c r="BE217" s="188">
        <f>IF(N217="základní",J217,0)</f>
        <v>0</v>
      </c>
      <c r="BF217" s="188">
        <f>IF(N217="snížená",J217,0)</f>
        <v>0</v>
      </c>
      <c r="BG217" s="188">
        <f>IF(N217="zákl. přenesená",J217,0)</f>
        <v>0</v>
      </c>
      <c r="BH217" s="188">
        <f>IF(N217="sníž. přenesená",J217,0)</f>
        <v>0</v>
      </c>
      <c r="BI217" s="188">
        <f>IF(N217="nulová",J217,0)</f>
        <v>0</v>
      </c>
      <c r="BJ217" s="21" t="s">
        <v>79</v>
      </c>
      <c r="BK217" s="188">
        <f>ROUND(I217*H217,2)</f>
        <v>0</v>
      </c>
      <c r="BL217" s="21" t="s">
        <v>111</v>
      </c>
      <c r="BM217" s="187" t="s">
        <v>1881</v>
      </c>
    </row>
    <row r="218" s="15" customFormat="1">
      <c r="A218" s="15"/>
      <c r="B218" s="210"/>
      <c r="C218" s="15"/>
      <c r="D218" s="189" t="s">
        <v>184</v>
      </c>
      <c r="E218" s="211" t="s">
        <v>3</v>
      </c>
      <c r="F218" s="212" t="s">
        <v>1882</v>
      </c>
      <c r="G218" s="15"/>
      <c r="H218" s="211" t="s">
        <v>3</v>
      </c>
      <c r="I218" s="213"/>
      <c r="J218" s="15"/>
      <c r="K218" s="15"/>
      <c r="L218" s="210"/>
      <c r="M218" s="214"/>
      <c r="N218" s="215"/>
      <c r="O218" s="215"/>
      <c r="P218" s="215"/>
      <c r="Q218" s="215"/>
      <c r="R218" s="215"/>
      <c r="S218" s="215"/>
      <c r="T218" s="21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11" t="s">
        <v>184</v>
      </c>
      <c r="AU218" s="211" t="s">
        <v>81</v>
      </c>
      <c r="AV218" s="15" t="s">
        <v>79</v>
      </c>
      <c r="AW218" s="15" t="s">
        <v>33</v>
      </c>
      <c r="AX218" s="15" t="s">
        <v>72</v>
      </c>
      <c r="AY218" s="211" t="s">
        <v>174</v>
      </c>
    </row>
    <row r="219" s="13" customFormat="1">
      <c r="A219" s="13"/>
      <c r="B219" s="194"/>
      <c r="C219" s="13"/>
      <c r="D219" s="189" t="s">
        <v>184</v>
      </c>
      <c r="E219" s="195" t="s">
        <v>3</v>
      </c>
      <c r="F219" s="196" t="s">
        <v>1883</v>
      </c>
      <c r="G219" s="13"/>
      <c r="H219" s="197">
        <v>1.825</v>
      </c>
      <c r="I219" s="198"/>
      <c r="J219" s="13"/>
      <c r="K219" s="13"/>
      <c r="L219" s="194"/>
      <c r="M219" s="199"/>
      <c r="N219" s="200"/>
      <c r="O219" s="200"/>
      <c r="P219" s="200"/>
      <c r="Q219" s="200"/>
      <c r="R219" s="200"/>
      <c r="S219" s="200"/>
      <c r="T219" s="20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5" t="s">
        <v>184</v>
      </c>
      <c r="AU219" s="195" t="s">
        <v>81</v>
      </c>
      <c r="AV219" s="13" t="s">
        <v>81</v>
      </c>
      <c r="AW219" s="13" t="s">
        <v>33</v>
      </c>
      <c r="AX219" s="13" t="s">
        <v>72</v>
      </c>
      <c r="AY219" s="195" t="s">
        <v>174</v>
      </c>
    </row>
    <row r="220" s="14" customFormat="1">
      <c r="A220" s="14"/>
      <c r="B220" s="202"/>
      <c r="C220" s="14"/>
      <c r="D220" s="189" t="s">
        <v>184</v>
      </c>
      <c r="E220" s="203" t="s">
        <v>3</v>
      </c>
      <c r="F220" s="204" t="s">
        <v>187</v>
      </c>
      <c r="G220" s="14"/>
      <c r="H220" s="205">
        <v>1.825</v>
      </c>
      <c r="I220" s="206"/>
      <c r="J220" s="14"/>
      <c r="K220" s="14"/>
      <c r="L220" s="202"/>
      <c r="M220" s="207"/>
      <c r="N220" s="208"/>
      <c r="O220" s="208"/>
      <c r="P220" s="208"/>
      <c r="Q220" s="208"/>
      <c r="R220" s="208"/>
      <c r="S220" s="208"/>
      <c r="T220" s="20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03" t="s">
        <v>184</v>
      </c>
      <c r="AU220" s="203" t="s">
        <v>81</v>
      </c>
      <c r="AV220" s="14" t="s">
        <v>111</v>
      </c>
      <c r="AW220" s="14" t="s">
        <v>33</v>
      </c>
      <c r="AX220" s="14" t="s">
        <v>79</v>
      </c>
      <c r="AY220" s="203" t="s">
        <v>174</v>
      </c>
    </row>
    <row r="221" s="12" customFormat="1" ht="22.8" customHeight="1">
      <c r="A221" s="12"/>
      <c r="B221" s="162"/>
      <c r="C221" s="12"/>
      <c r="D221" s="163" t="s">
        <v>71</v>
      </c>
      <c r="E221" s="173" t="s">
        <v>898</v>
      </c>
      <c r="F221" s="173" t="s">
        <v>899</v>
      </c>
      <c r="G221" s="12"/>
      <c r="H221" s="12"/>
      <c r="I221" s="165"/>
      <c r="J221" s="174">
        <f>BK221</f>
        <v>0</v>
      </c>
      <c r="K221" s="12"/>
      <c r="L221" s="162"/>
      <c r="M221" s="167"/>
      <c r="N221" s="168"/>
      <c r="O221" s="168"/>
      <c r="P221" s="169">
        <f>P222</f>
        <v>0</v>
      </c>
      <c r="Q221" s="168"/>
      <c r="R221" s="169">
        <f>R222</f>
        <v>0</v>
      </c>
      <c r="S221" s="168"/>
      <c r="T221" s="170">
        <f>T222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163" t="s">
        <v>79</v>
      </c>
      <c r="AT221" s="171" t="s">
        <v>71</v>
      </c>
      <c r="AU221" s="171" t="s">
        <v>79</v>
      </c>
      <c r="AY221" s="163" t="s">
        <v>174</v>
      </c>
      <c r="BK221" s="172">
        <f>BK222</f>
        <v>0</v>
      </c>
    </row>
    <row r="222" s="2" customFormat="1" ht="33" customHeight="1">
      <c r="A222" s="40"/>
      <c r="B222" s="175"/>
      <c r="C222" s="176" t="s">
        <v>686</v>
      </c>
      <c r="D222" s="176" t="s">
        <v>176</v>
      </c>
      <c r="E222" s="177" t="s">
        <v>1884</v>
      </c>
      <c r="F222" s="178" t="s">
        <v>1885</v>
      </c>
      <c r="G222" s="179" t="s">
        <v>604</v>
      </c>
      <c r="H222" s="180">
        <v>75.066000000000002</v>
      </c>
      <c r="I222" s="181"/>
      <c r="J222" s="182">
        <f>ROUND(I222*H222,2)</f>
        <v>0</v>
      </c>
      <c r="K222" s="178" t="s">
        <v>180</v>
      </c>
      <c r="L222" s="41"/>
      <c r="M222" s="183" t="s">
        <v>3</v>
      </c>
      <c r="N222" s="184" t="s">
        <v>43</v>
      </c>
      <c r="O222" s="74"/>
      <c r="P222" s="185">
        <f>O222*H222</f>
        <v>0</v>
      </c>
      <c r="Q222" s="185">
        <v>0</v>
      </c>
      <c r="R222" s="185">
        <f>Q222*H222</f>
        <v>0</v>
      </c>
      <c r="S222" s="185">
        <v>0</v>
      </c>
      <c r="T222" s="18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187" t="s">
        <v>111</v>
      </c>
      <c r="AT222" s="187" t="s">
        <v>176</v>
      </c>
      <c r="AU222" s="187" t="s">
        <v>81</v>
      </c>
      <c r="AY222" s="21" t="s">
        <v>174</v>
      </c>
      <c r="BE222" s="188">
        <f>IF(N222="základní",J222,0)</f>
        <v>0</v>
      </c>
      <c r="BF222" s="188">
        <f>IF(N222="snížená",J222,0)</f>
        <v>0</v>
      </c>
      <c r="BG222" s="188">
        <f>IF(N222="zákl. přenesená",J222,0)</f>
        <v>0</v>
      </c>
      <c r="BH222" s="188">
        <f>IF(N222="sníž. přenesená",J222,0)</f>
        <v>0</v>
      </c>
      <c r="BI222" s="188">
        <f>IF(N222="nulová",J222,0)</f>
        <v>0</v>
      </c>
      <c r="BJ222" s="21" t="s">
        <v>79</v>
      </c>
      <c r="BK222" s="188">
        <f>ROUND(I222*H222,2)</f>
        <v>0</v>
      </c>
      <c r="BL222" s="21" t="s">
        <v>111</v>
      </c>
      <c r="BM222" s="187" t="s">
        <v>1886</v>
      </c>
    </row>
    <row r="223" s="12" customFormat="1" ht="25.92" customHeight="1">
      <c r="A223" s="12"/>
      <c r="B223" s="162"/>
      <c r="C223" s="12"/>
      <c r="D223" s="163" t="s">
        <v>71</v>
      </c>
      <c r="E223" s="164" t="s">
        <v>1428</v>
      </c>
      <c r="F223" s="164" t="s">
        <v>1429</v>
      </c>
      <c r="G223" s="12"/>
      <c r="H223" s="12"/>
      <c r="I223" s="165"/>
      <c r="J223" s="166">
        <f>BK223</f>
        <v>0</v>
      </c>
      <c r="K223" s="12"/>
      <c r="L223" s="162"/>
      <c r="M223" s="167"/>
      <c r="N223" s="168"/>
      <c r="O223" s="168"/>
      <c r="P223" s="169">
        <f>P224+P239+P260+P275+P285+P288+P295+P341+P347+P376+P388</f>
        <v>0</v>
      </c>
      <c r="Q223" s="168"/>
      <c r="R223" s="169">
        <f>R224+R239+R260+R275+R285+R288+R295+R341+R347+R376+R388</f>
        <v>5.0029468300000008</v>
      </c>
      <c r="S223" s="168"/>
      <c r="T223" s="170">
        <f>T224+T239+T260+T275+T285+T288+T295+T341+T347+T376+T388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163" t="s">
        <v>81</v>
      </c>
      <c r="AT223" s="171" t="s">
        <v>71</v>
      </c>
      <c r="AU223" s="171" t="s">
        <v>72</v>
      </c>
      <c r="AY223" s="163" t="s">
        <v>174</v>
      </c>
      <c r="BK223" s="172">
        <f>BK224+BK239+BK260+BK275+BK285+BK288+BK295+BK341+BK347+BK376+BK388</f>
        <v>0</v>
      </c>
    </row>
    <row r="224" s="12" customFormat="1" ht="22.8" customHeight="1">
      <c r="A224" s="12"/>
      <c r="B224" s="162"/>
      <c r="C224" s="12"/>
      <c r="D224" s="163" t="s">
        <v>71</v>
      </c>
      <c r="E224" s="173" t="s">
        <v>1887</v>
      </c>
      <c r="F224" s="173" t="s">
        <v>1888</v>
      </c>
      <c r="G224" s="12"/>
      <c r="H224" s="12"/>
      <c r="I224" s="165"/>
      <c r="J224" s="174">
        <f>BK224</f>
        <v>0</v>
      </c>
      <c r="K224" s="12"/>
      <c r="L224" s="162"/>
      <c r="M224" s="167"/>
      <c r="N224" s="168"/>
      <c r="O224" s="168"/>
      <c r="P224" s="169">
        <f>SUM(P225:P238)</f>
        <v>0</v>
      </c>
      <c r="Q224" s="168"/>
      <c r="R224" s="169">
        <f>SUM(R225:R238)</f>
        <v>0.025488</v>
      </c>
      <c r="S224" s="168"/>
      <c r="T224" s="170">
        <f>SUM(T225:T238)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63" t="s">
        <v>81</v>
      </c>
      <c r="AT224" s="171" t="s">
        <v>71</v>
      </c>
      <c r="AU224" s="171" t="s">
        <v>79</v>
      </c>
      <c r="AY224" s="163" t="s">
        <v>174</v>
      </c>
      <c r="BK224" s="172">
        <f>SUM(BK225:BK238)</f>
        <v>0</v>
      </c>
    </row>
    <row r="225" s="2" customFormat="1" ht="21.75" customHeight="1">
      <c r="A225" s="40"/>
      <c r="B225" s="175"/>
      <c r="C225" s="176" t="s">
        <v>690</v>
      </c>
      <c r="D225" s="176" t="s">
        <v>176</v>
      </c>
      <c r="E225" s="177" t="s">
        <v>1889</v>
      </c>
      <c r="F225" s="178" t="s">
        <v>1890</v>
      </c>
      <c r="G225" s="179" t="s">
        <v>179</v>
      </c>
      <c r="H225" s="180">
        <v>23.010000000000002</v>
      </c>
      <c r="I225" s="181"/>
      <c r="J225" s="182">
        <f>ROUND(I225*H225,2)</f>
        <v>0</v>
      </c>
      <c r="K225" s="178" t="s">
        <v>180</v>
      </c>
      <c r="L225" s="41"/>
      <c r="M225" s="183" t="s">
        <v>3</v>
      </c>
      <c r="N225" s="184" t="s">
        <v>43</v>
      </c>
      <c r="O225" s="74"/>
      <c r="P225" s="185">
        <f>O225*H225</f>
        <v>0</v>
      </c>
      <c r="Q225" s="185">
        <v>0</v>
      </c>
      <c r="R225" s="185">
        <f>Q225*H225</f>
        <v>0</v>
      </c>
      <c r="S225" s="185">
        <v>0</v>
      </c>
      <c r="T225" s="18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187" t="s">
        <v>351</v>
      </c>
      <c r="AT225" s="187" t="s">
        <v>176</v>
      </c>
      <c r="AU225" s="187" t="s">
        <v>81</v>
      </c>
      <c r="AY225" s="21" t="s">
        <v>174</v>
      </c>
      <c r="BE225" s="188">
        <f>IF(N225="základní",J225,0)</f>
        <v>0</v>
      </c>
      <c r="BF225" s="188">
        <f>IF(N225="snížená",J225,0)</f>
        <v>0</v>
      </c>
      <c r="BG225" s="188">
        <f>IF(N225="zákl. přenesená",J225,0)</f>
        <v>0</v>
      </c>
      <c r="BH225" s="188">
        <f>IF(N225="sníž. přenesená",J225,0)</f>
        <v>0</v>
      </c>
      <c r="BI225" s="188">
        <f>IF(N225="nulová",J225,0)</f>
        <v>0</v>
      </c>
      <c r="BJ225" s="21" t="s">
        <v>79</v>
      </c>
      <c r="BK225" s="188">
        <f>ROUND(I225*H225,2)</f>
        <v>0</v>
      </c>
      <c r="BL225" s="21" t="s">
        <v>351</v>
      </c>
      <c r="BM225" s="187" t="s">
        <v>1891</v>
      </c>
    </row>
    <row r="226" s="13" customFormat="1">
      <c r="A226" s="13"/>
      <c r="B226" s="194"/>
      <c r="C226" s="13"/>
      <c r="D226" s="189" t="s">
        <v>184</v>
      </c>
      <c r="E226" s="195" t="s">
        <v>3</v>
      </c>
      <c r="F226" s="196" t="s">
        <v>1892</v>
      </c>
      <c r="G226" s="13"/>
      <c r="H226" s="197">
        <v>23.010000000000002</v>
      </c>
      <c r="I226" s="198"/>
      <c r="J226" s="13"/>
      <c r="K226" s="13"/>
      <c r="L226" s="194"/>
      <c r="M226" s="199"/>
      <c r="N226" s="200"/>
      <c r="O226" s="200"/>
      <c r="P226" s="200"/>
      <c r="Q226" s="200"/>
      <c r="R226" s="200"/>
      <c r="S226" s="200"/>
      <c r="T226" s="20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5" t="s">
        <v>184</v>
      </c>
      <c r="AU226" s="195" t="s">
        <v>81</v>
      </c>
      <c r="AV226" s="13" t="s">
        <v>81</v>
      </c>
      <c r="AW226" s="13" t="s">
        <v>33</v>
      </c>
      <c r="AX226" s="13" t="s">
        <v>72</v>
      </c>
      <c r="AY226" s="195" t="s">
        <v>174</v>
      </c>
    </row>
    <row r="227" s="14" customFormat="1">
      <c r="A227" s="14"/>
      <c r="B227" s="202"/>
      <c r="C227" s="14"/>
      <c r="D227" s="189" t="s">
        <v>184</v>
      </c>
      <c r="E227" s="203" t="s">
        <v>3</v>
      </c>
      <c r="F227" s="204" t="s">
        <v>187</v>
      </c>
      <c r="G227" s="14"/>
      <c r="H227" s="205">
        <v>23.010000000000002</v>
      </c>
      <c r="I227" s="206"/>
      <c r="J227" s="14"/>
      <c r="K227" s="14"/>
      <c r="L227" s="202"/>
      <c r="M227" s="207"/>
      <c r="N227" s="208"/>
      <c r="O227" s="208"/>
      <c r="P227" s="208"/>
      <c r="Q227" s="208"/>
      <c r="R227" s="208"/>
      <c r="S227" s="208"/>
      <c r="T227" s="20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03" t="s">
        <v>184</v>
      </c>
      <c r="AU227" s="203" t="s">
        <v>81</v>
      </c>
      <c r="AV227" s="14" t="s">
        <v>111</v>
      </c>
      <c r="AW227" s="14" t="s">
        <v>33</v>
      </c>
      <c r="AX227" s="14" t="s">
        <v>79</v>
      </c>
      <c r="AY227" s="203" t="s">
        <v>174</v>
      </c>
    </row>
    <row r="228" s="2" customFormat="1" ht="16.5" customHeight="1">
      <c r="A228" s="40"/>
      <c r="B228" s="175"/>
      <c r="C228" s="225" t="s">
        <v>696</v>
      </c>
      <c r="D228" s="225" t="s">
        <v>615</v>
      </c>
      <c r="E228" s="226" t="s">
        <v>1893</v>
      </c>
      <c r="F228" s="227" t="s">
        <v>1894</v>
      </c>
      <c r="G228" s="228" t="s">
        <v>604</v>
      </c>
      <c r="H228" s="229">
        <v>0.0070000000000000001</v>
      </c>
      <c r="I228" s="230"/>
      <c r="J228" s="231">
        <f>ROUND(I228*H228,2)</f>
        <v>0</v>
      </c>
      <c r="K228" s="227" t="s">
        <v>180</v>
      </c>
      <c r="L228" s="232"/>
      <c r="M228" s="233" t="s">
        <v>3</v>
      </c>
      <c r="N228" s="234" t="s">
        <v>43</v>
      </c>
      <c r="O228" s="74"/>
      <c r="P228" s="185">
        <f>O228*H228</f>
        <v>0</v>
      </c>
      <c r="Q228" s="185">
        <v>1</v>
      </c>
      <c r="R228" s="185">
        <f>Q228*H228</f>
        <v>0.0070000000000000001</v>
      </c>
      <c r="S228" s="185">
        <v>0</v>
      </c>
      <c r="T228" s="18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187" t="s">
        <v>614</v>
      </c>
      <c r="AT228" s="187" t="s">
        <v>615</v>
      </c>
      <c r="AU228" s="187" t="s">
        <v>81</v>
      </c>
      <c r="AY228" s="21" t="s">
        <v>174</v>
      </c>
      <c r="BE228" s="188">
        <f>IF(N228="základní",J228,0)</f>
        <v>0</v>
      </c>
      <c r="BF228" s="188">
        <f>IF(N228="snížená",J228,0)</f>
        <v>0</v>
      </c>
      <c r="BG228" s="188">
        <f>IF(N228="zákl. přenesená",J228,0)</f>
        <v>0</v>
      </c>
      <c r="BH228" s="188">
        <f>IF(N228="sníž. přenesená",J228,0)</f>
        <v>0</v>
      </c>
      <c r="BI228" s="188">
        <f>IF(N228="nulová",J228,0)</f>
        <v>0</v>
      </c>
      <c r="BJ228" s="21" t="s">
        <v>79</v>
      </c>
      <c r="BK228" s="188">
        <f>ROUND(I228*H228,2)</f>
        <v>0</v>
      </c>
      <c r="BL228" s="21" t="s">
        <v>351</v>
      </c>
      <c r="BM228" s="187" t="s">
        <v>1895</v>
      </c>
    </row>
    <row r="229" s="13" customFormat="1">
      <c r="A229" s="13"/>
      <c r="B229" s="194"/>
      <c r="C229" s="13"/>
      <c r="D229" s="189" t="s">
        <v>184</v>
      </c>
      <c r="E229" s="13"/>
      <c r="F229" s="196" t="s">
        <v>1896</v>
      </c>
      <c r="G229" s="13"/>
      <c r="H229" s="197">
        <v>0.0070000000000000001</v>
      </c>
      <c r="I229" s="198"/>
      <c r="J229" s="13"/>
      <c r="K229" s="13"/>
      <c r="L229" s="194"/>
      <c r="M229" s="199"/>
      <c r="N229" s="200"/>
      <c r="O229" s="200"/>
      <c r="P229" s="200"/>
      <c r="Q229" s="200"/>
      <c r="R229" s="200"/>
      <c r="S229" s="200"/>
      <c r="T229" s="20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5" t="s">
        <v>184</v>
      </c>
      <c r="AU229" s="195" t="s">
        <v>81</v>
      </c>
      <c r="AV229" s="13" t="s">
        <v>81</v>
      </c>
      <c r="AW229" s="13" t="s">
        <v>4</v>
      </c>
      <c r="AX229" s="13" t="s">
        <v>79</v>
      </c>
      <c r="AY229" s="195" t="s">
        <v>174</v>
      </c>
    </row>
    <row r="230" s="2" customFormat="1" ht="16.5" customHeight="1">
      <c r="A230" s="40"/>
      <c r="B230" s="175"/>
      <c r="C230" s="176" t="s">
        <v>701</v>
      </c>
      <c r="D230" s="176" t="s">
        <v>176</v>
      </c>
      <c r="E230" s="177" t="s">
        <v>1897</v>
      </c>
      <c r="F230" s="178" t="s">
        <v>1898</v>
      </c>
      <c r="G230" s="179" t="s">
        <v>179</v>
      </c>
      <c r="H230" s="180">
        <v>46.020000000000003</v>
      </c>
      <c r="I230" s="181"/>
      <c r="J230" s="182">
        <f>ROUND(I230*H230,2)</f>
        <v>0</v>
      </c>
      <c r="K230" s="178" t="s">
        <v>180</v>
      </c>
      <c r="L230" s="41"/>
      <c r="M230" s="183" t="s">
        <v>3</v>
      </c>
      <c r="N230" s="184" t="s">
        <v>43</v>
      </c>
      <c r="O230" s="74"/>
      <c r="P230" s="185">
        <f>O230*H230</f>
        <v>0</v>
      </c>
      <c r="Q230" s="185">
        <v>0.00040000000000000002</v>
      </c>
      <c r="R230" s="185">
        <f>Q230*H230</f>
        <v>0.018408000000000001</v>
      </c>
      <c r="S230" s="185">
        <v>0</v>
      </c>
      <c r="T230" s="18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187" t="s">
        <v>351</v>
      </c>
      <c r="AT230" s="187" t="s">
        <v>176</v>
      </c>
      <c r="AU230" s="187" t="s">
        <v>81</v>
      </c>
      <c r="AY230" s="21" t="s">
        <v>174</v>
      </c>
      <c r="BE230" s="188">
        <f>IF(N230="základní",J230,0)</f>
        <v>0</v>
      </c>
      <c r="BF230" s="188">
        <f>IF(N230="snížená",J230,0)</f>
        <v>0</v>
      </c>
      <c r="BG230" s="188">
        <f>IF(N230="zákl. přenesená",J230,0)</f>
        <v>0</v>
      </c>
      <c r="BH230" s="188">
        <f>IF(N230="sníž. přenesená",J230,0)</f>
        <v>0</v>
      </c>
      <c r="BI230" s="188">
        <f>IF(N230="nulová",J230,0)</f>
        <v>0</v>
      </c>
      <c r="BJ230" s="21" t="s">
        <v>79</v>
      </c>
      <c r="BK230" s="188">
        <f>ROUND(I230*H230,2)</f>
        <v>0</v>
      </c>
      <c r="BL230" s="21" t="s">
        <v>351</v>
      </c>
      <c r="BM230" s="187" t="s">
        <v>1899</v>
      </c>
    </row>
    <row r="231" s="15" customFormat="1">
      <c r="A231" s="15"/>
      <c r="B231" s="210"/>
      <c r="C231" s="15"/>
      <c r="D231" s="189" t="s">
        <v>184</v>
      </c>
      <c r="E231" s="211" t="s">
        <v>3</v>
      </c>
      <c r="F231" s="212" t="s">
        <v>1900</v>
      </c>
      <c r="G231" s="15"/>
      <c r="H231" s="211" t="s">
        <v>3</v>
      </c>
      <c r="I231" s="213"/>
      <c r="J231" s="15"/>
      <c r="K231" s="15"/>
      <c r="L231" s="210"/>
      <c r="M231" s="214"/>
      <c r="N231" s="215"/>
      <c r="O231" s="215"/>
      <c r="P231" s="215"/>
      <c r="Q231" s="215"/>
      <c r="R231" s="215"/>
      <c r="S231" s="215"/>
      <c r="T231" s="216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11" t="s">
        <v>184</v>
      </c>
      <c r="AU231" s="211" t="s">
        <v>81</v>
      </c>
      <c r="AV231" s="15" t="s">
        <v>79</v>
      </c>
      <c r="AW231" s="15" t="s">
        <v>33</v>
      </c>
      <c r="AX231" s="15" t="s">
        <v>72</v>
      </c>
      <c r="AY231" s="211" t="s">
        <v>174</v>
      </c>
    </row>
    <row r="232" s="13" customFormat="1">
      <c r="A232" s="13"/>
      <c r="B232" s="194"/>
      <c r="C232" s="13"/>
      <c r="D232" s="189" t="s">
        <v>184</v>
      </c>
      <c r="E232" s="195" t="s">
        <v>3</v>
      </c>
      <c r="F232" s="196" t="s">
        <v>1901</v>
      </c>
      <c r="G232" s="13"/>
      <c r="H232" s="197">
        <v>46.020000000000003</v>
      </c>
      <c r="I232" s="198"/>
      <c r="J232" s="13"/>
      <c r="K232" s="13"/>
      <c r="L232" s="194"/>
      <c r="M232" s="199"/>
      <c r="N232" s="200"/>
      <c r="O232" s="200"/>
      <c r="P232" s="200"/>
      <c r="Q232" s="200"/>
      <c r="R232" s="200"/>
      <c r="S232" s="200"/>
      <c r="T232" s="20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5" t="s">
        <v>184</v>
      </c>
      <c r="AU232" s="195" t="s">
        <v>81</v>
      </c>
      <c r="AV232" s="13" t="s">
        <v>81</v>
      </c>
      <c r="AW232" s="13" t="s">
        <v>33</v>
      </c>
      <c r="AX232" s="13" t="s">
        <v>72</v>
      </c>
      <c r="AY232" s="195" t="s">
        <v>174</v>
      </c>
    </row>
    <row r="233" s="14" customFormat="1">
      <c r="A233" s="14"/>
      <c r="B233" s="202"/>
      <c r="C233" s="14"/>
      <c r="D233" s="189" t="s">
        <v>184</v>
      </c>
      <c r="E233" s="203" t="s">
        <v>3</v>
      </c>
      <c r="F233" s="204" t="s">
        <v>187</v>
      </c>
      <c r="G233" s="14"/>
      <c r="H233" s="205">
        <v>46.020000000000003</v>
      </c>
      <c r="I233" s="206"/>
      <c r="J233" s="14"/>
      <c r="K233" s="14"/>
      <c r="L233" s="202"/>
      <c r="M233" s="207"/>
      <c r="N233" s="208"/>
      <c r="O233" s="208"/>
      <c r="P233" s="208"/>
      <c r="Q233" s="208"/>
      <c r="R233" s="208"/>
      <c r="S233" s="208"/>
      <c r="T233" s="20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03" t="s">
        <v>184</v>
      </c>
      <c r="AU233" s="203" t="s">
        <v>81</v>
      </c>
      <c r="AV233" s="14" t="s">
        <v>111</v>
      </c>
      <c r="AW233" s="14" t="s">
        <v>33</v>
      </c>
      <c r="AX233" s="14" t="s">
        <v>79</v>
      </c>
      <c r="AY233" s="203" t="s">
        <v>174</v>
      </c>
    </row>
    <row r="234" s="2" customFormat="1">
      <c r="A234" s="40"/>
      <c r="B234" s="175"/>
      <c r="C234" s="225" t="s">
        <v>705</v>
      </c>
      <c r="D234" s="225" t="s">
        <v>615</v>
      </c>
      <c r="E234" s="226" t="s">
        <v>1902</v>
      </c>
      <c r="F234" s="227" t="s">
        <v>1903</v>
      </c>
      <c r="G234" s="228" t="s">
        <v>179</v>
      </c>
      <c r="H234" s="229">
        <v>0.016</v>
      </c>
      <c r="I234" s="230"/>
      <c r="J234" s="231">
        <f>ROUND(I234*H234,2)</f>
        <v>0</v>
      </c>
      <c r="K234" s="227" t="s">
        <v>180</v>
      </c>
      <c r="L234" s="232"/>
      <c r="M234" s="233" t="s">
        <v>3</v>
      </c>
      <c r="N234" s="234" t="s">
        <v>43</v>
      </c>
      <c r="O234" s="74"/>
      <c r="P234" s="185">
        <f>O234*H234</f>
        <v>0</v>
      </c>
      <c r="Q234" s="185">
        <v>0.0050000000000000001</v>
      </c>
      <c r="R234" s="185">
        <f>Q234*H234</f>
        <v>8.0000000000000007E-05</v>
      </c>
      <c r="S234" s="185">
        <v>0</v>
      </c>
      <c r="T234" s="18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187" t="s">
        <v>614</v>
      </c>
      <c r="AT234" s="187" t="s">
        <v>615</v>
      </c>
      <c r="AU234" s="187" t="s">
        <v>81</v>
      </c>
      <c r="AY234" s="21" t="s">
        <v>174</v>
      </c>
      <c r="BE234" s="188">
        <f>IF(N234="základní",J234,0)</f>
        <v>0</v>
      </c>
      <c r="BF234" s="188">
        <f>IF(N234="snížená",J234,0)</f>
        <v>0</v>
      </c>
      <c r="BG234" s="188">
        <f>IF(N234="zákl. přenesená",J234,0)</f>
        <v>0</v>
      </c>
      <c r="BH234" s="188">
        <f>IF(N234="sníž. přenesená",J234,0)</f>
        <v>0</v>
      </c>
      <c r="BI234" s="188">
        <f>IF(N234="nulová",J234,0)</f>
        <v>0</v>
      </c>
      <c r="BJ234" s="21" t="s">
        <v>79</v>
      </c>
      <c r="BK234" s="188">
        <f>ROUND(I234*H234,2)</f>
        <v>0</v>
      </c>
      <c r="BL234" s="21" t="s">
        <v>351</v>
      </c>
      <c r="BM234" s="187" t="s">
        <v>1904</v>
      </c>
    </row>
    <row r="235" s="13" customFormat="1">
      <c r="A235" s="13"/>
      <c r="B235" s="194"/>
      <c r="C235" s="13"/>
      <c r="D235" s="189" t="s">
        <v>184</v>
      </c>
      <c r="E235" s="195" t="s">
        <v>3</v>
      </c>
      <c r="F235" s="196" t="s">
        <v>1905</v>
      </c>
      <c r="G235" s="13"/>
      <c r="H235" s="197">
        <v>52.923000000000002</v>
      </c>
      <c r="I235" s="198"/>
      <c r="J235" s="13"/>
      <c r="K235" s="13"/>
      <c r="L235" s="194"/>
      <c r="M235" s="199"/>
      <c r="N235" s="200"/>
      <c r="O235" s="200"/>
      <c r="P235" s="200"/>
      <c r="Q235" s="200"/>
      <c r="R235" s="200"/>
      <c r="S235" s="200"/>
      <c r="T235" s="20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95" t="s">
        <v>184</v>
      </c>
      <c r="AU235" s="195" t="s">
        <v>81</v>
      </c>
      <c r="AV235" s="13" t="s">
        <v>81</v>
      </c>
      <c r="AW235" s="13" t="s">
        <v>33</v>
      </c>
      <c r="AX235" s="13" t="s">
        <v>72</v>
      </c>
      <c r="AY235" s="195" t="s">
        <v>174</v>
      </c>
    </row>
    <row r="236" s="14" customFormat="1">
      <c r="A236" s="14"/>
      <c r="B236" s="202"/>
      <c r="C236" s="14"/>
      <c r="D236" s="189" t="s">
        <v>184</v>
      </c>
      <c r="E236" s="203" t="s">
        <v>3</v>
      </c>
      <c r="F236" s="204" t="s">
        <v>187</v>
      </c>
      <c r="G236" s="14"/>
      <c r="H236" s="205">
        <v>52.923000000000002</v>
      </c>
      <c r="I236" s="206"/>
      <c r="J236" s="14"/>
      <c r="K236" s="14"/>
      <c r="L236" s="202"/>
      <c r="M236" s="207"/>
      <c r="N236" s="208"/>
      <c r="O236" s="208"/>
      <c r="P236" s="208"/>
      <c r="Q236" s="208"/>
      <c r="R236" s="208"/>
      <c r="S236" s="208"/>
      <c r="T236" s="20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03" t="s">
        <v>184</v>
      </c>
      <c r="AU236" s="203" t="s">
        <v>81</v>
      </c>
      <c r="AV236" s="14" t="s">
        <v>111</v>
      </c>
      <c r="AW236" s="14" t="s">
        <v>33</v>
      </c>
      <c r="AX236" s="14" t="s">
        <v>79</v>
      </c>
      <c r="AY236" s="203" t="s">
        <v>174</v>
      </c>
    </row>
    <row r="237" s="13" customFormat="1">
      <c r="A237" s="13"/>
      <c r="B237" s="194"/>
      <c r="C237" s="13"/>
      <c r="D237" s="189" t="s">
        <v>184</v>
      </c>
      <c r="E237" s="13"/>
      <c r="F237" s="196" t="s">
        <v>1906</v>
      </c>
      <c r="G237" s="13"/>
      <c r="H237" s="197">
        <v>0.016</v>
      </c>
      <c r="I237" s="198"/>
      <c r="J237" s="13"/>
      <c r="K237" s="13"/>
      <c r="L237" s="194"/>
      <c r="M237" s="199"/>
      <c r="N237" s="200"/>
      <c r="O237" s="200"/>
      <c r="P237" s="200"/>
      <c r="Q237" s="200"/>
      <c r="R237" s="200"/>
      <c r="S237" s="200"/>
      <c r="T237" s="20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5" t="s">
        <v>184</v>
      </c>
      <c r="AU237" s="195" t="s">
        <v>81</v>
      </c>
      <c r="AV237" s="13" t="s">
        <v>81</v>
      </c>
      <c r="AW237" s="13" t="s">
        <v>4</v>
      </c>
      <c r="AX237" s="13" t="s">
        <v>79</v>
      </c>
      <c r="AY237" s="195" t="s">
        <v>174</v>
      </c>
    </row>
    <row r="238" s="2" customFormat="1">
      <c r="A238" s="40"/>
      <c r="B238" s="175"/>
      <c r="C238" s="176" t="s">
        <v>709</v>
      </c>
      <c r="D238" s="176" t="s">
        <v>176</v>
      </c>
      <c r="E238" s="177" t="s">
        <v>1907</v>
      </c>
      <c r="F238" s="178" t="s">
        <v>1908</v>
      </c>
      <c r="G238" s="179" t="s">
        <v>1451</v>
      </c>
      <c r="H238" s="240"/>
      <c r="I238" s="181"/>
      <c r="J238" s="182">
        <f>ROUND(I238*H238,2)</f>
        <v>0</v>
      </c>
      <c r="K238" s="178" t="s">
        <v>180</v>
      </c>
      <c r="L238" s="41"/>
      <c r="M238" s="183" t="s">
        <v>3</v>
      </c>
      <c r="N238" s="184" t="s">
        <v>43</v>
      </c>
      <c r="O238" s="74"/>
      <c r="P238" s="185">
        <f>O238*H238</f>
        <v>0</v>
      </c>
      <c r="Q238" s="185">
        <v>0</v>
      </c>
      <c r="R238" s="185">
        <f>Q238*H238</f>
        <v>0</v>
      </c>
      <c r="S238" s="185">
        <v>0</v>
      </c>
      <c r="T238" s="18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187" t="s">
        <v>351</v>
      </c>
      <c r="AT238" s="187" t="s">
        <v>176</v>
      </c>
      <c r="AU238" s="187" t="s">
        <v>81</v>
      </c>
      <c r="AY238" s="21" t="s">
        <v>174</v>
      </c>
      <c r="BE238" s="188">
        <f>IF(N238="základní",J238,0)</f>
        <v>0</v>
      </c>
      <c r="BF238" s="188">
        <f>IF(N238="snížená",J238,0)</f>
        <v>0</v>
      </c>
      <c r="BG238" s="188">
        <f>IF(N238="zákl. přenesená",J238,0)</f>
        <v>0</v>
      </c>
      <c r="BH238" s="188">
        <f>IF(N238="sníž. přenesená",J238,0)</f>
        <v>0</v>
      </c>
      <c r="BI238" s="188">
        <f>IF(N238="nulová",J238,0)</f>
        <v>0</v>
      </c>
      <c r="BJ238" s="21" t="s">
        <v>79</v>
      </c>
      <c r="BK238" s="188">
        <f>ROUND(I238*H238,2)</f>
        <v>0</v>
      </c>
      <c r="BL238" s="21" t="s">
        <v>351</v>
      </c>
      <c r="BM238" s="187" t="s">
        <v>1909</v>
      </c>
    </row>
    <row r="239" s="12" customFormat="1" ht="22.8" customHeight="1">
      <c r="A239" s="12"/>
      <c r="B239" s="162"/>
      <c r="C239" s="12"/>
      <c r="D239" s="163" t="s">
        <v>71</v>
      </c>
      <c r="E239" s="173" t="s">
        <v>1910</v>
      </c>
      <c r="F239" s="173" t="s">
        <v>1911</v>
      </c>
      <c r="G239" s="12"/>
      <c r="H239" s="12"/>
      <c r="I239" s="165"/>
      <c r="J239" s="174">
        <f>BK239</f>
        <v>0</v>
      </c>
      <c r="K239" s="12"/>
      <c r="L239" s="162"/>
      <c r="M239" s="167"/>
      <c r="N239" s="168"/>
      <c r="O239" s="168"/>
      <c r="P239" s="169">
        <f>SUM(P240:P259)</f>
        <v>0</v>
      </c>
      <c r="Q239" s="168"/>
      <c r="R239" s="169">
        <f>SUM(R240:R259)</f>
        <v>0.69937819999999995</v>
      </c>
      <c r="S239" s="168"/>
      <c r="T239" s="170">
        <f>SUM(T240:T259)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163" t="s">
        <v>81</v>
      </c>
      <c r="AT239" s="171" t="s">
        <v>71</v>
      </c>
      <c r="AU239" s="171" t="s">
        <v>79</v>
      </c>
      <c r="AY239" s="163" t="s">
        <v>174</v>
      </c>
      <c r="BK239" s="172">
        <f>SUM(BK240:BK259)</f>
        <v>0</v>
      </c>
    </row>
    <row r="240" s="2" customFormat="1">
      <c r="A240" s="40"/>
      <c r="B240" s="175"/>
      <c r="C240" s="176" t="s">
        <v>713</v>
      </c>
      <c r="D240" s="176" t="s">
        <v>176</v>
      </c>
      <c r="E240" s="177" t="s">
        <v>1912</v>
      </c>
      <c r="F240" s="178" t="s">
        <v>1913</v>
      </c>
      <c r="G240" s="179" t="s">
        <v>179</v>
      </c>
      <c r="H240" s="180">
        <v>77.760000000000005</v>
      </c>
      <c r="I240" s="181"/>
      <c r="J240" s="182">
        <f>ROUND(I240*H240,2)</f>
        <v>0</v>
      </c>
      <c r="K240" s="178" t="s">
        <v>180</v>
      </c>
      <c r="L240" s="41"/>
      <c r="M240" s="183" t="s">
        <v>3</v>
      </c>
      <c r="N240" s="184" t="s">
        <v>43</v>
      </c>
      <c r="O240" s="74"/>
      <c r="P240" s="185">
        <f>O240*H240</f>
        <v>0</v>
      </c>
      <c r="Q240" s="185">
        <v>0</v>
      </c>
      <c r="R240" s="185">
        <f>Q240*H240</f>
        <v>0</v>
      </c>
      <c r="S240" s="185">
        <v>0</v>
      </c>
      <c r="T240" s="18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187" t="s">
        <v>351</v>
      </c>
      <c r="AT240" s="187" t="s">
        <v>176</v>
      </c>
      <c r="AU240" s="187" t="s">
        <v>81</v>
      </c>
      <c r="AY240" s="21" t="s">
        <v>174</v>
      </c>
      <c r="BE240" s="188">
        <f>IF(N240="základní",J240,0)</f>
        <v>0</v>
      </c>
      <c r="BF240" s="188">
        <f>IF(N240="snížená",J240,0)</f>
        <v>0</v>
      </c>
      <c r="BG240" s="188">
        <f>IF(N240="zákl. přenesená",J240,0)</f>
        <v>0</v>
      </c>
      <c r="BH240" s="188">
        <f>IF(N240="sníž. přenesená",J240,0)</f>
        <v>0</v>
      </c>
      <c r="BI240" s="188">
        <f>IF(N240="nulová",J240,0)</f>
        <v>0</v>
      </c>
      <c r="BJ240" s="21" t="s">
        <v>79</v>
      </c>
      <c r="BK240" s="188">
        <f>ROUND(I240*H240,2)</f>
        <v>0</v>
      </c>
      <c r="BL240" s="21" t="s">
        <v>351</v>
      </c>
      <c r="BM240" s="187" t="s">
        <v>1914</v>
      </c>
    </row>
    <row r="241" s="2" customFormat="1" ht="16.5" customHeight="1">
      <c r="A241" s="40"/>
      <c r="B241" s="175"/>
      <c r="C241" s="225" t="s">
        <v>718</v>
      </c>
      <c r="D241" s="225" t="s">
        <v>615</v>
      </c>
      <c r="E241" s="226" t="s">
        <v>1893</v>
      </c>
      <c r="F241" s="227" t="s">
        <v>1894</v>
      </c>
      <c r="G241" s="228" t="s">
        <v>604</v>
      </c>
      <c r="H241" s="229">
        <v>0.024</v>
      </c>
      <c r="I241" s="230"/>
      <c r="J241" s="231">
        <f>ROUND(I241*H241,2)</f>
        <v>0</v>
      </c>
      <c r="K241" s="227" t="s">
        <v>180</v>
      </c>
      <c r="L241" s="232"/>
      <c r="M241" s="233" t="s">
        <v>3</v>
      </c>
      <c r="N241" s="234" t="s">
        <v>43</v>
      </c>
      <c r="O241" s="74"/>
      <c r="P241" s="185">
        <f>O241*H241</f>
        <v>0</v>
      </c>
      <c r="Q241" s="185">
        <v>1</v>
      </c>
      <c r="R241" s="185">
        <f>Q241*H241</f>
        <v>0.024</v>
      </c>
      <c r="S241" s="185">
        <v>0</v>
      </c>
      <c r="T241" s="18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187" t="s">
        <v>614</v>
      </c>
      <c r="AT241" s="187" t="s">
        <v>615</v>
      </c>
      <c r="AU241" s="187" t="s">
        <v>81</v>
      </c>
      <c r="AY241" s="21" t="s">
        <v>174</v>
      </c>
      <c r="BE241" s="188">
        <f>IF(N241="základní",J241,0)</f>
        <v>0</v>
      </c>
      <c r="BF241" s="188">
        <f>IF(N241="snížená",J241,0)</f>
        <v>0</v>
      </c>
      <c r="BG241" s="188">
        <f>IF(N241="zákl. přenesená",J241,0)</f>
        <v>0</v>
      </c>
      <c r="BH241" s="188">
        <f>IF(N241="sníž. přenesená",J241,0)</f>
        <v>0</v>
      </c>
      <c r="BI241" s="188">
        <f>IF(N241="nulová",J241,0)</f>
        <v>0</v>
      </c>
      <c r="BJ241" s="21" t="s">
        <v>79</v>
      </c>
      <c r="BK241" s="188">
        <f>ROUND(I241*H241,2)</f>
        <v>0</v>
      </c>
      <c r="BL241" s="21" t="s">
        <v>351</v>
      </c>
      <c r="BM241" s="187" t="s">
        <v>1915</v>
      </c>
    </row>
    <row r="242" s="2" customFormat="1" ht="16.5" customHeight="1">
      <c r="A242" s="40"/>
      <c r="B242" s="175"/>
      <c r="C242" s="176" t="s">
        <v>722</v>
      </c>
      <c r="D242" s="176" t="s">
        <v>176</v>
      </c>
      <c r="E242" s="177" t="s">
        <v>1916</v>
      </c>
      <c r="F242" s="178" t="s">
        <v>1917</v>
      </c>
      <c r="G242" s="179" t="s">
        <v>179</v>
      </c>
      <c r="H242" s="180">
        <v>77.760000000000005</v>
      </c>
      <c r="I242" s="181"/>
      <c r="J242" s="182">
        <f>ROUND(I242*H242,2)</f>
        <v>0</v>
      </c>
      <c r="K242" s="178" t="s">
        <v>180</v>
      </c>
      <c r="L242" s="41"/>
      <c r="M242" s="183" t="s">
        <v>3</v>
      </c>
      <c r="N242" s="184" t="s">
        <v>43</v>
      </c>
      <c r="O242" s="74"/>
      <c r="P242" s="185">
        <f>O242*H242</f>
        <v>0</v>
      </c>
      <c r="Q242" s="185">
        <v>0.00036000000000000002</v>
      </c>
      <c r="R242" s="185">
        <f>Q242*H242</f>
        <v>0.027993600000000004</v>
      </c>
      <c r="S242" s="185">
        <v>0</v>
      </c>
      <c r="T242" s="18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187" t="s">
        <v>351</v>
      </c>
      <c r="AT242" s="187" t="s">
        <v>176</v>
      </c>
      <c r="AU242" s="187" t="s">
        <v>81</v>
      </c>
      <c r="AY242" s="21" t="s">
        <v>174</v>
      </c>
      <c r="BE242" s="188">
        <f>IF(N242="základní",J242,0)</f>
        <v>0</v>
      </c>
      <c r="BF242" s="188">
        <f>IF(N242="snížená",J242,0)</f>
        <v>0</v>
      </c>
      <c r="BG242" s="188">
        <f>IF(N242="zákl. přenesená",J242,0)</f>
        <v>0</v>
      </c>
      <c r="BH242" s="188">
        <f>IF(N242="sníž. přenesená",J242,0)</f>
        <v>0</v>
      </c>
      <c r="BI242" s="188">
        <f>IF(N242="nulová",J242,0)</f>
        <v>0</v>
      </c>
      <c r="BJ242" s="21" t="s">
        <v>79</v>
      </c>
      <c r="BK242" s="188">
        <f>ROUND(I242*H242,2)</f>
        <v>0</v>
      </c>
      <c r="BL242" s="21" t="s">
        <v>351</v>
      </c>
      <c r="BM242" s="187" t="s">
        <v>1918</v>
      </c>
    </row>
    <row r="243" s="2" customFormat="1">
      <c r="A243" s="40"/>
      <c r="B243" s="175"/>
      <c r="C243" s="225" t="s">
        <v>727</v>
      </c>
      <c r="D243" s="225" t="s">
        <v>615</v>
      </c>
      <c r="E243" s="226" t="s">
        <v>1919</v>
      </c>
      <c r="F243" s="227" t="s">
        <v>1920</v>
      </c>
      <c r="G243" s="228" t="s">
        <v>179</v>
      </c>
      <c r="H243" s="229">
        <v>89.424999999999997</v>
      </c>
      <c r="I243" s="230"/>
      <c r="J243" s="231">
        <f>ROUND(I243*H243,2)</f>
        <v>0</v>
      </c>
      <c r="K243" s="227" t="s">
        <v>180</v>
      </c>
      <c r="L243" s="232"/>
      <c r="M243" s="233" t="s">
        <v>3</v>
      </c>
      <c r="N243" s="234" t="s">
        <v>43</v>
      </c>
      <c r="O243" s="74"/>
      <c r="P243" s="185">
        <f>O243*H243</f>
        <v>0</v>
      </c>
      <c r="Q243" s="185">
        <v>0.0047000000000000002</v>
      </c>
      <c r="R243" s="185">
        <f>Q243*H243</f>
        <v>0.42029749999999999</v>
      </c>
      <c r="S243" s="185">
        <v>0</v>
      </c>
      <c r="T243" s="18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187" t="s">
        <v>614</v>
      </c>
      <c r="AT243" s="187" t="s">
        <v>615</v>
      </c>
      <c r="AU243" s="187" t="s">
        <v>81</v>
      </c>
      <c r="AY243" s="21" t="s">
        <v>174</v>
      </c>
      <c r="BE243" s="188">
        <f>IF(N243="základní",J243,0)</f>
        <v>0</v>
      </c>
      <c r="BF243" s="188">
        <f>IF(N243="snížená",J243,0)</f>
        <v>0</v>
      </c>
      <c r="BG243" s="188">
        <f>IF(N243="zákl. přenesená",J243,0)</f>
        <v>0</v>
      </c>
      <c r="BH243" s="188">
        <f>IF(N243="sníž. přenesená",J243,0)</f>
        <v>0</v>
      </c>
      <c r="BI243" s="188">
        <f>IF(N243="nulová",J243,0)</f>
        <v>0</v>
      </c>
      <c r="BJ243" s="21" t="s">
        <v>79</v>
      </c>
      <c r="BK243" s="188">
        <f>ROUND(I243*H243,2)</f>
        <v>0</v>
      </c>
      <c r="BL243" s="21" t="s">
        <v>351</v>
      </c>
      <c r="BM243" s="187" t="s">
        <v>1921</v>
      </c>
    </row>
    <row r="244" s="2" customFormat="1">
      <c r="A244" s="40"/>
      <c r="B244" s="175"/>
      <c r="C244" s="176" t="s">
        <v>736</v>
      </c>
      <c r="D244" s="176" t="s">
        <v>176</v>
      </c>
      <c r="E244" s="177" t="s">
        <v>1922</v>
      </c>
      <c r="F244" s="178" t="s">
        <v>1923</v>
      </c>
      <c r="G244" s="179" t="s">
        <v>179</v>
      </c>
      <c r="H244" s="180">
        <v>84.859999999999999</v>
      </c>
      <c r="I244" s="181"/>
      <c r="J244" s="182">
        <f>ROUND(I244*H244,2)</f>
        <v>0</v>
      </c>
      <c r="K244" s="178" t="s">
        <v>180</v>
      </c>
      <c r="L244" s="41"/>
      <c r="M244" s="183" t="s">
        <v>3</v>
      </c>
      <c r="N244" s="184" t="s">
        <v>43</v>
      </c>
      <c r="O244" s="74"/>
      <c r="P244" s="185">
        <f>O244*H244</f>
        <v>0</v>
      </c>
      <c r="Q244" s="185">
        <v>0</v>
      </c>
      <c r="R244" s="185">
        <f>Q244*H244</f>
        <v>0</v>
      </c>
      <c r="S244" s="185">
        <v>0</v>
      </c>
      <c r="T244" s="18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187" t="s">
        <v>351</v>
      </c>
      <c r="AT244" s="187" t="s">
        <v>176</v>
      </c>
      <c r="AU244" s="187" t="s">
        <v>81</v>
      </c>
      <c r="AY244" s="21" t="s">
        <v>174</v>
      </c>
      <c r="BE244" s="188">
        <f>IF(N244="základní",J244,0)</f>
        <v>0</v>
      </c>
      <c r="BF244" s="188">
        <f>IF(N244="snížená",J244,0)</f>
        <v>0</v>
      </c>
      <c r="BG244" s="188">
        <f>IF(N244="zákl. přenesená",J244,0)</f>
        <v>0</v>
      </c>
      <c r="BH244" s="188">
        <f>IF(N244="sníž. přenesená",J244,0)</f>
        <v>0</v>
      </c>
      <c r="BI244" s="188">
        <f>IF(N244="nulová",J244,0)</f>
        <v>0</v>
      </c>
      <c r="BJ244" s="21" t="s">
        <v>79</v>
      </c>
      <c r="BK244" s="188">
        <f>ROUND(I244*H244,2)</f>
        <v>0</v>
      </c>
      <c r="BL244" s="21" t="s">
        <v>351</v>
      </c>
      <c r="BM244" s="187" t="s">
        <v>1924</v>
      </c>
    </row>
    <row r="245" s="2" customFormat="1" ht="16.5" customHeight="1">
      <c r="A245" s="40"/>
      <c r="B245" s="175"/>
      <c r="C245" s="225" t="s">
        <v>744</v>
      </c>
      <c r="D245" s="225" t="s">
        <v>615</v>
      </c>
      <c r="E245" s="226" t="s">
        <v>1925</v>
      </c>
      <c r="F245" s="227" t="s">
        <v>1926</v>
      </c>
      <c r="G245" s="228" t="s">
        <v>179</v>
      </c>
      <c r="H245" s="229">
        <v>97.588999999999999</v>
      </c>
      <c r="I245" s="230"/>
      <c r="J245" s="231">
        <f>ROUND(I245*H245,2)</f>
        <v>0</v>
      </c>
      <c r="K245" s="227" t="s">
        <v>180</v>
      </c>
      <c r="L245" s="232"/>
      <c r="M245" s="233" t="s">
        <v>3</v>
      </c>
      <c r="N245" s="234" t="s">
        <v>43</v>
      </c>
      <c r="O245" s="74"/>
      <c r="P245" s="185">
        <f>O245*H245</f>
        <v>0</v>
      </c>
      <c r="Q245" s="185">
        <v>0.0019</v>
      </c>
      <c r="R245" s="185">
        <f>Q245*H245</f>
        <v>0.1854191</v>
      </c>
      <c r="S245" s="185">
        <v>0</v>
      </c>
      <c r="T245" s="18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187" t="s">
        <v>614</v>
      </c>
      <c r="AT245" s="187" t="s">
        <v>615</v>
      </c>
      <c r="AU245" s="187" t="s">
        <v>81</v>
      </c>
      <c r="AY245" s="21" t="s">
        <v>174</v>
      </c>
      <c r="BE245" s="188">
        <f>IF(N245="základní",J245,0)</f>
        <v>0</v>
      </c>
      <c r="BF245" s="188">
        <f>IF(N245="snížená",J245,0)</f>
        <v>0</v>
      </c>
      <c r="BG245" s="188">
        <f>IF(N245="zákl. přenesená",J245,0)</f>
        <v>0</v>
      </c>
      <c r="BH245" s="188">
        <f>IF(N245="sníž. přenesená",J245,0)</f>
        <v>0</v>
      </c>
      <c r="BI245" s="188">
        <f>IF(N245="nulová",J245,0)</f>
        <v>0</v>
      </c>
      <c r="BJ245" s="21" t="s">
        <v>79</v>
      </c>
      <c r="BK245" s="188">
        <f>ROUND(I245*H245,2)</f>
        <v>0</v>
      </c>
      <c r="BL245" s="21" t="s">
        <v>351</v>
      </c>
      <c r="BM245" s="187" t="s">
        <v>1927</v>
      </c>
    </row>
    <row r="246" s="2" customFormat="1" ht="33" customHeight="1">
      <c r="A246" s="40"/>
      <c r="B246" s="175"/>
      <c r="C246" s="176" t="s">
        <v>748</v>
      </c>
      <c r="D246" s="176" t="s">
        <v>176</v>
      </c>
      <c r="E246" s="177" t="s">
        <v>1928</v>
      </c>
      <c r="F246" s="178" t="s">
        <v>1929</v>
      </c>
      <c r="G246" s="179" t="s">
        <v>666</v>
      </c>
      <c r="H246" s="180">
        <v>339.44</v>
      </c>
      <c r="I246" s="181"/>
      <c r="J246" s="182">
        <f>ROUND(I246*H246,2)</f>
        <v>0</v>
      </c>
      <c r="K246" s="178" t="s">
        <v>180</v>
      </c>
      <c r="L246" s="41"/>
      <c r="M246" s="183" t="s">
        <v>3</v>
      </c>
      <c r="N246" s="184" t="s">
        <v>43</v>
      </c>
      <c r="O246" s="74"/>
      <c r="P246" s="185">
        <f>O246*H246</f>
        <v>0</v>
      </c>
      <c r="Q246" s="185">
        <v>0</v>
      </c>
      <c r="R246" s="185">
        <f>Q246*H246</f>
        <v>0</v>
      </c>
      <c r="S246" s="185">
        <v>0</v>
      </c>
      <c r="T246" s="18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187" t="s">
        <v>351</v>
      </c>
      <c r="AT246" s="187" t="s">
        <v>176</v>
      </c>
      <c r="AU246" s="187" t="s">
        <v>81</v>
      </c>
      <c r="AY246" s="21" t="s">
        <v>174</v>
      </c>
      <c r="BE246" s="188">
        <f>IF(N246="základní",J246,0)</f>
        <v>0</v>
      </c>
      <c r="BF246" s="188">
        <f>IF(N246="snížená",J246,0)</f>
        <v>0</v>
      </c>
      <c r="BG246" s="188">
        <f>IF(N246="zákl. přenesená",J246,0)</f>
        <v>0</v>
      </c>
      <c r="BH246" s="188">
        <f>IF(N246="sníž. přenesená",J246,0)</f>
        <v>0</v>
      </c>
      <c r="BI246" s="188">
        <f>IF(N246="nulová",J246,0)</f>
        <v>0</v>
      </c>
      <c r="BJ246" s="21" t="s">
        <v>79</v>
      </c>
      <c r="BK246" s="188">
        <f>ROUND(I246*H246,2)</f>
        <v>0</v>
      </c>
      <c r="BL246" s="21" t="s">
        <v>351</v>
      </c>
      <c r="BM246" s="187" t="s">
        <v>1930</v>
      </c>
    </row>
    <row r="247" s="2" customFormat="1" ht="16.5" customHeight="1">
      <c r="A247" s="40"/>
      <c r="B247" s="175"/>
      <c r="C247" s="225" t="s">
        <v>753</v>
      </c>
      <c r="D247" s="225" t="s">
        <v>615</v>
      </c>
      <c r="E247" s="226" t="s">
        <v>1931</v>
      </c>
      <c r="F247" s="227" t="s">
        <v>1932</v>
      </c>
      <c r="G247" s="228" t="s">
        <v>666</v>
      </c>
      <c r="H247" s="229">
        <v>356.41199999999998</v>
      </c>
      <c r="I247" s="230"/>
      <c r="J247" s="231">
        <f>ROUND(I247*H247,2)</f>
        <v>0</v>
      </c>
      <c r="K247" s="227" t="s">
        <v>3</v>
      </c>
      <c r="L247" s="232"/>
      <c r="M247" s="233" t="s">
        <v>3</v>
      </c>
      <c r="N247" s="234" t="s">
        <v>43</v>
      </c>
      <c r="O247" s="74"/>
      <c r="P247" s="185">
        <f>O247*H247</f>
        <v>0</v>
      </c>
      <c r="Q247" s="185">
        <v>0</v>
      </c>
      <c r="R247" s="185">
        <f>Q247*H247</f>
        <v>0</v>
      </c>
      <c r="S247" s="185">
        <v>0</v>
      </c>
      <c r="T247" s="18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187" t="s">
        <v>614</v>
      </c>
      <c r="AT247" s="187" t="s">
        <v>615</v>
      </c>
      <c r="AU247" s="187" t="s">
        <v>81</v>
      </c>
      <c r="AY247" s="21" t="s">
        <v>174</v>
      </c>
      <c r="BE247" s="188">
        <f>IF(N247="základní",J247,0)</f>
        <v>0</v>
      </c>
      <c r="BF247" s="188">
        <f>IF(N247="snížená",J247,0)</f>
        <v>0</v>
      </c>
      <c r="BG247" s="188">
        <f>IF(N247="zákl. přenesená",J247,0)</f>
        <v>0</v>
      </c>
      <c r="BH247" s="188">
        <f>IF(N247="sníž. přenesená",J247,0)</f>
        <v>0</v>
      </c>
      <c r="BI247" s="188">
        <f>IF(N247="nulová",J247,0)</f>
        <v>0</v>
      </c>
      <c r="BJ247" s="21" t="s">
        <v>79</v>
      </c>
      <c r="BK247" s="188">
        <f>ROUND(I247*H247,2)</f>
        <v>0</v>
      </c>
      <c r="BL247" s="21" t="s">
        <v>351</v>
      </c>
      <c r="BM247" s="187" t="s">
        <v>1933</v>
      </c>
    </row>
    <row r="248" s="15" customFormat="1">
      <c r="A248" s="15"/>
      <c r="B248" s="210"/>
      <c r="C248" s="15"/>
      <c r="D248" s="189" t="s">
        <v>184</v>
      </c>
      <c r="E248" s="211" t="s">
        <v>3</v>
      </c>
      <c r="F248" s="212" t="s">
        <v>1934</v>
      </c>
      <c r="G248" s="15"/>
      <c r="H248" s="211" t="s">
        <v>3</v>
      </c>
      <c r="I248" s="213"/>
      <c r="J248" s="15"/>
      <c r="K248" s="15"/>
      <c r="L248" s="210"/>
      <c r="M248" s="214"/>
      <c r="N248" s="215"/>
      <c r="O248" s="215"/>
      <c r="P248" s="215"/>
      <c r="Q248" s="215"/>
      <c r="R248" s="215"/>
      <c r="S248" s="215"/>
      <c r="T248" s="216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11" t="s">
        <v>184</v>
      </c>
      <c r="AU248" s="211" t="s">
        <v>81</v>
      </c>
      <c r="AV248" s="15" t="s">
        <v>79</v>
      </c>
      <c r="AW248" s="15" t="s">
        <v>33</v>
      </c>
      <c r="AX248" s="15" t="s">
        <v>72</v>
      </c>
      <c r="AY248" s="211" t="s">
        <v>174</v>
      </c>
    </row>
    <row r="249" s="14" customFormat="1">
      <c r="A249" s="14"/>
      <c r="B249" s="202"/>
      <c r="C249" s="14"/>
      <c r="D249" s="189" t="s">
        <v>184</v>
      </c>
      <c r="E249" s="203" t="s">
        <v>3</v>
      </c>
      <c r="F249" s="204" t="s">
        <v>187</v>
      </c>
      <c r="G249" s="14"/>
      <c r="H249" s="205">
        <v>0</v>
      </c>
      <c r="I249" s="206"/>
      <c r="J249" s="14"/>
      <c r="K249" s="14"/>
      <c r="L249" s="202"/>
      <c r="M249" s="207"/>
      <c r="N249" s="208"/>
      <c r="O249" s="208"/>
      <c r="P249" s="208"/>
      <c r="Q249" s="208"/>
      <c r="R249" s="208"/>
      <c r="S249" s="208"/>
      <c r="T249" s="20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03" t="s">
        <v>184</v>
      </c>
      <c r="AU249" s="203" t="s">
        <v>81</v>
      </c>
      <c r="AV249" s="14" t="s">
        <v>111</v>
      </c>
      <c r="AW249" s="14" t="s">
        <v>33</v>
      </c>
      <c r="AX249" s="14" t="s">
        <v>72</v>
      </c>
      <c r="AY249" s="203" t="s">
        <v>174</v>
      </c>
    </row>
    <row r="250" s="13" customFormat="1">
      <c r="A250" s="13"/>
      <c r="B250" s="194"/>
      <c r="C250" s="13"/>
      <c r="D250" s="189" t="s">
        <v>184</v>
      </c>
      <c r="E250" s="195" t="s">
        <v>3</v>
      </c>
      <c r="F250" s="196" t="s">
        <v>1935</v>
      </c>
      <c r="G250" s="13"/>
      <c r="H250" s="197">
        <v>356.41199999999998</v>
      </c>
      <c r="I250" s="198"/>
      <c r="J250" s="13"/>
      <c r="K250" s="13"/>
      <c r="L250" s="194"/>
      <c r="M250" s="199"/>
      <c r="N250" s="200"/>
      <c r="O250" s="200"/>
      <c r="P250" s="200"/>
      <c r="Q250" s="200"/>
      <c r="R250" s="200"/>
      <c r="S250" s="200"/>
      <c r="T250" s="20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5" t="s">
        <v>184</v>
      </c>
      <c r="AU250" s="195" t="s">
        <v>81</v>
      </c>
      <c r="AV250" s="13" t="s">
        <v>81</v>
      </c>
      <c r="AW250" s="13" t="s">
        <v>33</v>
      </c>
      <c r="AX250" s="13" t="s">
        <v>72</v>
      </c>
      <c r="AY250" s="195" t="s">
        <v>174</v>
      </c>
    </row>
    <row r="251" s="14" customFormat="1">
      <c r="A251" s="14"/>
      <c r="B251" s="202"/>
      <c r="C251" s="14"/>
      <c r="D251" s="189" t="s">
        <v>184</v>
      </c>
      <c r="E251" s="203" t="s">
        <v>3</v>
      </c>
      <c r="F251" s="204" t="s">
        <v>187</v>
      </c>
      <c r="G251" s="14"/>
      <c r="H251" s="205">
        <v>356.41199999999998</v>
      </c>
      <c r="I251" s="206"/>
      <c r="J251" s="14"/>
      <c r="K251" s="14"/>
      <c r="L251" s="202"/>
      <c r="M251" s="207"/>
      <c r="N251" s="208"/>
      <c r="O251" s="208"/>
      <c r="P251" s="208"/>
      <c r="Q251" s="208"/>
      <c r="R251" s="208"/>
      <c r="S251" s="208"/>
      <c r="T251" s="20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03" t="s">
        <v>184</v>
      </c>
      <c r="AU251" s="203" t="s">
        <v>81</v>
      </c>
      <c r="AV251" s="14" t="s">
        <v>111</v>
      </c>
      <c r="AW251" s="14" t="s">
        <v>33</v>
      </c>
      <c r="AX251" s="14" t="s">
        <v>79</v>
      </c>
      <c r="AY251" s="203" t="s">
        <v>174</v>
      </c>
    </row>
    <row r="252" s="2" customFormat="1" ht="33" customHeight="1">
      <c r="A252" s="40"/>
      <c r="B252" s="175"/>
      <c r="C252" s="176" t="s">
        <v>757</v>
      </c>
      <c r="D252" s="176" t="s">
        <v>176</v>
      </c>
      <c r="E252" s="177" t="s">
        <v>1936</v>
      </c>
      <c r="F252" s="178" t="s">
        <v>1937</v>
      </c>
      <c r="G252" s="179" t="s">
        <v>666</v>
      </c>
      <c r="H252" s="180">
        <v>1</v>
      </c>
      <c r="I252" s="181"/>
      <c r="J252" s="182">
        <f>ROUND(I252*H252,2)</f>
        <v>0</v>
      </c>
      <c r="K252" s="178" t="s">
        <v>180</v>
      </c>
      <c r="L252" s="41"/>
      <c r="M252" s="183" t="s">
        <v>3</v>
      </c>
      <c r="N252" s="184" t="s">
        <v>43</v>
      </c>
      <c r="O252" s="74"/>
      <c r="P252" s="185">
        <f>O252*H252</f>
        <v>0</v>
      </c>
      <c r="Q252" s="185">
        <v>0.0074999999999999997</v>
      </c>
      <c r="R252" s="185">
        <f>Q252*H252</f>
        <v>0.0074999999999999997</v>
      </c>
      <c r="S252" s="185">
        <v>0</v>
      </c>
      <c r="T252" s="18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187" t="s">
        <v>351</v>
      </c>
      <c r="AT252" s="187" t="s">
        <v>176</v>
      </c>
      <c r="AU252" s="187" t="s">
        <v>81</v>
      </c>
      <c r="AY252" s="21" t="s">
        <v>174</v>
      </c>
      <c r="BE252" s="188">
        <f>IF(N252="základní",J252,0)</f>
        <v>0</v>
      </c>
      <c r="BF252" s="188">
        <f>IF(N252="snížená",J252,0)</f>
        <v>0</v>
      </c>
      <c r="BG252" s="188">
        <f>IF(N252="zákl. přenesená",J252,0)</f>
        <v>0</v>
      </c>
      <c r="BH252" s="188">
        <f>IF(N252="sníž. přenesená",J252,0)</f>
        <v>0</v>
      </c>
      <c r="BI252" s="188">
        <f>IF(N252="nulová",J252,0)</f>
        <v>0</v>
      </c>
      <c r="BJ252" s="21" t="s">
        <v>79</v>
      </c>
      <c r="BK252" s="188">
        <f>ROUND(I252*H252,2)</f>
        <v>0</v>
      </c>
      <c r="BL252" s="21" t="s">
        <v>351</v>
      </c>
      <c r="BM252" s="187" t="s">
        <v>1938</v>
      </c>
    </row>
    <row r="253" s="15" customFormat="1">
      <c r="A253" s="15"/>
      <c r="B253" s="210"/>
      <c r="C253" s="15"/>
      <c r="D253" s="189" t="s">
        <v>184</v>
      </c>
      <c r="E253" s="211" t="s">
        <v>3</v>
      </c>
      <c r="F253" s="212" t="s">
        <v>1939</v>
      </c>
      <c r="G253" s="15"/>
      <c r="H253" s="211" t="s">
        <v>3</v>
      </c>
      <c r="I253" s="213"/>
      <c r="J253" s="15"/>
      <c r="K253" s="15"/>
      <c r="L253" s="210"/>
      <c r="M253" s="214"/>
      <c r="N253" s="215"/>
      <c r="O253" s="215"/>
      <c r="P253" s="215"/>
      <c r="Q253" s="215"/>
      <c r="R253" s="215"/>
      <c r="S253" s="215"/>
      <c r="T253" s="216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11" t="s">
        <v>184</v>
      </c>
      <c r="AU253" s="211" t="s">
        <v>81</v>
      </c>
      <c r="AV253" s="15" t="s">
        <v>79</v>
      </c>
      <c r="AW253" s="15" t="s">
        <v>33</v>
      </c>
      <c r="AX253" s="15" t="s">
        <v>72</v>
      </c>
      <c r="AY253" s="211" t="s">
        <v>174</v>
      </c>
    </row>
    <row r="254" s="13" customFormat="1">
      <c r="A254" s="13"/>
      <c r="B254" s="194"/>
      <c r="C254" s="13"/>
      <c r="D254" s="189" t="s">
        <v>184</v>
      </c>
      <c r="E254" s="195" t="s">
        <v>3</v>
      </c>
      <c r="F254" s="196" t="s">
        <v>79</v>
      </c>
      <c r="G254" s="13"/>
      <c r="H254" s="197">
        <v>1</v>
      </c>
      <c r="I254" s="198"/>
      <c r="J254" s="13"/>
      <c r="K254" s="13"/>
      <c r="L254" s="194"/>
      <c r="M254" s="199"/>
      <c r="N254" s="200"/>
      <c r="O254" s="200"/>
      <c r="P254" s="200"/>
      <c r="Q254" s="200"/>
      <c r="R254" s="200"/>
      <c r="S254" s="200"/>
      <c r="T254" s="20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5" t="s">
        <v>184</v>
      </c>
      <c r="AU254" s="195" t="s">
        <v>81</v>
      </c>
      <c r="AV254" s="13" t="s">
        <v>81</v>
      </c>
      <c r="AW254" s="13" t="s">
        <v>33</v>
      </c>
      <c r="AX254" s="13" t="s">
        <v>72</v>
      </c>
      <c r="AY254" s="195" t="s">
        <v>174</v>
      </c>
    </row>
    <row r="255" s="14" customFormat="1">
      <c r="A255" s="14"/>
      <c r="B255" s="202"/>
      <c r="C255" s="14"/>
      <c r="D255" s="189" t="s">
        <v>184</v>
      </c>
      <c r="E255" s="203" t="s">
        <v>3</v>
      </c>
      <c r="F255" s="204" t="s">
        <v>187</v>
      </c>
      <c r="G255" s="14"/>
      <c r="H255" s="205">
        <v>1</v>
      </c>
      <c r="I255" s="206"/>
      <c r="J255" s="14"/>
      <c r="K255" s="14"/>
      <c r="L255" s="202"/>
      <c r="M255" s="207"/>
      <c r="N255" s="208"/>
      <c r="O255" s="208"/>
      <c r="P255" s="208"/>
      <c r="Q255" s="208"/>
      <c r="R255" s="208"/>
      <c r="S255" s="208"/>
      <c r="T255" s="20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03" t="s">
        <v>184</v>
      </c>
      <c r="AU255" s="203" t="s">
        <v>81</v>
      </c>
      <c r="AV255" s="14" t="s">
        <v>111</v>
      </c>
      <c r="AW255" s="14" t="s">
        <v>33</v>
      </c>
      <c r="AX255" s="14" t="s">
        <v>79</v>
      </c>
      <c r="AY255" s="203" t="s">
        <v>174</v>
      </c>
    </row>
    <row r="256" s="2" customFormat="1" ht="16.5" customHeight="1">
      <c r="A256" s="40"/>
      <c r="B256" s="175"/>
      <c r="C256" s="225" t="s">
        <v>761</v>
      </c>
      <c r="D256" s="225" t="s">
        <v>615</v>
      </c>
      <c r="E256" s="226" t="s">
        <v>1940</v>
      </c>
      <c r="F256" s="227" t="s">
        <v>1941</v>
      </c>
      <c r="G256" s="228" t="s">
        <v>666</v>
      </c>
      <c r="H256" s="229">
        <v>1</v>
      </c>
      <c r="I256" s="230"/>
      <c r="J256" s="231">
        <f>ROUND(I256*H256,2)</f>
        <v>0</v>
      </c>
      <c r="K256" s="227" t="s">
        <v>180</v>
      </c>
      <c r="L256" s="232"/>
      <c r="M256" s="233" t="s">
        <v>3</v>
      </c>
      <c r="N256" s="234" t="s">
        <v>43</v>
      </c>
      <c r="O256" s="74"/>
      <c r="P256" s="185">
        <f>O256*H256</f>
        <v>0</v>
      </c>
      <c r="Q256" s="185">
        <v>0.00023000000000000001</v>
      </c>
      <c r="R256" s="185">
        <f>Q256*H256</f>
        <v>0.00023000000000000001</v>
      </c>
      <c r="S256" s="185">
        <v>0</v>
      </c>
      <c r="T256" s="18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187" t="s">
        <v>614</v>
      </c>
      <c r="AT256" s="187" t="s">
        <v>615</v>
      </c>
      <c r="AU256" s="187" t="s">
        <v>81</v>
      </c>
      <c r="AY256" s="21" t="s">
        <v>174</v>
      </c>
      <c r="BE256" s="188">
        <f>IF(N256="základní",J256,0)</f>
        <v>0</v>
      </c>
      <c r="BF256" s="188">
        <f>IF(N256="snížená",J256,0)</f>
        <v>0</v>
      </c>
      <c r="BG256" s="188">
        <f>IF(N256="zákl. přenesená",J256,0)</f>
        <v>0</v>
      </c>
      <c r="BH256" s="188">
        <f>IF(N256="sníž. přenesená",J256,0)</f>
        <v>0</v>
      </c>
      <c r="BI256" s="188">
        <f>IF(N256="nulová",J256,0)</f>
        <v>0</v>
      </c>
      <c r="BJ256" s="21" t="s">
        <v>79</v>
      </c>
      <c r="BK256" s="188">
        <f>ROUND(I256*H256,2)</f>
        <v>0</v>
      </c>
      <c r="BL256" s="21" t="s">
        <v>351</v>
      </c>
      <c r="BM256" s="187" t="s">
        <v>1942</v>
      </c>
    </row>
    <row r="257" s="2" customFormat="1">
      <c r="A257" s="40"/>
      <c r="B257" s="175"/>
      <c r="C257" s="176" t="s">
        <v>766</v>
      </c>
      <c r="D257" s="176" t="s">
        <v>176</v>
      </c>
      <c r="E257" s="177" t="s">
        <v>1943</v>
      </c>
      <c r="F257" s="178" t="s">
        <v>1944</v>
      </c>
      <c r="G257" s="179" t="s">
        <v>210</v>
      </c>
      <c r="H257" s="180">
        <v>33.700000000000003</v>
      </c>
      <c r="I257" s="181"/>
      <c r="J257" s="182">
        <f>ROUND(I257*H257,2)</f>
        <v>0</v>
      </c>
      <c r="K257" s="178" t="s">
        <v>180</v>
      </c>
      <c r="L257" s="41"/>
      <c r="M257" s="183" t="s">
        <v>3</v>
      </c>
      <c r="N257" s="184" t="s">
        <v>43</v>
      </c>
      <c r="O257" s="74"/>
      <c r="P257" s="185">
        <f>O257*H257</f>
        <v>0</v>
      </c>
      <c r="Q257" s="185">
        <v>0.00059999999999999995</v>
      </c>
      <c r="R257" s="185">
        <f>Q257*H257</f>
        <v>0.020219999999999998</v>
      </c>
      <c r="S257" s="185">
        <v>0</v>
      </c>
      <c r="T257" s="18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187" t="s">
        <v>351</v>
      </c>
      <c r="AT257" s="187" t="s">
        <v>176</v>
      </c>
      <c r="AU257" s="187" t="s">
        <v>81</v>
      </c>
      <c r="AY257" s="21" t="s">
        <v>174</v>
      </c>
      <c r="BE257" s="188">
        <f>IF(N257="základní",J257,0)</f>
        <v>0</v>
      </c>
      <c r="BF257" s="188">
        <f>IF(N257="snížená",J257,0)</f>
        <v>0</v>
      </c>
      <c r="BG257" s="188">
        <f>IF(N257="zákl. přenesená",J257,0)</f>
        <v>0</v>
      </c>
      <c r="BH257" s="188">
        <f>IF(N257="sníž. přenesená",J257,0)</f>
        <v>0</v>
      </c>
      <c r="BI257" s="188">
        <f>IF(N257="nulová",J257,0)</f>
        <v>0</v>
      </c>
      <c r="BJ257" s="21" t="s">
        <v>79</v>
      </c>
      <c r="BK257" s="188">
        <f>ROUND(I257*H257,2)</f>
        <v>0</v>
      </c>
      <c r="BL257" s="21" t="s">
        <v>351</v>
      </c>
      <c r="BM257" s="187" t="s">
        <v>1945</v>
      </c>
    </row>
    <row r="258" s="2" customFormat="1" ht="21.75" customHeight="1">
      <c r="A258" s="40"/>
      <c r="B258" s="175"/>
      <c r="C258" s="176" t="s">
        <v>770</v>
      </c>
      <c r="D258" s="176" t="s">
        <v>176</v>
      </c>
      <c r="E258" s="177" t="s">
        <v>1946</v>
      </c>
      <c r="F258" s="178" t="s">
        <v>1947</v>
      </c>
      <c r="G258" s="179" t="s">
        <v>210</v>
      </c>
      <c r="H258" s="180">
        <v>36.100000000000001</v>
      </c>
      <c r="I258" s="181"/>
      <c r="J258" s="182">
        <f>ROUND(I258*H258,2)</f>
        <v>0</v>
      </c>
      <c r="K258" s="178" t="s">
        <v>180</v>
      </c>
      <c r="L258" s="41"/>
      <c r="M258" s="183" t="s">
        <v>3</v>
      </c>
      <c r="N258" s="184" t="s">
        <v>43</v>
      </c>
      <c r="O258" s="74"/>
      <c r="P258" s="185">
        <f>O258*H258</f>
        <v>0</v>
      </c>
      <c r="Q258" s="185">
        <v>0.00038000000000000002</v>
      </c>
      <c r="R258" s="185">
        <f>Q258*H258</f>
        <v>0.013718000000000001</v>
      </c>
      <c r="S258" s="185">
        <v>0</v>
      </c>
      <c r="T258" s="18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187" t="s">
        <v>351</v>
      </c>
      <c r="AT258" s="187" t="s">
        <v>176</v>
      </c>
      <c r="AU258" s="187" t="s">
        <v>81</v>
      </c>
      <c r="AY258" s="21" t="s">
        <v>174</v>
      </c>
      <c r="BE258" s="188">
        <f>IF(N258="základní",J258,0)</f>
        <v>0</v>
      </c>
      <c r="BF258" s="188">
        <f>IF(N258="snížená",J258,0)</f>
        <v>0</v>
      </c>
      <c r="BG258" s="188">
        <f>IF(N258="zákl. přenesená",J258,0)</f>
        <v>0</v>
      </c>
      <c r="BH258" s="188">
        <f>IF(N258="sníž. přenesená",J258,0)</f>
        <v>0</v>
      </c>
      <c r="BI258" s="188">
        <f>IF(N258="nulová",J258,0)</f>
        <v>0</v>
      </c>
      <c r="BJ258" s="21" t="s">
        <v>79</v>
      </c>
      <c r="BK258" s="188">
        <f>ROUND(I258*H258,2)</f>
        <v>0</v>
      </c>
      <c r="BL258" s="21" t="s">
        <v>351</v>
      </c>
      <c r="BM258" s="187" t="s">
        <v>1948</v>
      </c>
    </row>
    <row r="259" s="2" customFormat="1">
      <c r="A259" s="40"/>
      <c r="B259" s="175"/>
      <c r="C259" s="176" t="s">
        <v>776</v>
      </c>
      <c r="D259" s="176" t="s">
        <v>176</v>
      </c>
      <c r="E259" s="177" t="s">
        <v>1949</v>
      </c>
      <c r="F259" s="178" t="s">
        <v>1950</v>
      </c>
      <c r="G259" s="179" t="s">
        <v>1451</v>
      </c>
      <c r="H259" s="240"/>
      <c r="I259" s="181"/>
      <c r="J259" s="182">
        <f>ROUND(I259*H259,2)</f>
        <v>0</v>
      </c>
      <c r="K259" s="178" t="s">
        <v>180</v>
      </c>
      <c r="L259" s="41"/>
      <c r="M259" s="183" t="s">
        <v>3</v>
      </c>
      <c r="N259" s="184" t="s">
        <v>43</v>
      </c>
      <c r="O259" s="74"/>
      <c r="P259" s="185">
        <f>O259*H259</f>
        <v>0</v>
      </c>
      <c r="Q259" s="185">
        <v>0</v>
      </c>
      <c r="R259" s="185">
        <f>Q259*H259</f>
        <v>0</v>
      </c>
      <c r="S259" s="185">
        <v>0</v>
      </c>
      <c r="T259" s="18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187" t="s">
        <v>351</v>
      </c>
      <c r="AT259" s="187" t="s">
        <v>176</v>
      </c>
      <c r="AU259" s="187" t="s">
        <v>81</v>
      </c>
      <c r="AY259" s="21" t="s">
        <v>174</v>
      </c>
      <c r="BE259" s="188">
        <f>IF(N259="základní",J259,0)</f>
        <v>0</v>
      </c>
      <c r="BF259" s="188">
        <f>IF(N259="snížená",J259,0)</f>
        <v>0</v>
      </c>
      <c r="BG259" s="188">
        <f>IF(N259="zákl. přenesená",J259,0)</f>
        <v>0</v>
      </c>
      <c r="BH259" s="188">
        <f>IF(N259="sníž. přenesená",J259,0)</f>
        <v>0</v>
      </c>
      <c r="BI259" s="188">
        <f>IF(N259="nulová",J259,0)</f>
        <v>0</v>
      </c>
      <c r="BJ259" s="21" t="s">
        <v>79</v>
      </c>
      <c r="BK259" s="188">
        <f>ROUND(I259*H259,2)</f>
        <v>0</v>
      </c>
      <c r="BL259" s="21" t="s">
        <v>351</v>
      </c>
      <c r="BM259" s="187" t="s">
        <v>1951</v>
      </c>
    </row>
    <row r="260" s="12" customFormat="1" ht="22.8" customHeight="1">
      <c r="A260" s="12"/>
      <c r="B260" s="162"/>
      <c r="C260" s="12"/>
      <c r="D260" s="163" t="s">
        <v>71</v>
      </c>
      <c r="E260" s="173" t="s">
        <v>1952</v>
      </c>
      <c r="F260" s="173" t="s">
        <v>1953</v>
      </c>
      <c r="G260" s="12"/>
      <c r="H260" s="12"/>
      <c r="I260" s="165"/>
      <c r="J260" s="174">
        <f>BK260</f>
        <v>0</v>
      </c>
      <c r="K260" s="12"/>
      <c r="L260" s="162"/>
      <c r="M260" s="167"/>
      <c r="N260" s="168"/>
      <c r="O260" s="168"/>
      <c r="P260" s="169">
        <f>SUM(P261:P274)</f>
        <v>0</v>
      </c>
      <c r="Q260" s="168"/>
      <c r="R260" s="169">
        <f>SUM(R261:R274)</f>
        <v>0.35434469999999996</v>
      </c>
      <c r="S260" s="168"/>
      <c r="T260" s="170">
        <f>SUM(T261:T274)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163" t="s">
        <v>81</v>
      </c>
      <c r="AT260" s="171" t="s">
        <v>71</v>
      </c>
      <c r="AU260" s="171" t="s">
        <v>79</v>
      </c>
      <c r="AY260" s="163" t="s">
        <v>174</v>
      </c>
      <c r="BK260" s="172">
        <f>SUM(BK261:BK274)</f>
        <v>0</v>
      </c>
    </row>
    <row r="261" s="2" customFormat="1">
      <c r="A261" s="40"/>
      <c r="B261" s="175"/>
      <c r="C261" s="176" t="s">
        <v>781</v>
      </c>
      <c r="D261" s="176" t="s">
        <v>176</v>
      </c>
      <c r="E261" s="177" t="s">
        <v>1954</v>
      </c>
      <c r="F261" s="178" t="s">
        <v>1955</v>
      </c>
      <c r="G261" s="179" t="s">
        <v>179</v>
      </c>
      <c r="H261" s="180">
        <v>67.650000000000006</v>
      </c>
      <c r="I261" s="181"/>
      <c r="J261" s="182">
        <f>ROUND(I261*H261,2)</f>
        <v>0</v>
      </c>
      <c r="K261" s="178" t="s">
        <v>180</v>
      </c>
      <c r="L261" s="41"/>
      <c r="M261" s="183" t="s">
        <v>3</v>
      </c>
      <c r="N261" s="184" t="s">
        <v>43</v>
      </c>
      <c r="O261" s="74"/>
      <c r="P261" s="185">
        <f>O261*H261</f>
        <v>0</v>
      </c>
      <c r="Q261" s="185">
        <v>0.00012</v>
      </c>
      <c r="R261" s="185">
        <f>Q261*H261</f>
        <v>0.0081180000000000002</v>
      </c>
      <c r="S261" s="185">
        <v>0</v>
      </c>
      <c r="T261" s="18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187" t="s">
        <v>351</v>
      </c>
      <c r="AT261" s="187" t="s">
        <v>176</v>
      </c>
      <c r="AU261" s="187" t="s">
        <v>81</v>
      </c>
      <c r="AY261" s="21" t="s">
        <v>174</v>
      </c>
      <c r="BE261" s="188">
        <f>IF(N261="základní",J261,0)</f>
        <v>0</v>
      </c>
      <c r="BF261" s="188">
        <f>IF(N261="snížená",J261,0)</f>
        <v>0</v>
      </c>
      <c r="BG261" s="188">
        <f>IF(N261="zákl. přenesená",J261,0)</f>
        <v>0</v>
      </c>
      <c r="BH261" s="188">
        <f>IF(N261="sníž. přenesená",J261,0)</f>
        <v>0</v>
      </c>
      <c r="BI261" s="188">
        <f>IF(N261="nulová",J261,0)</f>
        <v>0</v>
      </c>
      <c r="BJ261" s="21" t="s">
        <v>79</v>
      </c>
      <c r="BK261" s="188">
        <f>ROUND(I261*H261,2)</f>
        <v>0</v>
      </c>
      <c r="BL261" s="21" t="s">
        <v>351</v>
      </c>
      <c r="BM261" s="187" t="s">
        <v>1956</v>
      </c>
    </row>
    <row r="262" s="2" customFormat="1" ht="16.5" customHeight="1">
      <c r="A262" s="40"/>
      <c r="B262" s="175"/>
      <c r="C262" s="225" t="s">
        <v>786</v>
      </c>
      <c r="D262" s="225" t="s">
        <v>615</v>
      </c>
      <c r="E262" s="226" t="s">
        <v>1957</v>
      </c>
      <c r="F262" s="227" t="s">
        <v>1958</v>
      </c>
      <c r="G262" s="228" t="s">
        <v>179</v>
      </c>
      <c r="H262" s="229">
        <v>69.003</v>
      </c>
      <c r="I262" s="230"/>
      <c r="J262" s="231">
        <f>ROUND(I262*H262,2)</f>
        <v>0</v>
      </c>
      <c r="K262" s="227" t="s">
        <v>180</v>
      </c>
      <c r="L262" s="232"/>
      <c r="M262" s="233" t="s">
        <v>3</v>
      </c>
      <c r="N262" s="234" t="s">
        <v>43</v>
      </c>
      <c r="O262" s="74"/>
      <c r="P262" s="185">
        <f>O262*H262</f>
        <v>0</v>
      </c>
      <c r="Q262" s="185">
        <v>0.0028999999999999998</v>
      </c>
      <c r="R262" s="185">
        <f>Q262*H262</f>
        <v>0.20010869999999997</v>
      </c>
      <c r="S262" s="185">
        <v>0</v>
      </c>
      <c r="T262" s="18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187" t="s">
        <v>614</v>
      </c>
      <c r="AT262" s="187" t="s">
        <v>615</v>
      </c>
      <c r="AU262" s="187" t="s">
        <v>81</v>
      </c>
      <c r="AY262" s="21" t="s">
        <v>174</v>
      </c>
      <c r="BE262" s="188">
        <f>IF(N262="základní",J262,0)</f>
        <v>0</v>
      </c>
      <c r="BF262" s="188">
        <f>IF(N262="snížená",J262,0)</f>
        <v>0</v>
      </c>
      <c r="BG262" s="188">
        <f>IF(N262="zákl. přenesená",J262,0)</f>
        <v>0</v>
      </c>
      <c r="BH262" s="188">
        <f>IF(N262="sníž. přenesená",J262,0)</f>
        <v>0</v>
      </c>
      <c r="BI262" s="188">
        <f>IF(N262="nulová",J262,0)</f>
        <v>0</v>
      </c>
      <c r="BJ262" s="21" t="s">
        <v>79</v>
      </c>
      <c r="BK262" s="188">
        <f>ROUND(I262*H262,2)</f>
        <v>0</v>
      </c>
      <c r="BL262" s="21" t="s">
        <v>351</v>
      </c>
      <c r="BM262" s="187" t="s">
        <v>1959</v>
      </c>
    </row>
    <row r="263" s="15" customFormat="1">
      <c r="A263" s="15"/>
      <c r="B263" s="210"/>
      <c r="C263" s="15"/>
      <c r="D263" s="189" t="s">
        <v>184</v>
      </c>
      <c r="E263" s="211" t="s">
        <v>3</v>
      </c>
      <c r="F263" s="212" t="s">
        <v>1960</v>
      </c>
      <c r="G263" s="15"/>
      <c r="H263" s="211" t="s">
        <v>3</v>
      </c>
      <c r="I263" s="213"/>
      <c r="J263" s="15"/>
      <c r="K263" s="15"/>
      <c r="L263" s="210"/>
      <c r="M263" s="214"/>
      <c r="N263" s="215"/>
      <c r="O263" s="215"/>
      <c r="P263" s="215"/>
      <c r="Q263" s="215"/>
      <c r="R263" s="215"/>
      <c r="S263" s="215"/>
      <c r="T263" s="216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11" t="s">
        <v>184</v>
      </c>
      <c r="AU263" s="211" t="s">
        <v>81</v>
      </c>
      <c r="AV263" s="15" t="s">
        <v>79</v>
      </c>
      <c r="AW263" s="15" t="s">
        <v>33</v>
      </c>
      <c r="AX263" s="15" t="s">
        <v>72</v>
      </c>
      <c r="AY263" s="211" t="s">
        <v>174</v>
      </c>
    </row>
    <row r="264" s="14" customFormat="1">
      <c r="A264" s="14"/>
      <c r="B264" s="202"/>
      <c r="C264" s="14"/>
      <c r="D264" s="189" t="s">
        <v>184</v>
      </c>
      <c r="E264" s="203" t="s">
        <v>3</v>
      </c>
      <c r="F264" s="204" t="s">
        <v>187</v>
      </c>
      <c r="G264" s="14"/>
      <c r="H264" s="205">
        <v>0</v>
      </c>
      <c r="I264" s="206"/>
      <c r="J264" s="14"/>
      <c r="K264" s="14"/>
      <c r="L264" s="202"/>
      <c r="M264" s="207"/>
      <c r="N264" s="208"/>
      <c r="O264" s="208"/>
      <c r="P264" s="208"/>
      <c r="Q264" s="208"/>
      <c r="R264" s="208"/>
      <c r="S264" s="208"/>
      <c r="T264" s="20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03" t="s">
        <v>184</v>
      </c>
      <c r="AU264" s="203" t="s">
        <v>81</v>
      </c>
      <c r="AV264" s="14" t="s">
        <v>111</v>
      </c>
      <c r="AW264" s="14" t="s">
        <v>33</v>
      </c>
      <c r="AX264" s="14" t="s">
        <v>72</v>
      </c>
      <c r="AY264" s="203" t="s">
        <v>174</v>
      </c>
    </row>
    <row r="265" s="13" customFormat="1">
      <c r="A265" s="13"/>
      <c r="B265" s="194"/>
      <c r="C265" s="13"/>
      <c r="D265" s="189" t="s">
        <v>184</v>
      </c>
      <c r="E265" s="195" t="s">
        <v>3</v>
      </c>
      <c r="F265" s="196" t="s">
        <v>1961</v>
      </c>
      <c r="G265" s="13"/>
      <c r="H265" s="197">
        <v>69.003</v>
      </c>
      <c r="I265" s="198"/>
      <c r="J265" s="13"/>
      <c r="K265" s="13"/>
      <c r="L265" s="194"/>
      <c r="M265" s="199"/>
      <c r="N265" s="200"/>
      <c r="O265" s="200"/>
      <c r="P265" s="200"/>
      <c r="Q265" s="200"/>
      <c r="R265" s="200"/>
      <c r="S265" s="200"/>
      <c r="T265" s="20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5" t="s">
        <v>184</v>
      </c>
      <c r="AU265" s="195" t="s">
        <v>81</v>
      </c>
      <c r="AV265" s="13" t="s">
        <v>81</v>
      </c>
      <c r="AW265" s="13" t="s">
        <v>33</v>
      </c>
      <c r="AX265" s="13" t="s">
        <v>72</v>
      </c>
      <c r="AY265" s="195" t="s">
        <v>174</v>
      </c>
    </row>
    <row r="266" s="14" customFormat="1">
      <c r="A266" s="14"/>
      <c r="B266" s="202"/>
      <c r="C266" s="14"/>
      <c r="D266" s="189" t="s">
        <v>184</v>
      </c>
      <c r="E266" s="203" t="s">
        <v>3</v>
      </c>
      <c r="F266" s="204" t="s">
        <v>187</v>
      </c>
      <c r="G266" s="14"/>
      <c r="H266" s="205">
        <v>69.003</v>
      </c>
      <c r="I266" s="206"/>
      <c r="J266" s="14"/>
      <c r="K266" s="14"/>
      <c r="L266" s="202"/>
      <c r="M266" s="207"/>
      <c r="N266" s="208"/>
      <c r="O266" s="208"/>
      <c r="P266" s="208"/>
      <c r="Q266" s="208"/>
      <c r="R266" s="208"/>
      <c r="S266" s="208"/>
      <c r="T266" s="20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03" t="s">
        <v>184</v>
      </c>
      <c r="AU266" s="203" t="s">
        <v>81</v>
      </c>
      <c r="AV266" s="14" t="s">
        <v>111</v>
      </c>
      <c r="AW266" s="14" t="s">
        <v>33</v>
      </c>
      <c r="AX266" s="14" t="s">
        <v>79</v>
      </c>
      <c r="AY266" s="203" t="s">
        <v>174</v>
      </c>
    </row>
    <row r="267" s="2" customFormat="1">
      <c r="A267" s="40"/>
      <c r="B267" s="175"/>
      <c r="C267" s="176" t="s">
        <v>790</v>
      </c>
      <c r="D267" s="176" t="s">
        <v>176</v>
      </c>
      <c r="E267" s="177" t="s">
        <v>1962</v>
      </c>
      <c r="F267" s="178" t="s">
        <v>1963</v>
      </c>
      <c r="G267" s="179" t="s">
        <v>179</v>
      </c>
      <c r="H267" s="180">
        <v>67.650000000000006</v>
      </c>
      <c r="I267" s="181"/>
      <c r="J267" s="182">
        <f>ROUND(I267*H267,2)</f>
        <v>0</v>
      </c>
      <c r="K267" s="178" t="s">
        <v>180</v>
      </c>
      <c r="L267" s="41"/>
      <c r="M267" s="183" t="s">
        <v>3</v>
      </c>
      <c r="N267" s="184" t="s">
        <v>43</v>
      </c>
      <c r="O267" s="74"/>
      <c r="P267" s="185">
        <f>O267*H267</f>
        <v>0</v>
      </c>
      <c r="Q267" s="185">
        <v>0.00012</v>
      </c>
      <c r="R267" s="185">
        <f>Q267*H267</f>
        <v>0.0081180000000000002</v>
      </c>
      <c r="S267" s="185">
        <v>0</v>
      </c>
      <c r="T267" s="18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187" t="s">
        <v>351</v>
      </c>
      <c r="AT267" s="187" t="s">
        <v>176</v>
      </c>
      <c r="AU267" s="187" t="s">
        <v>81</v>
      </c>
      <c r="AY267" s="21" t="s">
        <v>174</v>
      </c>
      <c r="BE267" s="188">
        <f>IF(N267="základní",J267,0)</f>
        <v>0</v>
      </c>
      <c r="BF267" s="188">
        <f>IF(N267="snížená",J267,0)</f>
        <v>0</v>
      </c>
      <c r="BG267" s="188">
        <f>IF(N267="zákl. přenesená",J267,0)</f>
        <v>0</v>
      </c>
      <c r="BH267" s="188">
        <f>IF(N267="sníž. přenesená",J267,0)</f>
        <v>0</v>
      </c>
      <c r="BI267" s="188">
        <f>IF(N267="nulová",J267,0)</f>
        <v>0</v>
      </c>
      <c r="BJ267" s="21" t="s">
        <v>79</v>
      </c>
      <c r="BK267" s="188">
        <f>ROUND(I267*H267,2)</f>
        <v>0</v>
      </c>
      <c r="BL267" s="21" t="s">
        <v>351</v>
      </c>
      <c r="BM267" s="187" t="s">
        <v>1964</v>
      </c>
    </row>
    <row r="268" s="2" customFormat="1" ht="16.5" customHeight="1">
      <c r="A268" s="40"/>
      <c r="B268" s="175"/>
      <c r="C268" s="225" t="s">
        <v>794</v>
      </c>
      <c r="D268" s="225" t="s">
        <v>615</v>
      </c>
      <c r="E268" s="226" t="s">
        <v>1965</v>
      </c>
      <c r="F268" s="227" t="s">
        <v>1966</v>
      </c>
      <c r="G268" s="228" t="s">
        <v>242</v>
      </c>
      <c r="H268" s="229">
        <v>5.5199999999999996</v>
      </c>
      <c r="I268" s="230"/>
      <c r="J268" s="231">
        <f>ROUND(I268*H268,2)</f>
        <v>0</v>
      </c>
      <c r="K268" s="227" t="s">
        <v>180</v>
      </c>
      <c r="L268" s="232"/>
      <c r="M268" s="233" t="s">
        <v>3</v>
      </c>
      <c r="N268" s="234" t="s">
        <v>43</v>
      </c>
      <c r="O268" s="74"/>
      <c r="P268" s="185">
        <f>O268*H268</f>
        <v>0</v>
      </c>
      <c r="Q268" s="185">
        <v>0.025000000000000001</v>
      </c>
      <c r="R268" s="185">
        <f>Q268*H268</f>
        <v>0.13799999999999998</v>
      </c>
      <c r="S268" s="185">
        <v>0</v>
      </c>
      <c r="T268" s="18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187" t="s">
        <v>614</v>
      </c>
      <c r="AT268" s="187" t="s">
        <v>615</v>
      </c>
      <c r="AU268" s="187" t="s">
        <v>81</v>
      </c>
      <c r="AY268" s="21" t="s">
        <v>174</v>
      </c>
      <c r="BE268" s="188">
        <f>IF(N268="základní",J268,0)</f>
        <v>0</v>
      </c>
      <c r="BF268" s="188">
        <f>IF(N268="snížená",J268,0)</f>
        <v>0</v>
      </c>
      <c r="BG268" s="188">
        <f>IF(N268="zákl. přenesená",J268,0)</f>
        <v>0</v>
      </c>
      <c r="BH268" s="188">
        <f>IF(N268="sníž. přenesená",J268,0)</f>
        <v>0</v>
      </c>
      <c r="BI268" s="188">
        <f>IF(N268="nulová",J268,0)</f>
        <v>0</v>
      </c>
      <c r="BJ268" s="21" t="s">
        <v>79</v>
      </c>
      <c r="BK268" s="188">
        <f>ROUND(I268*H268,2)</f>
        <v>0</v>
      </c>
      <c r="BL268" s="21" t="s">
        <v>351</v>
      </c>
      <c r="BM268" s="187" t="s">
        <v>1967</v>
      </c>
    </row>
    <row r="269" s="15" customFormat="1">
      <c r="A269" s="15"/>
      <c r="B269" s="210"/>
      <c r="C269" s="15"/>
      <c r="D269" s="189" t="s">
        <v>184</v>
      </c>
      <c r="E269" s="211" t="s">
        <v>3</v>
      </c>
      <c r="F269" s="212" t="s">
        <v>1968</v>
      </c>
      <c r="G269" s="15"/>
      <c r="H269" s="211" t="s">
        <v>3</v>
      </c>
      <c r="I269" s="213"/>
      <c r="J269" s="15"/>
      <c r="K269" s="15"/>
      <c r="L269" s="210"/>
      <c r="M269" s="214"/>
      <c r="N269" s="215"/>
      <c r="O269" s="215"/>
      <c r="P269" s="215"/>
      <c r="Q269" s="215"/>
      <c r="R269" s="215"/>
      <c r="S269" s="215"/>
      <c r="T269" s="216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11" t="s">
        <v>184</v>
      </c>
      <c r="AU269" s="211" t="s">
        <v>81</v>
      </c>
      <c r="AV269" s="15" t="s">
        <v>79</v>
      </c>
      <c r="AW269" s="15" t="s">
        <v>33</v>
      </c>
      <c r="AX269" s="15" t="s">
        <v>72</v>
      </c>
      <c r="AY269" s="211" t="s">
        <v>174</v>
      </c>
    </row>
    <row r="270" s="15" customFormat="1">
      <c r="A270" s="15"/>
      <c r="B270" s="210"/>
      <c r="C270" s="15"/>
      <c r="D270" s="189" t="s">
        <v>184</v>
      </c>
      <c r="E270" s="211" t="s">
        <v>3</v>
      </c>
      <c r="F270" s="212" t="s">
        <v>1969</v>
      </c>
      <c r="G270" s="15"/>
      <c r="H270" s="211" t="s">
        <v>3</v>
      </c>
      <c r="I270" s="213"/>
      <c r="J270" s="15"/>
      <c r="K270" s="15"/>
      <c r="L270" s="210"/>
      <c r="M270" s="214"/>
      <c r="N270" s="215"/>
      <c r="O270" s="215"/>
      <c r="P270" s="215"/>
      <c r="Q270" s="215"/>
      <c r="R270" s="215"/>
      <c r="S270" s="215"/>
      <c r="T270" s="216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11" t="s">
        <v>184</v>
      </c>
      <c r="AU270" s="211" t="s">
        <v>81</v>
      </c>
      <c r="AV270" s="15" t="s">
        <v>79</v>
      </c>
      <c r="AW270" s="15" t="s">
        <v>33</v>
      </c>
      <c r="AX270" s="15" t="s">
        <v>72</v>
      </c>
      <c r="AY270" s="211" t="s">
        <v>174</v>
      </c>
    </row>
    <row r="271" s="14" customFormat="1">
      <c r="A271" s="14"/>
      <c r="B271" s="202"/>
      <c r="C271" s="14"/>
      <c r="D271" s="189" t="s">
        <v>184</v>
      </c>
      <c r="E271" s="203" t="s">
        <v>3</v>
      </c>
      <c r="F271" s="204" t="s">
        <v>187</v>
      </c>
      <c r="G271" s="14"/>
      <c r="H271" s="205">
        <v>0</v>
      </c>
      <c r="I271" s="206"/>
      <c r="J271" s="14"/>
      <c r="K271" s="14"/>
      <c r="L271" s="202"/>
      <c r="M271" s="207"/>
      <c r="N271" s="208"/>
      <c r="O271" s="208"/>
      <c r="P271" s="208"/>
      <c r="Q271" s="208"/>
      <c r="R271" s="208"/>
      <c r="S271" s="208"/>
      <c r="T271" s="20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03" t="s">
        <v>184</v>
      </c>
      <c r="AU271" s="203" t="s">
        <v>81</v>
      </c>
      <c r="AV271" s="14" t="s">
        <v>111</v>
      </c>
      <c r="AW271" s="14" t="s">
        <v>33</v>
      </c>
      <c r="AX271" s="14" t="s">
        <v>72</v>
      </c>
      <c r="AY271" s="203" t="s">
        <v>174</v>
      </c>
    </row>
    <row r="272" s="13" customFormat="1">
      <c r="A272" s="13"/>
      <c r="B272" s="194"/>
      <c r="C272" s="13"/>
      <c r="D272" s="189" t="s">
        <v>184</v>
      </c>
      <c r="E272" s="195" t="s">
        <v>3</v>
      </c>
      <c r="F272" s="196" t="s">
        <v>1970</v>
      </c>
      <c r="G272" s="13"/>
      <c r="H272" s="197">
        <v>5.5199999999999996</v>
      </c>
      <c r="I272" s="198"/>
      <c r="J272" s="13"/>
      <c r="K272" s="13"/>
      <c r="L272" s="194"/>
      <c r="M272" s="199"/>
      <c r="N272" s="200"/>
      <c r="O272" s="200"/>
      <c r="P272" s="200"/>
      <c r="Q272" s="200"/>
      <c r="R272" s="200"/>
      <c r="S272" s="200"/>
      <c r="T272" s="20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95" t="s">
        <v>184</v>
      </c>
      <c r="AU272" s="195" t="s">
        <v>81</v>
      </c>
      <c r="AV272" s="13" t="s">
        <v>81</v>
      </c>
      <c r="AW272" s="13" t="s">
        <v>33</v>
      </c>
      <c r="AX272" s="13" t="s">
        <v>72</v>
      </c>
      <c r="AY272" s="195" t="s">
        <v>174</v>
      </c>
    </row>
    <row r="273" s="14" customFormat="1">
      <c r="A273" s="14"/>
      <c r="B273" s="202"/>
      <c r="C273" s="14"/>
      <c r="D273" s="189" t="s">
        <v>184</v>
      </c>
      <c r="E273" s="203" t="s">
        <v>3</v>
      </c>
      <c r="F273" s="204" t="s">
        <v>187</v>
      </c>
      <c r="G273" s="14"/>
      <c r="H273" s="205">
        <v>5.5199999999999996</v>
      </c>
      <c r="I273" s="206"/>
      <c r="J273" s="14"/>
      <c r="K273" s="14"/>
      <c r="L273" s="202"/>
      <c r="M273" s="207"/>
      <c r="N273" s="208"/>
      <c r="O273" s="208"/>
      <c r="P273" s="208"/>
      <c r="Q273" s="208"/>
      <c r="R273" s="208"/>
      <c r="S273" s="208"/>
      <c r="T273" s="20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03" t="s">
        <v>184</v>
      </c>
      <c r="AU273" s="203" t="s">
        <v>81</v>
      </c>
      <c r="AV273" s="14" t="s">
        <v>111</v>
      </c>
      <c r="AW273" s="14" t="s">
        <v>33</v>
      </c>
      <c r="AX273" s="14" t="s">
        <v>79</v>
      </c>
      <c r="AY273" s="203" t="s">
        <v>174</v>
      </c>
    </row>
    <row r="274" s="2" customFormat="1">
      <c r="A274" s="40"/>
      <c r="B274" s="175"/>
      <c r="C274" s="176" t="s">
        <v>798</v>
      </c>
      <c r="D274" s="176" t="s">
        <v>176</v>
      </c>
      <c r="E274" s="177" t="s">
        <v>1971</v>
      </c>
      <c r="F274" s="178" t="s">
        <v>1972</v>
      </c>
      <c r="G274" s="179" t="s">
        <v>1451</v>
      </c>
      <c r="H274" s="240"/>
      <c r="I274" s="181"/>
      <c r="J274" s="182">
        <f>ROUND(I274*H274,2)</f>
        <v>0</v>
      </c>
      <c r="K274" s="178" t="s">
        <v>180</v>
      </c>
      <c r="L274" s="41"/>
      <c r="M274" s="183" t="s">
        <v>3</v>
      </c>
      <c r="N274" s="184" t="s">
        <v>43</v>
      </c>
      <c r="O274" s="74"/>
      <c r="P274" s="185">
        <f>O274*H274</f>
        <v>0</v>
      </c>
      <c r="Q274" s="185">
        <v>0</v>
      </c>
      <c r="R274" s="185">
        <f>Q274*H274</f>
        <v>0</v>
      </c>
      <c r="S274" s="185">
        <v>0</v>
      </c>
      <c r="T274" s="18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187" t="s">
        <v>351</v>
      </c>
      <c r="AT274" s="187" t="s">
        <v>176</v>
      </c>
      <c r="AU274" s="187" t="s">
        <v>81</v>
      </c>
      <c r="AY274" s="21" t="s">
        <v>174</v>
      </c>
      <c r="BE274" s="188">
        <f>IF(N274="základní",J274,0)</f>
        <v>0</v>
      </c>
      <c r="BF274" s="188">
        <f>IF(N274="snížená",J274,0)</f>
        <v>0</v>
      </c>
      <c r="BG274" s="188">
        <f>IF(N274="zákl. přenesená",J274,0)</f>
        <v>0</v>
      </c>
      <c r="BH274" s="188">
        <f>IF(N274="sníž. přenesená",J274,0)</f>
        <v>0</v>
      </c>
      <c r="BI274" s="188">
        <f>IF(N274="nulová",J274,0)</f>
        <v>0</v>
      </c>
      <c r="BJ274" s="21" t="s">
        <v>79</v>
      </c>
      <c r="BK274" s="188">
        <f>ROUND(I274*H274,2)</f>
        <v>0</v>
      </c>
      <c r="BL274" s="21" t="s">
        <v>351</v>
      </c>
      <c r="BM274" s="187" t="s">
        <v>1973</v>
      </c>
    </row>
    <row r="275" s="12" customFormat="1" ht="22.8" customHeight="1">
      <c r="A275" s="12"/>
      <c r="B275" s="162"/>
      <c r="C275" s="12"/>
      <c r="D275" s="163" t="s">
        <v>71</v>
      </c>
      <c r="E275" s="173" t="s">
        <v>1974</v>
      </c>
      <c r="F275" s="173" t="s">
        <v>1975</v>
      </c>
      <c r="G275" s="12"/>
      <c r="H275" s="12"/>
      <c r="I275" s="165"/>
      <c r="J275" s="174">
        <f>BK275</f>
        <v>0</v>
      </c>
      <c r="K275" s="12"/>
      <c r="L275" s="162"/>
      <c r="M275" s="167"/>
      <c r="N275" s="168"/>
      <c r="O275" s="168"/>
      <c r="P275" s="169">
        <f>SUM(P276:P284)</f>
        <v>0</v>
      </c>
      <c r="Q275" s="168"/>
      <c r="R275" s="169">
        <f>SUM(R276:R284)</f>
        <v>0.00379</v>
      </c>
      <c r="S275" s="168"/>
      <c r="T275" s="170">
        <f>SUM(T276:T284)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163" t="s">
        <v>81</v>
      </c>
      <c r="AT275" s="171" t="s">
        <v>71</v>
      </c>
      <c r="AU275" s="171" t="s">
        <v>79</v>
      </c>
      <c r="AY275" s="163" t="s">
        <v>174</v>
      </c>
      <c r="BK275" s="172">
        <f>SUM(BK276:BK284)</f>
        <v>0</v>
      </c>
    </row>
    <row r="276" s="2" customFormat="1" ht="16.5" customHeight="1">
      <c r="A276" s="40"/>
      <c r="B276" s="175"/>
      <c r="C276" s="176" t="s">
        <v>802</v>
      </c>
      <c r="D276" s="176" t="s">
        <v>176</v>
      </c>
      <c r="E276" s="177" t="s">
        <v>1976</v>
      </c>
      <c r="F276" s="178" t="s">
        <v>1977</v>
      </c>
      <c r="G276" s="179" t="s">
        <v>666</v>
      </c>
      <c r="H276" s="180">
        <v>1</v>
      </c>
      <c r="I276" s="181"/>
      <c r="J276" s="182">
        <f>ROUND(I276*H276,2)</f>
        <v>0</v>
      </c>
      <c r="K276" s="178" t="s">
        <v>180</v>
      </c>
      <c r="L276" s="41"/>
      <c r="M276" s="183" t="s">
        <v>3</v>
      </c>
      <c r="N276" s="184" t="s">
        <v>43</v>
      </c>
      <c r="O276" s="74"/>
      <c r="P276" s="185">
        <f>O276*H276</f>
        <v>0</v>
      </c>
      <c r="Q276" s="185">
        <v>0.0021199999999999999</v>
      </c>
      <c r="R276" s="185">
        <f>Q276*H276</f>
        <v>0.0021199999999999999</v>
      </c>
      <c r="S276" s="185">
        <v>0</v>
      </c>
      <c r="T276" s="18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187" t="s">
        <v>351</v>
      </c>
      <c r="AT276" s="187" t="s">
        <v>176</v>
      </c>
      <c r="AU276" s="187" t="s">
        <v>81</v>
      </c>
      <c r="AY276" s="21" t="s">
        <v>174</v>
      </c>
      <c r="BE276" s="188">
        <f>IF(N276="základní",J276,0)</f>
        <v>0</v>
      </c>
      <c r="BF276" s="188">
        <f>IF(N276="snížená",J276,0)</f>
        <v>0</v>
      </c>
      <c r="BG276" s="188">
        <f>IF(N276="zákl. přenesená",J276,0)</f>
        <v>0</v>
      </c>
      <c r="BH276" s="188">
        <f>IF(N276="sníž. přenesená",J276,0)</f>
        <v>0</v>
      </c>
      <c r="BI276" s="188">
        <f>IF(N276="nulová",J276,0)</f>
        <v>0</v>
      </c>
      <c r="BJ276" s="21" t="s">
        <v>79</v>
      </c>
      <c r="BK276" s="188">
        <f>ROUND(I276*H276,2)</f>
        <v>0</v>
      </c>
      <c r="BL276" s="21" t="s">
        <v>351</v>
      </c>
      <c r="BM276" s="187" t="s">
        <v>1978</v>
      </c>
    </row>
    <row r="277" s="15" customFormat="1">
      <c r="A277" s="15"/>
      <c r="B277" s="210"/>
      <c r="C277" s="15"/>
      <c r="D277" s="189" t="s">
        <v>184</v>
      </c>
      <c r="E277" s="211" t="s">
        <v>3</v>
      </c>
      <c r="F277" s="212" t="s">
        <v>1775</v>
      </c>
      <c r="G277" s="15"/>
      <c r="H277" s="211" t="s">
        <v>3</v>
      </c>
      <c r="I277" s="213"/>
      <c r="J277" s="15"/>
      <c r="K277" s="15"/>
      <c r="L277" s="210"/>
      <c r="M277" s="214"/>
      <c r="N277" s="215"/>
      <c r="O277" s="215"/>
      <c r="P277" s="215"/>
      <c r="Q277" s="215"/>
      <c r="R277" s="215"/>
      <c r="S277" s="215"/>
      <c r="T277" s="216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11" t="s">
        <v>184</v>
      </c>
      <c r="AU277" s="211" t="s">
        <v>81</v>
      </c>
      <c r="AV277" s="15" t="s">
        <v>79</v>
      </c>
      <c r="AW277" s="15" t="s">
        <v>33</v>
      </c>
      <c r="AX277" s="15" t="s">
        <v>72</v>
      </c>
      <c r="AY277" s="211" t="s">
        <v>174</v>
      </c>
    </row>
    <row r="278" s="13" customFormat="1">
      <c r="A278" s="13"/>
      <c r="B278" s="194"/>
      <c r="C278" s="13"/>
      <c r="D278" s="189" t="s">
        <v>184</v>
      </c>
      <c r="E278" s="195" t="s">
        <v>3</v>
      </c>
      <c r="F278" s="196" t="s">
        <v>79</v>
      </c>
      <c r="G278" s="13"/>
      <c r="H278" s="197">
        <v>1</v>
      </c>
      <c r="I278" s="198"/>
      <c r="J278" s="13"/>
      <c r="K278" s="13"/>
      <c r="L278" s="194"/>
      <c r="M278" s="199"/>
      <c r="N278" s="200"/>
      <c r="O278" s="200"/>
      <c r="P278" s="200"/>
      <c r="Q278" s="200"/>
      <c r="R278" s="200"/>
      <c r="S278" s="200"/>
      <c r="T278" s="20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95" t="s">
        <v>184</v>
      </c>
      <c r="AU278" s="195" t="s">
        <v>81</v>
      </c>
      <c r="AV278" s="13" t="s">
        <v>81</v>
      </c>
      <c r="AW278" s="13" t="s">
        <v>33</v>
      </c>
      <c r="AX278" s="13" t="s">
        <v>72</v>
      </c>
      <c r="AY278" s="195" t="s">
        <v>174</v>
      </c>
    </row>
    <row r="279" s="14" customFormat="1">
      <c r="A279" s="14"/>
      <c r="B279" s="202"/>
      <c r="C279" s="14"/>
      <c r="D279" s="189" t="s">
        <v>184</v>
      </c>
      <c r="E279" s="203" t="s">
        <v>3</v>
      </c>
      <c r="F279" s="204" t="s">
        <v>187</v>
      </c>
      <c r="G279" s="14"/>
      <c r="H279" s="205">
        <v>1</v>
      </c>
      <c r="I279" s="206"/>
      <c r="J279" s="14"/>
      <c r="K279" s="14"/>
      <c r="L279" s="202"/>
      <c r="M279" s="207"/>
      <c r="N279" s="208"/>
      <c r="O279" s="208"/>
      <c r="P279" s="208"/>
      <c r="Q279" s="208"/>
      <c r="R279" s="208"/>
      <c r="S279" s="208"/>
      <c r="T279" s="20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03" t="s">
        <v>184</v>
      </c>
      <c r="AU279" s="203" t="s">
        <v>81</v>
      </c>
      <c r="AV279" s="14" t="s">
        <v>111</v>
      </c>
      <c r="AW279" s="14" t="s">
        <v>33</v>
      </c>
      <c r="AX279" s="14" t="s">
        <v>79</v>
      </c>
      <c r="AY279" s="203" t="s">
        <v>174</v>
      </c>
    </row>
    <row r="280" s="2" customFormat="1" ht="16.5" customHeight="1">
      <c r="A280" s="40"/>
      <c r="B280" s="175"/>
      <c r="C280" s="176" t="s">
        <v>806</v>
      </c>
      <c r="D280" s="176" t="s">
        <v>176</v>
      </c>
      <c r="E280" s="177" t="s">
        <v>1979</v>
      </c>
      <c r="F280" s="178" t="s">
        <v>1980</v>
      </c>
      <c r="G280" s="179" t="s">
        <v>666</v>
      </c>
      <c r="H280" s="180">
        <v>1</v>
      </c>
      <c r="I280" s="181"/>
      <c r="J280" s="182">
        <f>ROUND(I280*H280,2)</f>
        <v>0</v>
      </c>
      <c r="K280" s="178" t="s">
        <v>180</v>
      </c>
      <c r="L280" s="41"/>
      <c r="M280" s="183" t="s">
        <v>3</v>
      </c>
      <c r="N280" s="184" t="s">
        <v>43</v>
      </c>
      <c r="O280" s="74"/>
      <c r="P280" s="185">
        <f>O280*H280</f>
        <v>0</v>
      </c>
      <c r="Q280" s="185">
        <v>0.00167</v>
      </c>
      <c r="R280" s="185">
        <f>Q280*H280</f>
        <v>0.00167</v>
      </c>
      <c r="S280" s="185">
        <v>0</v>
      </c>
      <c r="T280" s="18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187" t="s">
        <v>351</v>
      </c>
      <c r="AT280" s="187" t="s">
        <v>176</v>
      </c>
      <c r="AU280" s="187" t="s">
        <v>81</v>
      </c>
      <c r="AY280" s="21" t="s">
        <v>174</v>
      </c>
      <c r="BE280" s="188">
        <f>IF(N280="základní",J280,0)</f>
        <v>0</v>
      </c>
      <c r="BF280" s="188">
        <f>IF(N280="snížená",J280,0)</f>
        <v>0</v>
      </c>
      <c r="BG280" s="188">
        <f>IF(N280="zákl. přenesená",J280,0)</f>
        <v>0</v>
      </c>
      <c r="BH280" s="188">
        <f>IF(N280="sníž. přenesená",J280,0)</f>
        <v>0</v>
      </c>
      <c r="BI280" s="188">
        <f>IF(N280="nulová",J280,0)</f>
        <v>0</v>
      </c>
      <c r="BJ280" s="21" t="s">
        <v>79</v>
      </c>
      <c r="BK280" s="188">
        <f>ROUND(I280*H280,2)</f>
        <v>0</v>
      </c>
      <c r="BL280" s="21" t="s">
        <v>351</v>
      </c>
      <c r="BM280" s="187" t="s">
        <v>1981</v>
      </c>
    </row>
    <row r="281" s="15" customFormat="1">
      <c r="A281" s="15"/>
      <c r="B281" s="210"/>
      <c r="C281" s="15"/>
      <c r="D281" s="189" t="s">
        <v>184</v>
      </c>
      <c r="E281" s="211" t="s">
        <v>3</v>
      </c>
      <c r="F281" s="212" t="s">
        <v>1982</v>
      </c>
      <c r="G281" s="15"/>
      <c r="H281" s="211" t="s">
        <v>3</v>
      </c>
      <c r="I281" s="213"/>
      <c r="J281" s="15"/>
      <c r="K281" s="15"/>
      <c r="L281" s="210"/>
      <c r="M281" s="214"/>
      <c r="N281" s="215"/>
      <c r="O281" s="215"/>
      <c r="P281" s="215"/>
      <c r="Q281" s="215"/>
      <c r="R281" s="215"/>
      <c r="S281" s="215"/>
      <c r="T281" s="216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11" t="s">
        <v>184</v>
      </c>
      <c r="AU281" s="211" t="s">
        <v>81</v>
      </c>
      <c r="AV281" s="15" t="s">
        <v>79</v>
      </c>
      <c r="AW281" s="15" t="s">
        <v>33</v>
      </c>
      <c r="AX281" s="15" t="s">
        <v>72</v>
      </c>
      <c r="AY281" s="211" t="s">
        <v>174</v>
      </c>
    </row>
    <row r="282" s="13" customFormat="1">
      <c r="A282" s="13"/>
      <c r="B282" s="194"/>
      <c r="C282" s="13"/>
      <c r="D282" s="189" t="s">
        <v>184</v>
      </c>
      <c r="E282" s="195" t="s">
        <v>3</v>
      </c>
      <c r="F282" s="196" t="s">
        <v>79</v>
      </c>
      <c r="G282" s="13"/>
      <c r="H282" s="197">
        <v>1</v>
      </c>
      <c r="I282" s="198"/>
      <c r="J282" s="13"/>
      <c r="K282" s="13"/>
      <c r="L282" s="194"/>
      <c r="M282" s="199"/>
      <c r="N282" s="200"/>
      <c r="O282" s="200"/>
      <c r="P282" s="200"/>
      <c r="Q282" s="200"/>
      <c r="R282" s="200"/>
      <c r="S282" s="200"/>
      <c r="T282" s="20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95" t="s">
        <v>184</v>
      </c>
      <c r="AU282" s="195" t="s">
        <v>81</v>
      </c>
      <c r="AV282" s="13" t="s">
        <v>81</v>
      </c>
      <c r="AW282" s="13" t="s">
        <v>33</v>
      </c>
      <c r="AX282" s="13" t="s">
        <v>72</v>
      </c>
      <c r="AY282" s="195" t="s">
        <v>174</v>
      </c>
    </row>
    <row r="283" s="14" customFormat="1">
      <c r="A283" s="14"/>
      <c r="B283" s="202"/>
      <c r="C283" s="14"/>
      <c r="D283" s="189" t="s">
        <v>184</v>
      </c>
      <c r="E283" s="203" t="s">
        <v>3</v>
      </c>
      <c r="F283" s="204" t="s">
        <v>187</v>
      </c>
      <c r="G283" s="14"/>
      <c r="H283" s="205">
        <v>1</v>
      </c>
      <c r="I283" s="206"/>
      <c r="J283" s="14"/>
      <c r="K283" s="14"/>
      <c r="L283" s="202"/>
      <c r="M283" s="207"/>
      <c r="N283" s="208"/>
      <c r="O283" s="208"/>
      <c r="P283" s="208"/>
      <c r="Q283" s="208"/>
      <c r="R283" s="208"/>
      <c r="S283" s="208"/>
      <c r="T283" s="20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03" t="s">
        <v>184</v>
      </c>
      <c r="AU283" s="203" t="s">
        <v>81</v>
      </c>
      <c r="AV283" s="14" t="s">
        <v>111</v>
      </c>
      <c r="AW283" s="14" t="s">
        <v>33</v>
      </c>
      <c r="AX283" s="14" t="s">
        <v>79</v>
      </c>
      <c r="AY283" s="203" t="s">
        <v>174</v>
      </c>
    </row>
    <row r="284" s="2" customFormat="1">
      <c r="A284" s="40"/>
      <c r="B284" s="175"/>
      <c r="C284" s="176" t="s">
        <v>810</v>
      </c>
      <c r="D284" s="176" t="s">
        <v>176</v>
      </c>
      <c r="E284" s="177" t="s">
        <v>1983</v>
      </c>
      <c r="F284" s="178" t="s">
        <v>1984</v>
      </c>
      <c r="G284" s="179" t="s">
        <v>1451</v>
      </c>
      <c r="H284" s="240"/>
      <c r="I284" s="181"/>
      <c r="J284" s="182">
        <f>ROUND(I284*H284,2)</f>
        <v>0</v>
      </c>
      <c r="K284" s="178" t="s">
        <v>180</v>
      </c>
      <c r="L284" s="41"/>
      <c r="M284" s="183" t="s">
        <v>3</v>
      </c>
      <c r="N284" s="184" t="s">
        <v>43</v>
      </c>
      <c r="O284" s="74"/>
      <c r="P284" s="185">
        <f>O284*H284</f>
        <v>0</v>
      </c>
      <c r="Q284" s="185">
        <v>0</v>
      </c>
      <c r="R284" s="185">
        <f>Q284*H284</f>
        <v>0</v>
      </c>
      <c r="S284" s="185">
        <v>0</v>
      </c>
      <c r="T284" s="18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187" t="s">
        <v>351</v>
      </c>
      <c r="AT284" s="187" t="s">
        <v>176</v>
      </c>
      <c r="AU284" s="187" t="s">
        <v>81</v>
      </c>
      <c r="AY284" s="21" t="s">
        <v>174</v>
      </c>
      <c r="BE284" s="188">
        <f>IF(N284="základní",J284,0)</f>
        <v>0</v>
      </c>
      <c r="BF284" s="188">
        <f>IF(N284="snížená",J284,0)</f>
        <v>0</v>
      </c>
      <c r="BG284" s="188">
        <f>IF(N284="zákl. přenesená",J284,0)</f>
        <v>0</v>
      </c>
      <c r="BH284" s="188">
        <f>IF(N284="sníž. přenesená",J284,0)</f>
        <v>0</v>
      </c>
      <c r="BI284" s="188">
        <f>IF(N284="nulová",J284,0)</f>
        <v>0</v>
      </c>
      <c r="BJ284" s="21" t="s">
        <v>79</v>
      </c>
      <c r="BK284" s="188">
        <f>ROUND(I284*H284,2)</f>
        <v>0</v>
      </c>
      <c r="BL284" s="21" t="s">
        <v>351</v>
      </c>
      <c r="BM284" s="187" t="s">
        <v>1985</v>
      </c>
    </row>
    <row r="285" s="12" customFormat="1" ht="22.8" customHeight="1">
      <c r="A285" s="12"/>
      <c r="B285" s="162"/>
      <c r="C285" s="12"/>
      <c r="D285" s="163" t="s">
        <v>71</v>
      </c>
      <c r="E285" s="173" t="s">
        <v>1986</v>
      </c>
      <c r="F285" s="173" t="s">
        <v>1987</v>
      </c>
      <c r="G285" s="12"/>
      <c r="H285" s="12"/>
      <c r="I285" s="165"/>
      <c r="J285" s="174">
        <f>BK285</f>
        <v>0</v>
      </c>
      <c r="K285" s="12"/>
      <c r="L285" s="162"/>
      <c r="M285" s="167"/>
      <c r="N285" s="168"/>
      <c r="O285" s="168"/>
      <c r="P285" s="169">
        <f>SUM(P286:P287)</f>
        <v>0</v>
      </c>
      <c r="Q285" s="168"/>
      <c r="R285" s="169">
        <f>SUM(R286:R287)</f>
        <v>0.24132651999999999</v>
      </c>
      <c r="S285" s="168"/>
      <c r="T285" s="170">
        <f>SUM(T286:T287)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163" t="s">
        <v>81</v>
      </c>
      <c r="AT285" s="171" t="s">
        <v>71</v>
      </c>
      <c r="AU285" s="171" t="s">
        <v>79</v>
      </c>
      <c r="AY285" s="163" t="s">
        <v>174</v>
      </c>
      <c r="BK285" s="172">
        <f>SUM(BK286:BK287)</f>
        <v>0</v>
      </c>
    </row>
    <row r="286" s="2" customFormat="1">
      <c r="A286" s="40"/>
      <c r="B286" s="175"/>
      <c r="C286" s="176" t="s">
        <v>815</v>
      </c>
      <c r="D286" s="176" t="s">
        <v>176</v>
      </c>
      <c r="E286" s="177" t="s">
        <v>1988</v>
      </c>
      <c r="F286" s="178" t="s">
        <v>1989</v>
      </c>
      <c r="G286" s="179" t="s">
        <v>179</v>
      </c>
      <c r="H286" s="180">
        <v>17.286999999999999</v>
      </c>
      <c r="I286" s="181"/>
      <c r="J286" s="182">
        <f>ROUND(I286*H286,2)</f>
        <v>0</v>
      </c>
      <c r="K286" s="178" t="s">
        <v>180</v>
      </c>
      <c r="L286" s="41"/>
      <c r="M286" s="183" t="s">
        <v>3</v>
      </c>
      <c r="N286" s="184" t="s">
        <v>43</v>
      </c>
      <c r="O286" s="74"/>
      <c r="P286" s="185">
        <f>O286*H286</f>
        <v>0</v>
      </c>
      <c r="Q286" s="185">
        <v>0.01396</v>
      </c>
      <c r="R286" s="185">
        <f>Q286*H286</f>
        <v>0.24132651999999999</v>
      </c>
      <c r="S286" s="185">
        <v>0</v>
      </c>
      <c r="T286" s="18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187" t="s">
        <v>351</v>
      </c>
      <c r="AT286" s="187" t="s">
        <v>176</v>
      </c>
      <c r="AU286" s="187" t="s">
        <v>81</v>
      </c>
      <c r="AY286" s="21" t="s">
        <v>174</v>
      </c>
      <c r="BE286" s="188">
        <f>IF(N286="základní",J286,0)</f>
        <v>0</v>
      </c>
      <c r="BF286" s="188">
        <f>IF(N286="snížená",J286,0)</f>
        <v>0</v>
      </c>
      <c r="BG286" s="188">
        <f>IF(N286="zákl. přenesená",J286,0)</f>
        <v>0</v>
      </c>
      <c r="BH286" s="188">
        <f>IF(N286="sníž. přenesená",J286,0)</f>
        <v>0</v>
      </c>
      <c r="BI286" s="188">
        <f>IF(N286="nulová",J286,0)</f>
        <v>0</v>
      </c>
      <c r="BJ286" s="21" t="s">
        <v>79</v>
      </c>
      <c r="BK286" s="188">
        <f>ROUND(I286*H286,2)</f>
        <v>0</v>
      </c>
      <c r="BL286" s="21" t="s">
        <v>351</v>
      </c>
      <c r="BM286" s="187" t="s">
        <v>1990</v>
      </c>
    </row>
    <row r="287" s="2" customFormat="1">
      <c r="A287" s="40"/>
      <c r="B287" s="175"/>
      <c r="C287" s="176" t="s">
        <v>821</v>
      </c>
      <c r="D287" s="176" t="s">
        <v>176</v>
      </c>
      <c r="E287" s="177" t="s">
        <v>1991</v>
      </c>
      <c r="F287" s="178" t="s">
        <v>1992</v>
      </c>
      <c r="G287" s="179" t="s">
        <v>1451</v>
      </c>
      <c r="H287" s="240"/>
      <c r="I287" s="181"/>
      <c r="J287" s="182">
        <f>ROUND(I287*H287,2)</f>
        <v>0</v>
      </c>
      <c r="K287" s="178" t="s">
        <v>180</v>
      </c>
      <c r="L287" s="41"/>
      <c r="M287" s="183" t="s">
        <v>3</v>
      </c>
      <c r="N287" s="184" t="s">
        <v>43</v>
      </c>
      <c r="O287" s="74"/>
      <c r="P287" s="185">
        <f>O287*H287</f>
        <v>0</v>
      </c>
      <c r="Q287" s="185">
        <v>0</v>
      </c>
      <c r="R287" s="185">
        <f>Q287*H287</f>
        <v>0</v>
      </c>
      <c r="S287" s="185">
        <v>0</v>
      </c>
      <c r="T287" s="18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187" t="s">
        <v>351</v>
      </c>
      <c r="AT287" s="187" t="s">
        <v>176</v>
      </c>
      <c r="AU287" s="187" t="s">
        <v>81</v>
      </c>
      <c r="AY287" s="21" t="s">
        <v>174</v>
      </c>
      <c r="BE287" s="188">
        <f>IF(N287="základní",J287,0)</f>
        <v>0</v>
      </c>
      <c r="BF287" s="188">
        <f>IF(N287="snížená",J287,0)</f>
        <v>0</v>
      </c>
      <c r="BG287" s="188">
        <f>IF(N287="zákl. přenesená",J287,0)</f>
        <v>0</v>
      </c>
      <c r="BH287" s="188">
        <f>IF(N287="sníž. přenesená",J287,0)</f>
        <v>0</v>
      </c>
      <c r="BI287" s="188">
        <f>IF(N287="nulová",J287,0)</f>
        <v>0</v>
      </c>
      <c r="BJ287" s="21" t="s">
        <v>79</v>
      </c>
      <c r="BK287" s="188">
        <f>ROUND(I287*H287,2)</f>
        <v>0</v>
      </c>
      <c r="BL287" s="21" t="s">
        <v>351</v>
      </c>
      <c r="BM287" s="187" t="s">
        <v>1993</v>
      </c>
    </row>
    <row r="288" s="12" customFormat="1" ht="22.8" customHeight="1">
      <c r="A288" s="12"/>
      <c r="B288" s="162"/>
      <c r="C288" s="12"/>
      <c r="D288" s="163" t="s">
        <v>71</v>
      </c>
      <c r="E288" s="173" t="s">
        <v>1994</v>
      </c>
      <c r="F288" s="173" t="s">
        <v>1995</v>
      </c>
      <c r="G288" s="12"/>
      <c r="H288" s="12"/>
      <c r="I288" s="165"/>
      <c r="J288" s="174">
        <f>BK288</f>
        <v>0</v>
      </c>
      <c r="K288" s="12"/>
      <c r="L288" s="162"/>
      <c r="M288" s="167"/>
      <c r="N288" s="168"/>
      <c r="O288" s="168"/>
      <c r="P288" s="169">
        <f>SUM(P289:P294)</f>
        <v>0</v>
      </c>
      <c r="Q288" s="168"/>
      <c r="R288" s="169">
        <f>SUM(R289:R294)</f>
        <v>0.24476819999999999</v>
      </c>
      <c r="S288" s="168"/>
      <c r="T288" s="170">
        <f>SUM(T289:T294)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163" t="s">
        <v>81</v>
      </c>
      <c r="AT288" s="171" t="s">
        <v>71</v>
      </c>
      <c r="AU288" s="171" t="s">
        <v>79</v>
      </c>
      <c r="AY288" s="163" t="s">
        <v>174</v>
      </c>
      <c r="BK288" s="172">
        <f>SUM(BK289:BK294)</f>
        <v>0</v>
      </c>
    </row>
    <row r="289" s="2" customFormat="1">
      <c r="A289" s="40"/>
      <c r="B289" s="175"/>
      <c r="C289" s="176" t="s">
        <v>829</v>
      </c>
      <c r="D289" s="176" t="s">
        <v>176</v>
      </c>
      <c r="E289" s="177" t="s">
        <v>1996</v>
      </c>
      <c r="F289" s="178" t="s">
        <v>1997</v>
      </c>
      <c r="G289" s="179" t="s">
        <v>210</v>
      </c>
      <c r="H289" s="180">
        <v>36.780000000000001</v>
      </c>
      <c r="I289" s="181"/>
      <c r="J289" s="182">
        <f>ROUND(I289*H289,2)</f>
        <v>0</v>
      </c>
      <c r="K289" s="178" t="s">
        <v>180</v>
      </c>
      <c r="L289" s="41"/>
      <c r="M289" s="183" t="s">
        <v>3</v>
      </c>
      <c r="N289" s="184" t="s">
        <v>43</v>
      </c>
      <c r="O289" s="74"/>
      <c r="P289" s="185">
        <f>O289*H289</f>
        <v>0</v>
      </c>
      <c r="Q289" s="185">
        <v>0.0058399999999999997</v>
      </c>
      <c r="R289" s="185">
        <f>Q289*H289</f>
        <v>0.21479519999999999</v>
      </c>
      <c r="S289" s="185">
        <v>0</v>
      </c>
      <c r="T289" s="18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187" t="s">
        <v>351</v>
      </c>
      <c r="AT289" s="187" t="s">
        <v>176</v>
      </c>
      <c r="AU289" s="187" t="s">
        <v>81</v>
      </c>
      <c r="AY289" s="21" t="s">
        <v>174</v>
      </c>
      <c r="BE289" s="188">
        <f>IF(N289="základní",J289,0)</f>
        <v>0</v>
      </c>
      <c r="BF289" s="188">
        <f>IF(N289="snížená",J289,0)</f>
        <v>0</v>
      </c>
      <c r="BG289" s="188">
        <f>IF(N289="zákl. přenesená",J289,0)</f>
        <v>0</v>
      </c>
      <c r="BH289" s="188">
        <f>IF(N289="sníž. přenesená",J289,0)</f>
        <v>0</v>
      </c>
      <c r="BI289" s="188">
        <f>IF(N289="nulová",J289,0)</f>
        <v>0</v>
      </c>
      <c r="BJ289" s="21" t="s">
        <v>79</v>
      </c>
      <c r="BK289" s="188">
        <f>ROUND(I289*H289,2)</f>
        <v>0</v>
      </c>
      <c r="BL289" s="21" t="s">
        <v>351</v>
      </c>
      <c r="BM289" s="187" t="s">
        <v>1998</v>
      </c>
    </row>
    <row r="290" s="2" customFormat="1">
      <c r="A290" s="40"/>
      <c r="B290" s="175"/>
      <c r="C290" s="176" t="s">
        <v>649</v>
      </c>
      <c r="D290" s="176" t="s">
        <v>176</v>
      </c>
      <c r="E290" s="177" t="s">
        <v>1999</v>
      </c>
      <c r="F290" s="178" t="s">
        <v>2000</v>
      </c>
      <c r="G290" s="179" t="s">
        <v>210</v>
      </c>
      <c r="H290" s="180">
        <v>10.300000000000001</v>
      </c>
      <c r="I290" s="181"/>
      <c r="J290" s="182">
        <f>ROUND(I290*H290,2)</f>
        <v>0</v>
      </c>
      <c r="K290" s="178" t="s">
        <v>180</v>
      </c>
      <c r="L290" s="41"/>
      <c r="M290" s="183" t="s">
        <v>3</v>
      </c>
      <c r="N290" s="184" t="s">
        <v>43</v>
      </c>
      <c r="O290" s="74"/>
      <c r="P290" s="185">
        <f>O290*H290</f>
        <v>0</v>
      </c>
      <c r="Q290" s="185">
        <v>0.0029099999999999998</v>
      </c>
      <c r="R290" s="185">
        <f>Q290*H290</f>
        <v>0.029973</v>
      </c>
      <c r="S290" s="185">
        <v>0</v>
      </c>
      <c r="T290" s="18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187" t="s">
        <v>351</v>
      </c>
      <c r="AT290" s="187" t="s">
        <v>176</v>
      </c>
      <c r="AU290" s="187" t="s">
        <v>81</v>
      </c>
      <c r="AY290" s="21" t="s">
        <v>174</v>
      </c>
      <c r="BE290" s="188">
        <f>IF(N290="základní",J290,0)</f>
        <v>0</v>
      </c>
      <c r="BF290" s="188">
        <f>IF(N290="snížená",J290,0)</f>
        <v>0</v>
      </c>
      <c r="BG290" s="188">
        <f>IF(N290="zákl. přenesená",J290,0)</f>
        <v>0</v>
      </c>
      <c r="BH290" s="188">
        <f>IF(N290="sníž. přenesená",J290,0)</f>
        <v>0</v>
      </c>
      <c r="BI290" s="188">
        <f>IF(N290="nulová",J290,0)</f>
        <v>0</v>
      </c>
      <c r="BJ290" s="21" t="s">
        <v>79</v>
      </c>
      <c r="BK290" s="188">
        <f>ROUND(I290*H290,2)</f>
        <v>0</v>
      </c>
      <c r="BL290" s="21" t="s">
        <v>351</v>
      </c>
      <c r="BM290" s="187" t="s">
        <v>2001</v>
      </c>
    </row>
    <row r="291" s="13" customFormat="1">
      <c r="A291" s="13"/>
      <c r="B291" s="194"/>
      <c r="C291" s="13"/>
      <c r="D291" s="189" t="s">
        <v>184</v>
      </c>
      <c r="E291" s="195" t="s">
        <v>3</v>
      </c>
      <c r="F291" s="196" t="s">
        <v>2002</v>
      </c>
      <c r="G291" s="13"/>
      <c r="H291" s="197">
        <v>4.2000000000000002</v>
      </c>
      <c r="I291" s="198"/>
      <c r="J291" s="13"/>
      <c r="K291" s="13"/>
      <c r="L291" s="194"/>
      <c r="M291" s="199"/>
      <c r="N291" s="200"/>
      <c r="O291" s="200"/>
      <c r="P291" s="200"/>
      <c r="Q291" s="200"/>
      <c r="R291" s="200"/>
      <c r="S291" s="200"/>
      <c r="T291" s="20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95" t="s">
        <v>184</v>
      </c>
      <c r="AU291" s="195" t="s">
        <v>81</v>
      </c>
      <c r="AV291" s="13" t="s">
        <v>81</v>
      </c>
      <c r="AW291" s="13" t="s">
        <v>33</v>
      </c>
      <c r="AX291" s="13" t="s">
        <v>72</v>
      </c>
      <c r="AY291" s="195" t="s">
        <v>174</v>
      </c>
    </row>
    <row r="292" s="13" customFormat="1">
      <c r="A292" s="13"/>
      <c r="B292" s="194"/>
      <c r="C292" s="13"/>
      <c r="D292" s="189" t="s">
        <v>184</v>
      </c>
      <c r="E292" s="195" t="s">
        <v>3</v>
      </c>
      <c r="F292" s="196" t="s">
        <v>2003</v>
      </c>
      <c r="G292" s="13"/>
      <c r="H292" s="197">
        <v>6.0999999999999996</v>
      </c>
      <c r="I292" s="198"/>
      <c r="J292" s="13"/>
      <c r="K292" s="13"/>
      <c r="L292" s="194"/>
      <c r="M292" s="199"/>
      <c r="N292" s="200"/>
      <c r="O292" s="200"/>
      <c r="P292" s="200"/>
      <c r="Q292" s="200"/>
      <c r="R292" s="200"/>
      <c r="S292" s="200"/>
      <c r="T292" s="20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95" t="s">
        <v>184</v>
      </c>
      <c r="AU292" s="195" t="s">
        <v>81</v>
      </c>
      <c r="AV292" s="13" t="s">
        <v>81</v>
      </c>
      <c r="AW292" s="13" t="s">
        <v>33</v>
      </c>
      <c r="AX292" s="13" t="s">
        <v>72</v>
      </c>
      <c r="AY292" s="195" t="s">
        <v>174</v>
      </c>
    </row>
    <row r="293" s="14" customFormat="1">
      <c r="A293" s="14"/>
      <c r="B293" s="202"/>
      <c r="C293" s="14"/>
      <c r="D293" s="189" t="s">
        <v>184</v>
      </c>
      <c r="E293" s="203" t="s">
        <v>3</v>
      </c>
      <c r="F293" s="204" t="s">
        <v>187</v>
      </c>
      <c r="G293" s="14"/>
      <c r="H293" s="205">
        <v>10.300000000000001</v>
      </c>
      <c r="I293" s="206"/>
      <c r="J293" s="14"/>
      <c r="K293" s="14"/>
      <c r="L293" s="202"/>
      <c r="M293" s="207"/>
      <c r="N293" s="208"/>
      <c r="O293" s="208"/>
      <c r="P293" s="208"/>
      <c r="Q293" s="208"/>
      <c r="R293" s="208"/>
      <c r="S293" s="208"/>
      <c r="T293" s="20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03" t="s">
        <v>184</v>
      </c>
      <c r="AU293" s="203" t="s">
        <v>81</v>
      </c>
      <c r="AV293" s="14" t="s">
        <v>111</v>
      </c>
      <c r="AW293" s="14" t="s">
        <v>33</v>
      </c>
      <c r="AX293" s="14" t="s">
        <v>79</v>
      </c>
      <c r="AY293" s="203" t="s">
        <v>174</v>
      </c>
    </row>
    <row r="294" s="2" customFormat="1">
      <c r="A294" s="40"/>
      <c r="B294" s="175"/>
      <c r="C294" s="176" t="s">
        <v>838</v>
      </c>
      <c r="D294" s="176" t="s">
        <v>176</v>
      </c>
      <c r="E294" s="177" t="s">
        <v>2004</v>
      </c>
      <c r="F294" s="178" t="s">
        <v>2005</v>
      </c>
      <c r="G294" s="179" t="s">
        <v>1451</v>
      </c>
      <c r="H294" s="240"/>
      <c r="I294" s="181"/>
      <c r="J294" s="182">
        <f>ROUND(I294*H294,2)</f>
        <v>0</v>
      </c>
      <c r="K294" s="178" t="s">
        <v>180</v>
      </c>
      <c r="L294" s="41"/>
      <c r="M294" s="183" t="s">
        <v>3</v>
      </c>
      <c r="N294" s="184" t="s">
        <v>43</v>
      </c>
      <c r="O294" s="74"/>
      <c r="P294" s="185">
        <f>O294*H294</f>
        <v>0</v>
      </c>
      <c r="Q294" s="185">
        <v>0</v>
      </c>
      <c r="R294" s="185">
        <f>Q294*H294</f>
        <v>0</v>
      </c>
      <c r="S294" s="185">
        <v>0</v>
      </c>
      <c r="T294" s="18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187" t="s">
        <v>351</v>
      </c>
      <c r="AT294" s="187" t="s">
        <v>176</v>
      </c>
      <c r="AU294" s="187" t="s">
        <v>81</v>
      </c>
      <c r="AY294" s="21" t="s">
        <v>174</v>
      </c>
      <c r="BE294" s="188">
        <f>IF(N294="základní",J294,0)</f>
        <v>0</v>
      </c>
      <c r="BF294" s="188">
        <f>IF(N294="snížená",J294,0)</f>
        <v>0</v>
      </c>
      <c r="BG294" s="188">
        <f>IF(N294="zákl. přenesená",J294,0)</f>
        <v>0</v>
      </c>
      <c r="BH294" s="188">
        <f>IF(N294="sníž. přenesená",J294,0)</f>
        <v>0</v>
      </c>
      <c r="BI294" s="188">
        <f>IF(N294="nulová",J294,0)</f>
        <v>0</v>
      </c>
      <c r="BJ294" s="21" t="s">
        <v>79</v>
      </c>
      <c r="BK294" s="188">
        <f>ROUND(I294*H294,2)</f>
        <v>0</v>
      </c>
      <c r="BL294" s="21" t="s">
        <v>351</v>
      </c>
      <c r="BM294" s="187" t="s">
        <v>2006</v>
      </c>
    </row>
    <row r="295" s="12" customFormat="1" ht="22.8" customHeight="1">
      <c r="A295" s="12"/>
      <c r="B295" s="162"/>
      <c r="C295" s="12"/>
      <c r="D295" s="163" t="s">
        <v>71</v>
      </c>
      <c r="E295" s="173" t="s">
        <v>2007</v>
      </c>
      <c r="F295" s="173" t="s">
        <v>2008</v>
      </c>
      <c r="G295" s="12"/>
      <c r="H295" s="12"/>
      <c r="I295" s="165"/>
      <c r="J295" s="174">
        <f>BK295</f>
        <v>0</v>
      </c>
      <c r="K295" s="12"/>
      <c r="L295" s="162"/>
      <c r="M295" s="167"/>
      <c r="N295" s="168"/>
      <c r="O295" s="168"/>
      <c r="P295" s="169">
        <f>SUM(P296:P340)</f>
        <v>0</v>
      </c>
      <c r="Q295" s="168"/>
      <c r="R295" s="169">
        <f>SUM(R296:R340)</f>
        <v>2.8999804000000005</v>
      </c>
      <c r="S295" s="168"/>
      <c r="T295" s="170">
        <f>SUM(T296:T340)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163" t="s">
        <v>81</v>
      </c>
      <c r="AT295" s="171" t="s">
        <v>71</v>
      </c>
      <c r="AU295" s="171" t="s">
        <v>79</v>
      </c>
      <c r="AY295" s="163" t="s">
        <v>174</v>
      </c>
      <c r="BK295" s="172">
        <f>SUM(BK296:BK340)</f>
        <v>0</v>
      </c>
    </row>
    <row r="296" s="2" customFormat="1" ht="21.75" customHeight="1">
      <c r="A296" s="40"/>
      <c r="B296" s="175"/>
      <c r="C296" s="176" t="s">
        <v>842</v>
      </c>
      <c r="D296" s="176" t="s">
        <v>176</v>
      </c>
      <c r="E296" s="177" t="s">
        <v>2009</v>
      </c>
      <c r="F296" s="178" t="s">
        <v>2010</v>
      </c>
      <c r="G296" s="179" t="s">
        <v>179</v>
      </c>
      <c r="H296" s="180">
        <v>111.79000000000001</v>
      </c>
      <c r="I296" s="181"/>
      <c r="J296" s="182">
        <f>ROUND(I296*H296,2)</f>
        <v>0</v>
      </c>
      <c r="K296" s="178" t="s">
        <v>180</v>
      </c>
      <c r="L296" s="41"/>
      <c r="M296" s="183" t="s">
        <v>3</v>
      </c>
      <c r="N296" s="184" t="s">
        <v>43</v>
      </c>
      <c r="O296" s="74"/>
      <c r="P296" s="185">
        <f>O296*H296</f>
        <v>0</v>
      </c>
      <c r="Q296" s="185">
        <v>0</v>
      </c>
      <c r="R296" s="185">
        <f>Q296*H296</f>
        <v>0</v>
      </c>
      <c r="S296" s="185">
        <v>0</v>
      </c>
      <c r="T296" s="18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187" t="s">
        <v>351</v>
      </c>
      <c r="AT296" s="187" t="s">
        <v>176</v>
      </c>
      <c r="AU296" s="187" t="s">
        <v>81</v>
      </c>
      <c r="AY296" s="21" t="s">
        <v>174</v>
      </c>
      <c r="BE296" s="188">
        <f>IF(N296="základní",J296,0)</f>
        <v>0</v>
      </c>
      <c r="BF296" s="188">
        <f>IF(N296="snížená",J296,0)</f>
        <v>0</v>
      </c>
      <c r="BG296" s="188">
        <f>IF(N296="zákl. přenesená",J296,0)</f>
        <v>0</v>
      </c>
      <c r="BH296" s="188">
        <f>IF(N296="sníž. přenesená",J296,0)</f>
        <v>0</v>
      </c>
      <c r="BI296" s="188">
        <f>IF(N296="nulová",J296,0)</f>
        <v>0</v>
      </c>
      <c r="BJ296" s="21" t="s">
        <v>79</v>
      </c>
      <c r="BK296" s="188">
        <f>ROUND(I296*H296,2)</f>
        <v>0</v>
      </c>
      <c r="BL296" s="21" t="s">
        <v>351</v>
      </c>
      <c r="BM296" s="187" t="s">
        <v>2011</v>
      </c>
    </row>
    <row r="297" s="2" customFormat="1" ht="16.5" customHeight="1">
      <c r="A297" s="40"/>
      <c r="B297" s="175"/>
      <c r="C297" s="225" t="s">
        <v>775</v>
      </c>
      <c r="D297" s="225" t="s">
        <v>615</v>
      </c>
      <c r="E297" s="226" t="s">
        <v>2012</v>
      </c>
      <c r="F297" s="227" t="s">
        <v>2013</v>
      </c>
      <c r="G297" s="228" t="s">
        <v>210</v>
      </c>
      <c r="H297" s="229">
        <v>1537.1130000000001</v>
      </c>
      <c r="I297" s="230"/>
      <c r="J297" s="231">
        <f>ROUND(I297*H297,2)</f>
        <v>0</v>
      </c>
      <c r="K297" s="227" t="s">
        <v>180</v>
      </c>
      <c r="L297" s="232"/>
      <c r="M297" s="233" t="s">
        <v>3</v>
      </c>
      <c r="N297" s="234" t="s">
        <v>43</v>
      </c>
      <c r="O297" s="74"/>
      <c r="P297" s="185">
        <f>O297*H297</f>
        <v>0</v>
      </c>
      <c r="Q297" s="185">
        <v>0.0016000000000000001</v>
      </c>
      <c r="R297" s="185">
        <f>Q297*H297</f>
        <v>2.4593808000000004</v>
      </c>
      <c r="S297" s="185">
        <v>0</v>
      </c>
      <c r="T297" s="18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187" t="s">
        <v>614</v>
      </c>
      <c r="AT297" s="187" t="s">
        <v>615</v>
      </c>
      <c r="AU297" s="187" t="s">
        <v>81</v>
      </c>
      <c r="AY297" s="21" t="s">
        <v>174</v>
      </c>
      <c r="BE297" s="188">
        <f>IF(N297="základní",J297,0)</f>
        <v>0</v>
      </c>
      <c r="BF297" s="188">
        <f>IF(N297="snížená",J297,0)</f>
        <v>0</v>
      </c>
      <c r="BG297" s="188">
        <f>IF(N297="zákl. přenesená",J297,0)</f>
        <v>0</v>
      </c>
      <c r="BH297" s="188">
        <f>IF(N297="sníž. přenesená",J297,0)</f>
        <v>0</v>
      </c>
      <c r="BI297" s="188">
        <f>IF(N297="nulová",J297,0)</f>
        <v>0</v>
      </c>
      <c r="BJ297" s="21" t="s">
        <v>79</v>
      </c>
      <c r="BK297" s="188">
        <f>ROUND(I297*H297,2)</f>
        <v>0</v>
      </c>
      <c r="BL297" s="21" t="s">
        <v>351</v>
      </c>
      <c r="BM297" s="187" t="s">
        <v>2014</v>
      </c>
    </row>
    <row r="298" s="2" customFormat="1">
      <c r="A298" s="40"/>
      <c r="B298" s="175"/>
      <c r="C298" s="225" t="s">
        <v>850</v>
      </c>
      <c r="D298" s="225" t="s">
        <v>615</v>
      </c>
      <c r="E298" s="226" t="s">
        <v>2015</v>
      </c>
      <c r="F298" s="227" t="s">
        <v>2016</v>
      </c>
      <c r="G298" s="228" t="s">
        <v>2017</v>
      </c>
      <c r="H298" s="229">
        <v>29.960000000000001</v>
      </c>
      <c r="I298" s="230"/>
      <c r="J298" s="231">
        <f>ROUND(I298*H298,2)</f>
        <v>0</v>
      </c>
      <c r="K298" s="227" t="s">
        <v>180</v>
      </c>
      <c r="L298" s="232"/>
      <c r="M298" s="233" t="s">
        <v>3</v>
      </c>
      <c r="N298" s="234" t="s">
        <v>43</v>
      </c>
      <c r="O298" s="74"/>
      <c r="P298" s="185">
        <f>O298*H298</f>
        <v>0</v>
      </c>
      <c r="Q298" s="185">
        <v>0.00080999999999999996</v>
      </c>
      <c r="R298" s="185">
        <f>Q298*H298</f>
        <v>0.0242676</v>
      </c>
      <c r="S298" s="185">
        <v>0</v>
      </c>
      <c r="T298" s="18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187" t="s">
        <v>614</v>
      </c>
      <c r="AT298" s="187" t="s">
        <v>615</v>
      </c>
      <c r="AU298" s="187" t="s">
        <v>81</v>
      </c>
      <c r="AY298" s="21" t="s">
        <v>174</v>
      </c>
      <c r="BE298" s="188">
        <f>IF(N298="základní",J298,0)</f>
        <v>0</v>
      </c>
      <c r="BF298" s="188">
        <f>IF(N298="snížená",J298,0)</f>
        <v>0</v>
      </c>
      <c r="BG298" s="188">
        <f>IF(N298="zákl. přenesená",J298,0)</f>
        <v>0</v>
      </c>
      <c r="BH298" s="188">
        <f>IF(N298="sníž. přenesená",J298,0)</f>
        <v>0</v>
      </c>
      <c r="BI298" s="188">
        <f>IF(N298="nulová",J298,0)</f>
        <v>0</v>
      </c>
      <c r="BJ298" s="21" t="s">
        <v>79</v>
      </c>
      <c r="BK298" s="188">
        <f>ROUND(I298*H298,2)</f>
        <v>0</v>
      </c>
      <c r="BL298" s="21" t="s">
        <v>351</v>
      </c>
      <c r="BM298" s="187" t="s">
        <v>2018</v>
      </c>
    </row>
    <row r="299" s="15" customFormat="1">
      <c r="A299" s="15"/>
      <c r="B299" s="210"/>
      <c r="C299" s="15"/>
      <c r="D299" s="189" t="s">
        <v>184</v>
      </c>
      <c r="E299" s="211" t="s">
        <v>3</v>
      </c>
      <c r="F299" s="212" t="s">
        <v>2019</v>
      </c>
      <c r="G299" s="15"/>
      <c r="H299" s="211" t="s">
        <v>3</v>
      </c>
      <c r="I299" s="213"/>
      <c r="J299" s="15"/>
      <c r="K299" s="15"/>
      <c r="L299" s="210"/>
      <c r="M299" s="214"/>
      <c r="N299" s="215"/>
      <c r="O299" s="215"/>
      <c r="P299" s="215"/>
      <c r="Q299" s="215"/>
      <c r="R299" s="215"/>
      <c r="S299" s="215"/>
      <c r="T299" s="216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11" t="s">
        <v>184</v>
      </c>
      <c r="AU299" s="211" t="s">
        <v>81</v>
      </c>
      <c r="AV299" s="15" t="s">
        <v>79</v>
      </c>
      <c r="AW299" s="15" t="s">
        <v>33</v>
      </c>
      <c r="AX299" s="15" t="s">
        <v>72</v>
      </c>
      <c r="AY299" s="211" t="s">
        <v>174</v>
      </c>
    </row>
    <row r="300" s="15" customFormat="1">
      <c r="A300" s="15"/>
      <c r="B300" s="210"/>
      <c r="C300" s="15"/>
      <c r="D300" s="189" t="s">
        <v>184</v>
      </c>
      <c r="E300" s="211" t="s">
        <v>3</v>
      </c>
      <c r="F300" s="212" t="s">
        <v>2020</v>
      </c>
      <c r="G300" s="15"/>
      <c r="H300" s="211" t="s">
        <v>3</v>
      </c>
      <c r="I300" s="213"/>
      <c r="J300" s="15"/>
      <c r="K300" s="15"/>
      <c r="L300" s="210"/>
      <c r="M300" s="214"/>
      <c r="N300" s="215"/>
      <c r="O300" s="215"/>
      <c r="P300" s="215"/>
      <c r="Q300" s="215"/>
      <c r="R300" s="215"/>
      <c r="S300" s="215"/>
      <c r="T300" s="216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11" t="s">
        <v>184</v>
      </c>
      <c r="AU300" s="211" t="s">
        <v>81</v>
      </c>
      <c r="AV300" s="15" t="s">
        <v>79</v>
      </c>
      <c r="AW300" s="15" t="s">
        <v>33</v>
      </c>
      <c r="AX300" s="15" t="s">
        <v>72</v>
      </c>
      <c r="AY300" s="211" t="s">
        <v>174</v>
      </c>
    </row>
    <row r="301" s="15" customFormat="1">
      <c r="A301" s="15"/>
      <c r="B301" s="210"/>
      <c r="C301" s="15"/>
      <c r="D301" s="189" t="s">
        <v>184</v>
      </c>
      <c r="E301" s="211" t="s">
        <v>3</v>
      </c>
      <c r="F301" s="212" t="s">
        <v>2021</v>
      </c>
      <c r="G301" s="15"/>
      <c r="H301" s="211" t="s">
        <v>3</v>
      </c>
      <c r="I301" s="213"/>
      <c r="J301" s="15"/>
      <c r="K301" s="15"/>
      <c r="L301" s="210"/>
      <c r="M301" s="214"/>
      <c r="N301" s="215"/>
      <c r="O301" s="215"/>
      <c r="P301" s="215"/>
      <c r="Q301" s="215"/>
      <c r="R301" s="215"/>
      <c r="S301" s="215"/>
      <c r="T301" s="216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11" t="s">
        <v>184</v>
      </c>
      <c r="AU301" s="211" t="s">
        <v>81</v>
      </c>
      <c r="AV301" s="15" t="s">
        <v>79</v>
      </c>
      <c r="AW301" s="15" t="s">
        <v>33</v>
      </c>
      <c r="AX301" s="15" t="s">
        <v>72</v>
      </c>
      <c r="AY301" s="211" t="s">
        <v>174</v>
      </c>
    </row>
    <row r="302" s="15" customFormat="1">
      <c r="A302" s="15"/>
      <c r="B302" s="210"/>
      <c r="C302" s="15"/>
      <c r="D302" s="189" t="s">
        <v>184</v>
      </c>
      <c r="E302" s="211" t="s">
        <v>3</v>
      </c>
      <c r="F302" s="212" t="s">
        <v>2022</v>
      </c>
      <c r="G302" s="15"/>
      <c r="H302" s="211" t="s">
        <v>3</v>
      </c>
      <c r="I302" s="213"/>
      <c r="J302" s="15"/>
      <c r="K302" s="15"/>
      <c r="L302" s="210"/>
      <c r="M302" s="214"/>
      <c r="N302" s="215"/>
      <c r="O302" s="215"/>
      <c r="P302" s="215"/>
      <c r="Q302" s="215"/>
      <c r="R302" s="215"/>
      <c r="S302" s="215"/>
      <c r="T302" s="216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11" t="s">
        <v>184</v>
      </c>
      <c r="AU302" s="211" t="s">
        <v>81</v>
      </c>
      <c r="AV302" s="15" t="s">
        <v>79</v>
      </c>
      <c r="AW302" s="15" t="s">
        <v>33</v>
      </c>
      <c r="AX302" s="15" t="s">
        <v>72</v>
      </c>
      <c r="AY302" s="211" t="s">
        <v>174</v>
      </c>
    </row>
    <row r="303" s="15" customFormat="1">
      <c r="A303" s="15"/>
      <c r="B303" s="210"/>
      <c r="C303" s="15"/>
      <c r="D303" s="189" t="s">
        <v>184</v>
      </c>
      <c r="E303" s="211" t="s">
        <v>3</v>
      </c>
      <c r="F303" s="212" t="s">
        <v>2023</v>
      </c>
      <c r="G303" s="15"/>
      <c r="H303" s="211" t="s">
        <v>3</v>
      </c>
      <c r="I303" s="213"/>
      <c r="J303" s="15"/>
      <c r="K303" s="15"/>
      <c r="L303" s="210"/>
      <c r="M303" s="214"/>
      <c r="N303" s="215"/>
      <c r="O303" s="215"/>
      <c r="P303" s="215"/>
      <c r="Q303" s="215"/>
      <c r="R303" s="215"/>
      <c r="S303" s="215"/>
      <c r="T303" s="216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11" t="s">
        <v>184</v>
      </c>
      <c r="AU303" s="211" t="s">
        <v>81</v>
      </c>
      <c r="AV303" s="15" t="s">
        <v>79</v>
      </c>
      <c r="AW303" s="15" t="s">
        <v>33</v>
      </c>
      <c r="AX303" s="15" t="s">
        <v>72</v>
      </c>
      <c r="AY303" s="211" t="s">
        <v>174</v>
      </c>
    </row>
    <row r="304" s="14" customFormat="1">
      <c r="A304" s="14"/>
      <c r="B304" s="202"/>
      <c r="C304" s="14"/>
      <c r="D304" s="189" t="s">
        <v>184</v>
      </c>
      <c r="E304" s="203" t="s">
        <v>3</v>
      </c>
      <c r="F304" s="204" t="s">
        <v>187</v>
      </c>
      <c r="G304" s="14"/>
      <c r="H304" s="205">
        <v>0</v>
      </c>
      <c r="I304" s="206"/>
      <c r="J304" s="14"/>
      <c r="K304" s="14"/>
      <c r="L304" s="202"/>
      <c r="M304" s="207"/>
      <c r="N304" s="208"/>
      <c r="O304" s="208"/>
      <c r="P304" s="208"/>
      <c r="Q304" s="208"/>
      <c r="R304" s="208"/>
      <c r="S304" s="208"/>
      <c r="T304" s="20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03" t="s">
        <v>184</v>
      </c>
      <c r="AU304" s="203" t="s">
        <v>81</v>
      </c>
      <c r="AV304" s="14" t="s">
        <v>111</v>
      </c>
      <c r="AW304" s="14" t="s">
        <v>33</v>
      </c>
      <c r="AX304" s="14" t="s">
        <v>72</v>
      </c>
      <c r="AY304" s="203" t="s">
        <v>174</v>
      </c>
    </row>
    <row r="305" s="13" customFormat="1">
      <c r="A305" s="13"/>
      <c r="B305" s="194"/>
      <c r="C305" s="13"/>
      <c r="D305" s="189" t="s">
        <v>184</v>
      </c>
      <c r="E305" s="195" t="s">
        <v>3</v>
      </c>
      <c r="F305" s="196" t="s">
        <v>2024</v>
      </c>
      <c r="G305" s="13"/>
      <c r="H305" s="197">
        <v>29.960000000000001</v>
      </c>
      <c r="I305" s="198"/>
      <c r="J305" s="13"/>
      <c r="K305" s="13"/>
      <c r="L305" s="194"/>
      <c r="M305" s="199"/>
      <c r="N305" s="200"/>
      <c r="O305" s="200"/>
      <c r="P305" s="200"/>
      <c r="Q305" s="200"/>
      <c r="R305" s="200"/>
      <c r="S305" s="200"/>
      <c r="T305" s="20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95" t="s">
        <v>184</v>
      </c>
      <c r="AU305" s="195" t="s">
        <v>81</v>
      </c>
      <c r="AV305" s="13" t="s">
        <v>81</v>
      </c>
      <c r="AW305" s="13" t="s">
        <v>33</v>
      </c>
      <c r="AX305" s="13" t="s">
        <v>72</v>
      </c>
      <c r="AY305" s="195" t="s">
        <v>174</v>
      </c>
    </row>
    <row r="306" s="14" customFormat="1">
      <c r="A306" s="14"/>
      <c r="B306" s="202"/>
      <c r="C306" s="14"/>
      <c r="D306" s="189" t="s">
        <v>184</v>
      </c>
      <c r="E306" s="203" t="s">
        <v>3</v>
      </c>
      <c r="F306" s="204" t="s">
        <v>187</v>
      </c>
      <c r="G306" s="14"/>
      <c r="H306" s="205">
        <v>29.960000000000001</v>
      </c>
      <c r="I306" s="206"/>
      <c r="J306" s="14"/>
      <c r="K306" s="14"/>
      <c r="L306" s="202"/>
      <c r="M306" s="207"/>
      <c r="N306" s="208"/>
      <c r="O306" s="208"/>
      <c r="P306" s="208"/>
      <c r="Q306" s="208"/>
      <c r="R306" s="208"/>
      <c r="S306" s="208"/>
      <c r="T306" s="20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03" t="s">
        <v>184</v>
      </c>
      <c r="AU306" s="203" t="s">
        <v>81</v>
      </c>
      <c r="AV306" s="14" t="s">
        <v>111</v>
      </c>
      <c r="AW306" s="14" t="s">
        <v>33</v>
      </c>
      <c r="AX306" s="14" t="s">
        <v>79</v>
      </c>
      <c r="AY306" s="203" t="s">
        <v>174</v>
      </c>
    </row>
    <row r="307" s="2" customFormat="1" ht="16.5" customHeight="1">
      <c r="A307" s="40"/>
      <c r="B307" s="175"/>
      <c r="C307" s="176" t="s">
        <v>855</v>
      </c>
      <c r="D307" s="176" t="s">
        <v>176</v>
      </c>
      <c r="E307" s="177" t="s">
        <v>2025</v>
      </c>
      <c r="F307" s="178" t="s">
        <v>2026</v>
      </c>
      <c r="G307" s="179" t="s">
        <v>210</v>
      </c>
      <c r="H307" s="180">
        <v>100.611</v>
      </c>
      <c r="I307" s="181"/>
      <c r="J307" s="182">
        <f>ROUND(I307*H307,2)</f>
        <v>0</v>
      </c>
      <c r="K307" s="178" t="s">
        <v>180</v>
      </c>
      <c r="L307" s="41"/>
      <c r="M307" s="183" t="s">
        <v>3</v>
      </c>
      <c r="N307" s="184" t="s">
        <v>43</v>
      </c>
      <c r="O307" s="74"/>
      <c r="P307" s="185">
        <f>O307*H307</f>
        <v>0</v>
      </c>
      <c r="Q307" s="185">
        <v>0</v>
      </c>
      <c r="R307" s="185">
        <f>Q307*H307</f>
        <v>0</v>
      </c>
      <c r="S307" s="185">
        <v>0</v>
      </c>
      <c r="T307" s="18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187" t="s">
        <v>351</v>
      </c>
      <c r="AT307" s="187" t="s">
        <v>176</v>
      </c>
      <c r="AU307" s="187" t="s">
        <v>81</v>
      </c>
      <c r="AY307" s="21" t="s">
        <v>174</v>
      </c>
      <c r="BE307" s="188">
        <f>IF(N307="základní",J307,0)</f>
        <v>0</v>
      </c>
      <c r="BF307" s="188">
        <f>IF(N307="snížená",J307,0)</f>
        <v>0</v>
      </c>
      <c r="BG307" s="188">
        <f>IF(N307="zákl. přenesená",J307,0)</f>
        <v>0</v>
      </c>
      <c r="BH307" s="188">
        <f>IF(N307="sníž. přenesená",J307,0)</f>
        <v>0</v>
      </c>
      <c r="BI307" s="188">
        <f>IF(N307="nulová",J307,0)</f>
        <v>0</v>
      </c>
      <c r="BJ307" s="21" t="s">
        <v>79</v>
      </c>
      <c r="BK307" s="188">
        <f>ROUND(I307*H307,2)</f>
        <v>0</v>
      </c>
      <c r="BL307" s="21" t="s">
        <v>351</v>
      </c>
      <c r="BM307" s="187" t="s">
        <v>2027</v>
      </c>
    </row>
    <row r="308" s="2" customFormat="1" ht="16.5" customHeight="1">
      <c r="A308" s="40"/>
      <c r="B308" s="175"/>
      <c r="C308" s="225" t="s">
        <v>860</v>
      </c>
      <c r="D308" s="225" t="s">
        <v>615</v>
      </c>
      <c r="E308" s="226" t="s">
        <v>2028</v>
      </c>
      <c r="F308" s="227" t="s">
        <v>2029</v>
      </c>
      <c r="G308" s="228" t="s">
        <v>242</v>
      </c>
      <c r="H308" s="229">
        <v>0.26600000000000001</v>
      </c>
      <c r="I308" s="230"/>
      <c r="J308" s="231">
        <f>ROUND(I308*H308,2)</f>
        <v>0</v>
      </c>
      <c r="K308" s="227" t="s">
        <v>180</v>
      </c>
      <c r="L308" s="232"/>
      <c r="M308" s="233" t="s">
        <v>3</v>
      </c>
      <c r="N308" s="234" t="s">
        <v>43</v>
      </c>
      <c r="O308" s="74"/>
      <c r="P308" s="185">
        <f>O308*H308</f>
        <v>0</v>
      </c>
      <c r="Q308" s="185">
        <v>0.55000000000000004</v>
      </c>
      <c r="R308" s="185">
        <f>Q308*H308</f>
        <v>0.14630000000000001</v>
      </c>
      <c r="S308" s="185">
        <v>0</v>
      </c>
      <c r="T308" s="18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187" t="s">
        <v>614</v>
      </c>
      <c r="AT308" s="187" t="s">
        <v>615</v>
      </c>
      <c r="AU308" s="187" t="s">
        <v>81</v>
      </c>
      <c r="AY308" s="21" t="s">
        <v>174</v>
      </c>
      <c r="BE308" s="188">
        <f>IF(N308="základní",J308,0)</f>
        <v>0</v>
      </c>
      <c r="BF308" s="188">
        <f>IF(N308="snížená",J308,0)</f>
        <v>0</v>
      </c>
      <c r="BG308" s="188">
        <f>IF(N308="zákl. přenesená",J308,0)</f>
        <v>0</v>
      </c>
      <c r="BH308" s="188">
        <f>IF(N308="sníž. přenesená",J308,0)</f>
        <v>0</v>
      </c>
      <c r="BI308" s="188">
        <f>IF(N308="nulová",J308,0)</f>
        <v>0</v>
      </c>
      <c r="BJ308" s="21" t="s">
        <v>79</v>
      </c>
      <c r="BK308" s="188">
        <f>ROUND(I308*H308,2)</f>
        <v>0</v>
      </c>
      <c r="BL308" s="21" t="s">
        <v>351</v>
      </c>
      <c r="BM308" s="187" t="s">
        <v>2030</v>
      </c>
    </row>
    <row r="309" s="2" customFormat="1" ht="21.75" customHeight="1">
      <c r="A309" s="40"/>
      <c r="B309" s="175"/>
      <c r="C309" s="176" t="s">
        <v>865</v>
      </c>
      <c r="D309" s="176" t="s">
        <v>176</v>
      </c>
      <c r="E309" s="177" t="s">
        <v>2031</v>
      </c>
      <c r="F309" s="178" t="s">
        <v>2032</v>
      </c>
      <c r="G309" s="179" t="s">
        <v>179</v>
      </c>
      <c r="H309" s="180">
        <v>3.6000000000000001</v>
      </c>
      <c r="I309" s="181"/>
      <c r="J309" s="182">
        <f>ROUND(I309*H309,2)</f>
        <v>0</v>
      </c>
      <c r="K309" s="178" t="s">
        <v>180</v>
      </c>
      <c r="L309" s="41"/>
      <c r="M309" s="183" t="s">
        <v>3</v>
      </c>
      <c r="N309" s="184" t="s">
        <v>43</v>
      </c>
      <c r="O309" s="74"/>
      <c r="P309" s="185">
        <f>O309*H309</f>
        <v>0</v>
      </c>
      <c r="Q309" s="185">
        <v>0.00027</v>
      </c>
      <c r="R309" s="185">
        <f>Q309*H309</f>
        <v>0.00097199999999999999</v>
      </c>
      <c r="S309" s="185">
        <v>0</v>
      </c>
      <c r="T309" s="18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187" t="s">
        <v>351</v>
      </c>
      <c r="AT309" s="187" t="s">
        <v>176</v>
      </c>
      <c r="AU309" s="187" t="s">
        <v>81</v>
      </c>
      <c r="AY309" s="21" t="s">
        <v>174</v>
      </c>
      <c r="BE309" s="188">
        <f>IF(N309="základní",J309,0)</f>
        <v>0</v>
      </c>
      <c r="BF309" s="188">
        <f>IF(N309="snížená",J309,0)</f>
        <v>0</v>
      </c>
      <c r="BG309" s="188">
        <f>IF(N309="zákl. přenesená",J309,0)</f>
        <v>0</v>
      </c>
      <c r="BH309" s="188">
        <f>IF(N309="sníž. přenesená",J309,0)</f>
        <v>0</v>
      </c>
      <c r="BI309" s="188">
        <f>IF(N309="nulová",J309,0)</f>
        <v>0</v>
      </c>
      <c r="BJ309" s="21" t="s">
        <v>79</v>
      </c>
      <c r="BK309" s="188">
        <f>ROUND(I309*H309,2)</f>
        <v>0</v>
      </c>
      <c r="BL309" s="21" t="s">
        <v>351</v>
      </c>
      <c r="BM309" s="187" t="s">
        <v>2033</v>
      </c>
    </row>
    <row r="310" s="15" customFormat="1">
      <c r="A310" s="15"/>
      <c r="B310" s="210"/>
      <c r="C310" s="15"/>
      <c r="D310" s="189" t="s">
        <v>184</v>
      </c>
      <c r="E310" s="211" t="s">
        <v>3</v>
      </c>
      <c r="F310" s="212" t="s">
        <v>1740</v>
      </c>
      <c r="G310" s="15"/>
      <c r="H310" s="211" t="s">
        <v>3</v>
      </c>
      <c r="I310" s="213"/>
      <c r="J310" s="15"/>
      <c r="K310" s="15"/>
      <c r="L310" s="210"/>
      <c r="M310" s="214"/>
      <c r="N310" s="215"/>
      <c r="O310" s="215"/>
      <c r="P310" s="215"/>
      <c r="Q310" s="215"/>
      <c r="R310" s="215"/>
      <c r="S310" s="215"/>
      <c r="T310" s="216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11" t="s">
        <v>184</v>
      </c>
      <c r="AU310" s="211" t="s">
        <v>81</v>
      </c>
      <c r="AV310" s="15" t="s">
        <v>79</v>
      </c>
      <c r="AW310" s="15" t="s">
        <v>33</v>
      </c>
      <c r="AX310" s="15" t="s">
        <v>72</v>
      </c>
      <c r="AY310" s="211" t="s">
        <v>174</v>
      </c>
    </row>
    <row r="311" s="13" customFormat="1">
      <c r="A311" s="13"/>
      <c r="B311" s="194"/>
      <c r="C311" s="13"/>
      <c r="D311" s="189" t="s">
        <v>184</v>
      </c>
      <c r="E311" s="195" t="s">
        <v>3</v>
      </c>
      <c r="F311" s="196" t="s">
        <v>2034</v>
      </c>
      <c r="G311" s="13"/>
      <c r="H311" s="197">
        <v>3.6000000000000001</v>
      </c>
      <c r="I311" s="198"/>
      <c r="J311" s="13"/>
      <c r="K311" s="13"/>
      <c r="L311" s="194"/>
      <c r="M311" s="199"/>
      <c r="N311" s="200"/>
      <c r="O311" s="200"/>
      <c r="P311" s="200"/>
      <c r="Q311" s="200"/>
      <c r="R311" s="200"/>
      <c r="S311" s="200"/>
      <c r="T311" s="20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95" t="s">
        <v>184</v>
      </c>
      <c r="AU311" s="195" t="s">
        <v>81</v>
      </c>
      <c r="AV311" s="13" t="s">
        <v>81</v>
      </c>
      <c r="AW311" s="13" t="s">
        <v>33</v>
      </c>
      <c r="AX311" s="13" t="s">
        <v>72</v>
      </c>
      <c r="AY311" s="195" t="s">
        <v>174</v>
      </c>
    </row>
    <row r="312" s="14" customFormat="1">
      <c r="A312" s="14"/>
      <c r="B312" s="202"/>
      <c r="C312" s="14"/>
      <c r="D312" s="189" t="s">
        <v>184</v>
      </c>
      <c r="E312" s="203" t="s">
        <v>3</v>
      </c>
      <c r="F312" s="204" t="s">
        <v>187</v>
      </c>
      <c r="G312" s="14"/>
      <c r="H312" s="205">
        <v>3.6000000000000001</v>
      </c>
      <c r="I312" s="206"/>
      <c r="J312" s="14"/>
      <c r="K312" s="14"/>
      <c r="L312" s="202"/>
      <c r="M312" s="207"/>
      <c r="N312" s="208"/>
      <c r="O312" s="208"/>
      <c r="P312" s="208"/>
      <c r="Q312" s="208"/>
      <c r="R312" s="208"/>
      <c r="S312" s="208"/>
      <c r="T312" s="20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03" t="s">
        <v>184</v>
      </c>
      <c r="AU312" s="203" t="s">
        <v>81</v>
      </c>
      <c r="AV312" s="14" t="s">
        <v>111</v>
      </c>
      <c r="AW312" s="14" t="s">
        <v>33</v>
      </c>
      <c r="AX312" s="14" t="s">
        <v>79</v>
      </c>
      <c r="AY312" s="203" t="s">
        <v>174</v>
      </c>
    </row>
    <row r="313" s="2" customFormat="1" ht="16.5" customHeight="1">
      <c r="A313" s="40"/>
      <c r="B313" s="175"/>
      <c r="C313" s="225" t="s">
        <v>869</v>
      </c>
      <c r="D313" s="225" t="s">
        <v>615</v>
      </c>
      <c r="E313" s="226" t="s">
        <v>2035</v>
      </c>
      <c r="F313" s="227" t="s">
        <v>2036</v>
      </c>
      <c r="G313" s="228" t="s">
        <v>179</v>
      </c>
      <c r="H313" s="229">
        <v>3.6000000000000001</v>
      </c>
      <c r="I313" s="230"/>
      <c r="J313" s="231">
        <f>ROUND(I313*H313,2)</f>
        <v>0</v>
      </c>
      <c r="K313" s="227" t="s">
        <v>180</v>
      </c>
      <c r="L313" s="232"/>
      <c r="M313" s="233" t="s">
        <v>3</v>
      </c>
      <c r="N313" s="234" t="s">
        <v>43</v>
      </c>
      <c r="O313" s="74"/>
      <c r="P313" s="185">
        <f>O313*H313</f>
        <v>0</v>
      </c>
      <c r="Q313" s="185">
        <v>0.03056</v>
      </c>
      <c r="R313" s="185">
        <f>Q313*H313</f>
        <v>0.110016</v>
      </c>
      <c r="S313" s="185">
        <v>0</v>
      </c>
      <c r="T313" s="18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187" t="s">
        <v>614</v>
      </c>
      <c r="AT313" s="187" t="s">
        <v>615</v>
      </c>
      <c r="AU313" s="187" t="s">
        <v>81</v>
      </c>
      <c r="AY313" s="21" t="s">
        <v>174</v>
      </c>
      <c r="BE313" s="188">
        <f>IF(N313="základní",J313,0)</f>
        <v>0</v>
      </c>
      <c r="BF313" s="188">
        <f>IF(N313="snížená",J313,0)</f>
        <v>0</v>
      </c>
      <c r="BG313" s="188">
        <f>IF(N313="zákl. přenesená",J313,0)</f>
        <v>0</v>
      </c>
      <c r="BH313" s="188">
        <f>IF(N313="sníž. přenesená",J313,0)</f>
        <v>0</v>
      </c>
      <c r="BI313" s="188">
        <f>IF(N313="nulová",J313,0)</f>
        <v>0</v>
      </c>
      <c r="BJ313" s="21" t="s">
        <v>79</v>
      </c>
      <c r="BK313" s="188">
        <f>ROUND(I313*H313,2)</f>
        <v>0</v>
      </c>
      <c r="BL313" s="21" t="s">
        <v>351</v>
      </c>
      <c r="BM313" s="187" t="s">
        <v>2037</v>
      </c>
    </row>
    <row r="314" s="2" customFormat="1" ht="16.5" customHeight="1">
      <c r="A314" s="40"/>
      <c r="B314" s="175"/>
      <c r="C314" s="176" t="s">
        <v>876</v>
      </c>
      <c r="D314" s="176" t="s">
        <v>176</v>
      </c>
      <c r="E314" s="177" t="s">
        <v>2038</v>
      </c>
      <c r="F314" s="178" t="s">
        <v>2039</v>
      </c>
      <c r="G314" s="179" t="s">
        <v>666</v>
      </c>
      <c r="H314" s="180">
        <v>4</v>
      </c>
      <c r="I314" s="181"/>
      <c r="J314" s="182">
        <f>ROUND(I314*H314,2)</f>
        <v>0</v>
      </c>
      <c r="K314" s="178" t="s">
        <v>180</v>
      </c>
      <c r="L314" s="41"/>
      <c r="M314" s="183" t="s">
        <v>3</v>
      </c>
      <c r="N314" s="184" t="s">
        <v>43</v>
      </c>
      <c r="O314" s="74"/>
      <c r="P314" s="185">
        <f>O314*H314</f>
        <v>0</v>
      </c>
      <c r="Q314" s="185">
        <v>0.00027</v>
      </c>
      <c r="R314" s="185">
        <f>Q314*H314</f>
        <v>0.00108</v>
      </c>
      <c r="S314" s="185">
        <v>0</v>
      </c>
      <c r="T314" s="18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187" t="s">
        <v>351</v>
      </c>
      <c r="AT314" s="187" t="s">
        <v>176</v>
      </c>
      <c r="AU314" s="187" t="s">
        <v>81</v>
      </c>
      <c r="AY314" s="21" t="s">
        <v>174</v>
      </c>
      <c r="BE314" s="188">
        <f>IF(N314="základní",J314,0)</f>
        <v>0</v>
      </c>
      <c r="BF314" s="188">
        <f>IF(N314="snížená",J314,0)</f>
        <v>0</v>
      </c>
      <c r="BG314" s="188">
        <f>IF(N314="zákl. přenesená",J314,0)</f>
        <v>0</v>
      </c>
      <c r="BH314" s="188">
        <f>IF(N314="sníž. přenesená",J314,0)</f>
        <v>0</v>
      </c>
      <c r="BI314" s="188">
        <f>IF(N314="nulová",J314,0)</f>
        <v>0</v>
      </c>
      <c r="BJ314" s="21" t="s">
        <v>79</v>
      </c>
      <c r="BK314" s="188">
        <f>ROUND(I314*H314,2)</f>
        <v>0</v>
      </c>
      <c r="BL314" s="21" t="s">
        <v>351</v>
      </c>
      <c r="BM314" s="187" t="s">
        <v>2040</v>
      </c>
    </row>
    <row r="315" s="15" customFormat="1">
      <c r="A315" s="15"/>
      <c r="B315" s="210"/>
      <c r="C315" s="15"/>
      <c r="D315" s="189" t="s">
        <v>184</v>
      </c>
      <c r="E315" s="211" t="s">
        <v>3</v>
      </c>
      <c r="F315" s="212" t="s">
        <v>1740</v>
      </c>
      <c r="G315" s="15"/>
      <c r="H315" s="211" t="s">
        <v>3</v>
      </c>
      <c r="I315" s="213"/>
      <c r="J315" s="15"/>
      <c r="K315" s="15"/>
      <c r="L315" s="210"/>
      <c r="M315" s="214"/>
      <c r="N315" s="215"/>
      <c r="O315" s="215"/>
      <c r="P315" s="215"/>
      <c r="Q315" s="215"/>
      <c r="R315" s="215"/>
      <c r="S315" s="215"/>
      <c r="T315" s="216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11" t="s">
        <v>184</v>
      </c>
      <c r="AU315" s="211" t="s">
        <v>81</v>
      </c>
      <c r="AV315" s="15" t="s">
        <v>79</v>
      </c>
      <c r="AW315" s="15" t="s">
        <v>33</v>
      </c>
      <c r="AX315" s="15" t="s">
        <v>72</v>
      </c>
      <c r="AY315" s="211" t="s">
        <v>174</v>
      </c>
    </row>
    <row r="316" s="13" customFormat="1">
      <c r="A316" s="13"/>
      <c r="B316" s="194"/>
      <c r="C316" s="13"/>
      <c r="D316" s="189" t="s">
        <v>184</v>
      </c>
      <c r="E316" s="195" t="s">
        <v>3</v>
      </c>
      <c r="F316" s="196" t="s">
        <v>2041</v>
      </c>
      <c r="G316" s="13"/>
      <c r="H316" s="197">
        <v>2.3999999999999999</v>
      </c>
      <c r="I316" s="198"/>
      <c r="J316" s="13"/>
      <c r="K316" s="13"/>
      <c r="L316" s="194"/>
      <c r="M316" s="199"/>
      <c r="N316" s="200"/>
      <c r="O316" s="200"/>
      <c r="P316" s="200"/>
      <c r="Q316" s="200"/>
      <c r="R316" s="200"/>
      <c r="S316" s="200"/>
      <c r="T316" s="20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195" t="s">
        <v>184</v>
      </c>
      <c r="AU316" s="195" t="s">
        <v>81</v>
      </c>
      <c r="AV316" s="13" t="s">
        <v>81</v>
      </c>
      <c r="AW316" s="13" t="s">
        <v>33</v>
      </c>
      <c r="AX316" s="13" t="s">
        <v>72</v>
      </c>
      <c r="AY316" s="195" t="s">
        <v>174</v>
      </c>
    </row>
    <row r="317" s="14" customFormat="1">
      <c r="A317" s="14"/>
      <c r="B317" s="202"/>
      <c r="C317" s="14"/>
      <c r="D317" s="189" t="s">
        <v>184</v>
      </c>
      <c r="E317" s="203" t="s">
        <v>3</v>
      </c>
      <c r="F317" s="204" t="s">
        <v>187</v>
      </c>
      <c r="G317" s="14"/>
      <c r="H317" s="205">
        <v>2.3999999999999999</v>
      </c>
      <c r="I317" s="206"/>
      <c r="J317" s="14"/>
      <c r="K317" s="14"/>
      <c r="L317" s="202"/>
      <c r="M317" s="207"/>
      <c r="N317" s="208"/>
      <c r="O317" s="208"/>
      <c r="P317" s="208"/>
      <c r="Q317" s="208"/>
      <c r="R317" s="208"/>
      <c r="S317" s="208"/>
      <c r="T317" s="20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03" t="s">
        <v>184</v>
      </c>
      <c r="AU317" s="203" t="s">
        <v>81</v>
      </c>
      <c r="AV317" s="14" t="s">
        <v>111</v>
      </c>
      <c r="AW317" s="14" t="s">
        <v>33</v>
      </c>
      <c r="AX317" s="14" t="s">
        <v>72</v>
      </c>
      <c r="AY317" s="203" t="s">
        <v>174</v>
      </c>
    </row>
    <row r="318" s="13" customFormat="1">
      <c r="A318" s="13"/>
      <c r="B318" s="194"/>
      <c r="C318" s="13"/>
      <c r="D318" s="189" t="s">
        <v>184</v>
      </c>
      <c r="E318" s="195" t="s">
        <v>3</v>
      </c>
      <c r="F318" s="196" t="s">
        <v>111</v>
      </c>
      <c r="G318" s="13"/>
      <c r="H318" s="197">
        <v>4</v>
      </c>
      <c r="I318" s="198"/>
      <c r="J318" s="13"/>
      <c r="K318" s="13"/>
      <c r="L318" s="194"/>
      <c r="M318" s="199"/>
      <c r="N318" s="200"/>
      <c r="O318" s="200"/>
      <c r="P318" s="200"/>
      <c r="Q318" s="200"/>
      <c r="R318" s="200"/>
      <c r="S318" s="200"/>
      <c r="T318" s="20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95" t="s">
        <v>184</v>
      </c>
      <c r="AU318" s="195" t="s">
        <v>81</v>
      </c>
      <c r="AV318" s="13" t="s">
        <v>81</v>
      </c>
      <c r="AW318" s="13" t="s">
        <v>33</v>
      </c>
      <c r="AX318" s="13" t="s">
        <v>72</v>
      </c>
      <c r="AY318" s="195" t="s">
        <v>174</v>
      </c>
    </row>
    <row r="319" s="14" customFormat="1">
      <c r="A319" s="14"/>
      <c r="B319" s="202"/>
      <c r="C319" s="14"/>
      <c r="D319" s="189" t="s">
        <v>184</v>
      </c>
      <c r="E319" s="203" t="s">
        <v>3</v>
      </c>
      <c r="F319" s="204" t="s">
        <v>187</v>
      </c>
      <c r="G319" s="14"/>
      <c r="H319" s="205">
        <v>4</v>
      </c>
      <c r="I319" s="206"/>
      <c r="J319" s="14"/>
      <c r="K319" s="14"/>
      <c r="L319" s="202"/>
      <c r="M319" s="207"/>
      <c r="N319" s="208"/>
      <c r="O319" s="208"/>
      <c r="P319" s="208"/>
      <c r="Q319" s="208"/>
      <c r="R319" s="208"/>
      <c r="S319" s="208"/>
      <c r="T319" s="20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03" t="s">
        <v>184</v>
      </c>
      <c r="AU319" s="203" t="s">
        <v>81</v>
      </c>
      <c r="AV319" s="14" t="s">
        <v>111</v>
      </c>
      <c r="AW319" s="14" t="s">
        <v>33</v>
      </c>
      <c r="AX319" s="14" t="s">
        <v>79</v>
      </c>
      <c r="AY319" s="203" t="s">
        <v>174</v>
      </c>
    </row>
    <row r="320" s="2" customFormat="1" ht="16.5" customHeight="1">
      <c r="A320" s="40"/>
      <c r="B320" s="175"/>
      <c r="C320" s="225" t="s">
        <v>880</v>
      </c>
      <c r="D320" s="225" t="s">
        <v>615</v>
      </c>
      <c r="E320" s="226" t="s">
        <v>2042</v>
      </c>
      <c r="F320" s="227" t="s">
        <v>2043</v>
      </c>
      <c r="G320" s="228" t="s">
        <v>179</v>
      </c>
      <c r="H320" s="229">
        <v>2.3999999999999999</v>
      </c>
      <c r="I320" s="230"/>
      <c r="J320" s="231">
        <f>ROUND(I320*H320,2)</f>
        <v>0</v>
      </c>
      <c r="K320" s="227" t="s">
        <v>180</v>
      </c>
      <c r="L320" s="232"/>
      <c r="M320" s="233" t="s">
        <v>3</v>
      </c>
      <c r="N320" s="234" t="s">
        <v>43</v>
      </c>
      <c r="O320" s="74"/>
      <c r="P320" s="185">
        <f>O320*H320</f>
        <v>0</v>
      </c>
      <c r="Q320" s="185">
        <v>0.034720000000000001</v>
      </c>
      <c r="R320" s="185">
        <f>Q320*H320</f>
        <v>0.083327999999999999</v>
      </c>
      <c r="S320" s="185">
        <v>0</v>
      </c>
      <c r="T320" s="18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187" t="s">
        <v>614</v>
      </c>
      <c r="AT320" s="187" t="s">
        <v>615</v>
      </c>
      <c r="AU320" s="187" t="s">
        <v>81</v>
      </c>
      <c r="AY320" s="21" t="s">
        <v>174</v>
      </c>
      <c r="BE320" s="188">
        <f>IF(N320="základní",J320,0)</f>
        <v>0</v>
      </c>
      <c r="BF320" s="188">
        <f>IF(N320="snížená",J320,0)</f>
        <v>0</v>
      </c>
      <c r="BG320" s="188">
        <f>IF(N320="zákl. přenesená",J320,0)</f>
        <v>0</v>
      </c>
      <c r="BH320" s="188">
        <f>IF(N320="sníž. přenesená",J320,0)</f>
        <v>0</v>
      </c>
      <c r="BI320" s="188">
        <f>IF(N320="nulová",J320,0)</f>
        <v>0</v>
      </c>
      <c r="BJ320" s="21" t="s">
        <v>79</v>
      </c>
      <c r="BK320" s="188">
        <f>ROUND(I320*H320,2)</f>
        <v>0</v>
      </c>
      <c r="BL320" s="21" t="s">
        <v>351</v>
      </c>
      <c r="BM320" s="187" t="s">
        <v>2044</v>
      </c>
    </row>
    <row r="321" s="2" customFormat="1">
      <c r="A321" s="40"/>
      <c r="B321" s="175"/>
      <c r="C321" s="176" t="s">
        <v>885</v>
      </c>
      <c r="D321" s="176" t="s">
        <v>176</v>
      </c>
      <c r="E321" s="177" t="s">
        <v>2045</v>
      </c>
      <c r="F321" s="178" t="s">
        <v>2046</v>
      </c>
      <c r="G321" s="179" t="s">
        <v>210</v>
      </c>
      <c r="H321" s="180">
        <v>27.199999999999999</v>
      </c>
      <c r="I321" s="181"/>
      <c r="J321" s="182">
        <f>ROUND(I321*H321,2)</f>
        <v>0</v>
      </c>
      <c r="K321" s="178" t="s">
        <v>180</v>
      </c>
      <c r="L321" s="41"/>
      <c r="M321" s="183" t="s">
        <v>3</v>
      </c>
      <c r="N321" s="184" t="s">
        <v>43</v>
      </c>
      <c r="O321" s="74"/>
      <c r="P321" s="185">
        <f>O321*H321</f>
        <v>0</v>
      </c>
      <c r="Q321" s="185">
        <v>0.00027999999999999998</v>
      </c>
      <c r="R321" s="185">
        <f>Q321*H321</f>
        <v>0.0076159999999999995</v>
      </c>
      <c r="S321" s="185">
        <v>0</v>
      </c>
      <c r="T321" s="18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187" t="s">
        <v>351</v>
      </c>
      <c r="AT321" s="187" t="s">
        <v>176</v>
      </c>
      <c r="AU321" s="187" t="s">
        <v>81</v>
      </c>
      <c r="AY321" s="21" t="s">
        <v>174</v>
      </c>
      <c r="BE321" s="188">
        <f>IF(N321="základní",J321,0)</f>
        <v>0</v>
      </c>
      <c r="BF321" s="188">
        <f>IF(N321="snížená",J321,0)</f>
        <v>0</v>
      </c>
      <c r="BG321" s="188">
        <f>IF(N321="zákl. přenesená",J321,0)</f>
        <v>0</v>
      </c>
      <c r="BH321" s="188">
        <f>IF(N321="sníž. přenesená",J321,0)</f>
        <v>0</v>
      </c>
      <c r="BI321" s="188">
        <f>IF(N321="nulová",J321,0)</f>
        <v>0</v>
      </c>
      <c r="BJ321" s="21" t="s">
        <v>79</v>
      </c>
      <c r="BK321" s="188">
        <f>ROUND(I321*H321,2)</f>
        <v>0</v>
      </c>
      <c r="BL321" s="21" t="s">
        <v>351</v>
      </c>
      <c r="BM321" s="187" t="s">
        <v>2047</v>
      </c>
    </row>
    <row r="322" s="13" customFormat="1">
      <c r="A322" s="13"/>
      <c r="B322" s="194"/>
      <c r="C322" s="13"/>
      <c r="D322" s="189" t="s">
        <v>184</v>
      </c>
      <c r="E322" s="195" t="s">
        <v>3</v>
      </c>
      <c r="F322" s="196" t="s">
        <v>2048</v>
      </c>
      <c r="G322" s="13"/>
      <c r="H322" s="197">
        <v>12.800000000000001</v>
      </c>
      <c r="I322" s="198"/>
      <c r="J322" s="13"/>
      <c r="K322" s="13"/>
      <c r="L322" s="194"/>
      <c r="M322" s="199"/>
      <c r="N322" s="200"/>
      <c r="O322" s="200"/>
      <c r="P322" s="200"/>
      <c r="Q322" s="200"/>
      <c r="R322" s="200"/>
      <c r="S322" s="200"/>
      <c r="T322" s="20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95" t="s">
        <v>184</v>
      </c>
      <c r="AU322" s="195" t="s">
        <v>81</v>
      </c>
      <c r="AV322" s="13" t="s">
        <v>81</v>
      </c>
      <c r="AW322" s="13" t="s">
        <v>33</v>
      </c>
      <c r="AX322" s="13" t="s">
        <v>72</v>
      </c>
      <c r="AY322" s="195" t="s">
        <v>174</v>
      </c>
    </row>
    <row r="323" s="13" customFormat="1">
      <c r="A323" s="13"/>
      <c r="B323" s="194"/>
      <c r="C323" s="13"/>
      <c r="D323" s="189" t="s">
        <v>184</v>
      </c>
      <c r="E323" s="195" t="s">
        <v>3</v>
      </c>
      <c r="F323" s="196" t="s">
        <v>2049</v>
      </c>
      <c r="G323" s="13"/>
      <c r="H323" s="197">
        <v>14.4</v>
      </c>
      <c r="I323" s="198"/>
      <c r="J323" s="13"/>
      <c r="K323" s="13"/>
      <c r="L323" s="194"/>
      <c r="M323" s="199"/>
      <c r="N323" s="200"/>
      <c r="O323" s="200"/>
      <c r="P323" s="200"/>
      <c r="Q323" s="200"/>
      <c r="R323" s="200"/>
      <c r="S323" s="200"/>
      <c r="T323" s="20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95" t="s">
        <v>184</v>
      </c>
      <c r="AU323" s="195" t="s">
        <v>81</v>
      </c>
      <c r="AV323" s="13" t="s">
        <v>81</v>
      </c>
      <c r="AW323" s="13" t="s">
        <v>33</v>
      </c>
      <c r="AX323" s="13" t="s">
        <v>72</v>
      </c>
      <c r="AY323" s="195" t="s">
        <v>174</v>
      </c>
    </row>
    <row r="324" s="14" customFormat="1">
      <c r="A324" s="14"/>
      <c r="B324" s="202"/>
      <c r="C324" s="14"/>
      <c r="D324" s="189" t="s">
        <v>184</v>
      </c>
      <c r="E324" s="203" t="s">
        <v>3</v>
      </c>
      <c r="F324" s="204" t="s">
        <v>187</v>
      </c>
      <c r="G324" s="14"/>
      <c r="H324" s="205">
        <v>27.199999999999999</v>
      </c>
      <c r="I324" s="206"/>
      <c r="J324" s="14"/>
      <c r="K324" s="14"/>
      <c r="L324" s="202"/>
      <c r="M324" s="207"/>
      <c r="N324" s="208"/>
      <c r="O324" s="208"/>
      <c r="P324" s="208"/>
      <c r="Q324" s="208"/>
      <c r="R324" s="208"/>
      <c r="S324" s="208"/>
      <c r="T324" s="20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03" t="s">
        <v>184</v>
      </c>
      <c r="AU324" s="203" t="s">
        <v>81</v>
      </c>
      <c r="AV324" s="14" t="s">
        <v>111</v>
      </c>
      <c r="AW324" s="14" t="s">
        <v>33</v>
      </c>
      <c r="AX324" s="14" t="s">
        <v>79</v>
      </c>
      <c r="AY324" s="203" t="s">
        <v>174</v>
      </c>
    </row>
    <row r="325" s="2" customFormat="1">
      <c r="A325" s="40"/>
      <c r="B325" s="175"/>
      <c r="C325" s="176" t="s">
        <v>889</v>
      </c>
      <c r="D325" s="176" t="s">
        <v>176</v>
      </c>
      <c r="E325" s="177" t="s">
        <v>2050</v>
      </c>
      <c r="F325" s="178" t="s">
        <v>2051</v>
      </c>
      <c r="G325" s="179" t="s">
        <v>666</v>
      </c>
      <c r="H325" s="180">
        <v>3</v>
      </c>
      <c r="I325" s="181"/>
      <c r="J325" s="182">
        <f>ROUND(I325*H325,2)</f>
        <v>0</v>
      </c>
      <c r="K325" s="178" t="s">
        <v>180</v>
      </c>
      <c r="L325" s="41"/>
      <c r="M325" s="183" t="s">
        <v>3</v>
      </c>
      <c r="N325" s="184" t="s">
        <v>43</v>
      </c>
      <c r="O325" s="74"/>
      <c r="P325" s="185">
        <f>O325*H325</f>
        <v>0</v>
      </c>
      <c r="Q325" s="185">
        <v>0</v>
      </c>
      <c r="R325" s="185">
        <f>Q325*H325</f>
        <v>0</v>
      </c>
      <c r="S325" s="185">
        <v>0</v>
      </c>
      <c r="T325" s="18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187" t="s">
        <v>351</v>
      </c>
      <c r="AT325" s="187" t="s">
        <v>176</v>
      </c>
      <c r="AU325" s="187" t="s">
        <v>81</v>
      </c>
      <c r="AY325" s="21" t="s">
        <v>174</v>
      </c>
      <c r="BE325" s="188">
        <f>IF(N325="základní",J325,0)</f>
        <v>0</v>
      </c>
      <c r="BF325" s="188">
        <f>IF(N325="snížená",J325,0)</f>
        <v>0</v>
      </c>
      <c r="BG325" s="188">
        <f>IF(N325="zákl. přenesená",J325,0)</f>
        <v>0</v>
      </c>
      <c r="BH325" s="188">
        <f>IF(N325="sníž. přenesená",J325,0)</f>
        <v>0</v>
      </c>
      <c r="BI325" s="188">
        <f>IF(N325="nulová",J325,0)</f>
        <v>0</v>
      </c>
      <c r="BJ325" s="21" t="s">
        <v>79</v>
      </c>
      <c r="BK325" s="188">
        <f>ROUND(I325*H325,2)</f>
        <v>0</v>
      </c>
      <c r="BL325" s="21" t="s">
        <v>351</v>
      </c>
      <c r="BM325" s="187" t="s">
        <v>2052</v>
      </c>
    </row>
    <row r="326" s="13" customFormat="1">
      <c r="A326" s="13"/>
      <c r="B326" s="194"/>
      <c r="C326" s="13"/>
      <c r="D326" s="189" t="s">
        <v>184</v>
      </c>
      <c r="E326" s="195" t="s">
        <v>3</v>
      </c>
      <c r="F326" s="196" t="s">
        <v>89</v>
      </c>
      <c r="G326" s="13"/>
      <c r="H326" s="197">
        <v>3</v>
      </c>
      <c r="I326" s="198"/>
      <c r="J326" s="13"/>
      <c r="K326" s="13"/>
      <c r="L326" s="194"/>
      <c r="M326" s="199"/>
      <c r="N326" s="200"/>
      <c r="O326" s="200"/>
      <c r="P326" s="200"/>
      <c r="Q326" s="200"/>
      <c r="R326" s="200"/>
      <c r="S326" s="200"/>
      <c r="T326" s="20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95" t="s">
        <v>184</v>
      </c>
      <c r="AU326" s="195" t="s">
        <v>81</v>
      </c>
      <c r="AV326" s="13" t="s">
        <v>81</v>
      </c>
      <c r="AW326" s="13" t="s">
        <v>33</v>
      </c>
      <c r="AX326" s="13" t="s">
        <v>72</v>
      </c>
      <c r="AY326" s="195" t="s">
        <v>174</v>
      </c>
    </row>
    <row r="327" s="14" customFormat="1">
      <c r="A327" s="14"/>
      <c r="B327" s="202"/>
      <c r="C327" s="14"/>
      <c r="D327" s="189" t="s">
        <v>184</v>
      </c>
      <c r="E327" s="203" t="s">
        <v>3</v>
      </c>
      <c r="F327" s="204" t="s">
        <v>187</v>
      </c>
      <c r="G327" s="14"/>
      <c r="H327" s="205">
        <v>3</v>
      </c>
      <c r="I327" s="206"/>
      <c r="J327" s="14"/>
      <c r="K327" s="14"/>
      <c r="L327" s="202"/>
      <c r="M327" s="207"/>
      <c r="N327" s="208"/>
      <c r="O327" s="208"/>
      <c r="P327" s="208"/>
      <c r="Q327" s="208"/>
      <c r="R327" s="208"/>
      <c r="S327" s="208"/>
      <c r="T327" s="209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03" t="s">
        <v>184</v>
      </c>
      <c r="AU327" s="203" t="s">
        <v>81</v>
      </c>
      <c r="AV327" s="14" t="s">
        <v>111</v>
      </c>
      <c r="AW327" s="14" t="s">
        <v>33</v>
      </c>
      <c r="AX327" s="14" t="s">
        <v>79</v>
      </c>
      <c r="AY327" s="203" t="s">
        <v>174</v>
      </c>
    </row>
    <row r="328" s="2" customFormat="1" ht="24.15" customHeight="1">
      <c r="A328" s="40"/>
      <c r="B328" s="175"/>
      <c r="C328" s="225" t="s">
        <v>894</v>
      </c>
      <c r="D328" s="225" t="s">
        <v>615</v>
      </c>
      <c r="E328" s="226" t="s">
        <v>2053</v>
      </c>
      <c r="F328" s="227" t="s">
        <v>2054</v>
      </c>
      <c r="G328" s="228" t="s">
        <v>666</v>
      </c>
      <c r="H328" s="229">
        <v>1</v>
      </c>
      <c r="I328" s="230"/>
      <c r="J328" s="231">
        <f>ROUND(I328*H328,2)</f>
        <v>0</v>
      </c>
      <c r="K328" s="227" t="s">
        <v>3</v>
      </c>
      <c r="L328" s="232"/>
      <c r="M328" s="233" t="s">
        <v>3</v>
      </c>
      <c r="N328" s="234" t="s">
        <v>43</v>
      </c>
      <c r="O328" s="74"/>
      <c r="P328" s="185">
        <f>O328*H328</f>
        <v>0</v>
      </c>
      <c r="Q328" s="185">
        <v>0.017500000000000002</v>
      </c>
      <c r="R328" s="185">
        <f>Q328*H328</f>
        <v>0.017500000000000002</v>
      </c>
      <c r="S328" s="185">
        <v>0</v>
      </c>
      <c r="T328" s="18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187" t="s">
        <v>614</v>
      </c>
      <c r="AT328" s="187" t="s">
        <v>615</v>
      </c>
      <c r="AU328" s="187" t="s">
        <v>81</v>
      </c>
      <c r="AY328" s="21" t="s">
        <v>174</v>
      </c>
      <c r="BE328" s="188">
        <f>IF(N328="základní",J328,0)</f>
        <v>0</v>
      </c>
      <c r="BF328" s="188">
        <f>IF(N328="snížená",J328,0)</f>
        <v>0</v>
      </c>
      <c r="BG328" s="188">
        <f>IF(N328="zákl. přenesená",J328,0)</f>
        <v>0</v>
      </c>
      <c r="BH328" s="188">
        <f>IF(N328="sníž. přenesená",J328,0)</f>
        <v>0</v>
      </c>
      <c r="BI328" s="188">
        <f>IF(N328="nulová",J328,0)</f>
        <v>0</v>
      </c>
      <c r="BJ328" s="21" t="s">
        <v>79</v>
      </c>
      <c r="BK328" s="188">
        <f>ROUND(I328*H328,2)</f>
        <v>0</v>
      </c>
      <c r="BL328" s="21" t="s">
        <v>351</v>
      </c>
      <c r="BM328" s="187" t="s">
        <v>2055</v>
      </c>
    </row>
    <row r="329" s="13" customFormat="1">
      <c r="A329" s="13"/>
      <c r="B329" s="194"/>
      <c r="C329" s="13"/>
      <c r="D329" s="189" t="s">
        <v>184</v>
      </c>
      <c r="E329" s="195" t="s">
        <v>3</v>
      </c>
      <c r="F329" s="196" t="s">
        <v>79</v>
      </c>
      <c r="G329" s="13"/>
      <c r="H329" s="197">
        <v>1</v>
      </c>
      <c r="I329" s="198"/>
      <c r="J329" s="13"/>
      <c r="K329" s="13"/>
      <c r="L329" s="194"/>
      <c r="M329" s="199"/>
      <c r="N329" s="200"/>
      <c r="O329" s="200"/>
      <c r="P329" s="200"/>
      <c r="Q329" s="200"/>
      <c r="R329" s="200"/>
      <c r="S329" s="200"/>
      <c r="T329" s="20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95" t="s">
        <v>184</v>
      </c>
      <c r="AU329" s="195" t="s">
        <v>81</v>
      </c>
      <c r="AV329" s="13" t="s">
        <v>81</v>
      </c>
      <c r="AW329" s="13" t="s">
        <v>33</v>
      </c>
      <c r="AX329" s="13" t="s">
        <v>79</v>
      </c>
      <c r="AY329" s="195" t="s">
        <v>174</v>
      </c>
    </row>
    <row r="330" s="2" customFormat="1" ht="24.15" customHeight="1">
      <c r="A330" s="40"/>
      <c r="B330" s="175"/>
      <c r="C330" s="225" t="s">
        <v>900</v>
      </c>
      <c r="D330" s="225" t="s">
        <v>615</v>
      </c>
      <c r="E330" s="226" t="s">
        <v>2056</v>
      </c>
      <c r="F330" s="227" t="s">
        <v>2057</v>
      </c>
      <c r="G330" s="228" t="s">
        <v>666</v>
      </c>
      <c r="H330" s="229">
        <v>2</v>
      </c>
      <c r="I330" s="230"/>
      <c r="J330" s="231">
        <f>ROUND(I330*H330,2)</f>
        <v>0</v>
      </c>
      <c r="K330" s="227" t="s">
        <v>3</v>
      </c>
      <c r="L330" s="232"/>
      <c r="M330" s="233" t="s">
        <v>3</v>
      </c>
      <c r="N330" s="234" t="s">
        <v>43</v>
      </c>
      <c r="O330" s="74"/>
      <c r="P330" s="185">
        <f>O330*H330</f>
        <v>0</v>
      </c>
      <c r="Q330" s="185">
        <v>0.0195</v>
      </c>
      <c r="R330" s="185">
        <f>Q330*H330</f>
        <v>0.039</v>
      </c>
      <c r="S330" s="185">
        <v>0</v>
      </c>
      <c r="T330" s="18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187" t="s">
        <v>614</v>
      </c>
      <c r="AT330" s="187" t="s">
        <v>615</v>
      </c>
      <c r="AU330" s="187" t="s">
        <v>81</v>
      </c>
      <c r="AY330" s="21" t="s">
        <v>174</v>
      </c>
      <c r="BE330" s="188">
        <f>IF(N330="základní",J330,0)</f>
        <v>0</v>
      </c>
      <c r="BF330" s="188">
        <f>IF(N330="snížená",J330,0)</f>
        <v>0</v>
      </c>
      <c r="BG330" s="188">
        <f>IF(N330="zákl. přenesená",J330,0)</f>
        <v>0</v>
      </c>
      <c r="BH330" s="188">
        <f>IF(N330="sníž. přenesená",J330,0)</f>
        <v>0</v>
      </c>
      <c r="BI330" s="188">
        <f>IF(N330="nulová",J330,0)</f>
        <v>0</v>
      </c>
      <c r="BJ330" s="21" t="s">
        <v>79</v>
      </c>
      <c r="BK330" s="188">
        <f>ROUND(I330*H330,2)</f>
        <v>0</v>
      </c>
      <c r="BL330" s="21" t="s">
        <v>351</v>
      </c>
      <c r="BM330" s="187" t="s">
        <v>2058</v>
      </c>
    </row>
    <row r="331" s="2" customFormat="1" ht="16.5" customHeight="1">
      <c r="A331" s="40"/>
      <c r="B331" s="175"/>
      <c r="C331" s="176" t="s">
        <v>905</v>
      </c>
      <c r="D331" s="176" t="s">
        <v>176</v>
      </c>
      <c r="E331" s="177" t="s">
        <v>2059</v>
      </c>
      <c r="F331" s="178" t="s">
        <v>2060</v>
      </c>
      <c r="G331" s="179" t="s">
        <v>666</v>
      </c>
      <c r="H331" s="180">
        <v>2</v>
      </c>
      <c r="I331" s="181"/>
      <c r="J331" s="182">
        <f>ROUND(I331*H331,2)</f>
        <v>0</v>
      </c>
      <c r="K331" s="178" t="s">
        <v>180</v>
      </c>
      <c r="L331" s="41"/>
      <c r="M331" s="183" t="s">
        <v>3</v>
      </c>
      <c r="N331" s="184" t="s">
        <v>43</v>
      </c>
      <c r="O331" s="74"/>
      <c r="P331" s="185">
        <f>O331*H331</f>
        <v>0</v>
      </c>
      <c r="Q331" s="185">
        <v>0</v>
      </c>
      <c r="R331" s="185">
        <f>Q331*H331</f>
        <v>0</v>
      </c>
      <c r="S331" s="185">
        <v>0</v>
      </c>
      <c r="T331" s="18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187" t="s">
        <v>351</v>
      </c>
      <c r="AT331" s="187" t="s">
        <v>176</v>
      </c>
      <c r="AU331" s="187" t="s">
        <v>81</v>
      </c>
      <c r="AY331" s="21" t="s">
        <v>174</v>
      </c>
      <c r="BE331" s="188">
        <f>IF(N331="základní",J331,0)</f>
        <v>0</v>
      </c>
      <c r="BF331" s="188">
        <f>IF(N331="snížená",J331,0)</f>
        <v>0</v>
      </c>
      <c r="BG331" s="188">
        <f>IF(N331="zákl. přenesená",J331,0)</f>
        <v>0</v>
      </c>
      <c r="BH331" s="188">
        <f>IF(N331="sníž. přenesená",J331,0)</f>
        <v>0</v>
      </c>
      <c r="BI331" s="188">
        <f>IF(N331="nulová",J331,0)</f>
        <v>0</v>
      </c>
      <c r="BJ331" s="21" t="s">
        <v>79</v>
      </c>
      <c r="BK331" s="188">
        <f>ROUND(I331*H331,2)</f>
        <v>0</v>
      </c>
      <c r="BL331" s="21" t="s">
        <v>351</v>
      </c>
      <c r="BM331" s="187" t="s">
        <v>2061</v>
      </c>
    </row>
    <row r="332" s="2" customFormat="1" ht="16.5" customHeight="1">
      <c r="A332" s="40"/>
      <c r="B332" s="175"/>
      <c r="C332" s="225" t="s">
        <v>917</v>
      </c>
      <c r="D332" s="225" t="s">
        <v>615</v>
      </c>
      <c r="E332" s="226" t="s">
        <v>2062</v>
      </c>
      <c r="F332" s="227" t="s">
        <v>2063</v>
      </c>
      <c r="G332" s="228" t="s">
        <v>666</v>
      </c>
      <c r="H332" s="229">
        <v>2</v>
      </c>
      <c r="I332" s="230"/>
      <c r="J332" s="231">
        <f>ROUND(I332*H332,2)</f>
        <v>0</v>
      </c>
      <c r="K332" s="227" t="s">
        <v>3</v>
      </c>
      <c r="L332" s="232"/>
      <c r="M332" s="233" t="s">
        <v>3</v>
      </c>
      <c r="N332" s="234" t="s">
        <v>43</v>
      </c>
      <c r="O332" s="74"/>
      <c r="P332" s="185">
        <f>O332*H332</f>
        <v>0</v>
      </c>
      <c r="Q332" s="185">
        <v>0</v>
      </c>
      <c r="R332" s="185">
        <f>Q332*H332</f>
        <v>0</v>
      </c>
      <c r="S332" s="185">
        <v>0</v>
      </c>
      <c r="T332" s="18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187" t="s">
        <v>614</v>
      </c>
      <c r="AT332" s="187" t="s">
        <v>615</v>
      </c>
      <c r="AU332" s="187" t="s">
        <v>81</v>
      </c>
      <c r="AY332" s="21" t="s">
        <v>174</v>
      </c>
      <c r="BE332" s="188">
        <f>IF(N332="základní",J332,0)</f>
        <v>0</v>
      </c>
      <c r="BF332" s="188">
        <f>IF(N332="snížená",J332,0)</f>
        <v>0</v>
      </c>
      <c r="BG332" s="188">
        <f>IF(N332="zákl. přenesená",J332,0)</f>
        <v>0</v>
      </c>
      <c r="BH332" s="188">
        <f>IF(N332="sníž. přenesená",J332,0)</f>
        <v>0</v>
      </c>
      <c r="BI332" s="188">
        <f>IF(N332="nulová",J332,0)</f>
        <v>0</v>
      </c>
      <c r="BJ332" s="21" t="s">
        <v>79</v>
      </c>
      <c r="BK332" s="188">
        <f>ROUND(I332*H332,2)</f>
        <v>0</v>
      </c>
      <c r="BL332" s="21" t="s">
        <v>351</v>
      </c>
      <c r="BM332" s="187" t="s">
        <v>2064</v>
      </c>
    </row>
    <row r="333" s="2" customFormat="1" ht="16.5" customHeight="1">
      <c r="A333" s="40"/>
      <c r="B333" s="175"/>
      <c r="C333" s="176" t="s">
        <v>922</v>
      </c>
      <c r="D333" s="176" t="s">
        <v>176</v>
      </c>
      <c r="E333" s="177" t="s">
        <v>2065</v>
      </c>
      <c r="F333" s="178" t="s">
        <v>2066</v>
      </c>
      <c r="G333" s="179" t="s">
        <v>666</v>
      </c>
      <c r="H333" s="180">
        <v>2</v>
      </c>
      <c r="I333" s="181"/>
      <c r="J333" s="182">
        <f>ROUND(I333*H333,2)</f>
        <v>0</v>
      </c>
      <c r="K333" s="178" t="s">
        <v>180</v>
      </c>
      <c r="L333" s="41"/>
      <c r="M333" s="183" t="s">
        <v>3</v>
      </c>
      <c r="N333" s="184" t="s">
        <v>43</v>
      </c>
      <c r="O333" s="74"/>
      <c r="P333" s="185">
        <f>O333*H333</f>
        <v>0</v>
      </c>
      <c r="Q333" s="185">
        <v>0</v>
      </c>
      <c r="R333" s="185">
        <f>Q333*H333</f>
        <v>0</v>
      </c>
      <c r="S333" s="185">
        <v>0</v>
      </c>
      <c r="T333" s="18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187" t="s">
        <v>351</v>
      </c>
      <c r="AT333" s="187" t="s">
        <v>176</v>
      </c>
      <c r="AU333" s="187" t="s">
        <v>81</v>
      </c>
      <c r="AY333" s="21" t="s">
        <v>174</v>
      </c>
      <c r="BE333" s="188">
        <f>IF(N333="základní",J333,0)</f>
        <v>0</v>
      </c>
      <c r="BF333" s="188">
        <f>IF(N333="snížená",J333,0)</f>
        <v>0</v>
      </c>
      <c r="BG333" s="188">
        <f>IF(N333="zákl. přenesená",J333,0)</f>
        <v>0</v>
      </c>
      <c r="BH333" s="188">
        <f>IF(N333="sníž. přenesená",J333,0)</f>
        <v>0</v>
      </c>
      <c r="BI333" s="188">
        <f>IF(N333="nulová",J333,0)</f>
        <v>0</v>
      </c>
      <c r="BJ333" s="21" t="s">
        <v>79</v>
      </c>
      <c r="BK333" s="188">
        <f>ROUND(I333*H333,2)</f>
        <v>0</v>
      </c>
      <c r="BL333" s="21" t="s">
        <v>351</v>
      </c>
      <c r="BM333" s="187" t="s">
        <v>2067</v>
      </c>
    </row>
    <row r="334" s="2" customFormat="1" ht="16.5" customHeight="1">
      <c r="A334" s="40"/>
      <c r="B334" s="175"/>
      <c r="C334" s="225" t="s">
        <v>928</v>
      </c>
      <c r="D334" s="225" t="s">
        <v>615</v>
      </c>
      <c r="E334" s="226" t="s">
        <v>2068</v>
      </c>
      <c r="F334" s="227" t="s">
        <v>2069</v>
      </c>
      <c r="G334" s="228" t="s">
        <v>666</v>
      </c>
      <c r="H334" s="229">
        <v>2</v>
      </c>
      <c r="I334" s="230"/>
      <c r="J334" s="231">
        <f>ROUND(I334*H334,2)</f>
        <v>0</v>
      </c>
      <c r="K334" s="227" t="s">
        <v>3</v>
      </c>
      <c r="L334" s="232"/>
      <c r="M334" s="233" t="s">
        <v>3</v>
      </c>
      <c r="N334" s="234" t="s">
        <v>43</v>
      </c>
      <c r="O334" s="74"/>
      <c r="P334" s="185">
        <f>O334*H334</f>
        <v>0</v>
      </c>
      <c r="Q334" s="185">
        <v>0.0011999999999999999</v>
      </c>
      <c r="R334" s="185">
        <f>Q334*H334</f>
        <v>0.0023999999999999998</v>
      </c>
      <c r="S334" s="185">
        <v>0</v>
      </c>
      <c r="T334" s="18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187" t="s">
        <v>614</v>
      </c>
      <c r="AT334" s="187" t="s">
        <v>615</v>
      </c>
      <c r="AU334" s="187" t="s">
        <v>81</v>
      </c>
      <c r="AY334" s="21" t="s">
        <v>174</v>
      </c>
      <c r="BE334" s="188">
        <f>IF(N334="základní",J334,0)</f>
        <v>0</v>
      </c>
      <c r="BF334" s="188">
        <f>IF(N334="snížená",J334,0)</f>
        <v>0</v>
      </c>
      <c r="BG334" s="188">
        <f>IF(N334="zákl. přenesená",J334,0)</f>
        <v>0</v>
      </c>
      <c r="BH334" s="188">
        <f>IF(N334="sníž. přenesená",J334,0)</f>
        <v>0</v>
      </c>
      <c r="BI334" s="188">
        <f>IF(N334="nulová",J334,0)</f>
        <v>0</v>
      </c>
      <c r="BJ334" s="21" t="s">
        <v>79</v>
      </c>
      <c r="BK334" s="188">
        <f>ROUND(I334*H334,2)</f>
        <v>0</v>
      </c>
      <c r="BL334" s="21" t="s">
        <v>351</v>
      </c>
      <c r="BM334" s="187" t="s">
        <v>2070</v>
      </c>
    </row>
    <row r="335" s="2" customFormat="1">
      <c r="A335" s="40"/>
      <c r="B335" s="175"/>
      <c r="C335" s="176" t="s">
        <v>934</v>
      </c>
      <c r="D335" s="176" t="s">
        <v>176</v>
      </c>
      <c r="E335" s="177" t="s">
        <v>2071</v>
      </c>
      <c r="F335" s="178" t="s">
        <v>2072</v>
      </c>
      <c r="G335" s="179" t="s">
        <v>666</v>
      </c>
      <c r="H335" s="180">
        <v>2</v>
      </c>
      <c r="I335" s="181"/>
      <c r="J335" s="182">
        <f>ROUND(I335*H335,2)</f>
        <v>0</v>
      </c>
      <c r="K335" s="178" t="s">
        <v>180</v>
      </c>
      <c r="L335" s="41"/>
      <c r="M335" s="183" t="s">
        <v>3</v>
      </c>
      <c r="N335" s="184" t="s">
        <v>43</v>
      </c>
      <c r="O335" s="74"/>
      <c r="P335" s="185">
        <f>O335*H335</f>
        <v>0</v>
      </c>
      <c r="Q335" s="185">
        <v>0</v>
      </c>
      <c r="R335" s="185">
        <f>Q335*H335</f>
        <v>0</v>
      </c>
      <c r="S335" s="185">
        <v>0</v>
      </c>
      <c r="T335" s="18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187" t="s">
        <v>351</v>
      </c>
      <c r="AT335" s="187" t="s">
        <v>176</v>
      </c>
      <c r="AU335" s="187" t="s">
        <v>81</v>
      </c>
      <c r="AY335" s="21" t="s">
        <v>174</v>
      </c>
      <c r="BE335" s="188">
        <f>IF(N335="základní",J335,0)</f>
        <v>0</v>
      </c>
      <c r="BF335" s="188">
        <f>IF(N335="snížená",J335,0)</f>
        <v>0</v>
      </c>
      <c r="BG335" s="188">
        <f>IF(N335="zákl. přenesená",J335,0)</f>
        <v>0</v>
      </c>
      <c r="BH335" s="188">
        <f>IF(N335="sníž. přenesená",J335,0)</f>
        <v>0</v>
      </c>
      <c r="BI335" s="188">
        <f>IF(N335="nulová",J335,0)</f>
        <v>0</v>
      </c>
      <c r="BJ335" s="21" t="s">
        <v>79</v>
      </c>
      <c r="BK335" s="188">
        <f>ROUND(I335*H335,2)</f>
        <v>0</v>
      </c>
      <c r="BL335" s="21" t="s">
        <v>351</v>
      </c>
      <c r="BM335" s="187" t="s">
        <v>2073</v>
      </c>
    </row>
    <row r="336" s="2" customFormat="1" ht="16.5" customHeight="1">
      <c r="A336" s="40"/>
      <c r="B336" s="175"/>
      <c r="C336" s="225" t="s">
        <v>937</v>
      </c>
      <c r="D336" s="225" t="s">
        <v>615</v>
      </c>
      <c r="E336" s="226" t="s">
        <v>2074</v>
      </c>
      <c r="F336" s="227" t="s">
        <v>2075</v>
      </c>
      <c r="G336" s="228" t="s">
        <v>210</v>
      </c>
      <c r="H336" s="229">
        <v>2</v>
      </c>
      <c r="I336" s="230"/>
      <c r="J336" s="231">
        <f>ROUND(I336*H336,2)</f>
        <v>0</v>
      </c>
      <c r="K336" s="227" t="s">
        <v>180</v>
      </c>
      <c r="L336" s="232"/>
      <c r="M336" s="233" t="s">
        <v>3</v>
      </c>
      <c r="N336" s="234" t="s">
        <v>43</v>
      </c>
      <c r="O336" s="74"/>
      <c r="P336" s="185">
        <f>O336*H336</f>
        <v>0</v>
      </c>
      <c r="Q336" s="185">
        <v>0.0040000000000000001</v>
      </c>
      <c r="R336" s="185">
        <f>Q336*H336</f>
        <v>0.0080000000000000002</v>
      </c>
      <c r="S336" s="185">
        <v>0</v>
      </c>
      <c r="T336" s="18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187" t="s">
        <v>614</v>
      </c>
      <c r="AT336" s="187" t="s">
        <v>615</v>
      </c>
      <c r="AU336" s="187" t="s">
        <v>81</v>
      </c>
      <c r="AY336" s="21" t="s">
        <v>174</v>
      </c>
      <c r="BE336" s="188">
        <f>IF(N336="základní",J336,0)</f>
        <v>0</v>
      </c>
      <c r="BF336" s="188">
        <f>IF(N336="snížená",J336,0)</f>
        <v>0</v>
      </c>
      <c r="BG336" s="188">
        <f>IF(N336="zákl. přenesená",J336,0)</f>
        <v>0</v>
      </c>
      <c r="BH336" s="188">
        <f>IF(N336="sníž. přenesená",J336,0)</f>
        <v>0</v>
      </c>
      <c r="BI336" s="188">
        <f>IF(N336="nulová",J336,0)</f>
        <v>0</v>
      </c>
      <c r="BJ336" s="21" t="s">
        <v>79</v>
      </c>
      <c r="BK336" s="188">
        <f>ROUND(I336*H336,2)</f>
        <v>0</v>
      </c>
      <c r="BL336" s="21" t="s">
        <v>351</v>
      </c>
      <c r="BM336" s="187" t="s">
        <v>2076</v>
      </c>
    </row>
    <row r="337" s="13" customFormat="1">
      <c r="A337" s="13"/>
      <c r="B337" s="194"/>
      <c r="C337" s="13"/>
      <c r="D337" s="189" t="s">
        <v>184</v>
      </c>
      <c r="E337" s="195" t="s">
        <v>3</v>
      </c>
      <c r="F337" s="196" t="s">
        <v>2077</v>
      </c>
      <c r="G337" s="13"/>
      <c r="H337" s="197">
        <v>2</v>
      </c>
      <c r="I337" s="198"/>
      <c r="J337" s="13"/>
      <c r="K337" s="13"/>
      <c r="L337" s="194"/>
      <c r="M337" s="199"/>
      <c r="N337" s="200"/>
      <c r="O337" s="200"/>
      <c r="P337" s="200"/>
      <c r="Q337" s="200"/>
      <c r="R337" s="200"/>
      <c r="S337" s="200"/>
      <c r="T337" s="20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95" t="s">
        <v>184</v>
      </c>
      <c r="AU337" s="195" t="s">
        <v>81</v>
      </c>
      <c r="AV337" s="13" t="s">
        <v>81</v>
      </c>
      <c r="AW337" s="13" t="s">
        <v>33</v>
      </c>
      <c r="AX337" s="13" t="s">
        <v>72</v>
      </c>
      <c r="AY337" s="195" t="s">
        <v>174</v>
      </c>
    </row>
    <row r="338" s="14" customFormat="1">
      <c r="A338" s="14"/>
      <c r="B338" s="202"/>
      <c r="C338" s="14"/>
      <c r="D338" s="189" t="s">
        <v>184</v>
      </c>
      <c r="E338" s="203" t="s">
        <v>3</v>
      </c>
      <c r="F338" s="204" t="s">
        <v>187</v>
      </c>
      <c r="G338" s="14"/>
      <c r="H338" s="205">
        <v>2</v>
      </c>
      <c r="I338" s="206"/>
      <c r="J338" s="14"/>
      <c r="K338" s="14"/>
      <c r="L338" s="202"/>
      <c r="M338" s="207"/>
      <c r="N338" s="208"/>
      <c r="O338" s="208"/>
      <c r="P338" s="208"/>
      <c r="Q338" s="208"/>
      <c r="R338" s="208"/>
      <c r="S338" s="208"/>
      <c r="T338" s="209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03" t="s">
        <v>184</v>
      </c>
      <c r="AU338" s="203" t="s">
        <v>81</v>
      </c>
      <c r="AV338" s="14" t="s">
        <v>111</v>
      </c>
      <c r="AW338" s="14" t="s">
        <v>33</v>
      </c>
      <c r="AX338" s="14" t="s">
        <v>79</v>
      </c>
      <c r="AY338" s="203" t="s">
        <v>174</v>
      </c>
    </row>
    <row r="339" s="2" customFormat="1" ht="16.5" customHeight="1">
      <c r="A339" s="40"/>
      <c r="B339" s="175"/>
      <c r="C339" s="225" t="s">
        <v>943</v>
      </c>
      <c r="D339" s="225" t="s">
        <v>615</v>
      </c>
      <c r="E339" s="226" t="s">
        <v>2078</v>
      </c>
      <c r="F339" s="227" t="s">
        <v>2079</v>
      </c>
      <c r="G339" s="228" t="s">
        <v>666</v>
      </c>
      <c r="H339" s="229">
        <v>2</v>
      </c>
      <c r="I339" s="230"/>
      <c r="J339" s="231">
        <f>ROUND(I339*H339,2)</f>
        <v>0</v>
      </c>
      <c r="K339" s="227" t="s">
        <v>180</v>
      </c>
      <c r="L339" s="232"/>
      <c r="M339" s="233" t="s">
        <v>3</v>
      </c>
      <c r="N339" s="234" t="s">
        <v>43</v>
      </c>
      <c r="O339" s="74"/>
      <c r="P339" s="185">
        <f>O339*H339</f>
        <v>0</v>
      </c>
      <c r="Q339" s="185">
        <v>6.0000000000000002E-05</v>
      </c>
      <c r="R339" s="185">
        <f>Q339*H339</f>
        <v>0.00012</v>
      </c>
      <c r="S339" s="185">
        <v>0</v>
      </c>
      <c r="T339" s="18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187" t="s">
        <v>614</v>
      </c>
      <c r="AT339" s="187" t="s">
        <v>615</v>
      </c>
      <c r="AU339" s="187" t="s">
        <v>81</v>
      </c>
      <c r="AY339" s="21" t="s">
        <v>174</v>
      </c>
      <c r="BE339" s="188">
        <f>IF(N339="základní",J339,0)</f>
        <v>0</v>
      </c>
      <c r="BF339" s="188">
        <f>IF(N339="snížená",J339,0)</f>
        <v>0</v>
      </c>
      <c r="BG339" s="188">
        <f>IF(N339="zákl. přenesená",J339,0)</f>
        <v>0</v>
      </c>
      <c r="BH339" s="188">
        <f>IF(N339="sníž. přenesená",J339,0)</f>
        <v>0</v>
      </c>
      <c r="BI339" s="188">
        <f>IF(N339="nulová",J339,0)</f>
        <v>0</v>
      </c>
      <c r="BJ339" s="21" t="s">
        <v>79</v>
      </c>
      <c r="BK339" s="188">
        <f>ROUND(I339*H339,2)</f>
        <v>0</v>
      </c>
      <c r="BL339" s="21" t="s">
        <v>351</v>
      </c>
      <c r="BM339" s="187" t="s">
        <v>2080</v>
      </c>
    </row>
    <row r="340" s="2" customFormat="1">
      <c r="A340" s="40"/>
      <c r="B340" s="175"/>
      <c r="C340" s="176" t="s">
        <v>947</v>
      </c>
      <c r="D340" s="176" t="s">
        <v>176</v>
      </c>
      <c r="E340" s="177" t="s">
        <v>2081</v>
      </c>
      <c r="F340" s="178" t="s">
        <v>2082</v>
      </c>
      <c r="G340" s="179" t="s">
        <v>1451</v>
      </c>
      <c r="H340" s="240"/>
      <c r="I340" s="181"/>
      <c r="J340" s="182">
        <f>ROUND(I340*H340,2)</f>
        <v>0</v>
      </c>
      <c r="K340" s="178" t="s">
        <v>180</v>
      </c>
      <c r="L340" s="41"/>
      <c r="M340" s="183" t="s">
        <v>3</v>
      </c>
      <c r="N340" s="184" t="s">
        <v>43</v>
      </c>
      <c r="O340" s="74"/>
      <c r="P340" s="185">
        <f>O340*H340</f>
        <v>0</v>
      </c>
      <c r="Q340" s="185">
        <v>0</v>
      </c>
      <c r="R340" s="185">
        <f>Q340*H340</f>
        <v>0</v>
      </c>
      <c r="S340" s="185">
        <v>0</v>
      </c>
      <c r="T340" s="18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187" t="s">
        <v>351</v>
      </c>
      <c r="AT340" s="187" t="s">
        <v>176</v>
      </c>
      <c r="AU340" s="187" t="s">
        <v>81</v>
      </c>
      <c r="AY340" s="21" t="s">
        <v>174</v>
      </c>
      <c r="BE340" s="188">
        <f>IF(N340="základní",J340,0)</f>
        <v>0</v>
      </c>
      <c r="BF340" s="188">
        <f>IF(N340="snížená",J340,0)</f>
        <v>0</v>
      </c>
      <c r="BG340" s="188">
        <f>IF(N340="zákl. přenesená",J340,0)</f>
        <v>0</v>
      </c>
      <c r="BH340" s="188">
        <f>IF(N340="sníž. přenesená",J340,0)</f>
        <v>0</v>
      </c>
      <c r="BI340" s="188">
        <f>IF(N340="nulová",J340,0)</f>
        <v>0</v>
      </c>
      <c r="BJ340" s="21" t="s">
        <v>79</v>
      </c>
      <c r="BK340" s="188">
        <f>ROUND(I340*H340,2)</f>
        <v>0</v>
      </c>
      <c r="BL340" s="21" t="s">
        <v>351</v>
      </c>
      <c r="BM340" s="187" t="s">
        <v>2083</v>
      </c>
    </row>
    <row r="341" s="12" customFormat="1" ht="22.8" customHeight="1">
      <c r="A341" s="12"/>
      <c r="B341" s="162"/>
      <c r="C341" s="12"/>
      <c r="D341" s="163" t="s">
        <v>71</v>
      </c>
      <c r="E341" s="173" t="s">
        <v>2084</v>
      </c>
      <c r="F341" s="173" t="s">
        <v>2085</v>
      </c>
      <c r="G341" s="12"/>
      <c r="H341" s="12"/>
      <c r="I341" s="165"/>
      <c r="J341" s="174">
        <f>BK341</f>
        <v>0</v>
      </c>
      <c r="K341" s="12"/>
      <c r="L341" s="162"/>
      <c r="M341" s="167"/>
      <c r="N341" s="168"/>
      <c r="O341" s="168"/>
      <c r="P341" s="169">
        <f>SUM(P342:P346)</f>
        <v>0</v>
      </c>
      <c r="Q341" s="168"/>
      <c r="R341" s="169">
        <f>SUM(R342:R346)</f>
        <v>0.16800000000000001</v>
      </c>
      <c r="S341" s="168"/>
      <c r="T341" s="170">
        <f>SUM(T342:T346)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163" t="s">
        <v>81</v>
      </c>
      <c r="AT341" s="171" t="s">
        <v>71</v>
      </c>
      <c r="AU341" s="171" t="s">
        <v>79</v>
      </c>
      <c r="AY341" s="163" t="s">
        <v>174</v>
      </c>
      <c r="BK341" s="172">
        <f>SUM(BK342:BK346)</f>
        <v>0</v>
      </c>
    </row>
    <row r="342" s="2" customFormat="1" ht="16.5" customHeight="1">
      <c r="A342" s="40"/>
      <c r="B342" s="175"/>
      <c r="C342" s="176" t="s">
        <v>953</v>
      </c>
      <c r="D342" s="176" t="s">
        <v>176</v>
      </c>
      <c r="E342" s="177" t="s">
        <v>2086</v>
      </c>
      <c r="F342" s="178" t="s">
        <v>2087</v>
      </c>
      <c r="G342" s="179" t="s">
        <v>666</v>
      </c>
      <c r="H342" s="180">
        <v>2</v>
      </c>
      <c r="I342" s="181"/>
      <c r="J342" s="182">
        <f>ROUND(I342*H342,2)</f>
        <v>0</v>
      </c>
      <c r="K342" s="178" t="s">
        <v>180</v>
      </c>
      <c r="L342" s="41"/>
      <c r="M342" s="183" t="s">
        <v>3</v>
      </c>
      <c r="N342" s="184" t="s">
        <v>43</v>
      </c>
      <c r="O342" s="74"/>
      <c r="P342" s="185">
        <f>O342*H342</f>
        <v>0</v>
      </c>
      <c r="Q342" s="185">
        <v>0</v>
      </c>
      <c r="R342" s="185">
        <f>Q342*H342</f>
        <v>0</v>
      </c>
      <c r="S342" s="185">
        <v>0</v>
      </c>
      <c r="T342" s="18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187" t="s">
        <v>351</v>
      </c>
      <c r="AT342" s="187" t="s">
        <v>176</v>
      </c>
      <c r="AU342" s="187" t="s">
        <v>81</v>
      </c>
      <c r="AY342" s="21" t="s">
        <v>174</v>
      </c>
      <c r="BE342" s="188">
        <f>IF(N342="základní",J342,0)</f>
        <v>0</v>
      </c>
      <c r="BF342" s="188">
        <f>IF(N342="snížená",J342,0)</f>
        <v>0</v>
      </c>
      <c r="BG342" s="188">
        <f>IF(N342="zákl. přenesená",J342,0)</f>
        <v>0</v>
      </c>
      <c r="BH342" s="188">
        <f>IF(N342="sníž. přenesená",J342,0)</f>
        <v>0</v>
      </c>
      <c r="BI342" s="188">
        <f>IF(N342="nulová",J342,0)</f>
        <v>0</v>
      </c>
      <c r="BJ342" s="21" t="s">
        <v>79</v>
      </c>
      <c r="BK342" s="188">
        <f>ROUND(I342*H342,2)</f>
        <v>0</v>
      </c>
      <c r="BL342" s="21" t="s">
        <v>351</v>
      </c>
      <c r="BM342" s="187" t="s">
        <v>2088</v>
      </c>
    </row>
    <row r="343" s="13" customFormat="1">
      <c r="A343" s="13"/>
      <c r="B343" s="194"/>
      <c r="C343" s="13"/>
      <c r="D343" s="189" t="s">
        <v>184</v>
      </c>
      <c r="E343" s="195" t="s">
        <v>3</v>
      </c>
      <c r="F343" s="196" t="s">
        <v>81</v>
      </c>
      <c r="G343" s="13"/>
      <c r="H343" s="197">
        <v>2</v>
      </c>
      <c r="I343" s="198"/>
      <c r="J343" s="13"/>
      <c r="K343" s="13"/>
      <c r="L343" s="194"/>
      <c r="M343" s="199"/>
      <c r="N343" s="200"/>
      <c r="O343" s="200"/>
      <c r="P343" s="200"/>
      <c r="Q343" s="200"/>
      <c r="R343" s="200"/>
      <c r="S343" s="200"/>
      <c r="T343" s="20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95" t="s">
        <v>184</v>
      </c>
      <c r="AU343" s="195" t="s">
        <v>81</v>
      </c>
      <c r="AV343" s="13" t="s">
        <v>81</v>
      </c>
      <c r="AW343" s="13" t="s">
        <v>33</v>
      </c>
      <c r="AX343" s="13" t="s">
        <v>72</v>
      </c>
      <c r="AY343" s="195" t="s">
        <v>174</v>
      </c>
    </row>
    <row r="344" s="14" customFormat="1">
      <c r="A344" s="14"/>
      <c r="B344" s="202"/>
      <c r="C344" s="14"/>
      <c r="D344" s="189" t="s">
        <v>184</v>
      </c>
      <c r="E344" s="203" t="s">
        <v>3</v>
      </c>
      <c r="F344" s="204" t="s">
        <v>187</v>
      </c>
      <c r="G344" s="14"/>
      <c r="H344" s="205">
        <v>2</v>
      </c>
      <c r="I344" s="206"/>
      <c r="J344" s="14"/>
      <c r="K344" s="14"/>
      <c r="L344" s="202"/>
      <c r="M344" s="207"/>
      <c r="N344" s="208"/>
      <c r="O344" s="208"/>
      <c r="P344" s="208"/>
      <c r="Q344" s="208"/>
      <c r="R344" s="208"/>
      <c r="S344" s="208"/>
      <c r="T344" s="209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03" t="s">
        <v>184</v>
      </c>
      <c r="AU344" s="203" t="s">
        <v>81</v>
      </c>
      <c r="AV344" s="14" t="s">
        <v>111</v>
      </c>
      <c r="AW344" s="14" t="s">
        <v>33</v>
      </c>
      <c r="AX344" s="14" t="s">
        <v>79</v>
      </c>
      <c r="AY344" s="203" t="s">
        <v>174</v>
      </c>
    </row>
    <row r="345" s="2" customFormat="1" ht="16.5" customHeight="1">
      <c r="A345" s="40"/>
      <c r="B345" s="175"/>
      <c r="C345" s="225" t="s">
        <v>2089</v>
      </c>
      <c r="D345" s="225" t="s">
        <v>615</v>
      </c>
      <c r="E345" s="226" t="s">
        <v>2090</v>
      </c>
      <c r="F345" s="227" t="s">
        <v>2091</v>
      </c>
      <c r="G345" s="228" t="s">
        <v>666</v>
      </c>
      <c r="H345" s="229">
        <v>2</v>
      </c>
      <c r="I345" s="230"/>
      <c r="J345" s="231">
        <f>ROUND(I345*H345,2)</f>
        <v>0</v>
      </c>
      <c r="K345" s="227" t="s">
        <v>180</v>
      </c>
      <c r="L345" s="232"/>
      <c r="M345" s="233" t="s">
        <v>3</v>
      </c>
      <c r="N345" s="234" t="s">
        <v>43</v>
      </c>
      <c r="O345" s="74"/>
      <c r="P345" s="185">
        <f>O345*H345</f>
        <v>0</v>
      </c>
      <c r="Q345" s="185">
        <v>0.084000000000000005</v>
      </c>
      <c r="R345" s="185">
        <f>Q345*H345</f>
        <v>0.16800000000000001</v>
      </c>
      <c r="S345" s="185">
        <v>0</v>
      </c>
      <c r="T345" s="18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187" t="s">
        <v>614</v>
      </c>
      <c r="AT345" s="187" t="s">
        <v>615</v>
      </c>
      <c r="AU345" s="187" t="s">
        <v>81</v>
      </c>
      <c r="AY345" s="21" t="s">
        <v>174</v>
      </c>
      <c r="BE345" s="188">
        <f>IF(N345="základní",J345,0)</f>
        <v>0</v>
      </c>
      <c r="BF345" s="188">
        <f>IF(N345="snížená",J345,0)</f>
        <v>0</v>
      </c>
      <c r="BG345" s="188">
        <f>IF(N345="zákl. přenesená",J345,0)</f>
        <v>0</v>
      </c>
      <c r="BH345" s="188">
        <f>IF(N345="sníž. přenesená",J345,0)</f>
        <v>0</v>
      </c>
      <c r="BI345" s="188">
        <f>IF(N345="nulová",J345,0)</f>
        <v>0</v>
      </c>
      <c r="BJ345" s="21" t="s">
        <v>79</v>
      </c>
      <c r="BK345" s="188">
        <f>ROUND(I345*H345,2)</f>
        <v>0</v>
      </c>
      <c r="BL345" s="21" t="s">
        <v>351</v>
      </c>
      <c r="BM345" s="187" t="s">
        <v>2092</v>
      </c>
    </row>
    <row r="346" s="2" customFormat="1">
      <c r="A346" s="40"/>
      <c r="B346" s="175"/>
      <c r="C346" s="176" t="s">
        <v>2093</v>
      </c>
      <c r="D346" s="176" t="s">
        <v>176</v>
      </c>
      <c r="E346" s="177" t="s">
        <v>2094</v>
      </c>
      <c r="F346" s="178" t="s">
        <v>2095</v>
      </c>
      <c r="G346" s="179" t="s">
        <v>1451</v>
      </c>
      <c r="H346" s="240"/>
      <c r="I346" s="181"/>
      <c r="J346" s="182">
        <f>ROUND(I346*H346,2)</f>
        <v>0</v>
      </c>
      <c r="K346" s="178" t="s">
        <v>180</v>
      </c>
      <c r="L346" s="41"/>
      <c r="M346" s="183" t="s">
        <v>3</v>
      </c>
      <c r="N346" s="184" t="s">
        <v>43</v>
      </c>
      <c r="O346" s="74"/>
      <c r="P346" s="185">
        <f>O346*H346</f>
        <v>0</v>
      </c>
      <c r="Q346" s="185">
        <v>0</v>
      </c>
      <c r="R346" s="185">
        <f>Q346*H346</f>
        <v>0</v>
      </c>
      <c r="S346" s="185">
        <v>0</v>
      </c>
      <c r="T346" s="18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187" t="s">
        <v>351</v>
      </c>
      <c r="AT346" s="187" t="s">
        <v>176</v>
      </c>
      <c r="AU346" s="187" t="s">
        <v>81</v>
      </c>
      <c r="AY346" s="21" t="s">
        <v>174</v>
      </c>
      <c r="BE346" s="188">
        <f>IF(N346="základní",J346,0)</f>
        <v>0</v>
      </c>
      <c r="BF346" s="188">
        <f>IF(N346="snížená",J346,0)</f>
        <v>0</v>
      </c>
      <c r="BG346" s="188">
        <f>IF(N346="zákl. přenesená",J346,0)</f>
        <v>0</v>
      </c>
      <c r="BH346" s="188">
        <f>IF(N346="sníž. přenesená",J346,0)</f>
        <v>0</v>
      </c>
      <c r="BI346" s="188">
        <f>IF(N346="nulová",J346,0)</f>
        <v>0</v>
      </c>
      <c r="BJ346" s="21" t="s">
        <v>79</v>
      </c>
      <c r="BK346" s="188">
        <f>ROUND(I346*H346,2)</f>
        <v>0</v>
      </c>
      <c r="BL346" s="21" t="s">
        <v>351</v>
      </c>
      <c r="BM346" s="187" t="s">
        <v>2096</v>
      </c>
    </row>
    <row r="347" s="12" customFormat="1" ht="22.8" customHeight="1">
      <c r="A347" s="12"/>
      <c r="B347" s="162"/>
      <c r="C347" s="12"/>
      <c r="D347" s="163" t="s">
        <v>71</v>
      </c>
      <c r="E347" s="173" t="s">
        <v>2097</v>
      </c>
      <c r="F347" s="173" t="s">
        <v>2098</v>
      </c>
      <c r="G347" s="12"/>
      <c r="H347" s="12"/>
      <c r="I347" s="165"/>
      <c r="J347" s="174">
        <f>BK347</f>
        <v>0</v>
      </c>
      <c r="K347" s="12"/>
      <c r="L347" s="162"/>
      <c r="M347" s="167"/>
      <c r="N347" s="168"/>
      <c r="O347" s="168"/>
      <c r="P347" s="169">
        <f>SUM(P348:P375)</f>
        <v>0</v>
      </c>
      <c r="Q347" s="168"/>
      <c r="R347" s="169">
        <f>SUM(R348:R375)</f>
        <v>0.18670654</v>
      </c>
      <c r="S347" s="168"/>
      <c r="T347" s="170">
        <f>SUM(T348:T375)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163" t="s">
        <v>81</v>
      </c>
      <c r="AT347" s="171" t="s">
        <v>71</v>
      </c>
      <c r="AU347" s="171" t="s">
        <v>79</v>
      </c>
      <c r="AY347" s="163" t="s">
        <v>174</v>
      </c>
      <c r="BK347" s="172">
        <f>SUM(BK348:BK375)</f>
        <v>0</v>
      </c>
    </row>
    <row r="348" s="2" customFormat="1" ht="16.5" customHeight="1">
      <c r="A348" s="40"/>
      <c r="B348" s="175"/>
      <c r="C348" s="176" t="s">
        <v>2099</v>
      </c>
      <c r="D348" s="176" t="s">
        <v>176</v>
      </c>
      <c r="E348" s="177" t="s">
        <v>2100</v>
      </c>
      <c r="F348" s="178" t="s">
        <v>2101</v>
      </c>
      <c r="G348" s="179" t="s">
        <v>179</v>
      </c>
      <c r="H348" s="180">
        <v>7.8120000000000003</v>
      </c>
      <c r="I348" s="181"/>
      <c r="J348" s="182">
        <f>ROUND(I348*H348,2)</f>
        <v>0</v>
      </c>
      <c r="K348" s="178" t="s">
        <v>180</v>
      </c>
      <c r="L348" s="41"/>
      <c r="M348" s="183" t="s">
        <v>3</v>
      </c>
      <c r="N348" s="184" t="s">
        <v>43</v>
      </c>
      <c r="O348" s="74"/>
      <c r="P348" s="185">
        <f>O348*H348</f>
        <v>0</v>
      </c>
      <c r="Q348" s="185">
        <v>0.00029999999999999997</v>
      </c>
      <c r="R348" s="185">
        <f>Q348*H348</f>
        <v>0.0023435999999999999</v>
      </c>
      <c r="S348" s="185">
        <v>0</v>
      </c>
      <c r="T348" s="18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187" t="s">
        <v>351</v>
      </c>
      <c r="AT348" s="187" t="s">
        <v>176</v>
      </c>
      <c r="AU348" s="187" t="s">
        <v>81</v>
      </c>
      <c r="AY348" s="21" t="s">
        <v>174</v>
      </c>
      <c r="BE348" s="188">
        <f>IF(N348="základní",J348,0)</f>
        <v>0</v>
      </c>
      <c r="BF348" s="188">
        <f>IF(N348="snížená",J348,0)</f>
        <v>0</v>
      </c>
      <c r="BG348" s="188">
        <f>IF(N348="zákl. přenesená",J348,0)</f>
        <v>0</v>
      </c>
      <c r="BH348" s="188">
        <f>IF(N348="sníž. přenesená",J348,0)</f>
        <v>0</v>
      </c>
      <c r="BI348" s="188">
        <f>IF(N348="nulová",J348,0)</f>
        <v>0</v>
      </c>
      <c r="BJ348" s="21" t="s">
        <v>79</v>
      </c>
      <c r="BK348" s="188">
        <f>ROUND(I348*H348,2)</f>
        <v>0</v>
      </c>
      <c r="BL348" s="21" t="s">
        <v>351</v>
      </c>
      <c r="BM348" s="187" t="s">
        <v>2102</v>
      </c>
    </row>
    <row r="349" s="2" customFormat="1">
      <c r="A349" s="40"/>
      <c r="B349" s="175"/>
      <c r="C349" s="176" t="s">
        <v>2103</v>
      </c>
      <c r="D349" s="176" t="s">
        <v>176</v>
      </c>
      <c r="E349" s="177" t="s">
        <v>2104</v>
      </c>
      <c r="F349" s="178" t="s">
        <v>2105</v>
      </c>
      <c r="G349" s="179" t="s">
        <v>179</v>
      </c>
      <c r="H349" s="180">
        <v>7.8120000000000003</v>
      </c>
      <c r="I349" s="181"/>
      <c r="J349" s="182">
        <f>ROUND(I349*H349,2)</f>
        <v>0</v>
      </c>
      <c r="K349" s="178" t="s">
        <v>180</v>
      </c>
      <c r="L349" s="41"/>
      <c r="M349" s="183" t="s">
        <v>3</v>
      </c>
      <c r="N349" s="184" t="s">
        <v>43</v>
      </c>
      <c r="O349" s="74"/>
      <c r="P349" s="185">
        <f>O349*H349</f>
        <v>0</v>
      </c>
      <c r="Q349" s="185">
        <v>0.0053</v>
      </c>
      <c r="R349" s="185">
        <f>Q349*H349</f>
        <v>0.041403599999999999</v>
      </c>
      <c r="S349" s="185">
        <v>0</v>
      </c>
      <c r="T349" s="18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187" t="s">
        <v>351</v>
      </c>
      <c r="AT349" s="187" t="s">
        <v>176</v>
      </c>
      <c r="AU349" s="187" t="s">
        <v>81</v>
      </c>
      <c r="AY349" s="21" t="s">
        <v>174</v>
      </c>
      <c r="BE349" s="188">
        <f>IF(N349="základní",J349,0)</f>
        <v>0</v>
      </c>
      <c r="BF349" s="188">
        <f>IF(N349="snížená",J349,0)</f>
        <v>0</v>
      </c>
      <c r="BG349" s="188">
        <f>IF(N349="zákl. přenesená",J349,0)</f>
        <v>0</v>
      </c>
      <c r="BH349" s="188">
        <f>IF(N349="sníž. přenesená",J349,0)</f>
        <v>0</v>
      </c>
      <c r="BI349" s="188">
        <f>IF(N349="nulová",J349,0)</f>
        <v>0</v>
      </c>
      <c r="BJ349" s="21" t="s">
        <v>79</v>
      </c>
      <c r="BK349" s="188">
        <f>ROUND(I349*H349,2)</f>
        <v>0</v>
      </c>
      <c r="BL349" s="21" t="s">
        <v>351</v>
      </c>
      <c r="BM349" s="187" t="s">
        <v>2106</v>
      </c>
    </row>
    <row r="350" s="15" customFormat="1">
      <c r="A350" s="15"/>
      <c r="B350" s="210"/>
      <c r="C350" s="15"/>
      <c r="D350" s="189" t="s">
        <v>184</v>
      </c>
      <c r="E350" s="211" t="s">
        <v>3</v>
      </c>
      <c r="F350" s="212" t="s">
        <v>1740</v>
      </c>
      <c r="G350" s="15"/>
      <c r="H350" s="211" t="s">
        <v>3</v>
      </c>
      <c r="I350" s="213"/>
      <c r="J350" s="15"/>
      <c r="K350" s="15"/>
      <c r="L350" s="210"/>
      <c r="M350" s="214"/>
      <c r="N350" s="215"/>
      <c r="O350" s="215"/>
      <c r="P350" s="215"/>
      <c r="Q350" s="215"/>
      <c r="R350" s="215"/>
      <c r="S350" s="215"/>
      <c r="T350" s="216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11" t="s">
        <v>184</v>
      </c>
      <c r="AU350" s="211" t="s">
        <v>81</v>
      </c>
      <c r="AV350" s="15" t="s">
        <v>79</v>
      </c>
      <c r="AW350" s="15" t="s">
        <v>33</v>
      </c>
      <c r="AX350" s="15" t="s">
        <v>72</v>
      </c>
      <c r="AY350" s="211" t="s">
        <v>174</v>
      </c>
    </row>
    <row r="351" s="15" customFormat="1">
      <c r="A351" s="15"/>
      <c r="B351" s="210"/>
      <c r="C351" s="15"/>
      <c r="D351" s="189" t="s">
        <v>184</v>
      </c>
      <c r="E351" s="211" t="s">
        <v>3</v>
      </c>
      <c r="F351" s="212" t="s">
        <v>2107</v>
      </c>
      <c r="G351" s="15"/>
      <c r="H351" s="211" t="s">
        <v>3</v>
      </c>
      <c r="I351" s="213"/>
      <c r="J351" s="15"/>
      <c r="K351" s="15"/>
      <c r="L351" s="210"/>
      <c r="M351" s="214"/>
      <c r="N351" s="215"/>
      <c r="O351" s="215"/>
      <c r="P351" s="215"/>
      <c r="Q351" s="215"/>
      <c r="R351" s="215"/>
      <c r="S351" s="215"/>
      <c r="T351" s="216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11" t="s">
        <v>184</v>
      </c>
      <c r="AU351" s="211" t="s">
        <v>81</v>
      </c>
      <c r="AV351" s="15" t="s">
        <v>79</v>
      </c>
      <c r="AW351" s="15" t="s">
        <v>33</v>
      </c>
      <c r="AX351" s="15" t="s">
        <v>72</v>
      </c>
      <c r="AY351" s="211" t="s">
        <v>174</v>
      </c>
    </row>
    <row r="352" s="13" customFormat="1">
      <c r="A352" s="13"/>
      <c r="B352" s="194"/>
      <c r="C352" s="13"/>
      <c r="D352" s="189" t="s">
        <v>184</v>
      </c>
      <c r="E352" s="195" t="s">
        <v>3</v>
      </c>
      <c r="F352" s="196" t="s">
        <v>2108</v>
      </c>
      <c r="G352" s="13"/>
      <c r="H352" s="197">
        <v>7.8120000000000003</v>
      </c>
      <c r="I352" s="198"/>
      <c r="J352" s="13"/>
      <c r="K352" s="13"/>
      <c r="L352" s="194"/>
      <c r="M352" s="199"/>
      <c r="N352" s="200"/>
      <c r="O352" s="200"/>
      <c r="P352" s="200"/>
      <c r="Q352" s="200"/>
      <c r="R352" s="200"/>
      <c r="S352" s="200"/>
      <c r="T352" s="20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195" t="s">
        <v>184</v>
      </c>
      <c r="AU352" s="195" t="s">
        <v>81</v>
      </c>
      <c r="AV352" s="13" t="s">
        <v>81</v>
      </c>
      <c r="AW352" s="13" t="s">
        <v>33</v>
      </c>
      <c r="AX352" s="13" t="s">
        <v>72</v>
      </c>
      <c r="AY352" s="195" t="s">
        <v>174</v>
      </c>
    </row>
    <row r="353" s="16" customFormat="1">
      <c r="A353" s="16"/>
      <c r="B353" s="217"/>
      <c r="C353" s="16"/>
      <c r="D353" s="189" t="s">
        <v>184</v>
      </c>
      <c r="E353" s="218" t="s">
        <v>3</v>
      </c>
      <c r="F353" s="219" t="s">
        <v>344</v>
      </c>
      <c r="G353" s="16"/>
      <c r="H353" s="220">
        <v>7.8120000000000003</v>
      </c>
      <c r="I353" s="221"/>
      <c r="J353" s="16"/>
      <c r="K353" s="16"/>
      <c r="L353" s="217"/>
      <c r="M353" s="222"/>
      <c r="N353" s="223"/>
      <c r="O353" s="223"/>
      <c r="P353" s="223"/>
      <c r="Q353" s="223"/>
      <c r="R353" s="223"/>
      <c r="S353" s="223"/>
      <c r="T353" s="224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T353" s="218" t="s">
        <v>184</v>
      </c>
      <c r="AU353" s="218" t="s">
        <v>81</v>
      </c>
      <c r="AV353" s="16" t="s">
        <v>89</v>
      </c>
      <c r="AW353" s="16" t="s">
        <v>33</v>
      </c>
      <c r="AX353" s="16" t="s">
        <v>72</v>
      </c>
      <c r="AY353" s="218" t="s">
        <v>174</v>
      </c>
    </row>
    <row r="354" s="14" customFormat="1">
      <c r="A354" s="14"/>
      <c r="B354" s="202"/>
      <c r="C354" s="14"/>
      <c r="D354" s="189" t="s">
        <v>184</v>
      </c>
      <c r="E354" s="203" t="s">
        <v>3</v>
      </c>
      <c r="F354" s="204" t="s">
        <v>187</v>
      </c>
      <c r="G354" s="14"/>
      <c r="H354" s="205">
        <v>7.8120000000000003</v>
      </c>
      <c r="I354" s="206"/>
      <c r="J354" s="14"/>
      <c r="K354" s="14"/>
      <c r="L354" s="202"/>
      <c r="M354" s="207"/>
      <c r="N354" s="208"/>
      <c r="O354" s="208"/>
      <c r="P354" s="208"/>
      <c r="Q354" s="208"/>
      <c r="R354" s="208"/>
      <c r="S354" s="208"/>
      <c r="T354" s="209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03" t="s">
        <v>184</v>
      </c>
      <c r="AU354" s="203" t="s">
        <v>81</v>
      </c>
      <c r="AV354" s="14" t="s">
        <v>111</v>
      </c>
      <c r="AW354" s="14" t="s">
        <v>33</v>
      </c>
      <c r="AX354" s="14" t="s">
        <v>79</v>
      </c>
      <c r="AY354" s="203" t="s">
        <v>174</v>
      </c>
    </row>
    <row r="355" s="2" customFormat="1" ht="16.5" customHeight="1">
      <c r="A355" s="40"/>
      <c r="B355" s="175"/>
      <c r="C355" s="225" t="s">
        <v>2109</v>
      </c>
      <c r="D355" s="225" t="s">
        <v>615</v>
      </c>
      <c r="E355" s="226" t="s">
        <v>2110</v>
      </c>
      <c r="F355" s="227" t="s">
        <v>2111</v>
      </c>
      <c r="G355" s="228" t="s">
        <v>179</v>
      </c>
      <c r="H355" s="229">
        <v>8.593</v>
      </c>
      <c r="I355" s="230"/>
      <c r="J355" s="231">
        <f>ROUND(I355*H355,2)</f>
        <v>0</v>
      </c>
      <c r="K355" s="227" t="s">
        <v>180</v>
      </c>
      <c r="L355" s="232"/>
      <c r="M355" s="233" t="s">
        <v>3</v>
      </c>
      <c r="N355" s="234" t="s">
        <v>43</v>
      </c>
      <c r="O355" s="74"/>
      <c r="P355" s="185">
        <f>O355*H355</f>
        <v>0</v>
      </c>
      <c r="Q355" s="185">
        <v>0.0126</v>
      </c>
      <c r="R355" s="185">
        <f>Q355*H355</f>
        <v>0.1082718</v>
      </c>
      <c r="S355" s="185">
        <v>0</v>
      </c>
      <c r="T355" s="18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187" t="s">
        <v>614</v>
      </c>
      <c r="AT355" s="187" t="s">
        <v>615</v>
      </c>
      <c r="AU355" s="187" t="s">
        <v>81</v>
      </c>
      <c r="AY355" s="21" t="s">
        <v>174</v>
      </c>
      <c r="BE355" s="188">
        <f>IF(N355="základní",J355,0)</f>
        <v>0</v>
      </c>
      <c r="BF355" s="188">
        <f>IF(N355="snížená",J355,0)</f>
        <v>0</v>
      </c>
      <c r="BG355" s="188">
        <f>IF(N355="zákl. přenesená",J355,0)</f>
        <v>0</v>
      </c>
      <c r="BH355" s="188">
        <f>IF(N355="sníž. přenesená",J355,0)</f>
        <v>0</v>
      </c>
      <c r="BI355" s="188">
        <f>IF(N355="nulová",J355,0)</f>
        <v>0</v>
      </c>
      <c r="BJ355" s="21" t="s">
        <v>79</v>
      </c>
      <c r="BK355" s="188">
        <f>ROUND(I355*H355,2)</f>
        <v>0</v>
      </c>
      <c r="BL355" s="21" t="s">
        <v>351</v>
      </c>
      <c r="BM355" s="187" t="s">
        <v>2112</v>
      </c>
    </row>
    <row r="356" s="2" customFormat="1" ht="21.75" customHeight="1">
      <c r="A356" s="40"/>
      <c r="B356" s="175"/>
      <c r="C356" s="176" t="s">
        <v>2113</v>
      </c>
      <c r="D356" s="176" t="s">
        <v>176</v>
      </c>
      <c r="E356" s="177" t="s">
        <v>2114</v>
      </c>
      <c r="F356" s="178" t="s">
        <v>2115</v>
      </c>
      <c r="G356" s="179" t="s">
        <v>179</v>
      </c>
      <c r="H356" s="180">
        <v>7.8120000000000003</v>
      </c>
      <c r="I356" s="181"/>
      <c r="J356" s="182">
        <f>ROUND(I356*H356,2)</f>
        <v>0</v>
      </c>
      <c r="K356" s="178" t="s">
        <v>180</v>
      </c>
      <c r="L356" s="41"/>
      <c r="M356" s="183" t="s">
        <v>3</v>
      </c>
      <c r="N356" s="184" t="s">
        <v>43</v>
      </c>
      <c r="O356" s="74"/>
      <c r="P356" s="185">
        <f>O356*H356</f>
        <v>0</v>
      </c>
      <c r="Q356" s="185">
        <v>0</v>
      </c>
      <c r="R356" s="185">
        <f>Q356*H356</f>
        <v>0</v>
      </c>
      <c r="S356" s="185">
        <v>0</v>
      </c>
      <c r="T356" s="18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187" t="s">
        <v>351</v>
      </c>
      <c r="AT356" s="187" t="s">
        <v>176</v>
      </c>
      <c r="AU356" s="187" t="s">
        <v>81</v>
      </c>
      <c r="AY356" s="21" t="s">
        <v>174</v>
      </c>
      <c r="BE356" s="188">
        <f>IF(N356="základní",J356,0)</f>
        <v>0</v>
      </c>
      <c r="BF356" s="188">
        <f>IF(N356="snížená",J356,0)</f>
        <v>0</v>
      </c>
      <c r="BG356" s="188">
        <f>IF(N356="zákl. přenesená",J356,0)</f>
        <v>0</v>
      </c>
      <c r="BH356" s="188">
        <f>IF(N356="sníž. přenesená",J356,0)</f>
        <v>0</v>
      </c>
      <c r="BI356" s="188">
        <f>IF(N356="nulová",J356,0)</f>
        <v>0</v>
      </c>
      <c r="BJ356" s="21" t="s">
        <v>79</v>
      </c>
      <c r="BK356" s="188">
        <f>ROUND(I356*H356,2)</f>
        <v>0</v>
      </c>
      <c r="BL356" s="21" t="s">
        <v>351</v>
      </c>
      <c r="BM356" s="187" t="s">
        <v>2116</v>
      </c>
    </row>
    <row r="357" s="2" customFormat="1" ht="16.5" customHeight="1">
      <c r="A357" s="40"/>
      <c r="B357" s="175"/>
      <c r="C357" s="176" t="s">
        <v>2117</v>
      </c>
      <c r="D357" s="176" t="s">
        <v>176</v>
      </c>
      <c r="E357" s="177" t="s">
        <v>2118</v>
      </c>
      <c r="F357" s="178" t="s">
        <v>2119</v>
      </c>
      <c r="G357" s="179" t="s">
        <v>210</v>
      </c>
      <c r="H357" s="180">
        <v>8.6400000000000006</v>
      </c>
      <c r="I357" s="181"/>
      <c r="J357" s="182">
        <f>ROUND(I357*H357,2)</f>
        <v>0</v>
      </c>
      <c r="K357" s="178" t="s">
        <v>180</v>
      </c>
      <c r="L357" s="41"/>
      <c r="M357" s="183" t="s">
        <v>3</v>
      </c>
      <c r="N357" s="184" t="s">
        <v>43</v>
      </c>
      <c r="O357" s="74"/>
      <c r="P357" s="185">
        <f>O357*H357</f>
        <v>0</v>
      </c>
      <c r="Q357" s="185">
        <v>0.00050000000000000001</v>
      </c>
      <c r="R357" s="185">
        <f>Q357*H357</f>
        <v>0.0043200000000000001</v>
      </c>
      <c r="S357" s="185">
        <v>0</v>
      </c>
      <c r="T357" s="18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187" t="s">
        <v>351</v>
      </c>
      <c r="AT357" s="187" t="s">
        <v>176</v>
      </c>
      <c r="AU357" s="187" t="s">
        <v>81</v>
      </c>
      <c r="AY357" s="21" t="s">
        <v>174</v>
      </c>
      <c r="BE357" s="188">
        <f>IF(N357="základní",J357,0)</f>
        <v>0</v>
      </c>
      <c r="BF357" s="188">
        <f>IF(N357="snížená",J357,0)</f>
        <v>0</v>
      </c>
      <c r="BG357" s="188">
        <f>IF(N357="zákl. přenesená",J357,0)</f>
        <v>0</v>
      </c>
      <c r="BH357" s="188">
        <f>IF(N357="sníž. přenesená",J357,0)</f>
        <v>0</v>
      </c>
      <c r="BI357" s="188">
        <f>IF(N357="nulová",J357,0)</f>
        <v>0</v>
      </c>
      <c r="BJ357" s="21" t="s">
        <v>79</v>
      </c>
      <c r="BK357" s="188">
        <f>ROUND(I357*H357,2)</f>
        <v>0</v>
      </c>
      <c r="BL357" s="21" t="s">
        <v>351</v>
      </c>
      <c r="BM357" s="187" t="s">
        <v>2120</v>
      </c>
    </row>
    <row r="358" s="15" customFormat="1">
      <c r="A358" s="15"/>
      <c r="B358" s="210"/>
      <c r="C358" s="15"/>
      <c r="D358" s="189" t="s">
        <v>184</v>
      </c>
      <c r="E358" s="211" t="s">
        <v>3</v>
      </c>
      <c r="F358" s="212" t="s">
        <v>1740</v>
      </c>
      <c r="G358" s="15"/>
      <c r="H358" s="211" t="s">
        <v>3</v>
      </c>
      <c r="I358" s="213"/>
      <c r="J358" s="15"/>
      <c r="K358" s="15"/>
      <c r="L358" s="210"/>
      <c r="M358" s="214"/>
      <c r="N358" s="215"/>
      <c r="O358" s="215"/>
      <c r="P358" s="215"/>
      <c r="Q358" s="215"/>
      <c r="R358" s="215"/>
      <c r="S358" s="215"/>
      <c r="T358" s="216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11" t="s">
        <v>184</v>
      </c>
      <c r="AU358" s="211" t="s">
        <v>81</v>
      </c>
      <c r="AV358" s="15" t="s">
        <v>79</v>
      </c>
      <c r="AW358" s="15" t="s">
        <v>33</v>
      </c>
      <c r="AX358" s="15" t="s">
        <v>72</v>
      </c>
      <c r="AY358" s="211" t="s">
        <v>174</v>
      </c>
    </row>
    <row r="359" s="15" customFormat="1">
      <c r="A359" s="15"/>
      <c r="B359" s="210"/>
      <c r="C359" s="15"/>
      <c r="D359" s="189" t="s">
        <v>184</v>
      </c>
      <c r="E359" s="211" t="s">
        <v>3</v>
      </c>
      <c r="F359" s="212" t="s">
        <v>2107</v>
      </c>
      <c r="G359" s="15"/>
      <c r="H359" s="211" t="s">
        <v>3</v>
      </c>
      <c r="I359" s="213"/>
      <c r="J359" s="15"/>
      <c r="K359" s="15"/>
      <c r="L359" s="210"/>
      <c r="M359" s="214"/>
      <c r="N359" s="215"/>
      <c r="O359" s="215"/>
      <c r="P359" s="215"/>
      <c r="Q359" s="215"/>
      <c r="R359" s="215"/>
      <c r="S359" s="215"/>
      <c r="T359" s="216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11" t="s">
        <v>184</v>
      </c>
      <c r="AU359" s="211" t="s">
        <v>81</v>
      </c>
      <c r="AV359" s="15" t="s">
        <v>79</v>
      </c>
      <c r="AW359" s="15" t="s">
        <v>33</v>
      </c>
      <c r="AX359" s="15" t="s">
        <v>72</v>
      </c>
      <c r="AY359" s="211" t="s">
        <v>174</v>
      </c>
    </row>
    <row r="360" s="13" customFormat="1">
      <c r="A360" s="13"/>
      <c r="B360" s="194"/>
      <c r="C360" s="13"/>
      <c r="D360" s="189" t="s">
        <v>184</v>
      </c>
      <c r="E360" s="195" t="s">
        <v>3</v>
      </c>
      <c r="F360" s="196" t="s">
        <v>2121</v>
      </c>
      <c r="G360" s="13"/>
      <c r="H360" s="197">
        <v>8.6400000000000006</v>
      </c>
      <c r="I360" s="198"/>
      <c r="J360" s="13"/>
      <c r="K360" s="13"/>
      <c r="L360" s="194"/>
      <c r="M360" s="199"/>
      <c r="N360" s="200"/>
      <c r="O360" s="200"/>
      <c r="P360" s="200"/>
      <c r="Q360" s="200"/>
      <c r="R360" s="200"/>
      <c r="S360" s="200"/>
      <c r="T360" s="20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195" t="s">
        <v>184</v>
      </c>
      <c r="AU360" s="195" t="s">
        <v>81</v>
      </c>
      <c r="AV360" s="13" t="s">
        <v>81</v>
      </c>
      <c r="AW360" s="13" t="s">
        <v>33</v>
      </c>
      <c r="AX360" s="13" t="s">
        <v>72</v>
      </c>
      <c r="AY360" s="195" t="s">
        <v>174</v>
      </c>
    </row>
    <row r="361" s="14" customFormat="1">
      <c r="A361" s="14"/>
      <c r="B361" s="202"/>
      <c r="C361" s="14"/>
      <c r="D361" s="189" t="s">
        <v>184</v>
      </c>
      <c r="E361" s="203" t="s">
        <v>3</v>
      </c>
      <c r="F361" s="204" t="s">
        <v>187</v>
      </c>
      <c r="G361" s="14"/>
      <c r="H361" s="205">
        <v>8.6400000000000006</v>
      </c>
      <c r="I361" s="206"/>
      <c r="J361" s="14"/>
      <c r="K361" s="14"/>
      <c r="L361" s="202"/>
      <c r="M361" s="207"/>
      <c r="N361" s="208"/>
      <c r="O361" s="208"/>
      <c r="P361" s="208"/>
      <c r="Q361" s="208"/>
      <c r="R361" s="208"/>
      <c r="S361" s="208"/>
      <c r="T361" s="209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03" t="s">
        <v>184</v>
      </c>
      <c r="AU361" s="203" t="s">
        <v>81</v>
      </c>
      <c r="AV361" s="14" t="s">
        <v>111</v>
      </c>
      <c r="AW361" s="14" t="s">
        <v>33</v>
      </c>
      <c r="AX361" s="14" t="s">
        <v>79</v>
      </c>
      <c r="AY361" s="203" t="s">
        <v>174</v>
      </c>
    </row>
    <row r="362" s="2" customFormat="1" ht="16.5" customHeight="1">
      <c r="A362" s="40"/>
      <c r="B362" s="175"/>
      <c r="C362" s="176" t="s">
        <v>2122</v>
      </c>
      <c r="D362" s="176" t="s">
        <v>176</v>
      </c>
      <c r="E362" s="177" t="s">
        <v>2123</v>
      </c>
      <c r="F362" s="178" t="s">
        <v>2124</v>
      </c>
      <c r="G362" s="179" t="s">
        <v>666</v>
      </c>
      <c r="H362" s="180">
        <v>2</v>
      </c>
      <c r="I362" s="181"/>
      <c r="J362" s="182">
        <f>ROUND(I362*H362,2)</f>
        <v>0</v>
      </c>
      <c r="K362" s="178" t="s">
        <v>180</v>
      </c>
      <c r="L362" s="41"/>
      <c r="M362" s="183" t="s">
        <v>3</v>
      </c>
      <c r="N362" s="184" t="s">
        <v>43</v>
      </c>
      <c r="O362" s="74"/>
      <c r="P362" s="185">
        <f>O362*H362</f>
        <v>0</v>
      </c>
      <c r="Q362" s="185">
        <v>0</v>
      </c>
      <c r="R362" s="185">
        <f>Q362*H362</f>
        <v>0</v>
      </c>
      <c r="S362" s="185">
        <v>0</v>
      </c>
      <c r="T362" s="18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187" t="s">
        <v>351</v>
      </c>
      <c r="AT362" s="187" t="s">
        <v>176</v>
      </c>
      <c r="AU362" s="187" t="s">
        <v>81</v>
      </c>
      <c r="AY362" s="21" t="s">
        <v>174</v>
      </c>
      <c r="BE362" s="188">
        <f>IF(N362="základní",J362,0)</f>
        <v>0</v>
      </c>
      <c r="BF362" s="188">
        <f>IF(N362="snížená",J362,0)</f>
        <v>0</v>
      </c>
      <c r="BG362" s="188">
        <f>IF(N362="zákl. přenesená",J362,0)</f>
        <v>0</v>
      </c>
      <c r="BH362" s="188">
        <f>IF(N362="sníž. přenesená",J362,0)</f>
        <v>0</v>
      </c>
      <c r="BI362" s="188">
        <f>IF(N362="nulová",J362,0)</f>
        <v>0</v>
      </c>
      <c r="BJ362" s="21" t="s">
        <v>79</v>
      </c>
      <c r="BK362" s="188">
        <f>ROUND(I362*H362,2)</f>
        <v>0</v>
      </c>
      <c r="BL362" s="21" t="s">
        <v>351</v>
      </c>
      <c r="BM362" s="187" t="s">
        <v>2125</v>
      </c>
    </row>
    <row r="363" s="2" customFormat="1" ht="16.5" customHeight="1">
      <c r="A363" s="40"/>
      <c r="B363" s="175"/>
      <c r="C363" s="176" t="s">
        <v>2126</v>
      </c>
      <c r="D363" s="176" t="s">
        <v>176</v>
      </c>
      <c r="E363" s="177" t="s">
        <v>2127</v>
      </c>
      <c r="F363" s="178" t="s">
        <v>2128</v>
      </c>
      <c r="G363" s="179" t="s">
        <v>666</v>
      </c>
      <c r="H363" s="180">
        <v>1</v>
      </c>
      <c r="I363" s="181"/>
      <c r="J363" s="182">
        <f>ROUND(I363*H363,2)</f>
        <v>0</v>
      </c>
      <c r="K363" s="178" t="s">
        <v>180</v>
      </c>
      <c r="L363" s="41"/>
      <c r="M363" s="183" t="s">
        <v>3</v>
      </c>
      <c r="N363" s="184" t="s">
        <v>43</v>
      </c>
      <c r="O363" s="74"/>
      <c r="P363" s="185">
        <f>O363*H363</f>
        <v>0</v>
      </c>
      <c r="Q363" s="185">
        <v>0</v>
      </c>
      <c r="R363" s="185">
        <f>Q363*H363</f>
        <v>0</v>
      </c>
      <c r="S363" s="185">
        <v>0</v>
      </c>
      <c r="T363" s="18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187" t="s">
        <v>351</v>
      </c>
      <c r="AT363" s="187" t="s">
        <v>176</v>
      </c>
      <c r="AU363" s="187" t="s">
        <v>81</v>
      </c>
      <c r="AY363" s="21" t="s">
        <v>174</v>
      </c>
      <c r="BE363" s="188">
        <f>IF(N363="základní",J363,0)</f>
        <v>0</v>
      </c>
      <c r="BF363" s="188">
        <f>IF(N363="snížená",J363,0)</f>
        <v>0</v>
      </c>
      <c r="BG363" s="188">
        <f>IF(N363="zákl. přenesená",J363,0)</f>
        <v>0</v>
      </c>
      <c r="BH363" s="188">
        <f>IF(N363="sníž. přenesená",J363,0)</f>
        <v>0</v>
      </c>
      <c r="BI363" s="188">
        <f>IF(N363="nulová",J363,0)</f>
        <v>0</v>
      </c>
      <c r="BJ363" s="21" t="s">
        <v>79</v>
      </c>
      <c r="BK363" s="188">
        <f>ROUND(I363*H363,2)</f>
        <v>0</v>
      </c>
      <c r="BL363" s="21" t="s">
        <v>351</v>
      </c>
      <c r="BM363" s="187" t="s">
        <v>2129</v>
      </c>
    </row>
    <row r="364" s="2" customFormat="1" ht="16.5" customHeight="1">
      <c r="A364" s="40"/>
      <c r="B364" s="175"/>
      <c r="C364" s="176" t="s">
        <v>2130</v>
      </c>
      <c r="D364" s="176" t="s">
        <v>176</v>
      </c>
      <c r="E364" s="177" t="s">
        <v>2131</v>
      </c>
      <c r="F364" s="178" t="s">
        <v>2132</v>
      </c>
      <c r="G364" s="179" t="s">
        <v>179</v>
      </c>
      <c r="H364" s="180">
        <v>7.8120000000000003</v>
      </c>
      <c r="I364" s="181"/>
      <c r="J364" s="182">
        <f>ROUND(I364*H364,2)</f>
        <v>0</v>
      </c>
      <c r="K364" s="178" t="s">
        <v>180</v>
      </c>
      <c r="L364" s="41"/>
      <c r="M364" s="183" t="s">
        <v>3</v>
      </c>
      <c r="N364" s="184" t="s">
        <v>43</v>
      </c>
      <c r="O364" s="74"/>
      <c r="P364" s="185">
        <f>O364*H364</f>
        <v>0</v>
      </c>
      <c r="Q364" s="185">
        <v>4.5000000000000003E-05</v>
      </c>
      <c r="R364" s="185">
        <f>Q364*H364</f>
        <v>0.00035154000000000001</v>
      </c>
      <c r="S364" s="185">
        <v>0</v>
      </c>
      <c r="T364" s="18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187" t="s">
        <v>351</v>
      </c>
      <c r="AT364" s="187" t="s">
        <v>176</v>
      </c>
      <c r="AU364" s="187" t="s">
        <v>81</v>
      </c>
      <c r="AY364" s="21" t="s">
        <v>174</v>
      </c>
      <c r="BE364" s="188">
        <f>IF(N364="základní",J364,0)</f>
        <v>0</v>
      </c>
      <c r="BF364" s="188">
        <f>IF(N364="snížená",J364,0)</f>
        <v>0</v>
      </c>
      <c r="BG364" s="188">
        <f>IF(N364="zákl. přenesená",J364,0)</f>
        <v>0</v>
      </c>
      <c r="BH364" s="188">
        <f>IF(N364="sníž. přenesená",J364,0)</f>
        <v>0</v>
      </c>
      <c r="BI364" s="188">
        <f>IF(N364="nulová",J364,0)</f>
        <v>0</v>
      </c>
      <c r="BJ364" s="21" t="s">
        <v>79</v>
      </c>
      <c r="BK364" s="188">
        <f>ROUND(I364*H364,2)</f>
        <v>0</v>
      </c>
      <c r="BL364" s="21" t="s">
        <v>351</v>
      </c>
      <c r="BM364" s="187" t="s">
        <v>2133</v>
      </c>
    </row>
    <row r="365" s="2" customFormat="1">
      <c r="A365" s="40"/>
      <c r="B365" s="175"/>
      <c r="C365" s="176" t="s">
        <v>2134</v>
      </c>
      <c r="D365" s="176" t="s">
        <v>176</v>
      </c>
      <c r="E365" s="177" t="s">
        <v>2135</v>
      </c>
      <c r="F365" s="178" t="s">
        <v>2136</v>
      </c>
      <c r="G365" s="179" t="s">
        <v>210</v>
      </c>
      <c r="H365" s="180">
        <v>8</v>
      </c>
      <c r="I365" s="181"/>
      <c r="J365" s="182">
        <f>ROUND(I365*H365,2)</f>
        <v>0</v>
      </c>
      <c r="K365" s="178" t="s">
        <v>180</v>
      </c>
      <c r="L365" s="41"/>
      <c r="M365" s="183" t="s">
        <v>3</v>
      </c>
      <c r="N365" s="184" t="s">
        <v>43</v>
      </c>
      <c r="O365" s="74"/>
      <c r="P365" s="185">
        <f>O365*H365</f>
        <v>0</v>
      </c>
      <c r="Q365" s="185">
        <v>0.00097999999999999997</v>
      </c>
      <c r="R365" s="185">
        <f>Q365*H365</f>
        <v>0.0078399999999999997</v>
      </c>
      <c r="S365" s="185">
        <v>0</v>
      </c>
      <c r="T365" s="18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187" t="s">
        <v>351</v>
      </c>
      <c r="AT365" s="187" t="s">
        <v>176</v>
      </c>
      <c r="AU365" s="187" t="s">
        <v>81</v>
      </c>
      <c r="AY365" s="21" t="s">
        <v>174</v>
      </c>
      <c r="BE365" s="188">
        <f>IF(N365="základní",J365,0)</f>
        <v>0</v>
      </c>
      <c r="BF365" s="188">
        <f>IF(N365="snížená",J365,0)</f>
        <v>0</v>
      </c>
      <c r="BG365" s="188">
        <f>IF(N365="zákl. přenesená",J365,0)</f>
        <v>0</v>
      </c>
      <c r="BH365" s="188">
        <f>IF(N365="sníž. přenesená",J365,0)</f>
        <v>0</v>
      </c>
      <c r="BI365" s="188">
        <f>IF(N365="nulová",J365,0)</f>
        <v>0</v>
      </c>
      <c r="BJ365" s="21" t="s">
        <v>79</v>
      </c>
      <c r="BK365" s="188">
        <f>ROUND(I365*H365,2)</f>
        <v>0</v>
      </c>
      <c r="BL365" s="21" t="s">
        <v>351</v>
      </c>
      <c r="BM365" s="187" t="s">
        <v>2137</v>
      </c>
    </row>
    <row r="366" s="15" customFormat="1">
      <c r="A366" s="15"/>
      <c r="B366" s="210"/>
      <c r="C366" s="15"/>
      <c r="D366" s="189" t="s">
        <v>184</v>
      </c>
      <c r="E366" s="211" t="s">
        <v>3</v>
      </c>
      <c r="F366" s="212" t="s">
        <v>2138</v>
      </c>
      <c r="G366" s="15"/>
      <c r="H366" s="211" t="s">
        <v>3</v>
      </c>
      <c r="I366" s="213"/>
      <c r="J366" s="15"/>
      <c r="K366" s="15"/>
      <c r="L366" s="210"/>
      <c r="M366" s="214"/>
      <c r="N366" s="215"/>
      <c r="O366" s="215"/>
      <c r="P366" s="215"/>
      <c r="Q366" s="215"/>
      <c r="R366" s="215"/>
      <c r="S366" s="215"/>
      <c r="T366" s="216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11" t="s">
        <v>184</v>
      </c>
      <c r="AU366" s="211" t="s">
        <v>81</v>
      </c>
      <c r="AV366" s="15" t="s">
        <v>79</v>
      </c>
      <c r="AW366" s="15" t="s">
        <v>33</v>
      </c>
      <c r="AX366" s="15" t="s">
        <v>72</v>
      </c>
      <c r="AY366" s="211" t="s">
        <v>174</v>
      </c>
    </row>
    <row r="367" s="13" customFormat="1">
      <c r="A367" s="13"/>
      <c r="B367" s="194"/>
      <c r="C367" s="13"/>
      <c r="D367" s="189" t="s">
        <v>184</v>
      </c>
      <c r="E367" s="195" t="s">
        <v>3</v>
      </c>
      <c r="F367" s="196" t="s">
        <v>2077</v>
      </c>
      <c r="G367" s="13"/>
      <c r="H367" s="197">
        <v>2</v>
      </c>
      <c r="I367" s="198"/>
      <c r="J367" s="13"/>
      <c r="K367" s="13"/>
      <c r="L367" s="194"/>
      <c r="M367" s="199"/>
      <c r="N367" s="200"/>
      <c r="O367" s="200"/>
      <c r="P367" s="200"/>
      <c r="Q367" s="200"/>
      <c r="R367" s="200"/>
      <c r="S367" s="200"/>
      <c r="T367" s="20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195" t="s">
        <v>184</v>
      </c>
      <c r="AU367" s="195" t="s">
        <v>81</v>
      </c>
      <c r="AV367" s="13" t="s">
        <v>81</v>
      </c>
      <c r="AW367" s="13" t="s">
        <v>33</v>
      </c>
      <c r="AX367" s="13" t="s">
        <v>72</v>
      </c>
      <c r="AY367" s="195" t="s">
        <v>174</v>
      </c>
    </row>
    <row r="368" s="13" customFormat="1">
      <c r="A368" s="13"/>
      <c r="B368" s="194"/>
      <c r="C368" s="13"/>
      <c r="D368" s="189" t="s">
        <v>184</v>
      </c>
      <c r="E368" s="195" t="s">
        <v>3</v>
      </c>
      <c r="F368" s="196" t="s">
        <v>2139</v>
      </c>
      <c r="G368" s="13"/>
      <c r="H368" s="197">
        <v>6</v>
      </c>
      <c r="I368" s="198"/>
      <c r="J368" s="13"/>
      <c r="K368" s="13"/>
      <c r="L368" s="194"/>
      <c r="M368" s="199"/>
      <c r="N368" s="200"/>
      <c r="O368" s="200"/>
      <c r="P368" s="200"/>
      <c r="Q368" s="200"/>
      <c r="R368" s="200"/>
      <c r="S368" s="200"/>
      <c r="T368" s="20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195" t="s">
        <v>184</v>
      </c>
      <c r="AU368" s="195" t="s">
        <v>81</v>
      </c>
      <c r="AV368" s="13" t="s">
        <v>81</v>
      </c>
      <c r="AW368" s="13" t="s">
        <v>33</v>
      </c>
      <c r="AX368" s="13" t="s">
        <v>72</v>
      </c>
      <c r="AY368" s="195" t="s">
        <v>174</v>
      </c>
    </row>
    <row r="369" s="14" customFormat="1">
      <c r="A369" s="14"/>
      <c r="B369" s="202"/>
      <c r="C369" s="14"/>
      <c r="D369" s="189" t="s">
        <v>184</v>
      </c>
      <c r="E369" s="203" t="s">
        <v>3</v>
      </c>
      <c r="F369" s="204" t="s">
        <v>187</v>
      </c>
      <c r="G369" s="14"/>
      <c r="H369" s="205">
        <v>8</v>
      </c>
      <c r="I369" s="206"/>
      <c r="J369" s="14"/>
      <c r="K369" s="14"/>
      <c r="L369" s="202"/>
      <c r="M369" s="207"/>
      <c r="N369" s="208"/>
      <c r="O369" s="208"/>
      <c r="P369" s="208"/>
      <c r="Q369" s="208"/>
      <c r="R369" s="208"/>
      <c r="S369" s="208"/>
      <c r="T369" s="209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03" t="s">
        <v>184</v>
      </c>
      <c r="AU369" s="203" t="s">
        <v>81</v>
      </c>
      <c r="AV369" s="14" t="s">
        <v>111</v>
      </c>
      <c r="AW369" s="14" t="s">
        <v>33</v>
      </c>
      <c r="AX369" s="14" t="s">
        <v>79</v>
      </c>
      <c r="AY369" s="203" t="s">
        <v>174</v>
      </c>
    </row>
    <row r="370" s="2" customFormat="1" ht="16.5" customHeight="1">
      <c r="A370" s="40"/>
      <c r="B370" s="175"/>
      <c r="C370" s="225" t="s">
        <v>2140</v>
      </c>
      <c r="D370" s="225" t="s">
        <v>615</v>
      </c>
      <c r="E370" s="226" t="s">
        <v>2110</v>
      </c>
      <c r="F370" s="227" t="s">
        <v>2111</v>
      </c>
      <c r="G370" s="228" t="s">
        <v>179</v>
      </c>
      <c r="H370" s="229">
        <v>1.76</v>
      </c>
      <c r="I370" s="230"/>
      <c r="J370" s="231">
        <f>ROUND(I370*H370,2)</f>
        <v>0</v>
      </c>
      <c r="K370" s="227" t="s">
        <v>180</v>
      </c>
      <c r="L370" s="232"/>
      <c r="M370" s="233" t="s">
        <v>3</v>
      </c>
      <c r="N370" s="234" t="s">
        <v>43</v>
      </c>
      <c r="O370" s="74"/>
      <c r="P370" s="185">
        <f>O370*H370</f>
        <v>0</v>
      </c>
      <c r="Q370" s="185">
        <v>0.0126</v>
      </c>
      <c r="R370" s="185">
        <f>Q370*H370</f>
        <v>0.022176000000000001</v>
      </c>
      <c r="S370" s="185">
        <v>0</v>
      </c>
      <c r="T370" s="18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187" t="s">
        <v>614</v>
      </c>
      <c r="AT370" s="187" t="s">
        <v>615</v>
      </c>
      <c r="AU370" s="187" t="s">
        <v>81</v>
      </c>
      <c r="AY370" s="21" t="s">
        <v>174</v>
      </c>
      <c r="BE370" s="188">
        <f>IF(N370="základní",J370,0)</f>
        <v>0</v>
      </c>
      <c r="BF370" s="188">
        <f>IF(N370="snížená",J370,0)</f>
        <v>0</v>
      </c>
      <c r="BG370" s="188">
        <f>IF(N370="zákl. přenesená",J370,0)</f>
        <v>0</v>
      </c>
      <c r="BH370" s="188">
        <f>IF(N370="sníž. přenesená",J370,0)</f>
        <v>0</v>
      </c>
      <c r="BI370" s="188">
        <f>IF(N370="nulová",J370,0)</f>
        <v>0</v>
      </c>
      <c r="BJ370" s="21" t="s">
        <v>79</v>
      </c>
      <c r="BK370" s="188">
        <f>ROUND(I370*H370,2)</f>
        <v>0</v>
      </c>
      <c r="BL370" s="21" t="s">
        <v>351</v>
      </c>
      <c r="BM370" s="187" t="s">
        <v>2141</v>
      </c>
    </row>
    <row r="371" s="15" customFormat="1">
      <c r="A371" s="15"/>
      <c r="B371" s="210"/>
      <c r="C371" s="15"/>
      <c r="D371" s="189" t="s">
        <v>184</v>
      </c>
      <c r="E371" s="211" t="s">
        <v>3</v>
      </c>
      <c r="F371" s="212" t="s">
        <v>2138</v>
      </c>
      <c r="G371" s="15"/>
      <c r="H371" s="211" t="s">
        <v>3</v>
      </c>
      <c r="I371" s="213"/>
      <c r="J371" s="15"/>
      <c r="K371" s="15"/>
      <c r="L371" s="210"/>
      <c r="M371" s="214"/>
      <c r="N371" s="215"/>
      <c r="O371" s="215"/>
      <c r="P371" s="215"/>
      <c r="Q371" s="215"/>
      <c r="R371" s="215"/>
      <c r="S371" s="215"/>
      <c r="T371" s="216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11" t="s">
        <v>184</v>
      </c>
      <c r="AU371" s="211" t="s">
        <v>81</v>
      </c>
      <c r="AV371" s="15" t="s">
        <v>79</v>
      </c>
      <c r="AW371" s="15" t="s">
        <v>33</v>
      </c>
      <c r="AX371" s="15" t="s">
        <v>72</v>
      </c>
      <c r="AY371" s="211" t="s">
        <v>174</v>
      </c>
    </row>
    <row r="372" s="13" customFormat="1">
      <c r="A372" s="13"/>
      <c r="B372" s="194"/>
      <c r="C372" s="13"/>
      <c r="D372" s="189" t="s">
        <v>184</v>
      </c>
      <c r="E372" s="195" t="s">
        <v>3</v>
      </c>
      <c r="F372" s="196" t="s">
        <v>2142</v>
      </c>
      <c r="G372" s="13"/>
      <c r="H372" s="197">
        <v>0.44</v>
      </c>
      <c r="I372" s="198"/>
      <c r="J372" s="13"/>
      <c r="K372" s="13"/>
      <c r="L372" s="194"/>
      <c r="M372" s="199"/>
      <c r="N372" s="200"/>
      <c r="O372" s="200"/>
      <c r="P372" s="200"/>
      <c r="Q372" s="200"/>
      <c r="R372" s="200"/>
      <c r="S372" s="200"/>
      <c r="T372" s="20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195" t="s">
        <v>184</v>
      </c>
      <c r="AU372" s="195" t="s">
        <v>81</v>
      </c>
      <c r="AV372" s="13" t="s">
        <v>81</v>
      </c>
      <c r="AW372" s="13" t="s">
        <v>33</v>
      </c>
      <c r="AX372" s="13" t="s">
        <v>72</v>
      </c>
      <c r="AY372" s="195" t="s">
        <v>174</v>
      </c>
    </row>
    <row r="373" s="13" customFormat="1">
      <c r="A373" s="13"/>
      <c r="B373" s="194"/>
      <c r="C373" s="13"/>
      <c r="D373" s="189" t="s">
        <v>184</v>
      </c>
      <c r="E373" s="195" t="s">
        <v>3</v>
      </c>
      <c r="F373" s="196" t="s">
        <v>2143</v>
      </c>
      <c r="G373" s="13"/>
      <c r="H373" s="197">
        <v>1.3200000000000001</v>
      </c>
      <c r="I373" s="198"/>
      <c r="J373" s="13"/>
      <c r="K373" s="13"/>
      <c r="L373" s="194"/>
      <c r="M373" s="199"/>
      <c r="N373" s="200"/>
      <c r="O373" s="200"/>
      <c r="P373" s="200"/>
      <c r="Q373" s="200"/>
      <c r="R373" s="200"/>
      <c r="S373" s="200"/>
      <c r="T373" s="20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195" t="s">
        <v>184</v>
      </c>
      <c r="AU373" s="195" t="s">
        <v>81</v>
      </c>
      <c r="AV373" s="13" t="s">
        <v>81</v>
      </c>
      <c r="AW373" s="13" t="s">
        <v>33</v>
      </c>
      <c r="AX373" s="13" t="s">
        <v>72</v>
      </c>
      <c r="AY373" s="195" t="s">
        <v>174</v>
      </c>
    </row>
    <row r="374" s="14" customFormat="1">
      <c r="A374" s="14"/>
      <c r="B374" s="202"/>
      <c r="C374" s="14"/>
      <c r="D374" s="189" t="s">
        <v>184</v>
      </c>
      <c r="E374" s="203" t="s">
        <v>3</v>
      </c>
      <c r="F374" s="204" t="s">
        <v>187</v>
      </c>
      <c r="G374" s="14"/>
      <c r="H374" s="205">
        <v>1.76</v>
      </c>
      <c r="I374" s="206"/>
      <c r="J374" s="14"/>
      <c r="K374" s="14"/>
      <c r="L374" s="202"/>
      <c r="M374" s="207"/>
      <c r="N374" s="208"/>
      <c r="O374" s="208"/>
      <c r="P374" s="208"/>
      <c r="Q374" s="208"/>
      <c r="R374" s="208"/>
      <c r="S374" s="208"/>
      <c r="T374" s="209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03" t="s">
        <v>184</v>
      </c>
      <c r="AU374" s="203" t="s">
        <v>81</v>
      </c>
      <c r="AV374" s="14" t="s">
        <v>111</v>
      </c>
      <c r="AW374" s="14" t="s">
        <v>33</v>
      </c>
      <c r="AX374" s="14" t="s">
        <v>79</v>
      </c>
      <c r="AY374" s="203" t="s">
        <v>174</v>
      </c>
    </row>
    <row r="375" s="2" customFormat="1">
      <c r="A375" s="40"/>
      <c r="B375" s="175"/>
      <c r="C375" s="176" t="s">
        <v>2144</v>
      </c>
      <c r="D375" s="176" t="s">
        <v>176</v>
      </c>
      <c r="E375" s="177" t="s">
        <v>2145</v>
      </c>
      <c r="F375" s="178" t="s">
        <v>2146</v>
      </c>
      <c r="G375" s="179" t="s">
        <v>1451</v>
      </c>
      <c r="H375" s="240"/>
      <c r="I375" s="181"/>
      <c r="J375" s="182">
        <f>ROUND(I375*H375,2)</f>
        <v>0</v>
      </c>
      <c r="K375" s="178" t="s">
        <v>180</v>
      </c>
      <c r="L375" s="41"/>
      <c r="M375" s="183" t="s">
        <v>3</v>
      </c>
      <c r="N375" s="184" t="s">
        <v>43</v>
      </c>
      <c r="O375" s="74"/>
      <c r="P375" s="185">
        <f>O375*H375</f>
        <v>0</v>
      </c>
      <c r="Q375" s="185">
        <v>0</v>
      </c>
      <c r="R375" s="185">
        <f>Q375*H375</f>
        <v>0</v>
      </c>
      <c r="S375" s="185">
        <v>0</v>
      </c>
      <c r="T375" s="18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187" t="s">
        <v>351</v>
      </c>
      <c r="AT375" s="187" t="s">
        <v>176</v>
      </c>
      <c r="AU375" s="187" t="s">
        <v>81</v>
      </c>
      <c r="AY375" s="21" t="s">
        <v>174</v>
      </c>
      <c r="BE375" s="188">
        <f>IF(N375="základní",J375,0)</f>
        <v>0</v>
      </c>
      <c r="BF375" s="188">
        <f>IF(N375="snížená",J375,0)</f>
        <v>0</v>
      </c>
      <c r="BG375" s="188">
        <f>IF(N375="zákl. přenesená",J375,0)</f>
        <v>0</v>
      </c>
      <c r="BH375" s="188">
        <f>IF(N375="sníž. přenesená",J375,0)</f>
        <v>0</v>
      </c>
      <c r="BI375" s="188">
        <f>IF(N375="nulová",J375,0)</f>
        <v>0</v>
      </c>
      <c r="BJ375" s="21" t="s">
        <v>79</v>
      </c>
      <c r="BK375" s="188">
        <f>ROUND(I375*H375,2)</f>
        <v>0</v>
      </c>
      <c r="BL375" s="21" t="s">
        <v>351</v>
      </c>
      <c r="BM375" s="187" t="s">
        <v>2147</v>
      </c>
    </row>
    <row r="376" s="12" customFormat="1" ht="22.8" customHeight="1">
      <c r="A376" s="12"/>
      <c r="B376" s="162"/>
      <c r="C376" s="12"/>
      <c r="D376" s="163" t="s">
        <v>71</v>
      </c>
      <c r="E376" s="173" t="s">
        <v>2148</v>
      </c>
      <c r="F376" s="173" t="s">
        <v>2149</v>
      </c>
      <c r="G376" s="12"/>
      <c r="H376" s="12"/>
      <c r="I376" s="165"/>
      <c r="J376" s="174">
        <f>BK376</f>
        <v>0</v>
      </c>
      <c r="K376" s="12"/>
      <c r="L376" s="162"/>
      <c r="M376" s="167"/>
      <c r="N376" s="168"/>
      <c r="O376" s="168"/>
      <c r="P376" s="169">
        <f>SUM(P377:P387)</f>
        <v>0</v>
      </c>
      <c r="Q376" s="168"/>
      <c r="R376" s="169">
        <f>SUM(R377:R387)</f>
        <v>0.073155219999999979</v>
      </c>
      <c r="S376" s="168"/>
      <c r="T376" s="170">
        <f>SUM(T377:T387)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163" t="s">
        <v>81</v>
      </c>
      <c r="AT376" s="171" t="s">
        <v>71</v>
      </c>
      <c r="AU376" s="171" t="s">
        <v>79</v>
      </c>
      <c r="AY376" s="163" t="s">
        <v>174</v>
      </c>
      <c r="BK376" s="172">
        <f>SUM(BK377:BK387)</f>
        <v>0</v>
      </c>
    </row>
    <row r="377" s="2" customFormat="1">
      <c r="A377" s="40"/>
      <c r="B377" s="175"/>
      <c r="C377" s="176" t="s">
        <v>2150</v>
      </c>
      <c r="D377" s="176" t="s">
        <v>176</v>
      </c>
      <c r="E377" s="177" t="s">
        <v>2151</v>
      </c>
      <c r="F377" s="178" t="s">
        <v>2152</v>
      </c>
      <c r="G377" s="179" t="s">
        <v>179</v>
      </c>
      <c r="H377" s="180">
        <v>19.727</v>
      </c>
      <c r="I377" s="181"/>
      <c r="J377" s="182">
        <f>ROUND(I377*H377,2)</f>
        <v>0</v>
      </c>
      <c r="K377" s="178" t="s">
        <v>180</v>
      </c>
      <c r="L377" s="41"/>
      <c r="M377" s="183" t="s">
        <v>3</v>
      </c>
      <c r="N377" s="184" t="s">
        <v>43</v>
      </c>
      <c r="O377" s="74"/>
      <c r="P377" s="185">
        <f>O377*H377</f>
        <v>0</v>
      </c>
      <c r="Q377" s="185">
        <v>0.00032000000000000003</v>
      </c>
      <c r="R377" s="185">
        <f>Q377*H377</f>
        <v>0.0063126400000000004</v>
      </c>
      <c r="S377" s="185">
        <v>0</v>
      </c>
      <c r="T377" s="18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187" t="s">
        <v>351</v>
      </c>
      <c r="AT377" s="187" t="s">
        <v>176</v>
      </c>
      <c r="AU377" s="187" t="s">
        <v>81</v>
      </c>
      <c r="AY377" s="21" t="s">
        <v>174</v>
      </c>
      <c r="BE377" s="188">
        <f>IF(N377="základní",J377,0)</f>
        <v>0</v>
      </c>
      <c r="BF377" s="188">
        <f>IF(N377="snížená",J377,0)</f>
        <v>0</v>
      </c>
      <c r="BG377" s="188">
        <f>IF(N377="zákl. přenesená",J377,0)</f>
        <v>0</v>
      </c>
      <c r="BH377" s="188">
        <f>IF(N377="sníž. přenesená",J377,0)</f>
        <v>0</v>
      </c>
      <c r="BI377" s="188">
        <f>IF(N377="nulová",J377,0)</f>
        <v>0</v>
      </c>
      <c r="BJ377" s="21" t="s">
        <v>79</v>
      </c>
      <c r="BK377" s="188">
        <f>ROUND(I377*H377,2)</f>
        <v>0</v>
      </c>
      <c r="BL377" s="21" t="s">
        <v>351</v>
      </c>
      <c r="BM377" s="187" t="s">
        <v>2153</v>
      </c>
    </row>
    <row r="378" s="2" customFormat="1">
      <c r="A378" s="40"/>
      <c r="B378" s="175"/>
      <c r="C378" s="176" t="s">
        <v>2154</v>
      </c>
      <c r="D378" s="176" t="s">
        <v>176</v>
      </c>
      <c r="E378" s="177" t="s">
        <v>2155</v>
      </c>
      <c r="F378" s="178" t="s">
        <v>2156</v>
      </c>
      <c r="G378" s="179" t="s">
        <v>179</v>
      </c>
      <c r="H378" s="180">
        <v>299.59699999999998</v>
      </c>
      <c r="I378" s="181"/>
      <c r="J378" s="182">
        <f>ROUND(I378*H378,2)</f>
        <v>0</v>
      </c>
      <c r="K378" s="178" t="s">
        <v>180</v>
      </c>
      <c r="L378" s="41"/>
      <c r="M378" s="183" t="s">
        <v>3</v>
      </c>
      <c r="N378" s="184" t="s">
        <v>43</v>
      </c>
      <c r="O378" s="74"/>
      <c r="P378" s="185">
        <f>O378*H378</f>
        <v>0</v>
      </c>
      <c r="Q378" s="185">
        <v>0.00022000000000000001</v>
      </c>
      <c r="R378" s="185">
        <f>Q378*H378</f>
        <v>0.065911339999999999</v>
      </c>
      <c r="S378" s="185">
        <v>0</v>
      </c>
      <c r="T378" s="18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187" t="s">
        <v>351</v>
      </c>
      <c r="AT378" s="187" t="s">
        <v>176</v>
      </c>
      <c r="AU378" s="187" t="s">
        <v>81</v>
      </c>
      <c r="AY378" s="21" t="s">
        <v>174</v>
      </c>
      <c r="BE378" s="188">
        <f>IF(N378="základní",J378,0)</f>
        <v>0</v>
      </c>
      <c r="BF378" s="188">
        <f>IF(N378="snížená",J378,0)</f>
        <v>0</v>
      </c>
      <c r="BG378" s="188">
        <f>IF(N378="zákl. přenesená",J378,0)</f>
        <v>0</v>
      </c>
      <c r="BH378" s="188">
        <f>IF(N378="sníž. přenesená",J378,0)</f>
        <v>0</v>
      </c>
      <c r="BI378" s="188">
        <f>IF(N378="nulová",J378,0)</f>
        <v>0</v>
      </c>
      <c r="BJ378" s="21" t="s">
        <v>79</v>
      </c>
      <c r="BK378" s="188">
        <f>ROUND(I378*H378,2)</f>
        <v>0</v>
      </c>
      <c r="BL378" s="21" t="s">
        <v>351</v>
      </c>
      <c r="BM378" s="187" t="s">
        <v>2157</v>
      </c>
    </row>
    <row r="379" s="2" customFormat="1" ht="21.75" customHeight="1">
      <c r="A379" s="40"/>
      <c r="B379" s="175"/>
      <c r="C379" s="176" t="s">
        <v>2158</v>
      </c>
      <c r="D379" s="176" t="s">
        <v>176</v>
      </c>
      <c r="E379" s="177" t="s">
        <v>2159</v>
      </c>
      <c r="F379" s="178" t="s">
        <v>2160</v>
      </c>
      <c r="G379" s="179" t="s">
        <v>179</v>
      </c>
      <c r="H379" s="180">
        <v>3.004</v>
      </c>
      <c r="I379" s="181"/>
      <c r="J379" s="182">
        <f>ROUND(I379*H379,2)</f>
        <v>0</v>
      </c>
      <c r="K379" s="178" t="s">
        <v>180</v>
      </c>
      <c r="L379" s="41"/>
      <c r="M379" s="183" t="s">
        <v>3</v>
      </c>
      <c r="N379" s="184" t="s">
        <v>43</v>
      </c>
      <c r="O379" s="74"/>
      <c r="P379" s="185">
        <f>O379*H379</f>
        <v>0</v>
      </c>
      <c r="Q379" s="185">
        <v>6.9999999999999994E-05</v>
      </c>
      <c r="R379" s="185">
        <f>Q379*H379</f>
        <v>0.00021027999999999997</v>
      </c>
      <c r="S379" s="185">
        <v>0</v>
      </c>
      <c r="T379" s="18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187" t="s">
        <v>351</v>
      </c>
      <c r="AT379" s="187" t="s">
        <v>176</v>
      </c>
      <c r="AU379" s="187" t="s">
        <v>81</v>
      </c>
      <c r="AY379" s="21" t="s">
        <v>174</v>
      </c>
      <c r="BE379" s="188">
        <f>IF(N379="základní",J379,0)</f>
        <v>0</v>
      </c>
      <c r="BF379" s="188">
        <f>IF(N379="snížená",J379,0)</f>
        <v>0</v>
      </c>
      <c r="BG379" s="188">
        <f>IF(N379="zákl. přenesená",J379,0)</f>
        <v>0</v>
      </c>
      <c r="BH379" s="188">
        <f>IF(N379="sníž. přenesená",J379,0)</f>
        <v>0</v>
      </c>
      <c r="BI379" s="188">
        <f>IF(N379="nulová",J379,0)</f>
        <v>0</v>
      </c>
      <c r="BJ379" s="21" t="s">
        <v>79</v>
      </c>
      <c r="BK379" s="188">
        <f>ROUND(I379*H379,2)</f>
        <v>0</v>
      </c>
      <c r="BL379" s="21" t="s">
        <v>351</v>
      </c>
      <c r="BM379" s="187" t="s">
        <v>2161</v>
      </c>
    </row>
    <row r="380" s="2" customFormat="1" ht="16.5" customHeight="1">
      <c r="A380" s="40"/>
      <c r="B380" s="175"/>
      <c r="C380" s="176" t="s">
        <v>2162</v>
      </c>
      <c r="D380" s="176" t="s">
        <v>176</v>
      </c>
      <c r="E380" s="177" t="s">
        <v>2163</v>
      </c>
      <c r="F380" s="178" t="s">
        <v>2164</v>
      </c>
      <c r="G380" s="179" t="s">
        <v>179</v>
      </c>
      <c r="H380" s="180">
        <v>3.004</v>
      </c>
      <c r="I380" s="181"/>
      <c r="J380" s="182">
        <f>ROUND(I380*H380,2)</f>
        <v>0</v>
      </c>
      <c r="K380" s="178" t="s">
        <v>180</v>
      </c>
      <c r="L380" s="41"/>
      <c r="M380" s="183" t="s">
        <v>3</v>
      </c>
      <c r="N380" s="184" t="s">
        <v>43</v>
      </c>
      <c r="O380" s="74"/>
      <c r="P380" s="185">
        <f>O380*H380</f>
        <v>0</v>
      </c>
      <c r="Q380" s="185">
        <v>0.00012</v>
      </c>
      <c r="R380" s="185">
        <f>Q380*H380</f>
        <v>0.00036047999999999999</v>
      </c>
      <c r="S380" s="185">
        <v>0</v>
      </c>
      <c r="T380" s="18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187" t="s">
        <v>351</v>
      </c>
      <c r="AT380" s="187" t="s">
        <v>176</v>
      </c>
      <c r="AU380" s="187" t="s">
        <v>81</v>
      </c>
      <c r="AY380" s="21" t="s">
        <v>174</v>
      </c>
      <c r="BE380" s="188">
        <f>IF(N380="základní",J380,0)</f>
        <v>0</v>
      </c>
      <c r="BF380" s="188">
        <f>IF(N380="snížená",J380,0)</f>
        <v>0</v>
      </c>
      <c r="BG380" s="188">
        <f>IF(N380="zákl. přenesená",J380,0)</f>
        <v>0</v>
      </c>
      <c r="BH380" s="188">
        <f>IF(N380="sníž. přenesená",J380,0)</f>
        <v>0</v>
      </c>
      <c r="BI380" s="188">
        <f>IF(N380="nulová",J380,0)</f>
        <v>0</v>
      </c>
      <c r="BJ380" s="21" t="s">
        <v>79</v>
      </c>
      <c r="BK380" s="188">
        <f>ROUND(I380*H380,2)</f>
        <v>0</v>
      </c>
      <c r="BL380" s="21" t="s">
        <v>351</v>
      </c>
      <c r="BM380" s="187" t="s">
        <v>2165</v>
      </c>
    </row>
    <row r="381" s="2" customFormat="1" ht="16.5" customHeight="1">
      <c r="A381" s="40"/>
      <c r="B381" s="175"/>
      <c r="C381" s="176" t="s">
        <v>2166</v>
      </c>
      <c r="D381" s="176" t="s">
        <v>176</v>
      </c>
      <c r="E381" s="177" t="s">
        <v>2167</v>
      </c>
      <c r="F381" s="178" t="s">
        <v>2168</v>
      </c>
      <c r="G381" s="179" t="s">
        <v>179</v>
      </c>
      <c r="H381" s="180">
        <v>3.004</v>
      </c>
      <c r="I381" s="181"/>
      <c r="J381" s="182">
        <f>ROUND(I381*H381,2)</f>
        <v>0</v>
      </c>
      <c r="K381" s="178" t="s">
        <v>180</v>
      </c>
      <c r="L381" s="41"/>
      <c r="M381" s="183" t="s">
        <v>3</v>
      </c>
      <c r="N381" s="184" t="s">
        <v>43</v>
      </c>
      <c r="O381" s="74"/>
      <c r="P381" s="185">
        <f>O381*H381</f>
        <v>0</v>
      </c>
      <c r="Q381" s="185">
        <v>0.00012</v>
      </c>
      <c r="R381" s="185">
        <f>Q381*H381</f>
        <v>0.00036047999999999999</v>
      </c>
      <c r="S381" s="185">
        <v>0</v>
      </c>
      <c r="T381" s="18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187" t="s">
        <v>351</v>
      </c>
      <c r="AT381" s="187" t="s">
        <v>176</v>
      </c>
      <c r="AU381" s="187" t="s">
        <v>81</v>
      </c>
      <c r="AY381" s="21" t="s">
        <v>174</v>
      </c>
      <c r="BE381" s="188">
        <f>IF(N381="základní",J381,0)</f>
        <v>0</v>
      </c>
      <c r="BF381" s="188">
        <f>IF(N381="snížená",J381,0)</f>
        <v>0</v>
      </c>
      <c r="BG381" s="188">
        <f>IF(N381="zákl. přenesená",J381,0)</f>
        <v>0</v>
      </c>
      <c r="BH381" s="188">
        <f>IF(N381="sníž. přenesená",J381,0)</f>
        <v>0</v>
      </c>
      <c r="BI381" s="188">
        <f>IF(N381="nulová",J381,0)</f>
        <v>0</v>
      </c>
      <c r="BJ381" s="21" t="s">
        <v>79</v>
      </c>
      <c r="BK381" s="188">
        <f>ROUND(I381*H381,2)</f>
        <v>0</v>
      </c>
      <c r="BL381" s="21" t="s">
        <v>351</v>
      </c>
      <c r="BM381" s="187" t="s">
        <v>2169</v>
      </c>
    </row>
    <row r="382" s="15" customFormat="1">
      <c r="A382" s="15"/>
      <c r="B382" s="210"/>
      <c r="C382" s="15"/>
      <c r="D382" s="189" t="s">
        <v>184</v>
      </c>
      <c r="E382" s="211" t="s">
        <v>3</v>
      </c>
      <c r="F382" s="212" t="s">
        <v>2170</v>
      </c>
      <c r="G382" s="15"/>
      <c r="H382" s="211" t="s">
        <v>3</v>
      </c>
      <c r="I382" s="213"/>
      <c r="J382" s="15"/>
      <c r="K382" s="15"/>
      <c r="L382" s="210"/>
      <c r="M382" s="214"/>
      <c r="N382" s="215"/>
      <c r="O382" s="215"/>
      <c r="P382" s="215"/>
      <c r="Q382" s="215"/>
      <c r="R382" s="215"/>
      <c r="S382" s="215"/>
      <c r="T382" s="216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11" t="s">
        <v>184</v>
      </c>
      <c r="AU382" s="211" t="s">
        <v>81</v>
      </c>
      <c r="AV382" s="15" t="s">
        <v>79</v>
      </c>
      <c r="AW382" s="15" t="s">
        <v>33</v>
      </c>
      <c r="AX382" s="15" t="s">
        <v>72</v>
      </c>
      <c r="AY382" s="211" t="s">
        <v>174</v>
      </c>
    </row>
    <row r="383" s="13" customFormat="1">
      <c r="A383" s="13"/>
      <c r="B383" s="194"/>
      <c r="C383" s="13"/>
      <c r="D383" s="189" t="s">
        <v>184</v>
      </c>
      <c r="E383" s="195" t="s">
        <v>3</v>
      </c>
      <c r="F383" s="196" t="s">
        <v>2171</v>
      </c>
      <c r="G383" s="13"/>
      <c r="H383" s="197">
        <v>0.98799999999999999</v>
      </c>
      <c r="I383" s="198"/>
      <c r="J383" s="13"/>
      <c r="K383" s="13"/>
      <c r="L383" s="194"/>
      <c r="M383" s="199"/>
      <c r="N383" s="200"/>
      <c r="O383" s="200"/>
      <c r="P383" s="200"/>
      <c r="Q383" s="200"/>
      <c r="R383" s="200"/>
      <c r="S383" s="200"/>
      <c r="T383" s="20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195" t="s">
        <v>184</v>
      </c>
      <c r="AU383" s="195" t="s">
        <v>81</v>
      </c>
      <c r="AV383" s="13" t="s">
        <v>81</v>
      </c>
      <c r="AW383" s="13" t="s">
        <v>33</v>
      </c>
      <c r="AX383" s="13" t="s">
        <v>72</v>
      </c>
      <c r="AY383" s="195" t="s">
        <v>174</v>
      </c>
    </row>
    <row r="384" s="13" customFormat="1">
      <c r="A384" s="13"/>
      <c r="B384" s="194"/>
      <c r="C384" s="13"/>
      <c r="D384" s="189" t="s">
        <v>184</v>
      </c>
      <c r="E384" s="195" t="s">
        <v>3</v>
      </c>
      <c r="F384" s="196" t="s">
        <v>2172</v>
      </c>
      <c r="G384" s="13"/>
      <c r="H384" s="197">
        <v>2.016</v>
      </c>
      <c r="I384" s="198"/>
      <c r="J384" s="13"/>
      <c r="K384" s="13"/>
      <c r="L384" s="194"/>
      <c r="M384" s="199"/>
      <c r="N384" s="200"/>
      <c r="O384" s="200"/>
      <c r="P384" s="200"/>
      <c r="Q384" s="200"/>
      <c r="R384" s="200"/>
      <c r="S384" s="200"/>
      <c r="T384" s="20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195" t="s">
        <v>184</v>
      </c>
      <c r="AU384" s="195" t="s">
        <v>81</v>
      </c>
      <c r="AV384" s="13" t="s">
        <v>81</v>
      </c>
      <c r="AW384" s="13" t="s">
        <v>33</v>
      </c>
      <c r="AX384" s="13" t="s">
        <v>72</v>
      </c>
      <c r="AY384" s="195" t="s">
        <v>174</v>
      </c>
    </row>
    <row r="385" s="16" customFormat="1">
      <c r="A385" s="16"/>
      <c r="B385" s="217"/>
      <c r="C385" s="16"/>
      <c r="D385" s="189" t="s">
        <v>184</v>
      </c>
      <c r="E385" s="218" t="s">
        <v>3</v>
      </c>
      <c r="F385" s="219" t="s">
        <v>344</v>
      </c>
      <c r="G385" s="16"/>
      <c r="H385" s="220">
        <v>3.004</v>
      </c>
      <c r="I385" s="221"/>
      <c r="J385" s="16"/>
      <c r="K385" s="16"/>
      <c r="L385" s="217"/>
      <c r="M385" s="222"/>
      <c r="N385" s="223"/>
      <c r="O385" s="223"/>
      <c r="P385" s="223"/>
      <c r="Q385" s="223"/>
      <c r="R385" s="223"/>
      <c r="S385" s="223"/>
      <c r="T385" s="224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218" t="s">
        <v>184</v>
      </c>
      <c r="AU385" s="218" t="s">
        <v>81</v>
      </c>
      <c r="AV385" s="16" t="s">
        <v>89</v>
      </c>
      <c r="AW385" s="16" t="s">
        <v>33</v>
      </c>
      <c r="AX385" s="16" t="s">
        <v>72</v>
      </c>
      <c r="AY385" s="218" t="s">
        <v>174</v>
      </c>
    </row>
    <row r="386" s="14" customFormat="1">
      <c r="A386" s="14"/>
      <c r="B386" s="202"/>
      <c r="C386" s="14"/>
      <c r="D386" s="189" t="s">
        <v>184</v>
      </c>
      <c r="E386" s="203" t="s">
        <v>3</v>
      </c>
      <c r="F386" s="204" t="s">
        <v>187</v>
      </c>
      <c r="G386" s="14"/>
      <c r="H386" s="205">
        <v>3.004</v>
      </c>
      <c r="I386" s="206"/>
      <c r="J386" s="14"/>
      <c r="K386" s="14"/>
      <c r="L386" s="202"/>
      <c r="M386" s="207"/>
      <c r="N386" s="208"/>
      <c r="O386" s="208"/>
      <c r="P386" s="208"/>
      <c r="Q386" s="208"/>
      <c r="R386" s="208"/>
      <c r="S386" s="208"/>
      <c r="T386" s="209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03" t="s">
        <v>184</v>
      </c>
      <c r="AU386" s="203" t="s">
        <v>81</v>
      </c>
      <c r="AV386" s="14" t="s">
        <v>111</v>
      </c>
      <c r="AW386" s="14" t="s">
        <v>33</v>
      </c>
      <c r="AX386" s="14" t="s">
        <v>79</v>
      </c>
      <c r="AY386" s="203" t="s">
        <v>174</v>
      </c>
    </row>
    <row r="387" s="2" customFormat="1" ht="16.5" customHeight="1">
      <c r="A387" s="40"/>
      <c r="B387" s="175"/>
      <c r="C387" s="176" t="s">
        <v>2173</v>
      </c>
      <c r="D387" s="176" t="s">
        <v>176</v>
      </c>
      <c r="E387" s="177" t="s">
        <v>2174</v>
      </c>
      <c r="F387" s="178" t="s">
        <v>2175</v>
      </c>
      <c r="G387" s="179" t="s">
        <v>179</v>
      </c>
      <c r="H387" s="180">
        <v>19.727</v>
      </c>
      <c r="I387" s="181"/>
      <c r="J387" s="182">
        <f>ROUND(I387*H387,2)</f>
        <v>0</v>
      </c>
      <c r="K387" s="178" t="s">
        <v>180</v>
      </c>
      <c r="L387" s="41"/>
      <c r="M387" s="183" t="s">
        <v>3</v>
      </c>
      <c r="N387" s="184" t="s">
        <v>43</v>
      </c>
      <c r="O387" s="74"/>
      <c r="P387" s="185">
        <f>O387*H387</f>
        <v>0</v>
      </c>
      <c r="Q387" s="185">
        <v>0</v>
      </c>
      <c r="R387" s="185">
        <f>Q387*H387</f>
        <v>0</v>
      </c>
      <c r="S387" s="185">
        <v>0</v>
      </c>
      <c r="T387" s="18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187" t="s">
        <v>351</v>
      </c>
      <c r="AT387" s="187" t="s">
        <v>176</v>
      </c>
      <c r="AU387" s="187" t="s">
        <v>81</v>
      </c>
      <c r="AY387" s="21" t="s">
        <v>174</v>
      </c>
      <c r="BE387" s="188">
        <f>IF(N387="základní",J387,0)</f>
        <v>0</v>
      </c>
      <c r="BF387" s="188">
        <f>IF(N387="snížená",J387,0)</f>
        <v>0</v>
      </c>
      <c r="BG387" s="188">
        <f>IF(N387="zákl. přenesená",J387,0)</f>
        <v>0</v>
      </c>
      <c r="BH387" s="188">
        <f>IF(N387="sníž. přenesená",J387,0)</f>
        <v>0</v>
      </c>
      <c r="BI387" s="188">
        <f>IF(N387="nulová",J387,0)</f>
        <v>0</v>
      </c>
      <c r="BJ387" s="21" t="s">
        <v>79</v>
      </c>
      <c r="BK387" s="188">
        <f>ROUND(I387*H387,2)</f>
        <v>0</v>
      </c>
      <c r="BL387" s="21" t="s">
        <v>351</v>
      </c>
      <c r="BM387" s="187" t="s">
        <v>2176</v>
      </c>
    </row>
    <row r="388" s="12" customFormat="1" ht="22.8" customHeight="1">
      <c r="A388" s="12"/>
      <c r="B388" s="162"/>
      <c r="C388" s="12"/>
      <c r="D388" s="163" t="s">
        <v>71</v>
      </c>
      <c r="E388" s="173" t="s">
        <v>2177</v>
      </c>
      <c r="F388" s="173" t="s">
        <v>2178</v>
      </c>
      <c r="G388" s="12"/>
      <c r="H388" s="12"/>
      <c r="I388" s="165"/>
      <c r="J388" s="174">
        <f>BK388</f>
        <v>0</v>
      </c>
      <c r="K388" s="12"/>
      <c r="L388" s="162"/>
      <c r="M388" s="167"/>
      <c r="N388" s="168"/>
      <c r="O388" s="168"/>
      <c r="P388" s="169">
        <f>SUM(P389:P392)</f>
        <v>0</v>
      </c>
      <c r="Q388" s="168"/>
      <c r="R388" s="169">
        <f>SUM(R389:R392)</f>
        <v>0.10600905000000001</v>
      </c>
      <c r="S388" s="168"/>
      <c r="T388" s="170">
        <f>SUM(T389:T392)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163" t="s">
        <v>81</v>
      </c>
      <c r="AT388" s="171" t="s">
        <v>71</v>
      </c>
      <c r="AU388" s="171" t="s">
        <v>79</v>
      </c>
      <c r="AY388" s="163" t="s">
        <v>174</v>
      </c>
      <c r="BK388" s="172">
        <f>SUM(BK389:BK392)</f>
        <v>0</v>
      </c>
    </row>
    <row r="389" s="2" customFormat="1" ht="16.5" customHeight="1">
      <c r="A389" s="40"/>
      <c r="B389" s="175"/>
      <c r="C389" s="176" t="s">
        <v>2179</v>
      </c>
      <c r="D389" s="176" t="s">
        <v>176</v>
      </c>
      <c r="E389" s="177" t="s">
        <v>2180</v>
      </c>
      <c r="F389" s="178" t="s">
        <v>2181</v>
      </c>
      <c r="G389" s="179" t="s">
        <v>179</v>
      </c>
      <c r="H389" s="180">
        <v>63.399999999999999</v>
      </c>
      <c r="I389" s="181"/>
      <c r="J389" s="182">
        <f>ROUND(I389*H389,2)</f>
        <v>0</v>
      </c>
      <c r="K389" s="178" t="s">
        <v>180</v>
      </c>
      <c r="L389" s="41"/>
      <c r="M389" s="183" t="s">
        <v>3</v>
      </c>
      <c r="N389" s="184" t="s">
        <v>43</v>
      </c>
      <c r="O389" s="74"/>
      <c r="P389" s="185">
        <f>O389*H389</f>
        <v>0</v>
      </c>
      <c r="Q389" s="185">
        <v>0</v>
      </c>
      <c r="R389" s="185">
        <f>Q389*H389</f>
        <v>0</v>
      </c>
      <c r="S389" s="185">
        <v>0</v>
      </c>
      <c r="T389" s="18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187" t="s">
        <v>351</v>
      </c>
      <c r="AT389" s="187" t="s">
        <v>176</v>
      </c>
      <c r="AU389" s="187" t="s">
        <v>81</v>
      </c>
      <c r="AY389" s="21" t="s">
        <v>174</v>
      </c>
      <c r="BE389" s="188">
        <f>IF(N389="základní",J389,0)</f>
        <v>0</v>
      </c>
      <c r="BF389" s="188">
        <f>IF(N389="snížená",J389,0)</f>
        <v>0</v>
      </c>
      <c r="BG389" s="188">
        <f>IF(N389="zákl. přenesená",J389,0)</f>
        <v>0</v>
      </c>
      <c r="BH389" s="188">
        <f>IF(N389="sníž. přenesená",J389,0)</f>
        <v>0</v>
      </c>
      <c r="BI389" s="188">
        <f>IF(N389="nulová",J389,0)</f>
        <v>0</v>
      </c>
      <c r="BJ389" s="21" t="s">
        <v>79</v>
      </c>
      <c r="BK389" s="188">
        <f>ROUND(I389*H389,2)</f>
        <v>0</v>
      </c>
      <c r="BL389" s="21" t="s">
        <v>351</v>
      </c>
      <c r="BM389" s="187" t="s">
        <v>2182</v>
      </c>
    </row>
    <row r="390" s="2" customFormat="1" ht="16.5" customHeight="1">
      <c r="A390" s="40"/>
      <c r="B390" s="175"/>
      <c r="C390" s="225" t="s">
        <v>2183</v>
      </c>
      <c r="D390" s="225" t="s">
        <v>615</v>
      </c>
      <c r="E390" s="226" t="s">
        <v>2184</v>
      </c>
      <c r="F390" s="227" t="s">
        <v>2185</v>
      </c>
      <c r="G390" s="228" t="s">
        <v>179</v>
      </c>
      <c r="H390" s="229">
        <v>69.739999999999995</v>
      </c>
      <c r="I390" s="230"/>
      <c r="J390" s="231">
        <f>ROUND(I390*H390,2)</f>
        <v>0</v>
      </c>
      <c r="K390" s="227" t="s">
        <v>180</v>
      </c>
      <c r="L390" s="232"/>
      <c r="M390" s="233" t="s">
        <v>3</v>
      </c>
      <c r="N390" s="234" t="s">
        <v>43</v>
      </c>
      <c r="O390" s="74"/>
      <c r="P390" s="185">
        <f>O390*H390</f>
        <v>0</v>
      </c>
      <c r="Q390" s="185">
        <v>0</v>
      </c>
      <c r="R390" s="185">
        <f>Q390*H390</f>
        <v>0</v>
      </c>
      <c r="S390" s="185">
        <v>0</v>
      </c>
      <c r="T390" s="18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187" t="s">
        <v>614</v>
      </c>
      <c r="AT390" s="187" t="s">
        <v>615</v>
      </c>
      <c r="AU390" s="187" t="s">
        <v>81</v>
      </c>
      <c r="AY390" s="21" t="s">
        <v>174</v>
      </c>
      <c r="BE390" s="188">
        <f>IF(N390="základní",J390,0)</f>
        <v>0</v>
      </c>
      <c r="BF390" s="188">
        <f>IF(N390="snížená",J390,0)</f>
        <v>0</v>
      </c>
      <c r="BG390" s="188">
        <f>IF(N390="zákl. přenesená",J390,0)</f>
        <v>0</v>
      </c>
      <c r="BH390" s="188">
        <f>IF(N390="sníž. přenesená",J390,0)</f>
        <v>0</v>
      </c>
      <c r="BI390" s="188">
        <f>IF(N390="nulová",J390,0)</f>
        <v>0</v>
      </c>
      <c r="BJ390" s="21" t="s">
        <v>79</v>
      </c>
      <c r="BK390" s="188">
        <f>ROUND(I390*H390,2)</f>
        <v>0</v>
      </c>
      <c r="BL390" s="21" t="s">
        <v>351</v>
      </c>
      <c r="BM390" s="187" t="s">
        <v>2186</v>
      </c>
    </row>
    <row r="391" s="2" customFormat="1" ht="16.5" customHeight="1">
      <c r="A391" s="40"/>
      <c r="B391" s="175"/>
      <c r="C391" s="176" t="s">
        <v>2187</v>
      </c>
      <c r="D391" s="176" t="s">
        <v>176</v>
      </c>
      <c r="E391" s="177" t="s">
        <v>2188</v>
      </c>
      <c r="F391" s="178" t="s">
        <v>2189</v>
      </c>
      <c r="G391" s="179" t="s">
        <v>179</v>
      </c>
      <c r="H391" s="180">
        <v>216.345</v>
      </c>
      <c r="I391" s="181"/>
      <c r="J391" s="182">
        <f>ROUND(I391*H391,2)</f>
        <v>0</v>
      </c>
      <c r="K391" s="178" t="s">
        <v>180</v>
      </c>
      <c r="L391" s="41"/>
      <c r="M391" s="183" t="s">
        <v>3</v>
      </c>
      <c r="N391" s="184" t="s">
        <v>43</v>
      </c>
      <c r="O391" s="74"/>
      <c r="P391" s="185">
        <f>O391*H391</f>
        <v>0</v>
      </c>
      <c r="Q391" s="185">
        <v>0.00020000000000000001</v>
      </c>
      <c r="R391" s="185">
        <f>Q391*H391</f>
        <v>0.043269000000000002</v>
      </c>
      <c r="S391" s="185">
        <v>0</v>
      </c>
      <c r="T391" s="18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187" t="s">
        <v>351</v>
      </c>
      <c r="AT391" s="187" t="s">
        <v>176</v>
      </c>
      <c r="AU391" s="187" t="s">
        <v>81</v>
      </c>
      <c r="AY391" s="21" t="s">
        <v>174</v>
      </c>
      <c r="BE391" s="188">
        <f>IF(N391="základní",J391,0)</f>
        <v>0</v>
      </c>
      <c r="BF391" s="188">
        <f>IF(N391="snížená",J391,0)</f>
        <v>0</v>
      </c>
      <c r="BG391" s="188">
        <f>IF(N391="zákl. přenesená",J391,0)</f>
        <v>0</v>
      </c>
      <c r="BH391" s="188">
        <f>IF(N391="sníž. přenesená",J391,0)</f>
        <v>0</v>
      </c>
      <c r="BI391" s="188">
        <f>IF(N391="nulová",J391,0)</f>
        <v>0</v>
      </c>
      <c r="BJ391" s="21" t="s">
        <v>79</v>
      </c>
      <c r="BK391" s="188">
        <f>ROUND(I391*H391,2)</f>
        <v>0</v>
      </c>
      <c r="BL391" s="21" t="s">
        <v>351</v>
      </c>
      <c r="BM391" s="187" t="s">
        <v>2190</v>
      </c>
    </row>
    <row r="392" s="2" customFormat="1">
      <c r="A392" s="40"/>
      <c r="B392" s="175"/>
      <c r="C392" s="176" t="s">
        <v>2191</v>
      </c>
      <c r="D392" s="176" t="s">
        <v>176</v>
      </c>
      <c r="E392" s="177" t="s">
        <v>2192</v>
      </c>
      <c r="F392" s="178" t="s">
        <v>2193</v>
      </c>
      <c r="G392" s="179" t="s">
        <v>179</v>
      </c>
      <c r="H392" s="180">
        <v>216.345</v>
      </c>
      <c r="I392" s="181"/>
      <c r="J392" s="182">
        <f>ROUND(I392*H392,2)</f>
        <v>0</v>
      </c>
      <c r="K392" s="178" t="s">
        <v>180</v>
      </c>
      <c r="L392" s="41"/>
      <c r="M392" s="183" t="s">
        <v>3</v>
      </c>
      <c r="N392" s="184" t="s">
        <v>43</v>
      </c>
      <c r="O392" s="74"/>
      <c r="P392" s="185">
        <f>O392*H392</f>
        <v>0</v>
      </c>
      <c r="Q392" s="185">
        <v>0.00029</v>
      </c>
      <c r="R392" s="185">
        <f>Q392*H392</f>
        <v>0.062740050000000006</v>
      </c>
      <c r="S392" s="185">
        <v>0</v>
      </c>
      <c r="T392" s="18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187" t="s">
        <v>351</v>
      </c>
      <c r="AT392" s="187" t="s">
        <v>176</v>
      </c>
      <c r="AU392" s="187" t="s">
        <v>81</v>
      </c>
      <c r="AY392" s="21" t="s">
        <v>174</v>
      </c>
      <c r="BE392" s="188">
        <f>IF(N392="základní",J392,0)</f>
        <v>0</v>
      </c>
      <c r="BF392" s="188">
        <f>IF(N392="snížená",J392,0)</f>
        <v>0</v>
      </c>
      <c r="BG392" s="188">
        <f>IF(N392="zákl. přenesená",J392,0)</f>
        <v>0</v>
      </c>
      <c r="BH392" s="188">
        <f>IF(N392="sníž. přenesená",J392,0)</f>
        <v>0</v>
      </c>
      <c r="BI392" s="188">
        <f>IF(N392="nulová",J392,0)</f>
        <v>0</v>
      </c>
      <c r="BJ392" s="21" t="s">
        <v>79</v>
      </c>
      <c r="BK392" s="188">
        <f>ROUND(I392*H392,2)</f>
        <v>0</v>
      </c>
      <c r="BL392" s="21" t="s">
        <v>351</v>
      </c>
      <c r="BM392" s="187" t="s">
        <v>2194</v>
      </c>
    </row>
    <row r="393" s="12" customFormat="1" ht="25.92" customHeight="1">
      <c r="A393" s="12"/>
      <c r="B393" s="162"/>
      <c r="C393" s="12"/>
      <c r="D393" s="163" t="s">
        <v>71</v>
      </c>
      <c r="E393" s="164" t="s">
        <v>1453</v>
      </c>
      <c r="F393" s="164" t="s">
        <v>1454</v>
      </c>
      <c r="G393" s="12"/>
      <c r="H393" s="12"/>
      <c r="I393" s="165"/>
      <c r="J393" s="166">
        <f>BK393</f>
        <v>0</v>
      </c>
      <c r="K393" s="12"/>
      <c r="L393" s="162"/>
      <c r="M393" s="167"/>
      <c r="N393" s="168"/>
      <c r="O393" s="168"/>
      <c r="P393" s="169">
        <f>SUM(P394:P398)</f>
        <v>0</v>
      </c>
      <c r="Q393" s="168"/>
      <c r="R393" s="169">
        <f>SUM(R394:R398)</f>
        <v>0</v>
      </c>
      <c r="S393" s="168"/>
      <c r="T393" s="170">
        <f>SUM(T394:T398)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163" t="s">
        <v>111</v>
      </c>
      <c r="AT393" s="171" t="s">
        <v>71</v>
      </c>
      <c r="AU393" s="171" t="s">
        <v>72</v>
      </c>
      <c r="AY393" s="163" t="s">
        <v>174</v>
      </c>
      <c r="BK393" s="172">
        <f>SUM(BK394:BK398)</f>
        <v>0</v>
      </c>
    </row>
    <row r="394" s="2" customFormat="1" ht="16.5" customHeight="1">
      <c r="A394" s="40"/>
      <c r="B394" s="175"/>
      <c r="C394" s="176" t="s">
        <v>2195</v>
      </c>
      <c r="D394" s="176" t="s">
        <v>176</v>
      </c>
      <c r="E394" s="177" t="s">
        <v>2196</v>
      </c>
      <c r="F394" s="178" t="s">
        <v>2197</v>
      </c>
      <c r="G394" s="179" t="s">
        <v>215</v>
      </c>
      <c r="H394" s="180">
        <v>50</v>
      </c>
      <c r="I394" s="181"/>
      <c r="J394" s="182">
        <f>ROUND(I394*H394,2)</f>
        <v>0</v>
      </c>
      <c r="K394" s="178" t="s">
        <v>180</v>
      </c>
      <c r="L394" s="41"/>
      <c r="M394" s="183" t="s">
        <v>3</v>
      </c>
      <c r="N394" s="184" t="s">
        <v>43</v>
      </c>
      <c r="O394" s="74"/>
      <c r="P394" s="185">
        <f>O394*H394</f>
        <v>0</v>
      </c>
      <c r="Q394" s="185">
        <v>0</v>
      </c>
      <c r="R394" s="185">
        <f>Q394*H394</f>
        <v>0</v>
      </c>
      <c r="S394" s="185">
        <v>0</v>
      </c>
      <c r="T394" s="186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187" t="s">
        <v>2198</v>
      </c>
      <c r="AT394" s="187" t="s">
        <v>176</v>
      </c>
      <c r="AU394" s="187" t="s">
        <v>79</v>
      </c>
      <c r="AY394" s="21" t="s">
        <v>174</v>
      </c>
      <c r="BE394" s="188">
        <f>IF(N394="základní",J394,0)</f>
        <v>0</v>
      </c>
      <c r="BF394" s="188">
        <f>IF(N394="snížená",J394,0)</f>
        <v>0</v>
      </c>
      <c r="BG394" s="188">
        <f>IF(N394="zákl. přenesená",J394,0)</f>
        <v>0</v>
      </c>
      <c r="BH394" s="188">
        <f>IF(N394="sníž. přenesená",J394,0)</f>
        <v>0</v>
      </c>
      <c r="BI394" s="188">
        <f>IF(N394="nulová",J394,0)</f>
        <v>0</v>
      </c>
      <c r="BJ394" s="21" t="s">
        <v>79</v>
      </c>
      <c r="BK394" s="188">
        <f>ROUND(I394*H394,2)</f>
        <v>0</v>
      </c>
      <c r="BL394" s="21" t="s">
        <v>2198</v>
      </c>
      <c r="BM394" s="187" t="s">
        <v>2199</v>
      </c>
    </row>
    <row r="395" s="15" customFormat="1">
      <c r="A395" s="15"/>
      <c r="B395" s="210"/>
      <c r="C395" s="15"/>
      <c r="D395" s="189" t="s">
        <v>184</v>
      </c>
      <c r="E395" s="211" t="s">
        <v>3</v>
      </c>
      <c r="F395" s="212" t="s">
        <v>2200</v>
      </c>
      <c r="G395" s="15"/>
      <c r="H395" s="211" t="s">
        <v>3</v>
      </c>
      <c r="I395" s="213"/>
      <c r="J395" s="15"/>
      <c r="K395" s="15"/>
      <c r="L395" s="210"/>
      <c r="M395" s="214"/>
      <c r="N395" s="215"/>
      <c r="O395" s="215"/>
      <c r="P395" s="215"/>
      <c r="Q395" s="215"/>
      <c r="R395" s="215"/>
      <c r="S395" s="215"/>
      <c r="T395" s="216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11" t="s">
        <v>184</v>
      </c>
      <c r="AU395" s="211" t="s">
        <v>79</v>
      </c>
      <c r="AV395" s="15" t="s">
        <v>79</v>
      </c>
      <c r="AW395" s="15" t="s">
        <v>33</v>
      </c>
      <c r="AX395" s="15" t="s">
        <v>72</v>
      </c>
      <c r="AY395" s="211" t="s">
        <v>174</v>
      </c>
    </row>
    <row r="396" s="15" customFormat="1">
      <c r="A396" s="15"/>
      <c r="B396" s="210"/>
      <c r="C396" s="15"/>
      <c r="D396" s="189" t="s">
        <v>184</v>
      </c>
      <c r="E396" s="211" t="s">
        <v>3</v>
      </c>
      <c r="F396" s="212" t="s">
        <v>2201</v>
      </c>
      <c r="G396" s="15"/>
      <c r="H396" s="211" t="s">
        <v>3</v>
      </c>
      <c r="I396" s="213"/>
      <c r="J396" s="15"/>
      <c r="K396" s="15"/>
      <c r="L396" s="210"/>
      <c r="M396" s="214"/>
      <c r="N396" s="215"/>
      <c r="O396" s="215"/>
      <c r="P396" s="215"/>
      <c r="Q396" s="215"/>
      <c r="R396" s="215"/>
      <c r="S396" s="215"/>
      <c r="T396" s="216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11" t="s">
        <v>184</v>
      </c>
      <c r="AU396" s="211" t="s">
        <v>79</v>
      </c>
      <c r="AV396" s="15" t="s">
        <v>79</v>
      </c>
      <c r="AW396" s="15" t="s">
        <v>33</v>
      </c>
      <c r="AX396" s="15" t="s">
        <v>72</v>
      </c>
      <c r="AY396" s="211" t="s">
        <v>174</v>
      </c>
    </row>
    <row r="397" s="13" customFormat="1">
      <c r="A397" s="13"/>
      <c r="B397" s="194"/>
      <c r="C397" s="13"/>
      <c r="D397" s="189" t="s">
        <v>184</v>
      </c>
      <c r="E397" s="195" t="s">
        <v>3</v>
      </c>
      <c r="F397" s="196" t="s">
        <v>709</v>
      </c>
      <c r="G397" s="13"/>
      <c r="H397" s="197">
        <v>50</v>
      </c>
      <c r="I397" s="198"/>
      <c r="J397" s="13"/>
      <c r="K397" s="13"/>
      <c r="L397" s="194"/>
      <c r="M397" s="199"/>
      <c r="N397" s="200"/>
      <c r="O397" s="200"/>
      <c r="P397" s="200"/>
      <c r="Q397" s="200"/>
      <c r="R397" s="200"/>
      <c r="S397" s="200"/>
      <c r="T397" s="20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195" t="s">
        <v>184</v>
      </c>
      <c r="AU397" s="195" t="s">
        <v>79</v>
      </c>
      <c r="AV397" s="13" t="s">
        <v>81</v>
      </c>
      <c r="AW397" s="13" t="s">
        <v>33</v>
      </c>
      <c r="AX397" s="13" t="s">
        <v>72</v>
      </c>
      <c r="AY397" s="195" t="s">
        <v>174</v>
      </c>
    </row>
    <row r="398" s="14" customFormat="1">
      <c r="A398" s="14"/>
      <c r="B398" s="202"/>
      <c r="C398" s="14"/>
      <c r="D398" s="189" t="s">
        <v>184</v>
      </c>
      <c r="E398" s="203" t="s">
        <v>3</v>
      </c>
      <c r="F398" s="204" t="s">
        <v>187</v>
      </c>
      <c r="G398" s="14"/>
      <c r="H398" s="205">
        <v>50</v>
      </c>
      <c r="I398" s="206"/>
      <c r="J398" s="14"/>
      <c r="K398" s="14"/>
      <c r="L398" s="202"/>
      <c r="M398" s="207"/>
      <c r="N398" s="208"/>
      <c r="O398" s="208"/>
      <c r="P398" s="208"/>
      <c r="Q398" s="208"/>
      <c r="R398" s="208"/>
      <c r="S398" s="208"/>
      <c r="T398" s="209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03" t="s">
        <v>184</v>
      </c>
      <c r="AU398" s="203" t="s">
        <v>79</v>
      </c>
      <c r="AV398" s="14" t="s">
        <v>111</v>
      </c>
      <c r="AW398" s="14" t="s">
        <v>33</v>
      </c>
      <c r="AX398" s="14" t="s">
        <v>79</v>
      </c>
      <c r="AY398" s="203" t="s">
        <v>174</v>
      </c>
    </row>
    <row r="399" s="12" customFormat="1" ht="25.92" customHeight="1">
      <c r="A399" s="12"/>
      <c r="B399" s="162"/>
      <c r="C399" s="12"/>
      <c r="D399" s="163" t="s">
        <v>71</v>
      </c>
      <c r="E399" s="164" t="s">
        <v>913</v>
      </c>
      <c r="F399" s="164" t="s">
        <v>914</v>
      </c>
      <c r="G399" s="12"/>
      <c r="H399" s="12"/>
      <c r="I399" s="165"/>
      <c r="J399" s="166">
        <f>BK399</f>
        <v>0</v>
      </c>
      <c r="K399" s="12"/>
      <c r="L399" s="162"/>
      <c r="M399" s="167"/>
      <c r="N399" s="168"/>
      <c r="O399" s="168"/>
      <c r="P399" s="169">
        <f>P400+P404+P407</f>
        <v>0</v>
      </c>
      <c r="Q399" s="168"/>
      <c r="R399" s="169">
        <f>R400+R404+R407</f>
        <v>0</v>
      </c>
      <c r="S399" s="168"/>
      <c r="T399" s="170">
        <f>T400+T404+T407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163" t="s">
        <v>203</v>
      </c>
      <c r="AT399" s="171" t="s">
        <v>71</v>
      </c>
      <c r="AU399" s="171" t="s">
        <v>72</v>
      </c>
      <c r="AY399" s="163" t="s">
        <v>174</v>
      </c>
      <c r="BK399" s="172">
        <f>BK400+BK404+BK407</f>
        <v>0</v>
      </c>
    </row>
    <row r="400" s="12" customFormat="1" ht="22.8" customHeight="1">
      <c r="A400" s="12"/>
      <c r="B400" s="162"/>
      <c r="C400" s="12"/>
      <c r="D400" s="163" t="s">
        <v>71</v>
      </c>
      <c r="E400" s="173" t="s">
        <v>915</v>
      </c>
      <c r="F400" s="173" t="s">
        <v>916</v>
      </c>
      <c r="G400" s="12"/>
      <c r="H400" s="12"/>
      <c r="I400" s="165"/>
      <c r="J400" s="174">
        <f>BK400</f>
        <v>0</v>
      </c>
      <c r="K400" s="12"/>
      <c r="L400" s="162"/>
      <c r="M400" s="167"/>
      <c r="N400" s="168"/>
      <c r="O400" s="168"/>
      <c r="P400" s="169">
        <f>SUM(P401:P403)</f>
        <v>0</v>
      </c>
      <c r="Q400" s="168"/>
      <c r="R400" s="169">
        <f>SUM(R401:R403)</f>
        <v>0</v>
      </c>
      <c r="S400" s="168"/>
      <c r="T400" s="170">
        <f>SUM(T401:T403)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163" t="s">
        <v>203</v>
      </c>
      <c r="AT400" s="171" t="s">
        <v>71</v>
      </c>
      <c r="AU400" s="171" t="s">
        <v>79</v>
      </c>
      <c r="AY400" s="163" t="s">
        <v>174</v>
      </c>
      <c r="BK400" s="172">
        <f>SUM(BK401:BK403)</f>
        <v>0</v>
      </c>
    </row>
    <row r="401" s="2" customFormat="1" ht="16.5" customHeight="1">
      <c r="A401" s="40"/>
      <c r="B401" s="175"/>
      <c r="C401" s="176" t="s">
        <v>2202</v>
      </c>
      <c r="D401" s="176" t="s">
        <v>176</v>
      </c>
      <c r="E401" s="177" t="s">
        <v>1464</v>
      </c>
      <c r="F401" s="178" t="s">
        <v>1465</v>
      </c>
      <c r="G401" s="179" t="s">
        <v>2203</v>
      </c>
      <c r="H401" s="180">
        <v>1</v>
      </c>
      <c r="I401" s="181"/>
      <c r="J401" s="182">
        <f>ROUND(I401*H401,2)</f>
        <v>0</v>
      </c>
      <c r="K401" s="178" t="s">
        <v>3</v>
      </c>
      <c r="L401" s="41"/>
      <c r="M401" s="183" t="s">
        <v>3</v>
      </c>
      <c r="N401" s="184" t="s">
        <v>43</v>
      </c>
      <c r="O401" s="74"/>
      <c r="P401" s="185">
        <f>O401*H401</f>
        <v>0</v>
      </c>
      <c r="Q401" s="185">
        <v>0</v>
      </c>
      <c r="R401" s="185">
        <f>Q401*H401</f>
        <v>0</v>
      </c>
      <c r="S401" s="185">
        <v>0</v>
      </c>
      <c r="T401" s="186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187" t="s">
        <v>111</v>
      </c>
      <c r="AT401" s="187" t="s">
        <v>176</v>
      </c>
      <c r="AU401" s="187" t="s">
        <v>81</v>
      </c>
      <c r="AY401" s="21" t="s">
        <v>174</v>
      </c>
      <c r="BE401" s="188">
        <f>IF(N401="základní",J401,0)</f>
        <v>0</v>
      </c>
      <c r="BF401" s="188">
        <f>IF(N401="snížená",J401,0)</f>
        <v>0</v>
      </c>
      <c r="BG401" s="188">
        <f>IF(N401="zákl. přenesená",J401,0)</f>
        <v>0</v>
      </c>
      <c r="BH401" s="188">
        <f>IF(N401="sníž. přenesená",J401,0)</f>
        <v>0</v>
      </c>
      <c r="BI401" s="188">
        <f>IF(N401="nulová",J401,0)</f>
        <v>0</v>
      </c>
      <c r="BJ401" s="21" t="s">
        <v>79</v>
      </c>
      <c r="BK401" s="188">
        <f>ROUND(I401*H401,2)</f>
        <v>0</v>
      </c>
      <c r="BL401" s="21" t="s">
        <v>111</v>
      </c>
      <c r="BM401" s="187" t="s">
        <v>2204</v>
      </c>
    </row>
    <row r="402" s="2" customFormat="1" ht="24.15" customHeight="1">
      <c r="A402" s="40"/>
      <c r="B402" s="175"/>
      <c r="C402" s="176" t="s">
        <v>2205</v>
      </c>
      <c r="D402" s="176" t="s">
        <v>176</v>
      </c>
      <c r="E402" s="177" t="s">
        <v>1470</v>
      </c>
      <c r="F402" s="178" t="s">
        <v>1471</v>
      </c>
      <c r="G402" s="179" t="s">
        <v>2206</v>
      </c>
      <c r="H402" s="180">
        <v>1</v>
      </c>
      <c r="I402" s="181"/>
      <c r="J402" s="182">
        <f>ROUND(I402*H402,2)</f>
        <v>0</v>
      </c>
      <c r="K402" s="178" t="s">
        <v>3</v>
      </c>
      <c r="L402" s="41"/>
      <c r="M402" s="183" t="s">
        <v>3</v>
      </c>
      <c r="N402" s="184" t="s">
        <v>43</v>
      </c>
      <c r="O402" s="74"/>
      <c r="P402" s="185">
        <f>O402*H402</f>
        <v>0</v>
      </c>
      <c r="Q402" s="185">
        <v>0</v>
      </c>
      <c r="R402" s="185">
        <f>Q402*H402</f>
        <v>0</v>
      </c>
      <c r="S402" s="185">
        <v>0</v>
      </c>
      <c r="T402" s="18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187" t="s">
        <v>111</v>
      </c>
      <c r="AT402" s="187" t="s">
        <v>176</v>
      </c>
      <c r="AU402" s="187" t="s">
        <v>81</v>
      </c>
      <c r="AY402" s="21" t="s">
        <v>174</v>
      </c>
      <c r="BE402" s="188">
        <f>IF(N402="základní",J402,0)</f>
        <v>0</v>
      </c>
      <c r="BF402" s="188">
        <f>IF(N402="snížená",J402,0)</f>
        <v>0</v>
      </c>
      <c r="BG402" s="188">
        <f>IF(N402="zákl. přenesená",J402,0)</f>
        <v>0</v>
      </c>
      <c r="BH402" s="188">
        <f>IF(N402="sníž. přenesená",J402,0)</f>
        <v>0</v>
      </c>
      <c r="BI402" s="188">
        <f>IF(N402="nulová",J402,0)</f>
        <v>0</v>
      </c>
      <c r="BJ402" s="21" t="s">
        <v>79</v>
      </c>
      <c r="BK402" s="188">
        <f>ROUND(I402*H402,2)</f>
        <v>0</v>
      </c>
      <c r="BL402" s="21" t="s">
        <v>111</v>
      </c>
      <c r="BM402" s="187" t="s">
        <v>2207</v>
      </c>
    </row>
    <row r="403" s="2" customFormat="1" ht="16.5" customHeight="1">
      <c r="A403" s="40"/>
      <c r="B403" s="175"/>
      <c r="C403" s="176" t="s">
        <v>2208</v>
      </c>
      <c r="D403" s="176" t="s">
        <v>176</v>
      </c>
      <c r="E403" s="177" t="s">
        <v>1474</v>
      </c>
      <c r="F403" s="178" t="s">
        <v>1475</v>
      </c>
      <c r="G403" s="179" t="s">
        <v>2203</v>
      </c>
      <c r="H403" s="180">
        <v>1</v>
      </c>
      <c r="I403" s="181"/>
      <c r="J403" s="182">
        <f>ROUND(I403*H403,2)</f>
        <v>0</v>
      </c>
      <c r="K403" s="178" t="s">
        <v>3</v>
      </c>
      <c r="L403" s="41"/>
      <c r="M403" s="183" t="s">
        <v>3</v>
      </c>
      <c r="N403" s="184" t="s">
        <v>43</v>
      </c>
      <c r="O403" s="74"/>
      <c r="P403" s="185">
        <f>O403*H403</f>
        <v>0</v>
      </c>
      <c r="Q403" s="185">
        <v>0</v>
      </c>
      <c r="R403" s="185">
        <f>Q403*H403</f>
        <v>0</v>
      </c>
      <c r="S403" s="185">
        <v>0</v>
      </c>
      <c r="T403" s="18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187" t="s">
        <v>111</v>
      </c>
      <c r="AT403" s="187" t="s">
        <v>176</v>
      </c>
      <c r="AU403" s="187" t="s">
        <v>81</v>
      </c>
      <c r="AY403" s="21" t="s">
        <v>174</v>
      </c>
      <c r="BE403" s="188">
        <f>IF(N403="základní",J403,0)</f>
        <v>0</v>
      </c>
      <c r="BF403" s="188">
        <f>IF(N403="snížená",J403,0)</f>
        <v>0</v>
      </c>
      <c r="BG403" s="188">
        <f>IF(N403="zákl. přenesená",J403,0)</f>
        <v>0</v>
      </c>
      <c r="BH403" s="188">
        <f>IF(N403="sníž. přenesená",J403,0)</f>
        <v>0</v>
      </c>
      <c r="BI403" s="188">
        <f>IF(N403="nulová",J403,0)</f>
        <v>0</v>
      </c>
      <c r="BJ403" s="21" t="s">
        <v>79</v>
      </c>
      <c r="BK403" s="188">
        <f>ROUND(I403*H403,2)</f>
        <v>0</v>
      </c>
      <c r="BL403" s="21" t="s">
        <v>111</v>
      </c>
      <c r="BM403" s="187" t="s">
        <v>2209</v>
      </c>
    </row>
    <row r="404" s="12" customFormat="1" ht="22.8" customHeight="1">
      <c r="A404" s="12"/>
      <c r="B404" s="162"/>
      <c r="C404" s="12"/>
      <c r="D404" s="163" t="s">
        <v>71</v>
      </c>
      <c r="E404" s="173" t="s">
        <v>932</v>
      </c>
      <c r="F404" s="173" t="s">
        <v>933</v>
      </c>
      <c r="G404" s="12"/>
      <c r="H404" s="12"/>
      <c r="I404" s="165"/>
      <c r="J404" s="174">
        <f>BK404</f>
        <v>0</v>
      </c>
      <c r="K404" s="12"/>
      <c r="L404" s="162"/>
      <c r="M404" s="167"/>
      <c r="N404" s="168"/>
      <c r="O404" s="168"/>
      <c r="P404" s="169">
        <f>SUM(P405:P406)</f>
        <v>0</v>
      </c>
      <c r="Q404" s="168"/>
      <c r="R404" s="169">
        <f>SUM(R405:R406)</f>
        <v>0</v>
      </c>
      <c r="S404" s="168"/>
      <c r="T404" s="170">
        <f>SUM(T405:T406)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163" t="s">
        <v>203</v>
      </c>
      <c r="AT404" s="171" t="s">
        <v>71</v>
      </c>
      <c r="AU404" s="171" t="s">
        <v>79</v>
      </c>
      <c r="AY404" s="163" t="s">
        <v>174</v>
      </c>
      <c r="BK404" s="172">
        <f>SUM(BK405:BK406)</f>
        <v>0</v>
      </c>
    </row>
    <row r="405" s="2" customFormat="1">
      <c r="A405" s="40"/>
      <c r="B405" s="175"/>
      <c r="C405" s="176" t="s">
        <v>2210</v>
      </c>
      <c r="D405" s="176" t="s">
        <v>176</v>
      </c>
      <c r="E405" s="177" t="s">
        <v>935</v>
      </c>
      <c r="F405" s="178" t="s">
        <v>2211</v>
      </c>
      <c r="G405" s="179" t="s">
        <v>2203</v>
      </c>
      <c r="H405" s="180">
        <v>1</v>
      </c>
      <c r="I405" s="181"/>
      <c r="J405" s="182">
        <f>ROUND(I405*H405,2)</f>
        <v>0</v>
      </c>
      <c r="K405" s="178" t="s">
        <v>3</v>
      </c>
      <c r="L405" s="41"/>
      <c r="M405" s="183" t="s">
        <v>3</v>
      </c>
      <c r="N405" s="184" t="s">
        <v>43</v>
      </c>
      <c r="O405" s="74"/>
      <c r="P405" s="185">
        <f>O405*H405</f>
        <v>0</v>
      </c>
      <c r="Q405" s="185">
        <v>0</v>
      </c>
      <c r="R405" s="185">
        <f>Q405*H405</f>
        <v>0</v>
      </c>
      <c r="S405" s="185">
        <v>0</v>
      </c>
      <c r="T405" s="18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187" t="s">
        <v>111</v>
      </c>
      <c r="AT405" s="187" t="s">
        <v>176</v>
      </c>
      <c r="AU405" s="187" t="s">
        <v>81</v>
      </c>
      <c r="AY405" s="21" t="s">
        <v>174</v>
      </c>
      <c r="BE405" s="188">
        <f>IF(N405="základní",J405,0)</f>
        <v>0</v>
      </c>
      <c r="BF405" s="188">
        <f>IF(N405="snížená",J405,0)</f>
        <v>0</v>
      </c>
      <c r="BG405" s="188">
        <f>IF(N405="zákl. přenesená",J405,0)</f>
        <v>0</v>
      </c>
      <c r="BH405" s="188">
        <f>IF(N405="sníž. přenesená",J405,0)</f>
        <v>0</v>
      </c>
      <c r="BI405" s="188">
        <f>IF(N405="nulová",J405,0)</f>
        <v>0</v>
      </c>
      <c r="BJ405" s="21" t="s">
        <v>79</v>
      </c>
      <c r="BK405" s="188">
        <f>ROUND(I405*H405,2)</f>
        <v>0</v>
      </c>
      <c r="BL405" s="21" t="s">
        <v>111</v>
      </c>
      <c r="BM405" s="187" t="s">
        <v>2212</v>
      </c>
    </row>
    <row r="406" s="2" customFormat="1" ht="16.5" customHeight="1">
      <c r="A406" s="40"/>
      <c r="B406" s="175"/>
      <c r="C406" s="176" t="s">
        <v>2213</v>
      </c>
      <c r="D406" s="176" t="s">
        <v>176</v>
      </c>
      <c r="E406" s="177" t="s">
        <v>2214</v>
      </c>
      <c r="F406" s="178" t="s">
        <v>2215</v>
      </c>
      <c r="G406" s="179" t="s">
        <v>2203</v>
      </c>
      <c r="H406" s="180">
        <v>1</v>
      </c>
      <c r="I406" s="181"/>
      <c r="J406" s="182">
        <f>ROUND(I406*H406,2)</f>
        <v>0</v>
      </c>
      <c r="K406" s="178" t="s">
        <v>3</v>
      </c>
      <c r="L406" s="41"/>
      <c r="M406" s="183" t="s">
        <v>3</v>
      </c>
      <c r="N406" s="184" t="s">
        <v>43</v>
      </c>
      <c r="O406" s="74"/>
      <c r="P406" s="185">
        <f>O406*H406</f>
        <v>0</v>
      </c>
      <c r="Q406" s="185">
        <v>0</v>
      </c>
      <c r="R406" s="185">
        <f>Q406*H406</f>
        <v>0</v>
      </c>
      <c r="S406" s="185">
        <v>0</v>
      </c>
      <c r="T406" s="18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187" t="s">
        <v>111</v>
      </c>
      <c r="AT406" s="187" t="s">
        <v>176</v>
      </c>
      <c r="AU406" s="187" t="s">
        <v>81</v>
      </c>
      <c r="AY406" s="21" t="s">
        <v>174</v>
      </c>
      <c r="BE406" s="188">
        <f>IF(N406="základní",J406,0)</f>
        <v>0</v>
      </c>
      <c r="BF406" s="188">
        <f>IF(N406="snížená",J406,0)</f>
        <v>0</v>
      </c>
      <c r="BG406" s="188">
        <f>IF(N406="zákl. přenesená",J406,0)</f>
        <v>0</v>
      </c>
      <c r="BH406" s="188">
        <f>IF(N406="sníž. přenesená",J406,0)</f>
        <v>0</v>
      </c>
      <c r="BI406" s="188">
        <f>IF(N406="nulová",J406,0)</f>
        <v>0</v>
      </c>
      <c r="BJ406" s="21" t="s">
        <v>79</v>
      </c>
      <c r="BK406" s="188">
        <f>ROUND(I406*H406,2)</f>
        <v>0</v>
      </c>
      <c r="BL406" s="21" t="s">
        <v>111</v>
      </c>
      <c r="BM406" s="187" t="s">
        <v>2216</v>
      </c>
    </row>
    <row r="407" s="12" customFormat="1" ht="22.8" customHeight="1">
      <c r="A407" s="12"/>
      <c r="B407" s="162"/>
      <c r="C407" s="12"/>
      <c r="D407" s="163" t="s">
        <v>71</v>
      </c>
      <c r="E407" s="173" t="s">
        <v>941</v>
      </c>
      <c r="F407" s="173" t="s">
        <v>942</v>
      </c>
      <c r="G407" s="12"/>
      <c r="H407" s="12"/>
      <c r="I407" s="165"/>
      <c r="J407" s="174">
        <f>BK407</f>
        <v>0</v>
      </c>
      <c r="K407" s="12"/>
      <c r="L407" s="162"/>
      <c r="M407" s="167"/>
      <c r="N407" s="168"/>
      <c r="O407" s="168"/>
      <c r="P407" s="169">
        <f>P408</f>
        <v>0</v>
      </c>
      <c r="Q407" s="168"/>
      <c r="R407" s="169">
        <f>R408</f>
        <v>0</v>
      </c>
      <c r="S407" s="168"/>
      <c r="T407" s="170">
        <f>T408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163" t="s">
        <v>203</v>
      </c>
      <c r="AT407" s="171" t="s">
        <v>71</v>
      </c>
      <c r="AU407" s="171" t="s">
        <v>79</v>
      </c>
      <c r="AY407" s="163" t="s">
        <v>174</v>
      </c>
      <c r="BK407" s="172">
        <f>BK408</f>
        <v>0</v>
      </c>
    </row>
    <row r="408" s="2" customFormat="1">
      <c r="A408" s="40"/>
      <c r="B408" s="175"/>
      <c r="C408" s="176" t="s">
        <v>2217</v>
      </c>
      <c r="D408" s="176" t="s">
        <v>176</v>
      </c>
      <c r="E408" s="177" t="s">
        <v>944</v>
      </c>
      <c r="F408" s="178" t="s">
        <v>2218</v>
      </c>
      <c r="G408" s="179" t="s">
        <v>2203</v>
      </c>
      <c r="H408" s="180">
        <v>1</v>
      </c>
      <c r="I408" s="181"/>
      <c r="J408" s="182">
        <f>ROUND(I408*H408,2)</f>
        <v>0</v>
      </c>
      <c r="K408" s="178" t="s">
        <v>3</v>
      </c>
      <c r="L408" s="41"/>
      <c r="M408" s="235" t="s">
        <v>3</v>
      </c>
      <c r="N408" s="236" t="s">
        <v>43</v>
      </c>
      <c r="O408" s="237"/>
      <c r="P408" s="238">
        <f>O408*H408</f>
        <v>0</v>
      </c>
      <c r="Q408" s="238">
        <v>0</v>
      </c>
      <c r="R408" s="238">
        <f>Q408*H408</f>
        <v>0</v>
      </c>
      <c r="S408" s="238">
        <v>0</v>
      </c>
      <c r="T408" s="23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187" t="s">
        <v>111</v>
      </c>
      <c r="AT408" s="187" t="s">
        <v>176</v>
      </c>
      <c r="AU408" s="187" t="s">
        <v>81</v>
      </c>
      <c r="AY408" s="21" t="s">
        <v>174</v>
      </c>
      <c r="BE408" s="188">
        <f>IF(N408="základní",J408,0)</f>
        <v>0</v>
      </c>
      <c r="BF408" s="188">
        <f>IF(N408="snížená",J408,0)</f>
        <v>0</v>
      </c>
      <c r="BG408" s="188">
        <f>IF(N408="zákl. přenesená",J408,0)</f>
        <v>0</v>
      </c>
      <c r="BH408" s="188">
        <f>IF(N408="sníž. přenesená",J408,0)</f>
        <v>0</v>
      </c>
      <c r="BI408" s="188">
        <f>IF(N408="nulová",J408,0)</f>
        <v>0</v>
      </c>
      <c r="BJ408" s="21" t="s">
        <v>79</v>
      </c>
      <c r="BK408" s="188">
        <f>ROUND(I408*H408,2)</f>
        <v>0</v>
      </c>
      <c r="BL408" s="21" t="s">
        <v>111</v>
      </c>
      <c r="BM408" s="187" t="s">
        <v>2219</v>
      </c>
    </row>
    <row r="409" s="2" customFormat="1" ht="6.96" customHeight="1">
      <c r="A409" s="40"/>
      <c r="B409" s="57"/>
      <c r="C409" s="58"/>
      <c r="D409" s="58"/>
      <c r="E409" s="58"/>
      <c r="F409" s="58"/>
      <c r="G409" s="58"/>
      <c r="H409" s="58"/>
      <c r="I409" s="58"/>
      <c r="J409" s="58"/>
      <c r="K409" s="58"/>
      <c r="L409" s="41"/>
      <c r="M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</row>
  </sheetData>
  <autoFilter ref="C113:K40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100:H100"/>
    <mergeCell ref="E104:H104"/>
    <mergeCell ref="E102:H102"/>
    <mergeCell ref="E106:H10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20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115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4"/>
      <c r="AT3" s="21" t="s">
        <v>81</v>
      </c>
    </row>
    <row r="4" s="1" customFormat="1" ht="24.96" customHeight="1">
      <c r="B4" s="24"/>
      <c r="D4" s="25" t="s">
        <v>133</v>
      </c>
      <c r="L4" s="24"/>
      <c r="M4" s="125" t="s">
        <v>11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34" t="s">
        <v>17</v>
      </c>
      <c r="L6" s="24"/>
    </row>
    <row r="7" s="1" customFormat="1" ht="16.5" customHeight="1">
      <c r="B7" s="24"/>
      <c r="E7" s="126" t="str">
        <f>'Rekapitulace stavby'!K6</f>
        <v>Žireč - Kanalizace a čistírna odpadních vod, přípojky splaškové kanalizace</v>
      </c>
      <c r="F7" s="34"/>
      <c r="G7" s="34"/>
      <c r="H7" s="34"/>
      <c r="L7" s="24"/>
    </row>
    <row r="8">
      <c r="B8" s="24"/>
      <c r="D8" s="34" t="s">
        <v>134</v>
      </c>
      <c r="L8" s="24"/>
    </row>
    <row r="9" s="1" customFormat="1" ht="16.5" customHeight="1">
      <c r="B9" s="24"/>
      <c r="E9" s="126" t="s">
        <v>135</v>
      </c>
      <c r="F9" s="1"/>
      <c r="G9" s="1"/>
      <c r="H9" s="1"/>
      <c r="L9" s="24"/>
    </row>
    <row r="10" s="1" customFormat="1" ht="12" customHeight="1">
      <c r="B10" s="24"/>
      <c r="D10" s="34" t="s">
        <v>136</v>
      </c>
      <c r="L10" s="24"/>
    </row>
    <row r="11" s="2" customFormat="1" ht="16.5" customHeight="1">
      <c r="A11" s="40"/>
      <c r="B11" s="41"/>
      <c r="C11" s="40"/>
      <c r="D11" s="40"/>
      <c r="E11" s="127" t="s">
        <v>1713</v>
      </c>
      <c r="F11" s="40"/>
      <c r="G11" s="40"/>
      <c r="H11" s="40"/>
      <c r="I11" s="40"/>
      <c r="J11" s="40"/>
      <c r="K11" s="40"/>
      <c r="L11" s="12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4" t="s">
        <v>1714</v>
      </c>
      <c r="E12" s="40"/>
      <c r="F12" s="40"/>
      <c r="G12" s="40"/>
      <c r="H12" s="40"/>
      <c r="I12" s="40"/>
      <c r="J12" s="40"/>
      <c r="K12" s="40"/>
      <c r="L12" s="12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1"/>
      <c r="C13" s="40"/>
      <c r="D13" s="40"/>
      <c r="E13" s="64" t="s">
        <v>2220</v>
      </c>
      <c r="F13" s="40"/>
      <c r="G13" s="40"/>
      <c r="H13" s="40"/>
      <c r="I13" s="40"/>
      <c r="J13" s="40"/>
      <c r="K13" s="40"/>
      <c r="L13" s="12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1"/>
      <c r="C14" s="40"/>
      <c r="D14" s="40"/>
      <c r="E14" s="40"/>
      <c r="F14" s="40"/>
      <c r="G14" s="40"/>
      <c r="H14" s="40"/>
      <c r="I14" s="40"/>
      <c r="J14" s="40"/>
      <c r="K14" s="40"/>
      <c r="L14" s="12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1"/>
      <c r="C15" s="40"/>
      <c r="D15" s="34" t="s">
        <v>19</v>
      </c>
      <c r="E15" s="40"/>
      <c r="F15" s="29" t="s">
        <v>3</v>
      </c>
      <c r="G15" s="40"/>
      <c r="H15" s="40"/>
      <c r="I15" s="34" t="s">
        <v>20</v>
      </c>
      <c r="J15" s="29" t="s">
        <v>3</v>
      </c>
      <c r="K15" s="40"/>
      <c r="L15" s="12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1"/>
      <c r="C16" s="40"/>
      <c r="D16" s="34" t="s">
        <v>21</v>
      </c>
      <c r="E16" s="40"/>
      <c r="F16" s="29" t="s">
        <v>22</v>
      </c>
      <c r="G16" s="40"/>
      <c r="H16" s="40"/>
      <c r="I16" s="34" t="s">
        <v>23</v>
      </c>
      <c r="J16" s="66" t="str">
        <f>'Rekapitulace stavby'!AN8</f>
        <v>3. 1. 2021</v>
      </c>
      <c r="K16" s="40"/>
      <c r="L16" s="12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1"/>
      <c r="C17" s="40"/>
      <c r="D17" s="40"/>
      <c r="E17" s="40"/>
      <c r="F17" s="40"/>
      <c r="G17" s="40"/>
      <c r="H17" s="40"/>
      <c r="I17" s="40"/>
      <c r="J17" s="40"/>
      <c r="K17" s="40"/>
      <c r="L17" s="12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1"/>
      <c r="C18" s="40"/>
      <c r="D18" s="34" t="s">
        <v>25</v>
      </c>
      <c r="E18" s="40"/>
      <c r="F18" s="40"/>
      <c r="G18" s="40"/>
      <c r="H18" s="40"/>
      <c r="I18" s="34" t="s">
        <v>26</v>
      </c>
      <c r="J18" s="29" t="s">
        <v>3</v>
      </c>
      <c r="K18" s="40"/>
      <c r="L18" s="12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1"/>
      <c r="C19" s="40"/>
      <c r="D19" s="40"/>
      <c r="E19" s="29" t="s">
        <v>27</v>
      </c>
      <c r="F19" s="40"/>
      <c r="G19" s="40"/>
      <c r="H19" s="40"/>
      <c r="I19" s="34" t="s">
        <v>28</v>
      </c>
      <c r="J19" s="29" t="s">
        <v>3</v>
      </c>
      <c r="K19" s="40"/>
      <c r="L19" s="12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1"/>
      <c r="C20" s="40"/>
      <c r="D20" s="40"/>
      <c r="E20" s="40"/>
      <c r="F20" s="40"/>
      <c r="G20" s="40"/>
      <c r="H20" s="40"/>
      <c r="I20" s="40"/>
      <c r="J20" s="40"/>
      <c r="K20" s="40"/>
      <c r="L20" s="12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1"/>
      <c r="C21" s="40"/>
      <c r="D21" s="34" t="s">
        <v>29</v>
      </c>
      <c r="E21" s="40"/>
      <c r="F21" s="40"/>
      <c r="G21" s="40"/>
      <c r="H21" s="40"/>
      <c r="I21" s="34" t="s">
        <v>26</v>
      </c>
      <c r="J21" s="35" t="str">
        <f>'Rekapitulace stavby'!AN13</f>
        <v>Vyplň údaj</v>
      </c>
      <c r="K21" s="40"/>
      <c r="L21" s="12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1"/>
      <c r="C22" s="40"/>
      <c r="D22" s="40"/>
      <c r="E22" s="35" t="str">
        <f>'Rekapitulace stavby'!E14</f>
        <v>Vyplň údaj</v>
      </c>
      <c r="F22" s="29"/>
      <c r="G22" s="29"/>
      <c r="H22" s="29"/>
      <c r="I22" s="34" t="s">
        <v>28</v>
      </c>
      <c r="J22" s="35" t="str">
        <f>'Rekapitulace stavby'!AN14</f>
        <v>Vyplň údaj</v>
      </c>
      <c r="K22" s="40"/>
      <c r="L22" s="12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1"/>
      <c r="C23" s="40"/>
      <c r="D23" s="40"/>
      <c r="E23" s="40"/>
      <c r="F23" s="40"/>
      <c r="G23" s="40"/>
      <c r="H23" s="40"/>
      <c r="I23" s="40"/>
      <c r="J23" s="40"/>
      <c r="K23" s="40"/>
      <c r="L23" s="12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1"/>
      <c r="C24" s="40"/>
      <c r="D24" s="34" t="s">
        <v>31</v>
      </c>
      <c r="E24" s="40"/>
      <c r="F24" s="40"/>
      <c r="G24" s="40"/>
      <c r="H24" s="40"/>
      <c r="I24" s="34" t="s">
        <v>26</v>
      </c>
      <c r="J24" s="29" t="s">
        <v>3</v>
      </c>
      <c r="K24" s="40"/>
      <c r="L24" s="12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1"/>
      <c r="C25" s="40"/>
      <c r="D25" s="40"/>
      <c r="E25" s="29" t="s">
        <v>32</v>
      </c>
      <c r="F25" s="40"/>
      <c r="G25" s="40"/>
      <c r="H25" s="40"/>
      <c r="I25" s="34" t="s">
        <v>28</v>
      </c>
      <c r="J25" s="29" t="s">
        <v>3</v>
      </c>
      <c r="K25" s="40"/>
      <c r="L25" s="12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1"/>
      <c r="C26" s="40"/>
      <c r="D26" s="40"/>
      <c r="E26" s="40"/>
      <c r="F26" s="40"/>
      <c r="G26" s="40"/>
      <c r="H26" s="40"/>
      <c r="I26" s="40"/>
      <c r="J26" s="40"/>
      <c r="K26" s="40"/>
      <c r="L26" s="12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1"/>
      <c r="C27" s="40"/>
      <c r="D27" s="34" t="s">
        <v>34</v>
      </c>
      <c r="E27" s="40"/>
      <c r="F27" s="40"/>
      <c r="G27" s="40"/>
      <c r="H27" s="40"/>
      <c r="I27" s="34" t="s">
        <v>26</v>
      </c>
      <c r="J27" s="29" t="s">
        <v>3</v>
      </c>
      <c r="K27" s="40"/>
      <c r="L27" s="12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1"/>
      <c r="C28" s="40"/>
      <c r="D28" s="40"/>
      <c r="E28" s="29" t="s">
        <v>35</v>
      </c>
      <c r="F28" s="40"/>
      <c r="G28" s="40"/>
      <c r="H28" s="40"/>
      <c r="I28" s="34" t="s">
        <v>28</v>
      </c>
      <c r="J28" s="29" t="s">
        <v>3</v>
      </c>
      <c r="K28" s="40"/>
      <c r="L28" s="12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12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1"/>
      <c r="C30" s="40"/>
      <c r="D30" s="34" t="s">
        <v>36</v>
      </c>
      <c r="E30" s="40"/>
      <c r="F30" s="40"/>
      <c r="G30" s="40"/>
      <c r="H30" s="40"/>
      <c r="I30" s="40"/>
      <c r="J30" s="40"/>
      <c r="K30" s="40"/>
      <c r="L30" s="12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29"/>
      <c r="B31" s="130"/>
      <c r="C31" s="129"/>
      <c r="D31" s="129"/>
      <c r="E31" s="38" t="s">
        <v>3</v>
      </c>
      <c r="F31" s="38"/>
      <c r="G31" s="38"/>
      <c r="H31" s="38"/>
      <c r="I31" s="129"/>
      <c r="J31" s="129"/>
      <c r="K31" s="129"/>
      <c r="L31" s="131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</row>
    <row r="32" s="2" customFormat="1" ht="6.96" customHeight="1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12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1"/>
      <c r="C33" s="40"/>
      <c r="D33" s="86"/>
      <c r="E33" s="86"/>
      <c r="F33" s="86"/>
      <c r="G33" s="86"/>
      <c r="H33" s="86"/>
      <c r="I33" s="86"/>
      <c r="J33" s="86"/>
      <c r="K33" s="86"/>
      <c r="L33" s="12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1"/>
      <c r="C34" s="40"/>
      <c r="D34" s="132" t="s">
        <v>38</v>
      </c>
      <c r="E34" s="40"/>
      <c r="F34" s="40"/>
      <c r="G34" s="40"/>
      <c r="H34" s="40"/>
      <c r="I34" s="40"/>
      <c r="J34" s="92">
        <f>ROUND(J103, 2)</f>
        <v>0</v>
      </c>
      <c r="K34" s="40"/>
      <c r="L34" s="12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1"/>
      <c r="C35" s="40"/>
      <c r="D35" s="86"/>
      <c r="E35" s="86"/>
      <c r="F35" s="86"/>
      <c r="G35" s="86"/>
      <c r="H35" s="86"/>
      <c r="I35" s="86"/>
      <c r="J35" s="86"/>
      <c r="K35" s="86"/>
      <c r="L35" s="12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1"/>
      <c r="C36" s="40"/>
      <c r="D36" s="40"/>
      <c r="E36" s="40"/>
      <c r="F36" s="45" t="s">
        <v>40</v>
      </c>
      <c r="G36" s="40"/>
      <c r="H36" s="40"/>
      <c r="I36" s="45" t="s">
        <v>39</v>
      </c>
      <c r="J36" s="45" t="s">
        <v>41</v>
      </c>
      <c r="K36" s="40"/>
      <c r="L36" s="12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1"/>
      <c r="C37" s="40"/>
      <c r="D37" s="127" t="s">
        <v>42</v>
      </c>
      <c r="E37" s="34" t="s">
        <v>43</v>
      </c>
      <c r="F37" s="133">
        <f>ROUND((SUM(BE103:BE269)),  2)</f>
        <v>0</v>
      </c>
      <c r="G37" s="40"/>
      <c r="H37" s="40"/>
      <c r="I37" s="134">
        <v>0.20999999999999999</v>
      </c>
      <c r="J37" s="133">
        <f>ROUND(((SUM(BE103:BE269))*I37),  2)</f>
        <v>0</v>
      </c>
      <c r="K37" s="40"/>
      <c r="L37" s="12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1"/>
      <c r="C38" s="40"/>
      <c r="D38" s="40"/>
      <c r="E38" s="34" t="s">
        <v>44</v>
      </c>
      <c r="F38" s="133">
        <f>ROUND((SUM(BF103:BF269)),  2)</f>
        <v>0</v>
      </c>
      <c r="G38" s="40"/>
      <c r="H38" s="40"/>
      <c r="I38" s="134">
        <v>0.14999999999999999</v>
      </c>
      <c r="J38" s="133">
        <f>ROUND(((SUM(BF103:BF269))*I38),  2)</f>
        <v>0</v>
      </c>
      <c r="K38" s="40"/>
      <c r="L38" s="12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1"/>
      <c r="C39" s="40"/>
      <c r="D39" s="40"/>
      <c r="E39" s="34" t="s">
        <v>45</v>
      </c>
      <c r="F39" s="133">
        <f>ROUND((SUM(BG103:BG269)),  2)</f>
        <v>0</v>
      </c>
      <c r="G39" s="40"/>
      <c r="H39" s="40"/>
      <c r="I39" s="134">
        <v>0.20999999999999999</v>
      </c>
      <c r="J39" s="133">
        <f>0</f>
        <v>0</v>
      </c>
      <c r="K39" s="40"/>
      <c r="L39" s="12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1"/>
      <c r="C40" s="40"/>
      <c r="D40" s="40"/>
      <c r="E40" s="34" t="s">
        <v>46</v>
      </c>
      <c r="F40" s="133">
        <f>ROUND((SUM(BH103:BH269)),  2)</f>
        <v>0</v>
      </c>
      <c r="G40" s="40"/>
      <c r="H40" s="40"/>
      <c r="I40" s="134">
        <v>0.14999999999999999</v>
      </c>
      <c r="J40" s="133">
        <f>0</f>
        <v>0</v>
      </c>
      <c r="K40" s="40"/>
      <c r="L40" s="12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1"/>
      <c r="C41" s="40"/>
      <c r="D41" s="40"/>
      <c r="E41" s="34" t="s">
        <v>47</v>
      </c>
      <c r="F41" s="133">
        <f>ROUND((SUM(BI103:BI269)),  2)</f>
        <v>0</v>
      </c>
      <c r="G41" s="40"/>
      <c r="H41" s="40"/>
      <c r="I41" s="134">
        <v>0</v>
      </c>
      <c r="J41" s="133">
        <f>0</f>
        <v>0</v>
      </c>
      <c r="K41" s="40"/>
      <c r="L41" s="12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12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1"/>
      <c r="C43" s="135"/>
      <c r="D43" s="136" t="s">
        <v>48</v>
      </c>
      <c r="E43" s="78"/>
      <c r="F43" s="78"/>
      <c r="G43" s="137" t="s">
        <v>49</v>
      </c>
      <c r="H43" s="138" t="s">
        <v>50</v>
      </c>
      <c r="I43" s="78"/>
      <c r="J43" s="139">
        <f>SUM(J34:J41)</f>
        <v>0</v>
      </c>
      <c r="K43" s="140"/>
      <c r="L43" s="12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2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59"/>
      <c r="C48" s="60"/>
      <c r="D48" s="60"/>
      <c r="E48" s="60"/>
      <c r="F48" s="60"/>
      <c r="G48" s="60"/>
      <c r="H48" s="60"/>
      <c r="I48" s="60"/>
      <c r="J48" s="60"/>
      <c r="K48" s="60"/>
      <c r="L48" s="12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140</v>
      </c>
      <c r="D49" s="40"/>
      <c r="E49" s="40"/>
      <c r="F49" s="40"/>
      <c r="G49" s="40"/>
      <c r="H49" s="40"/>
      <c r="I49" s="40"/>
      <c r="J49" s="40"/>
      <c r="K49" s="40"/>
      <c r="L49" s="12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12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17</v>
      </c>
      <c r="D51" s="40"/>
      <c r="E51" s="40"/>
      <c r="F51" s="40"/>
      <c r="G51" s="40"/>
      <c r="H51" s="40"/>
      <c r="I51" s="40"/>
      <c r="J51" s="40"/>
      <c r="K51" s="40"/>
      <c r="L51" s="12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0"/>
      <c r="D52" s="40"/>
      <c r="E52" s="126" t="str">
        <f>E7</f>
        <v>Žireč - Kanalizace a čistírna odpadních vod, přípojky splaškové kanalizace</v>
      </c>
      <c r="F52" s="34"/>
      <c r="G52" s="34"/>
      <c r="H52" s="34"/>
      <c r="I52" s="40"/>
      <c r="J52" s="40"/>
      <c r="K52" s="40"/>
      <c r="L52" s="12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4"/>
      <c r="C53" s="34" t="s">
        <v>134</v>
      </c>
      <c r="L53" s="24"/>
    </row>
    <row r="54" s="1" customFormat="1" ht="16.5" customHeight="1">
      <c r="B54" s="24"/>
      <c r="E54" s="126" t="s">
        <v>135</v>
      </c>
      <c r="F54" s="1"/>
      <c r="G54" s="1"/>
      <c r="H54" s="1"/>
      <c r="L54" s="24"/>
    </row>
    <row r="55" s="1" customFormat="1" ht="12" customHeight="1">
      <c r="B55" s="24"/>
      <c r="C55" s="34" t="s">
        <v>136</v>
      </c>
      <c r="L55" s="24"/>
    </row>
    <row r="56" s="2" customFormat="1" ht="16.5" customHeight="1">
      <c r="A56" s="40"/>
      <c r="B56" s="41"/>
      <c r="C56" s="40"/>
      <c r="D56" s="40"/>
      <c r="E56" s="127" t="s">
        <v>1713</v>
      </c>
      <c r="F56" s="40"/>
      <c r="G56" s="40"/>
      <c r="H56" s="40"/>
      <c r="I56" s="40"/>
      <c r="J56" s="40"/>
      <c r="K56" s="40"/>
      <c r="L56" s="12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1714</v>
      </c>
      <c r="D57" s="40"/>
      <c r="E57" s="40"/>
      <c r="F57" s="40"/>
      <c r="G57" s="40"/>
      <c r="H57" s="40"/>
      <c r="I57" s="40"/>
      <c r="J57" s="40"/>
      <c r="K57" s="40"/>
      <c r="L57" s="12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0"/>
      <c r="D58" s="40"/>
      <c r="E58" s="64" t="str">
        <f>E13</f>
        <v>D.1.SO.1.4 - ZDRAVOTNĚ TECHNICKÉ INSTALACE</v>
      </c>
      <c r="F58" s="40"/>
      <c r="G58" s="40"/>
      <c r="H58" s="40"/>
      <c r="I58" s="40"/>
      <c r="J58" s="40"/>
      <c r="K58" s="40"/>
      <c r="L58" s="12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12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0"/>
      <c r="E60" s="40"/>
      <c r="F60" s="29" t="str">
        <f>F16</f>
        <v>DVŮR KRÁLOVÉ NAD LABEM, MÍSTNÍ ČÁST ŽIREČ</v>
      </c>
      <c r="G60" s="40"/>
      <c r="H60" s="40"/>
      <c r="I60" s="34" t="s">
        <v>23</v>
      </c>
      <c r="J60" s="66" t="str">
        <f>IF(J16="","",J16)</f>
        <v>3. 1. 2021</v>
      </c>
      <c r="K60" s="40"/>
      <c r="L60" s="12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12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0"/>
      <c r="E62" s="40"/>
      <c r="F62" s="29" t="str">
        <f>E19</f>
        <v>Město Dvůr Králové, nám. T.G.Masaryka 38, 544 17</v>
      </c>
      <c r="G62" s="40"/>
      <c r="H62" s="40"/>
      <c r="I62" s="34" t="s">
        <v>31</v>
      </c>
      <c r="J62" s="38" t="str">
        <f>E25</f>
        <v>P-AQUA s.r.o., Jižní 870, 500 03 Hradec Králové</v>
      </c>
      <c r="K62" s="40"/>
      <c r="L62" s="12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0"/>
      <c r="E63" s="40"/>
      <c r="F63" s="29" t="str">
        <f>IF(E22="","",E22)</f>
        <v>Vyplň údaj</v>
      </c>
      <c r="G63" s="40"/>
      <c r="H63" s="40"/>
      <c r="I63" s="34" t="s">
        <v>34</v>
      </c>
      <c r="J63" s="38" t="str">
        <f>E28</f>
        <v>Ing. Tomáš Růžička, Ing. Luboš Kasper</v>
      </c>
      <c r="K63" s="40"/>
      <c r="L63" s="12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12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41" t="s">
        <v>141</v>
      </c>
      <c r="D65" s="135"/>
      <c r="E65" s="135"/>
      <c r="F65" s="135"/>
      <c r="G65" s="135"/>
      <c r="H65" s="135"/>
      <c r="I65" s="135"/>
      <c r="J65" s="142" t="s">
        <v>142</v>
      </c>
      <c r="K65" s="135"/>
      <c r="L65" s="12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12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43" t="s">
        <v>70</v>
      </c>
      <c r="D67" s="40"/>
      <c r="E67" s="40"/>
      <c r="F67" s="40"/>
      <c r="G67" s="40"/>
      <c r="H67" s="40"/>
      <c r="I67" s="40"/>
      <c r="J67" s="92">
        <f>J103</f>
        <v>0</v>
      </c>
      <c r="K67" s="40"/>
      <c r="L67" s="12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21" t="s">
        <v>143</v>
      </c>
    </row>
    <row r="68" s="9" customFormat="1" ht="24.96" customHeight="1">
      <c r="A68" s="9"/>
      <c r="B68" s="144"/>
      <c r="C68" s="9"/>
      <c r="D68" s="145" t="s">
        <v>144</v>
      </c>
      <c r="E68" s="146"/>
      <c r="F68" s="146"/>
      <c r="G68" s="146"/>
      <c r="H68" s="146"/>
      <c r="I68" s="146"/>
      <c r="J68" s="147">
        <f>J104</f>
        <v>0</v>
      </c>
      <c r="K68" s="9"/>
      <c r="L68" s="14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48"/>
      <c r="C69" s="10"/>
      <c r="D69" s="149" t="s">
        <v>145</v>
      </c>
      <c r="E69" s="150"/>
      <c r="F69" s="150"/>
      <c r="G69" s="150"/>
      <c r="H69" s="150"/>
      <c r="I69" s="150"/>
      <c r="J69" s="151">
        <f>J105</f>
        <v>0</v>
      </c>
      <c r="K69" s="10"/>
      <c r="L69" s="14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8"/>
      <c r="C70" s="10"/>
      <c r="D70" s="149" t="s">
        <v>147</v>
      </c>
      <c r="E70" s="150"/>
      <c r="F70" s="150"/>
      <c r="G70" s="150"/>
      <c r="H70" s="150"/>
      <c r="I70" s="150"/>
      <c r="J70" s="151">
        <f>J141</f>
        <v>0</v>
      </c>
      <c r="K70" s="10"/>
      <c r="L70" s="14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8"/>
      <c r="C71" s="10"/>
      <c r="D71" s="149" t="s">
        <v>149</v>
      </c>
      <c r="E71" s="150"/>
      <c r="F71" s="150"/>
      <c r="G71" s="150"/>
      <c r="H71" s="150"/>
      <c r="I71" s="150"/>
      <c r="J71" s="151">
        <f>J147</f>
        <v>0</v>
      </c>
      <c r="K71" s="10"/>
      <c r="L71" s="14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8"/>
      <c r="C72" s="10"/>
      <c r="D72" s="149" t="s">
        <v>152</v>
      </c>
      <c r="E72" s="150"/>
      <c r="F72" s="150"/>
      <c r="G72" s="150"/>
      <c r="H72" s="150"/>
      <c r="I72" s="150"/>
      <c r="J72" s="151">
        <f>J160</f>
        <v>0</v>
      </c>
      <c r="K72" s="10"/>
      <c r="L72" s="14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44"/>
      <c r="C73" s="9"/>
      <c r="D73" s="145" t="s">
        <v>1367</v>
      </c>
      <c r="E73" s="146"/>
      <c r="F73" s="146"/>
      <c r="G73" s="146"/>
      <c r="H73" s="146"/>
      <c r="I73" s="146"/>
      <c r="J73" s="147">
        <f>J162</f>
        <v>0</v>
      </c>
      <c r="K73" s="9"/>
      <c r="L73" s="144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48"/>
      <c r="C74" s="10"/>
      <c r="D74" s="149" t="s">
        <v>1719</v>
      </c>
      <c r="E74" s="150"/>
      <c r="F74" s="150"/>
      <c r="G74" s="150"/>
      <c r="H74" s="150"/>
      <c r="I74" s="150"/>
      <c r="J74" s="151">
        <f>J163</f>
        <v>0</v>
      </c>
      <c r="K74" s="10"/>
      <c r="L74" s="14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48"/>
      <c r="C75" s="10"/>
      <c r="D75" s="149" t="s">
        <v>1720</v>
      </c>
      <c r="E75" s="150"/>
      <c r="F75" s="150"/>
      <c r="G75" s="150"/>
      <c r="H75" s="150"/>
      <c r="I75" s="150"/>
      <c r="J75" s="151">
        <f>J173</f>
        <v>0</v>
      </c>
      <c r="K75" s="10"/>
      <c r="L75" s="14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48"/>
      <c r="C76" s="10"/>
      <c r="D76" s="149" t="s">
        <v>1479</v>
      </c>
      <c r="E76" s="150"/>
      <c r="F76" s="150"/>
      <c r="G76" s="150"/>
      <c r="H76" s="150"/>
      <c r="I76" s="150"/>
      <c r="J76" s="151">
        <f>J219</f>
        <v>0</v>
      </c>
      <c r="K76" s="10"/>
      <c r="L76" s="14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48"/>
      <c r="C77" s="10"/>
      <c r="D77" s="149" t="s">
        <v>2221</v>
      </c>
      <c r="E77" s="150"/>
      <c r="F77" s="150"/>
      <c r="G77" s="150"/>
      <c r="H77" s="150"/>
      <c r="I77" s="150"/>
      <c r="J77" s="151">
        <f>J237</f>
        <v>0</v>
      </c>
      <c r="K77" s="10"/>
      <c r="L77" s="14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48"/>
      <c r="C78" s="10"/>
      <c r="D78" s="149" t="s">
        <v>2222</v>
      </c>
      <c r="E78" s="150"/>
      <c r="F78" s="150"/>
      <c r="G78" s="150"/>
      <c r="H78" s="150"/>
      <c r="I78" s="150"/>
      <c r="J78" s="151">
        <f>J255</f>
        <v>0</v>
      </c>
      <c r="K78" s="10"/>
      <c r="L78" s="14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44"/>
      <c r="C79" s="9"/>
      <c r="D79" s="145" t="s">
        <v>1369</v>
      </c>
      <c r="E79" s="146"/>
      <c r="F79" s="146"/>
      <c r="G79" s="146"/>
      <c r="H79" s="146"/>
      <c r="I79" s="146"/>
      <c r="J79" s="147">
        <f>J264</f>
        <v>0</v>
      </c>
      <c r="K79" s="9"/>
      <c r="L79" s="144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2" customFormat="1" ht="21.84" customHeight="1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12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12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59"/>
      <c r="C85" s="60"/>
      <c r="D85" s="60"/>
      <c r="E85" s="60"/>
      <c r="F85" s="60"/>
      <c r="G85" s="60"/>
      <c r="H85" s="60"/>
      <c r="I85" s="60"/>
      <c r="J85" s="60"/>
      <c r="K85" s="60"/>
      <c r="L85" s="12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159</v>
      </c>
      <c r="D86" s="40"/>
      <c r="E86" s="40"/>
      <c r="F86" s="40"/>
      <c r="G86" s="40"/>
      <c r="H86" s="40"/>
      <c r="I86" s="40"/>
      <c r="J86" s="40"/>
      <c r="K86" s="40"/>
      <c r="L86" s="12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12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17</v>
      </c>
      <c r="D88" s="40"/>
      <c r="E88" s="40"/>
      <c r="F88" s="40"/>
      <c r="G88" s="40"/>
      <c r="H88" s="40"/>
      <c r="I88" s="40"/>
      <c r="J88" s="40"/>
      <c r="K88" s="40"/>
      <c r="L88" s="12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0"/>
      <c r="D89" s="40"/>
      <c r="E89" s="126" t="str">
        <f>E7</f>
        <v>Žireč - Kanalizace a čistírna odpadních vod, přípojky splaškové kanalizace</v>
      </c>
      <c r="F89" s="34"/>
      <c r="G89" s="34"/>
      <c r="H89" s="34"/>
      <c r="I89" s="40"/>
      <c r="J89" s="40"/>
      <c r="K89" s="40"/>
      <c r="L89" s="12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" customFormat="1" ht="12" customHeight="1">
      <c r="B90" s="24"/>
      <c r="C90" s="34" t="s">
        <v>134</v>
      </c>
      <c r="L90" s="24"/>
    </row>
    <row r="91" s="1" customFormat="1" ht="16.5" customHeight="1">
      <c r="B91" s="24"/>
      <c r="E91" s="126" t="s">
        <v>135</v>
      </c>
      <c r="F91" s="1"/>
      <c r="G91" s="1"/>
      <c r="H91" s="1"/>
      <c r="L91" s="24"/>
    </row>
    <row r="92" s="1" customFormat="1" ht="12" customHeight="1">
      <c r="B92" s="24"/>
      <c r="C92" s="34" t="s">
        <v>136</v>
      </c>
      <c r="L92" s="24"/>
    </row>
    <row r="93" s="2" customFormat="1" ht="16.5" customHeight="1">
      <c r="A93" s="40"/>
      <c r="B93" s="41"/>
      <c r="C93" s="40"/>
      <c r="D93" s="40"/>
      <c r="E93" s="127" t="s">
        <v>1713</v>
      </c>
      <c r="F93" s="40"/>
      <c r="G93" s="40"/>
      <c r="H93" s="40"/>
      <c r="I93" s="40"/>
      <c r="J93" s="40"/>
      <c r="K93" s="40"/>
      <c r="L93" s="12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1714</v>
      </c>
      <c r="D94" s="40"/>
      <c r="E94" s="40"/>
      <c r="F94" s="40"/>
      <c r="G94" s="40"/>
      <c r="H94" s="40"/>
      <c r="I94" s="40"/>
      <c r="J94" s="40"/>
      <c r="K94" s="40"/>
      <c r="L94" s="12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0"/>
      <c r="D95" s="40"/>
      <c r="E95" s="64" t="str">
        <f>E13</f>
        <v>D.1.SO.1.4 - ZDRAVOTNĚ TECHNICKÉ INSTALACE</v>
      </c>
      <c r="F95" s="40"/>
      <c r="G95" s="40"/>
      <c r="H95" s="40"/>
      <c r="I95" s="40"/>
      <c r="J95" s="40"/>
      <c r="K95" s="40"/>
      <c r="L95" s="12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12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21</v>
      </c>
      <c r="D97" s="40"/>
      <c r="E97" s="40"/>
      <c r="F97" s="29" t="str">
        <f>F16</f>
        <v>DVŮR KRÁLOVÉ NAD LABEM, MÍSTNÍ ČÁST ŽIREČ</v>
      </c>
      <c r="G97" s="40"/>
      <c r="H97" s="40"/>
      <c r="I97" s="34" t="s">
        <v>23</v>
      </c>
      <c r="J97" s="66" t="str">
        <f>IF(J16="","",J16)</f>
        <v>3. 1. 2021</v>
      </c>
      <c r="K97" s="40"/>
      <c r="L97" s="12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12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40.05" customHeight="1">
      <c r="A99" s="40"/>
      <c r="B99" s="41"/>
      <c r="C99" s="34" t="s">
        <v>25</v>
      </c>
      <c r="D99" s="40"/>
      <c r="E99" s="40"/>
      <c r="F99" s="29" t="str">
        <f>E19</f>
        <v>Město Dvůr Králové, nám. T.G.Masaryka 38, 544 17</v>
      </c>
      <c r="G99" s="40"/>
      <c r="H99" s="40"/>
      <c r="I99" s="34" t="s">
        <v>31</v>
      </c>
      <c r="J99" s="38" t="str">
        <f>E25</f>
        <v>P-AQUA s.r.o., Jižní 870, 500 03 Hradec Králové</v>
      </c>
      <c r="K99" s="40"/>
      <c r="L99" s="12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5.65" customHeight="1">
      <c r="A100" s="40"/>
      <c r="B100" s="41"/>
      <c r="C100" s="34" t="s">
        <v>29</v>
      </c>
      <c r="D100" s="40"/>
      <c r="E100" s="40"/>
      <c r="F100" s="29" t="str">
        <f>IF(E22="","",E22)</f>
        <v>Vyplň údaj</v>
      </c>
      <c r="G100" s="40"/>
      <c r="H100" s="40"/>
      <c r="I100" s="34" t="s">
        <v>34</v>
      </c>
      <c r="J100" s="38" t="str">
        <f>E28</f>
        <v>Ing. Tomáš Růžička, Ing. Luboš Kasper</v>
      </c>
      <c r="K100" s="40"/>
      <c r="L100" s="12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12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52"/>
      <c r="B102" s="153"/>
      <c r="C102" s="154" t="s">
        <v>160</v>
      </c>
      <c r="D102" s="155" t="s">
        <v>57</v>
      </c>
      <c r="E102" s="155" t="s">
        <v>53</v>
      </c>
      <c r="F102" s="155" t="s">
        <v>54</v>
      </c>
      <c r="G102" s="155" t="s">
        <v>161</v>
      </c>
      <c r="H102" s="155" t="s">
        <v>162</v>
      </c>
      <c r="I102" s="155" t="s">
        <v>163</v>
      </c>
      <c r="J102" s="155" t="s">
        <v>142</v>
      </c>
      <c r="K102" s="156" t="s">
        <v>164</v>
      </c>
      <c r="L102" s="157"/>
      <c r="M102" s="82" t="s">
        <v>3</v>
      </c>
      <c r="N102" s="83" t="s">
        <v>42</v>
      </c>
      <c r="O102" s="83" t="s">
        <v>165</v>
      </c>
      <c r="P102" s="83" t="s">
        <v>166</v>
      </c>
      <c r="Q102" s="83" t="s">
        <v>167</v>
      </c>
      <c r="R102" s="83" t="s">
        <v>168</v>
      </c>
      <c r="S102" s="83" t="s">
        <v>169</v>
      </c>
      <c r="T102" s="84" t="s">
        <v>170</v>
      </c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</row>
    <row r="103" s="2" customFormat="1" ht="22.8" customHeight="1">
      <c r="A103" s="40"/>
      <c r="B103" s="41"/>
      <c r="C103" s="89" t="s">
        <v>171</v>
      </c>
      <c r="D103" s="40"/>
      <c r="E103" s="40"/>
      <c r="F103" s="40"/>
      <c r="G103" s="40"/>
      <c r="H103" s="40"/>
      <c r="I103" s="40"/>
      <c r="J103" s="158">
        <f>BK103</f>
        <v>0</v>
      </c>
      <c r="K103" s="40"/>
      <c r="L103" s="41"/>
      <c r="M103" s="85"/>
      <c r="N103" s="70"/>
      <c r="O103" s="86"/>
      <c r="P103" s="159">
        <f>P104+P162+P264</f>
        <v>0</v>
      </c>
      <c r="Q103" s="86"/>
      <c r="R103" s="159">
        <f>R104+R162+R264</f>
        <v>12.621325977500003</v>
      </c>
      <c r="S103" s="86"/>
      <c r="T103" s="160">
        <f>T104+T162+T264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21" t="s">
        <v>71</v>
      </c>
      <c r="AU103" s="21" t="s">
        <v>143</v>
      </c>
      <c r="BK103" s="161">
        <f>BK104+BK162+BK264</f>
        <v>0</v>
      </c>
    </row>
    <row r="104" s="12" customFormat="1" ht="25.92" customHeight="1">
      <c r="A104" s="12"/>
      <c r="B104" s="162"/>
      <c r="C104" s="12"/>
      <c r="D104" s="163" t="s">
        <v>71</v>
      </c>
      <c r="E104" s="164" t="s">
        <v>172</v>
      </c>
      <c r="F104" s="164" t="s">
        <v>173</v>
      </c>
      <c r="G104" s="12"/>
      <c r="H104" s="12"/>
      <c r="I104" s="165"/>
      <c r="J104" s="166">
        <f>BK104</f>
        <v>0</v>
      </c>
      <c r="K104" s="12"/>
      <c r="L104" s="162"/>
      <c r="M104" s="167"/>
      <c r="N104" s="168"/>
      <c r="O104" s="168"/>
      <c r="P104" s="169">
        <f>P105+P141+P147+P160</f>
        <v>0</v>
      </c>
      <c r="Q104" s="168"/>
      <c r="R104" s="169">
        <f>R105+R141+R147+R160</f>
        <v>12.499230860000003</v>
      </c>
      <c r="S104" s="168"/>
      <c r="T104" s="170">
        <f>T105+T141+T147+T160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63" t="s">
        <v>79</v>
      </c>
      <c r="AT104" s="171" t="s">
        <v>71</v>
      </c>
      <c r="AU104" s="171" t="s">
        <v>72</v>
      </c>
      <c r="AY104" s="163" t="s">
        <v>174</v>
      </c>
      <c r="BK104" s="172">
        <f>BK105+BK141+BK147+BK160</f>
        <v>0</v>
      </c>
    </row>
    <row r="105" s="12" customFormat="1" ht="22.8" customHeight="1">
      <c r="A105" s="12"/>
      <c r="B105" s="162"/>
      <c r="C105" s="12"/>
      <c r="D105" s="163" t="s">
        <v>71</v>
      </c>
      <c r="E105" s="173" t="s">
        <v>79</v>
      </c>
      <c r="F105" s="173" t="s">
        <v>175</v>
      </c>
      <c r="G105" s="12"/>
      <c r="H105" s="12"/>
      <c r="I105" s="165"/>
      <c r="J105" s="174">
        <f>BK105</f>
        <v>0</v>
      </c>
      <c r="K105" s="12"/>
      <c r="L105" s="162"/>
      <c r="M105" s="167"/>
      <c r="N105" s="168"/>
      <c r="O105" s="168"/>
      <c r="P105" s="169">
        <f>SUM(P106:P140)</f>
        <v>0</v>
      </c>
      <c r="Q105" s="168"/>
      <c r="R105" s="169">
        <f>SUM(R106:R140)</f>
        <v>9.9458699600000013</v>
      </c>
      <c r="S105" s="168"/>
      <c r="T105" s="170">
        <f>SUM(T106:T140)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63" t="s">
        <v>79</v>
      </c>
      <c r="AT105" s="171" t="s">
        <v>71</v>
      </c>
      <c r="AU105" s="171" t="s">
        <v>79</v>
      </c>
      <c r="AY105" s="163" t="s">
        <v>174</v>
      </c>
      <c r="BK105" s="172">
        <f>SUM(BK106:BK140)</f>
        <v>0</v>
      </c>
    </row>
    <row r="106" s="2" customFormat="1">
      <c r="A106" s="40"/>
      <c r="B106" s="175"/>
      <c r="C106" s="176" t="s">
        <v>79</v>
      </c>
      <c r="D106" s="176" t="s">
        <v>176</v>
      </c>
      <c r="E106" s="177" t="s">
        <v>2223</v>
      </c>
      <c r="F106" s="178" t="s">
        <v>2224</v>
      </c>
      <c r="G106" s="179" t="s">
        <v>242</v>
      </c>
      <c r="H106" s="180">
        <v>1</v>
      </c>
      <c r="I106" s="181"/>
      <c r="J106" s="182">
        <f>ROUND(I106*H106,2)</f>
        <v>0</v>
      </c>
      <c r="K106" s="178" t="s">
        <v>180</v>
      </c>
      <c r="L106" s="41"/>
      <c r="M106" s="183" t="s">
        <v>3</v>
      </c>
      <c r="N106" s="184" t="s">
        <v>43</v>
      </c>
      <c r="O106" s="74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187" t="s">
        <v>111</v>
      </c>
      <c r="AT106" s="187" t="s">
        <v>176</v>
      </c>
      <c r="AU106" s="187" t="s">
        <v>81</v>
      </c>
      <c r="AY106" s="21" t="s">
        <v>174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1" t="s">
        <v>79</v>
      </c>
      <c r="BK106" s="188">
        <f>ROUND(I106*H106,2)</f>
        <v>0</v>
      </c>
      <c r="BL106" s="21" t="s">
        <v>111</v>
      </c>
      <c r="BM106" s="187" t="s">
        <v>2225</v>
      </c>
    </row>
    <row r="107" s="2" customFormat="1">
      <c r="A107" s="40"/>
      <c r="B107" s="41"/>
      <c r="C107" s="40"/>
      <c r="D107" s="189" t="s">
        <v>182</v>
      </c>
      <c r="E107" s="40"/>
      <c r="F107" s="190" t="s">
        <v>2226</v>
      </c>
      <c r="G107" s="40"/>
      <c r="H107" s="40"/>
      <c r="I107" s="191"/>
      <c r="J107" s="40"/>
      <c r="K107" s="40"/>
      <c r="L107" s="41"/>
      <c r="M107" s="192"/>
      <c r="N107" s="193"/>
      <c r="O107" s="74"/>
      <c r="P107" s="74"/>
      <c r="Q107" s="74"/>
      <c r="R107" s="74"/>
      <c r="S107" s="74"/>
      <c r="T107" s="75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21" t="s">
        <v>182</v>
      </c>
      <c r="AU107" s="21" t="s">
        <v>81</v>
      </c>
    </row>
    <row r="108" s="13" customFormat="1">
      <c r="A108" s="13"/>
      <c r="B108" s="194"/>
      <c r="C108" s="13"/>
      <c r="D108" s="189" t="s">
        <v>184</v>
      </c>
      <c r="E108" s="195" t="s">
        <v>3</v>
      </c>
      <c r="F108" s="196" t="s">
        <v>2227</v>
      </c>
      <c r="G108" s="13"/>
      <c r="H108" s="197">
        <v>1</v>
      </c>
      <c r="I108" s="198"/>
      <c r="J108" s="13"/>
      <c r="K108" s="13"/>
      <c r="L108" s="194"/>
      <c r="M108" s="199"/>
      <c r="N108" s="200"/>
      <c r="O108" s="200"/>
      <c r="P108" s="200"/>
      <c r="Q108" s="200"/>
      <c r="R108" s="200"/>
      <c r="S108" s="200"/>
      <c r="T108" s="20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195" t="s">
        <v>184</v>
      </c>
      <c r="AU108" s="195" t="s">
        <v>81</v>
      </c>
      <c r="AV108" s="13" t="s">
        <v>81</v>
      </c>
      <c r="AW108" s="13" t="s">
        <v>33</v>
      </c>
      <c r="AX108" s="13" t="s">
        <v>72</v>
      </c>
      <c r="AY108" s="195" t="s">
        <v>174</v>
      </c>
    </row>
    <row r="109" s="14" customFormat="1">
      <c r="A109" s="14"/>
      <c r="B109" s="202"/>
      <c r="C109" s="14"/>
      <c r="D109" s="189" t="s">
        <v>184</v>
      </c>
      <c r="E109" s="203" t="s">
        <v>3</v>
      </c>
      <c r="F109" s="204" t="s">
        <v>187</v>
      </c>
      <c r="G109" s="14"/>
      <c r="H109" s="205">
        <v>1</v>
      </c>
      <c r="I109" s="206"/>
      <c r="J109" s="14"/>
      <c r="K109" s="14"/>
      <c r="L109" s="202"/>
      <c r="M109" s="207"/>
      <c r="N109" s="208"/>
      <c r="O109" s="208"/>
      <c r="P109" s="208"/>
      <c r="Q109" s="208"/>
      <c r="R109" s="208"/>
      <c r="S109" s="208"/>
      <c r="T109" s="20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03" t="s">
        <v>184</v>
      </c>
      <c r="AU109" s="203" t="s">
        <v>81</v>
      </c>
      <c r="AV109" s="14" t="s">
        <v>111</v>
      </c>
      <c r="AW109" s="14" t="s">
        <v>33</v>
      </c>
      <c r="AX109" s="14" t="s">
        <v>79</v>
      </c>
      <c r="AY109" s="203" t="s">
        <v>174</v>
      </c>
    </row>
    <row r="110" s="2" customFormat="1">
      <c r="A110" s="40"/>
      <c r="B110" s="175"/>
      <c r="C110" s="176" t="s">
        <v>81</v>
      </c>
      <c r="D110" s="176" t="s">
        <v>176</v>
      </c>
      <c r="E110" s="177" t="s">
        <v>2228</v>
      </c>
      <c r="F110" s="178" t="s">
        <v>2229</v>
      </c>
      <c r="G110" s="179" t="s">
        <v>242</v>
      </c>
      <c r="H110" s="180">
        <v>13.685000000000001</v>
      </c>
      <c r="I110" s="181"/>
      <c r="J110" s="182">
        <f>ROUND(I110*H110,2)</f>
        <v>0</v>
      </c>
      <c r="K110" s="178" t="s">
        <v>180</v>
      </c>
      <c r="L110" s="41"/>
      <c r="M110" s="183" t="s">
        <v>3</v>
      </c>
      <c r="N110" s="184" t="s">
        <v>43</v>
      </c>
      <c r="O110" s="74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187" t="s">
        <v>111</v>
      </c>
      <c r="AT110" s="187" t="s">
        <v>176</v>
      </c>
      <c r="AU110" s="187" t="s">
        <v>81</v>
      </c>
      <c r="AY110" s="21" t="s">
        <v>174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21" t="s">
        <v>79</v>
      </c>
      <c r="BK110" s="188">
        <f>ROUND(I110*H110,2)</f>
        <v>0</v>
      </c>
      <c r="BL110" s="21" t="s">
        <v>111</v>
      </c>
      <c r="BM110" s="187" t="s">
        <v>2230</v>
      </c>
    </row>
    <row r="111" s="2" customFormat="1">
      <c r="A111" s="40"/>
      <c r="B111" s="41"/>
      <c r="C111" s="40"/>
      <c r="D111" s="189" t="s">
        <v>182</v>
      </c>
      <c r="E111" s="40"/>
      <c r="F111" s="190" t="s">
        <v>2231</v>
      </c>
      <c r="G111" s="40"/>
      <c r="H111" s="40"/>
      <c r="I111" s="191"/>
      <c r="J111" s="40"/>
      <c r="K111" s="40"/>
      <c r="L111" s="41"/>
      <c r="M111" s="192"/>
      <c r="N111" s="193"/>
      <c r="O111" s="74"/>
      <c r="P111" s="74"/>
      <c r="Q111" s="74"/>
      <c r="R111" s="74"/>
      <c r="S111" s="74"/>
      <c r="T111" s="75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21" t="s">
        <v>182</v>
      </c>
      <c r="AU111" s="21" t="s">
        <v>81</v>
      </c>
    </row>
    <row r="112" s="13" customFormat="1">
      <c r="A112" s="13"/>
      <c r="B112" s="194"/>
      <c r="C112" s="13"/>
      <c r="D112" s="189" t="s">
        <v>184</v>
      </c>
      <c r="E112" s="195" t="s">
        <v>3</v>
      </c>
      <c r="F112" s="196" t="s">
        <v>2232</v>
      </c>
      <c r="G112" s="13"/>
      <c r="H112" s="197">
        <v>4.6849999999999996</v>
      </c>
      <c r="I112" s="198"/>
      <c r="J112" s="13"/>
      <c r="K112" s="13"/>
      <c r="L112" s="194"/>
      <c r="M112" s="199"/>
      <c r="N112" s="200"/>
      <c r="O112" s="200"/>
      <c r="P112" s="200"/>
      <c r="Q112" s="200"/>
      <c r="R112" s="200"/>
      <c r="S112" s="200"/>
      <c r="T112" s="20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95" t="s">
        <v>184</v>
      </c>
      <c r="AU112" s="195" t="s">
        <v>81</v>
      </c>
      <c r="AV112" s="13" t="s">
        <v>81</v>
      </c>
      <c r="AW112" s="13" t="s">
        <v>33</v>
      </c>
      <c r="AX112" s="13" t="s">
        <v>72</v>
      </c>
      <c r="AY112" s="195" t="s">
        <v>174</v>
      </c>
    </row>
    <row r="113" s="13" customFormat="1">
      <c r="A113" s="13"/>
      <c r="B113" s="194"/>
      <c r="C113" s="13"/>
      <c r="D113" s="189" t="s">
        <v>184</v>
      </c>
      <c r="E113" s="195" t="s">
        <v>3</v>
      </c>
      <c r="F113" s="196" t="s">
        <v>2233</v>
      </c>
      <c r="G113" s="13"/>
      <c r="H113" s="197">
        <v>9</v>
      </c>
      <c r="I113" s="198"/>
      <c r="J113" s="13"/>
      <c r="K113" s="13"/>
      <c r="L113" s="194"/>
      <c r="M113" s="199"/>
      <c r="N113" s="200"/>
      <c r="O113" s="200"/>
      <c r="P113" s="200"/>
      <c r="Q113" s="200"/>
      <c r="R113" s="200"/>
      <c r="S113" s="200"/>
      <c r="T113" s="20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95" t="s">
        <v>184</v>
      </c>
      <c r="AU113" s="195" t="s">
        <v>81</v>
      </c>
      <c r="AV113" s="13" t="s">
        <v>81</v>
      </c>
      <c r="AW113" s="13" t="s">
        <v>33</v>
      </c>
      <c r="AX113" s="13" t="s">
        <v>72</v>
      </c>
      <c r="AY113" s="195" t="s">
        <v>174</v>
      </c>
    </row>
    <row r="114" s="14" customFormat="1">
      <c r="A114" s="14"/>
      <c r="B114" s="202"/>
      <c r="C114" s="14"/>
      <c r="D114" s="189" t="s">
        <v>184</v>
      </c>
      <c r="E114" s="203" t="s">
        <v>3</v>
      </c>
      <c r="F114" s="204" t="s">
        <v>187</v>
      </c>
      <c r="G114" s="14"/>
      <c r="H114" s="205">
        <v>13.685000000000001</v>
      </c>
      <c r="I114" s="206"/>
      <c r="J114" s="14"/>
      <c r="K114" s="14"/>
      <c r="L114" s="202"/>
      <c r="M114" s="207"/>
      <c r="N114" s="208"/>
      <c r="O114" s="208"/>
      <c r="P114" s="208"/>
      <c r="Q114" s="208"/>
      <c r="R114" s="208"/>
      <c r="S114" s="208"/>
      <c r="T114" s="20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03" t="s">
        <v>184</v>
      </c>
      <c r="AU114" s="203" t="s">
        <v>81</v>
      </c>
      <c r="AV114" s="14" t="s">
        <v>111</v>
      </c>
      <c r="AW114" s="14" t="s">
        <v>33</v>
      </c>
      <c r="AX114" s="14" t="s">
        <v>79</v>
      </c>
      <c r="AY114" s="203" t="s">
        <v>174</v>
      </c>
    </row>
    <row r="115" s="2" customFormat="1" ht="21.75" customHeight="1">
      <c r="A115" s="40"/>
      <c r="B115" s="175"/>
      <c r="C115" s="176" t="s">
        <v>89</v>
      </c>
      <c r="D115" s="176" t="s">
        <v>176</v>
      </c>
      <c r="E115" s="177" t="s">
        <v>1013</v>
      </c>
      <c r="F115" s="178" t="s">
        <v>1014</v>
      </c>
      <c r="G115" s="179" t="s">
        <v>179</v>
      </c>
      <c r="H115" s="180">
        <v>9.3689999999999998</v>
      </c>
      <c r="I115" s="181"/>
      <c r="J115" s="182">
        <f>ROUND(I115*H115,2)</f>
        <v>0</v>
      </c>
      <c r="K115" s="178" t="s">
        <v>180</v>
      </c>
      <c r="L115" s="41"/>
      <c r="M115" s="183" t="s">
        <v>3</v>
      </c>
      <c r="N115" s="184" t="s">
        <v>43</v>
      </c>
      <c r="O115" s="74"/>
      <c r="P115" s="185">
        <f>O115*H115</f>
        <v>0</v>
      </c>
      <c r="Q115" s="185">
        <v>0.00084000000000000003</v>
      </c>
      <c r="R115" s="185">
        <f>Q115*H115</f>
        <v>0.0078699600000000005</v>
      </c>
      <c r="S115" s="185">
        <v>0</v>
      </c>
      <c r="T115" s="18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187" t="s">
        <v>111</v>
      </c>
      <c r="AT115" s="187" t="s">
        <v>176</v>
      </c>
      <c r="AU115" s="187" t="s">
        <v>81</v>
      </c>
      <c r="AY115" s="21" t="s">
        <v>174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21" t="s">
        <v>79</v>
      </c>
      <c r="BK115" s="188">
        <f>ROUND(I115*H115,2)</f>
        <v>0</v>
      </c>
      <c r="BL115" s="21" t="s">
        <v>111</v>
      </c>
      <c r="BM115" s="187" t="s">
        <v>2234</v>
      </c>
    </row>
    <row r="116" s="2" customFormat="1">
      <c r="A116" s="40"/>
      <c r="B116" s="41"/>
      <c r="C116" s="40"/>
      <c r="D116" s="189" t="s">
        <v>182</v>
      </c>
      <c r="E116" s="40"/>
      <c r="F116" s="190" t="s">
        <v>2226</v>
      </c>
      <c r="G116" s="40"/>
      <c r="H116" s="40"/>
      <c r="I116" s="191"/>
      <c r="J116" s="40"/>
      <c r="K116" s="40"/>
      <c r="L116" s="41"/>
      <c r="M116" s="192"/>
      <c r="N116" s="193"/>
      <c r="O116" s="74"/>
      <c r="P116" s="74"/>
      <c r="Q116" s="74"/>
      <c r="R116" s="74"/>
      <c r="S116" s="74"/>
      <c r="T116" s="75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21" t="s">
        <v>182</v>
      </c>
      <c r="AU116" s="21" t="s">
        <v>81</v>
      </c>
    </row>
    <row r="117" s="13" customFormat="1">
      <c r="A117" s="13"/>
      <c r="B117" s="194"/>
      <c r="C117" s="13"/>
      <c r="D117" s="189" t="s">
        <v>184</v>
      </c>
      <c r="E117" s="195" t="s">
        <v>3</v>
      </c>
      <c r="F117" s="196" t="s">
        <v>2235</v>
      </c>
      <c r="G117" s="13"/>
      <c r="H117" s="197">
        <v>9.3689999999999998</v>
      </c>
      <c r="I117" s="198"/>
      <c r="J117" s="13"/>
      <c r="K117" s="13"/>
      <c r="L117" s="194"/>
      <c r="M117" s="199"/>
      <c r="N117" s="200"/>
      <c r="O117" s="200"/>
      <c r="P117" s="200"/>
      <c r="Q117" s="200"/>
      <c r="R117" s="200"/>
      <c r="S117" s="200"/>
      <c r="T117" s="20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195" t="s">
        <v>184</v>
      </c>
      <c r="AU117" s="195" t="s">
        <v>81</v>
      </c>
      <c r="AV117" s="13" t="s">
        <v>81</v>
      </c>
      <c r="AW117" s="13" t="s">
        <v>33</v>
      </c>
      <c r="AX117" s="13" t="s">
        <v>72</v>
      </c>
      <c r="AY117" s="195" t="s">
        <v>174</v>
      </c>
    </row>
    <row r="118" s="14" customFormat="1">
      <c r="A118" s="14"/>
      <c r="B118" s="202"/>
      <c r="C118" s="14"/>
      <c r="D118" s="189" t="s">
        <v>184</v>
      </c>
      <c r="E118" s="203" t="s">
        <v>3</v>
      </c>
      <c r="F118" s="204" t="s">
        <v>187</v>
      </c>
      <c r="G118" s="14"/>
      <c r="H118" s="205">
        <v>9.3689999999999998</v>
      </c>
      <c r="I118" s="206"/>
      <c r="J118" s="14"/>
      <c r="K118" s="14"/>
      <c r="L118" s="202"/>
      <c r="M118" s="207"/>
      <c r="N118" s="208"/>
      <c r="O118" s="208"/>
      <c r="P118" s="208"/>
      <c r="Q118" s="208"/>
      <c r="R118" s="208"/>
      <c r="S118" s="208"/>
      <c r="T118" s="209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03" t="s">
        <v>184</v>
      </c>
      <c r="AU118" s="203" t="s">
        <v>81</v>
      </c>
      <c r="AV118" s="14" t="s">
        <v>111</v>
      </c>
      <c r="AW118" s="14" t="s">
        <v>33</v>
      </c>
      <c r="AX118" s="14" t="s">
        <v>79</v>
      </c>
      <c r="AY118" s="203" t="s">
        <v>174</v>
      </c>
    </row>
    <row r="119" s="2" customFormat="1">
      <c r="A119" s="40"/>
      <c r="B119" s="175"/>
      <c r="C119" s="176" t="s">
        <v>111</v>
      </c>
      <c r="D119" s="176" t="s">
        <v>176</v>
      </c>
      <c r="E119" s="177" t="s">
        <v>1025</v>
      </c>
      <c r="F119" s="178" t="s">
        <v>1026</v>
      </c>
      <c r="G119" s="179" t="s">
        <v>179</v>
      </c>
      <c r="H119" s="180">
        <v>9.3689999999999998</v>
      </c>
      <c r="I119" s="181"/>
      <c r="J119" s="182">
        <f>ROUND(I119*H119,2)</f>
        <v>0</v>
      </c>
      <c r="K119" s="178" t="s">
        <v>180</v>
      </c>
      <c r="L119" s="41"/>
      <c r="M119" s="183" t="s">
        <v>3</v>
      </c>
      <c r="N119" s="184" t="s">
        <v>43</v>
      </c>
      <c r="O119" s="74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187" t="s">
        <v>111</v>
      </c>
      <c r="AT119" s="187" t="s">
        <v>176</v>
      </c>
      <c r="AU119" s="187" t="s">
        <v>81</v>
      </c>
      <c r="AY119" s="21" t="s">
        <v>174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1" t="s">
        <v>79</v>
      </c>
      <c r="BK119" s="188">
        <f>ROUND(I119*H119,2)</f>
        <v>0</v>
      </c>
      <c r="BL119" s="21" t="s">
        <v>111</v>
      </c>
      <c r="BM119" s="187" t="s">
        <v>2236</v>
      </c>
    </row>
    <row r="120" s="2" customFormat="1">
      <c r="A120" s="40"/>
      <c r="B120" s="41"/>
      <c r="C120" s="40"/>
      <c r="D120" s="189" t="s">
        <v>182</v>
      </c>
      <c r="E120" s="40"/>
      <c r="F120" s="190" t="s">
        <v>2237</v>
      </c>
      <c r="G120" s="40"/>
      <c r="H120" s="40"/>
      <c r="I120" s="191"/>
      <c r="J120" s="40"/>
      <c r="K120" s="40"/>
      <c r="L120" s="41"/>
      <c r="M120" s="192"/>
      <c r="N120" s="193"/>
      <c r="O120" s="74"/>
      <c r="P120" s="74"/>
      <c r="Q120" s="74"/>
      <c r="R120" s="74"/>
      <c r="S120" s="74"/>
      <c r="T120" s="75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21" t="s">
        <v>182</v>
      </c>
      <c r="AU120" s="21" t="s">
        <v>81</v>
      </c>
    </row>
    <row r="121" s="2" customFormat="1">
      <c r="A121" s="40"/>
      <c r="B121" s="175"/>
      <c r="C121" s="176" t="s">
        <v>203</v>
      </c>
      <c r="D121" s="176" t="s">
        <v>176</v>
      </c>
      <c r="E121" s="177" t="s">
        <v>559</v>
      </c>
      <c r="F121" s="178" t="s">
        <v>560</v>
      </c>
      <c r="G121" s="179" t="s">
        <v>242</v>
      </c>
      <c r="H121" s="180">
        <v>6.5259999999999998</v>
      </c>
      <c r="I121" s="181"/>
      <c r="J121" s="182">
        <f>ROUND(I121*H121,2)</f>
        <v>0</v>
      </c>
      <c r="K121" s="178" t="s">
        <v>180</v>
      </c>
      <c r="L121" s="41"/>
      <c r="M121" s="183" t="s">
        <v>3</v>
      </c>
      <c r="N121" s="184" t="s">
        <v>43</v>
      </c>
      <c r="O121" s="74"/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187" t="s">
        <v>111</v>
      </c>
      <c r="AT121" s="187" t="s">
        <v>176</v>
      </c>
      <c r="AU121" s="187" t="s">
        <v>81</v>
      </c>
      <c r="AY121" s="21" t="s">
        <v>174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21" t="s">
        <v>79</v>
      </c>
      <c r="BK121" s="188">
        <f>ROUND(I121*H121,2)</f>
        <v>0</v>
      </c>
      <c r="BL121" s="21" t="s">
        <v>111</v>
      </c>
      <c r="BM121" s="187" t="s">
        <v>2238</v>
      </c>
    </row>
    <row r="122" s="13" customFormat="1">
      <c r="A122" s="13"/>
      <c r="B122" s="194"/>
      <c r="C122" s="13"/>
      <c r="D122" s="189" t="s">
        <v>184</v>
      </c>
      <c r="E122" s="195" t="s">
        <v>3</v>
      </c>
      <c r="F122" s="196" t="s">
        <v>2239</v>
      </c>
      <c r="G122" s="13"/>
      <c r="H122" s="197">
        <v>6.5259999999999998</v>
      </c>
      <c r="I122" s="198"/>
      <c r="J122" s="13"/>
      <c r="K122" s="13"/>
      <c r="L122" s="194"/>
      <c r="M122" s="199"/>
      <c r="N122" s="200"/>
      <c r="O122" s="200"/>
      <c r="P122" s="200"/>
      <c r="Q122" s="200"/>
      <c r="R122" s="200"/>
      <c r="S122" s="200"/>
      <c r="T122" s="20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95" t="s">
        <v>184</v>
      </c>
      <c r="AU122" s="195" t="s">
        <v>81</v>
      </c>
      <c r="AV122" s="13" t="s">
        <v>81</v>
      </c>
      <c r="AW122" s="13" t="s">
        <v>33</v>
      </c>
      <c r="AX122" s="13" t="s">
        <v>72</v>
      </c>
      <c r="AY122" s="195" t="s">
        <v>174</v>
      </c>
    </row>
    <row r="123" s="14" customFormat="1">
      <c r="A123" s="14"/>
      <c r="B123" s="202"/>
      <c r="C123" s="14"/>
      <c r="D123" s="189" t="s">
        <v>184</v>
      </c>
      <c r="E123" s="203" t="s">
        <v>3</v>
      </c>
      <c r="F123" s="204" t="s">
        <v>187</v>
      </c>
      <c r="G123" s="14"/>
      <c r="H123" s="205">
        <v>6.5259999999999998</v>
      </c>
      <c r="I123" s="206"/>
      <c r="J123" s="14"/>
      <c r="K123" s="14"/>
      <c r="L123" s="202"/>
      <c r="M123" s="207"/>
      <c r="N123" s="208"/>
      <c r="O123" s="208"/>
      <c r="P123" s="208"/>
      <c r="Q123" s="208"/>
      <c r="R123" s="208"/>
      <c r="S123" s="208"/>
      <c r="T123" s="20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03" t="s">
        <v>184</v>
      </c>
      <c r="AU123" s="203" t="s">
        <v>81</v>
      </c>
      <c r="AV123" s="14" t="s">
        <v>111</v>
      </c>
      <c r="AW123" s="14" t="s">
        <v>33</v>
      </c>
      <c r="AX123" s="14" t="s">
        <v>79</v>
      </c>
      <c r="AY123" s="203" t="s">
        <v>174</v>
      </c>
    </row>
    <row r="124" s="2" customFormat="1">
      <c r="A124" s="40"/>
      <c r="B124" s="175"/>
      <c r="C124" s="176" t="s">
        <v>207</v>
      </c>
      <c r="D124" s="176" t="s">
        <v>176</v>
      </c>
      <c r="E124" s="177" t="s">
        <v>572</v>
      </c>
      <c r="F124" s="178" t="s">
        <v>573</v>
      </c>
      <c r="G124" s="179" t="s">
        <v>242</v>
      </c>
      <c r="H124" s="180">
        <v>32.630000000000003</v>
      </c>
      <c r="I124" s="181"/>
      <c r="J124" s="182">
        <f>ROUND(I124*H124,2)</f>
        <v>0</v>
      </c>
      <c r="K124" s="178" t="s">
        <v>180</v>
      </c>
      <c r="L124" s="41"/>
      <c r="M124" s="183" t="s">
        <v>3</v>
      </c>
      <c r="N124" s="184" t="s">
        <v>43</v>
      </c>
      <c r="O124" s="74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187" t="s">
        <v>111</v>
      </c>
      <c r="AT124" s="187" t="s">
        <v>176</v>
      </c>
      <c r="AU124" s="187" t="s">
        <v>81</v>
      </c>
      <c r="AY124" s="21" t="s">
        <v>174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21" t="s">
        <v>79</v>
      </c>
      <c r="BK124" s="188">
        <f>ROUND(I124*H124,2)</f>
        <v>0</v>
      </c>
      <c r="BL124" s="21" t="s">
        <v>111</v>
      </c>
      <c r="BM124" s="187" t="s">
        <v>2240</v>
      </c>
    </row>
    <row r="125" s="13" customFormat="1">
      <c r="A125" s="13"/>
      <c r="B125" s="194"/>
      <c r="C125" s="13"/>
      <c r="D125" s="189" t="s">
        <v>184</v>
      </c>
      <c r="E125" s="195" t="s">
        <v>3</v>
      </c>
      <c r="F125" s="196" t="s">
        <v>2241</v>
      </c>
      <c r="G125" s="13"/>
      <c r="H125" s="197">
        <v>32.630000000000003</v>
      </c>
      <c r="I125" s="198"/>
      <c r="J125" s="13"/>
      <c r="K125" s="13"/>
      <c r="L125" s="194"/>
      <c r="M125" s="199"/>
      <c r="N125" s="200"/>
      <c r="O125" s="200"/>
      <c r="P125" s="200"/>
      <c r="Q125" s="200"/>
      <c r="R125" s="200"/>
      <c r="S125" s="200"/>
      <c r="T125" s="20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95" t="s">
        <v>184</v>
      </c>
      <c r="AU125" s="195" t="s">
        <v>81</v>
      </c>
      <c r="AV125" s="13" t="s">
        <v>81</v>
      </c>
      <c r="AW125" s="13" t="s">
        <v>33</v>
      </c>
      <c r="AX125" s="13" t="s">
        <v>79</v>
      </c>
      <c r="AY125" s="195" t="s">
        <v>174</v>
      </c>
    </row>
    <row r="126" s="2" customFormat="1">
      <c r="A126" s="40"/>
      <c r="B126" s="175"/>
      <c r="C126" s="176" t="s">
        <v>212</v>
      </c>
      <c r="D126" s="176" t="s">
        <v>176</v>
      </c>
      <c r="E126" s="177" t="s">
        <v>1514</v>
      </c>
      <c r="F126" s="178" t="s">
        <v>1515</v>
      </c>
      <c r="G126" s="179" t="s">
        <v>242</v>
      </c>
      <c r="H126" s="180">
        <v>6.5259999999999998</v>
      </c>
      <c r="I126" s="181"/>
      <c r="J126" s="182">
        <f>ROUND(I126*H126,2)</f>
        <v>0</v>
      </c>
      <c r="K126" s="178" t="s">
        <v>180</v>
      </c>
      <c r="L126" s="41"/>
      <c r="M126" s="183" t="s">
        <v>3</v>
      </c>
      <c r="N126" s="184" t="s">
        <v>43</v>
      </c>
      <c r="O126" s="74"/>
      <c r="P126" s="185">
        <f>O126*H126</f>
        <v>0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187" t="s">
        <v>111</v>
      </c>
      <c r="AT126" s="187" t="s">
        <v>176</v>
      </c>
      <c r="AU126" s="187" t="s">
        <v>81</v>
      </c>
      <c r="AY126" s="21" t="s">
        <v>174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21" t="s">
        <v>79</v>
      </c>
      <c r="BK126" s="188">
        <f>ROUND(I126*H126,2)</f>
        <v>0</v>
      </c>
      <c r="BL126" s="21" t="s">
        <v>111</v>
      </c>
      <c r="BM126" s="187" t="s">
        <v>2242</v>
      </c>
    </row>
    <row r="127" s="2" customFormat="1">
      <c r="A127" s="40"/>
      <c r="B127" s="175"/>
      <c r="C127" s="176" t="s">
        <v>218</v>
      </c>
      <c r="D127" s="176" t="s">
        <v>176</v>
      </c>
      <c r="E127" s="177" t="s">
        <v>595</v>
      </c>
      <c r="F127" s="178" t="s">
        <v>596</v>
      </c>
      <c r="G127" s="179" t="s">
        <v>242</v>
      </c>
      <c r="H127" s="180">
        <v>6.5259999999999998</v>
      </c>
      <c r="I127" s="181"/>
      <c r="J127" s="182">
        <f>ROUND(I127*H127,2)</f>
        <v>0</v>
      </c>
      <c r="K127" s="178" t="s">
        <v>180</v>
      </c>
      <c r="L127" s="41"/>
      <c r="M127" s="183" t="s">
        <v>3</v>
      </c>
      <c r="N127" s="184" t="s">
        <v>43</v>
      </c>
      <c r="O127" s="74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187" t="s">
        <v>111</v>
      </c>
      <c r="AT127" s="187" t="s">
        <v>176</v>
      </c>
      <c r="AU127" s="187" t="s">
        <v>81</v>
      </c>
      <c r="AY127" s="21" t="s">
        <v>174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21" t="s">
        <v>79</v>
      </c>
      <c r="BK127" s="188">
        <f>ROUND(I127*H127,2)</f>
        <v>0</v>
      </c>
      <c r="BL127" s="21" t="s">
        <v>111</v>
      </c>
      <c r="BM127" s="187" t="s">
        <v>2243</v>
      </c>
    </row>
    <row r="128" s="2" customFormat="1">
      <c r="A128" s="40"/>
      <c r="B128" s="41"/>
      <c r="C128" s="40"/>
      <c r="D128" s="189" t="s">
        <v>182</v>
      </c>
      <c r="E128" s="40"/>
      <c r="F128" s="190" t="s">
        <v>2244</v>
      </c>
      <c r="G128" s="40"/>
      <c r="H128" s="40"/>
      <c r="I128" s="191"/>
      <c r="J128" s="40"/>
      <c r="K128" s="40"/>
      <c r="L128" s="41"/>
      <c r="M128" s="192"/>
      <c r="N128" s="193"/>
      <c r="O128" s="74"/>
      <c r="P128" s="74"/>
      <c r="Q128" s="74"/>
      <c r="R128" s="74"/>
      <c r="S128" s="74"/>
      <c r="T128" s="75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21" t="s">
        <v>182</v>
      </c>
      <c r="AU128" s="21" t="s">
        <v>81</v>
      </c>
    </row>
    <row r="129" s="2" customFormat="1">
      <c r="A129" s="40"/>
      <c r="B129" s="175"/>
      <c r="C129" s="176" t="s">
        <v>223</v>
      </c>
      <c r="D129" s="176" t="s">
        <v>176</v>
      </c>
      <c r="E129" s="177" t="s">
        <v>602</v>
      </c>
      <c r="F129" s="178" t="s">
        <v>603</v>
      </c>
      <c r="G129" s="179" t="s">
        <v>604</v>
      </c>
      <c r="H129" s="180">
        <v>11.747</v>
      </c>
      <c r="I129" s="181"/>
      <c r="J129" s="182">
        <f>ROUND(I129*H129,2)</f>
        <v>0</v>
      </c>
      <c r="K129" s="178" t="s">
        <v>180</v>
      </c>
      <c r="L129" s="41"/>
      <c r="M129" s="183" t="s">
        <v>3</v>
      </c>
      <c r="N129" s="184" t="s">
        <v>43</v>
      </c>
      <c r="O129" s="74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187" t="s">
        <v>111</v>
      </c>
      <c r="AT129" s="187" t="s">
        <v>176</v>
      </c>
      <c r="AU129" s="187" t="s">
        <v>81</v>
      </c>
      <c r="AY129" s="21" t="s">
        <v>174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21" t="s">
        <v>79</v>
      </c>
      <c r="BK129" s="188">
        <f>ROUND(I129*H129,2)</f>
        <v>0</v>
      </c>
      <c r="BL129" s="21" t="s">
        <v>111</v>
      </c>
      <c r="BM129" s="187" t="s">
        <v>2245</v>
      </c>
    </row>
    <row r="130" s="13" customFormat="1">
      <c r="A130" s="13"/>
      <c r="B130" s="194"/>
      <c r="C130" s="13"/>
      <c r="D130" s="189" t="s">
        <v>184</v>
      </c>
      <c r="E130" s="195" t="s">
        <v>3</v>
      </c>
      <c r="F130" s="196" t="s">
        <v>2246</v>
      </c>
      <c r="G130" s="13"/>
      <c r="H130" s="197">
        <v>11.747</v>
      </c>
      <c r="I130" s="198"/>
      <c r="J130" s="13"/>
      <c r="K130" s="13"/>
      <c r="L130" s="194"/>
      <c r="M130" s="199"/>
      <c r="N130" s="200"/>
      <c r="O130" s="200"/>
      <c r="P130" s="200"/>
      <c r="Q130" s="200"/>
      <c r="R130" s="200"/>
      <c r="S130" s="200"/>
      <c r="T130" s="20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5" t="s">
        <v>184</v>
      </c>
      <c r="AU130" s="195" t="s">
        <v>81</v>
      </c>
      <c r="AV130" s="13" t="s">
        <v>81</v>
      </c>
      <c r="AW130" s="13" t="s">
        <v>33</v>
      </c>
      <c r="AX130" s="13" t="s">
        <v>79</v>
      </c>
      <c r="AY130" s="195" t="s">
        <v>174</v>
      </c>
    </row>
    <row r="131" s="2" customFormat="1">
      <c r="A131" s="40"/>
      <c r="B131" s="175"/>
      <c r="C131" s="176" t="s">
        <v>229</v>
      </c>
      <c r="D131" s="176" t="s">
        <v>176</v>
      </c>
      <c r="E131" s="177" t="s">
        <v>608</v>
      </c>
      <c r="F131" s="178" t="s">
        <v>609</v>
      </c>
      <c r="G131" s="179" t="s">
        <v>242</v>
      </c>
      <c r="H131" s="180">
        <v>6.5259999999999998</v>
      </c>
      <c r="I131" s="181"/>
      <c r="J131" s="182">
        <f>ROUND(I131*H131,2)</f>
        <v>0</v>
      </c>
      <c r="K131" s="178" t="s">
        <v>180</v>
      </c>
      <c r="L131" s="41"/>
      <c r="M131" s="183" t="s">
        <v>3</v>
      </c>
      <c r="N131" s="184" t="s">
        <v>43</v>
      </c>
      <c r="O131" s="74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187" t="s">
        <v>111</v>
      </c>
      <c r="AT131" s="187" t="s">
        <v>176</v>
      </c>
      <c r="AU131" s="187" t="s">
        <v>81</v>
      </c>
      <c r="AY131" s="21" t="s">
        <v>174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21" t="s">
        <v>79</v>
      </c>
      <c r="BK131" s="188">
        <f>ROUND(I131*H131,2)</f>
        <v>0</v>
      </c>
      <c r="BL131" s="21" t="s">
        <v>111</v>
      </c>
      <c r="BM131" s="187" t="s">
        <v>2247</v>
      </c>
    </row>
    <row r="132" s="2" customFormat="1">
      <c r="A132" s="40"/>
      <c r="B132" s="41"/>
      <c r="C132" s="40"/>
      <c r="D132" s="189" t="s">
        <v>182</v>
      </c>
      <c r="E132" s="40"/>
      <c r="F132" s="190" t="s">
        <v>2244</v>
      </c>
      <c r="G132" s="40"/>
      <c r="H132" s="40"/>
      <c r="I132" s="191"/>
      <c r="J132" s="40"/>
      <c r="K132" s="40"/>
      <c r="L132" s="41"/>
      <c r="M132" s="192"/>
      <c r="N132" s="193"/>
      <c r="O132" s="74"/>
      <c r="P132" s="74"/>
      <c r="Q132" s="74"/>
      <c r="R132" s="74"/>
      <c r="S132" s="74"/>
      <c r="T132" s="75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21" t="s">
        <v>182</v>
      </c>
      <c r="AU132" s="21" t="s">
        <v>81</v>
      </c>
    </row>
    <row r="133" s="2" customFormat="1">
      <c r="A133" s="40"/>
      <c r="B133" s="175"/>
      <c r="C133" s="176" t="s">
        <v>234</v>
      </c>
      <c r="D133" s="176" t="s">
        <v>176</v>
      </c>
      <c r="E133" s="177" t="s">
        <v>1091</v>
      </c>
      <c r="F133" s="178" t="s">
        <v>1092</v>
      </c>
      <c r="G133" s="179" t="s">
        <v>242</v>
      </c>
      <c r="H133" s="180">
        <v>4.9690000000000003</v>
      </c>
      <c r="I133" s="181"/>
      <c r="J133" s="182">
        <f>ROUND(I133*H133,2)</f>
        <v>0</v>
      </c>
      <c r="K133" s="178" t="s">
        <v>180</v>
      </c>
      <c r="L133" s="41"/>
      <c r="M133" s="183" t="s">
        <v>3</v>
      </c>
      <c r="N133" s="184" t="s">
        <v>43</v>
      </c>
      <c r="O133" s="74"/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187" t="s">
        <v>111</v>
      </c>
      <c r="AT133" s="187" t="s">
        <v>176</v>
      </c>
      <c r="AU133" s="187" t="s">
        <v>81</v>
      </c>
      <c r="AY133" s="21" t="s">
        <v>174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21" t="s">
        <v>79</v>
      </c>
      <c r="BK133" s="188">
        <f>ROUND(I133*H133,2)</f>
        <v>0</v>
      </c>
      <c r="BL133" s="21" t="s">
        <v>111</v>
      </c>
      <c r="BM133" s="187" t="s">
        <v>2248</v>
      </c>
    </row>
    <row r="134" s="2" customFormat="1">
      <c r="A134" s="40"/>
      <c r="B134" s="41"/>
      <c r="C134" s="40"/>
      <c r="D134" s="189" t="s">
        <v>182</v>
      </c>
      <c r="E134" s="40"/>
      <c r="F134" s="190" t="s">
        <v>2249</v>
      </c>
      <c r="G134" s="40"/>
      <c r="H134" s="40"/>
      <c r="I134" s="191"/>
      <c r="J134" s="40"/>
      <c r="K134" s="40"/>
      <c r="L134" s="41"/>
      <c r="M134" s="192"/>
      <c r="N134" s="193"/>
      <c r="O134" s="74"/>
      <c r="P134" s="74"/>
      <c r="Q134" s="74"/>
      <c r="R134" s="74"/>
      <c r="S134" s="74"/>
      <c r="T134" s="75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21" t="s">
        <v>182</v>
      </c>
      <c r="AU134" s="21" t="s">
        <v>81</v>
      </c>
    </row>
    <row r="135" s="13" customFormat="1">
      <c r="A135" s="13"/>
      <c r="B135" s="194"/>
      <c r="C135" s="13"/>
      <c r="D135" s="189" t="s">
        <v>184</v>
      </c>
      <c r="E135" s="195" t="s">
        <v>3</v>
      </c>
      <c r="F135" s="196" t="s">
        <v>2250</v>
      </c>
      <c r="G135" s="13"/>
      <c r="H135" s="197">
        <v>1.2689999999999999</v>
      </c>
      <c r="I135" s="198"/>
      <c r="J135" s="13"/>
      <c r="K135" s="13"/>
      <c r="L135" s="194"/>
      <c r="M135" s="199"/>
      <c r="N135" s="200"/>
      <c r="O135" s="200"/>
      <c r="P135" s="200"/>
      <c r="Q135" s="200"/>
      <c r="R135" s="200"/>
      <c r="S135" s="200"/>
      <c r="T135" s="20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5" t="s">
        <v>184</v>
      </c>
      <c r="AU135" s="195" t="s">
        <v>81</v>
      </c>
      <c r="AV135" s="13" t="s">
        <v>81</v>
      </c>
      <c r="AW135" s="13" t="s">
        <v>33</v>
      </c>
      <c r="AX135" s="13" t="s">
        <v>72</v>
      </c>
      <c r="AY135" s="195" t="s">
        <v>174</v>
      </c>
    </row>
    <row r="136" s="13" customFormat="1">
      <c r="A136" s="13"/>
      <c r="B136" s="194"/>
      <c r="C136" s="13"/>
      <c r="D136" s="189" t="s">
        <v>184</v>
      </c>
      <c r="E136" s="195" t="s">
        <v>3</v>
      </c>
      <c r="F136" s="196" t="s">
        <v>2251</v>
      </c>
      <c r="G136" s="13"/>
      <c r="H136" s="197">
        <v>3.7000000000000002</v>
      </c>
      <c r="I136" s="198"/>
      <c r="J136" s="13"/>
      <c r="K136" s="13"/>
      <c r="L136" s="194"/>
      <c r="M136" s="199"/>
      <c r="N136" s="200"/>
      <c r="O136" s="200"/>
      <c r="P136" s="200"/>
      <c r="Q136" s="200"/>
      <c r="R136" s="200"/>
      <c r="S136" s="200"/>
      <c r="T136" s="20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5" t="s">
        <v>184</v>
      </c>
      <c r="AU136" s="195" t="s">
        <v>81</v>
      </c>
      <c r="AV136" s="13" t="s">
        <v>81</v>
      </c>
      <c r="AW136" s="13" t="s">
        <v>33</v>
      </c>
      <c r="AX136" s="13" t="s">
        <v>72</v>
      </c>
      <c r="AY136" s="195" t="s">
        <v>174</v>
      </c>
    </row>
    <row r="137" s="14" customFormat="1">
      <c r="A137" s="14"/>
      <c r="B137" s="202"/>
      <c r="C137" s="14"/>
      <c r="D137" s="189" t="s">
        <v>184</v>
      </c>
      <c r="E137" s="203" t="s">
        <v>3</v>
      </c>
      <c r="F137" s="204" t="s">
        <v>187</v>
      </c>
      <c r="G137" s="14"/>
      <c r="H137" s="205">
        <v>4.9690000000000003</v>
      </c>
      <c r="I137" s="206"/>
      <c r="J137" s="14"/>
      <c r="K137" s="14"/>
      <c r="L137" s="202"/>
      <c r="M137" s="207"/>
      <c r="N137" s="208"/>
      <c r="O137" s="208"/>
      <c r="P137" s="208"/>
      <c r="Q137" s="208"/>
      <c r="R137" s="208"/>
      <c r="S137" s="208"/>
      <c r="T137" s="20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03" t="s">
        <v>184</v>
      </c>
      <c r="AU137" s="203" t="s">
        <v>81</v>
      </c>
      <c r="AV137" s="14" t="s">
        <v>111</v>
      </c>
      <c r="AW137" s="14" t="s">
        <v>33</v>
      </c>
      <c r="AX137" s="14" t="s">
        <v>79</v>
      </c>
      <c r="AY137" s="203" t="s">
        <v>174</v>
      </c>
    </row>
    <row r="138" s="2" customFormat="1" ht="16.5" customHeight="1">
      <c r="A138" s="40"/>
      <c r="B138" s="175"/>
      <c r="C138" s="225" t="s">
        <v>239</v>
      </c>
      <c r="D138" s="225" t="s">
        <v>615</v>
      </c>
      <c r="E138" s="226" t="s">
        <v>628</v>
      </c>
      <c r="F138" s="227" t="s">
        <v>629</v>
      </c>
      <c r="G138" s="228" t="s">
        <v>604</v>
      </c>
      <c r="H138" s="229">
        <v>9.9380000000000006</v>
      </c>
      <c r="I138" s="230"/>
      <c r="J138" s="231">
        <f>ROUND(I138*H138,2)</f>
        <v>0</v>
      </c>
      <c r="K138" s="227" t="s">
        <v>180</v>
      </c>
      <c r="L138" s="232"/>
      <c r="M138" s="233" t="s">
        <v>3</v>
      </c>
      <c r="N138" s="234" t="s">
        <v>43</v>
      </c>
      <c r="O138" s="74"/>
      <c r="P138" s="185">
        <f>O138*H138</f>
        <v>0</v>
      </c>
      <c r="Q138" s="185">
        <v>1</v>
      </c>
      <c r="R138" s="185">
        <f>Q138*H138</f>
        <v>9.9380000000000006</v>
      </c>
      <c r="S138" s="185">
        <v>0</v>
      </c>
      <c r="T138" s="18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187" t="s">
        <v>218</v>
      </c>
      <c r="AT138" s="187" t="s">
        <v>615</v>
      </c>
      <c r="AU138" s="187" t="s">
        <v>81</v>
      </c>
      <c r="AY138" s="21" t="s">
        <v>174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21" t="s">
        <v>79</v>
      </c>
      <c r="BK138" s="188">
        <f>ROUND(I138*H138,2)</f>
        <v>0</v>
      </c>
      <c r="BL138" s="21" t="s">
        <v>111</v>
      </c>
      <c r="BM138" s="187" t="s">
        <v>2252</v>
      </c>
    </row>
    <row r="139" s="13" customFormat="1">
      <c r="A139" s="13"/>
      <c r="B139" s="194"/>
      <c r="C139" s="13"/>
      <c r="D139" s="189" t="s">
        <v>184</v>
      </c>
      <c r="E139" s="195" t="s">
        <v>3</v>
      </c>
      <c r="F139" s="196" t="s">
        <v>2253</v>
      </c>
      <c r="G139" s="13"/>
      <c r="H139" s="197">
        <v>9.9380000000000006</v>
      </c>
      <c r="I139" s="198"/>
      <c r="J139" s="13"/>
      <c r="K139" s="13"/>
      <c r="L139" s="194"/>
      <c r="M139" s="199"/>
      <c r="N139" s="200"/>
      <c r="O139" s="200"/>
      <c r="P139" s="200"/>
      <c r="Q139" s="200"/>
      <c r="R139" s="200"/>
      <c r="S139" s="200"/>
      <c r="T139" s="20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5" t="s">
        <v>184</v>
      </c>
      <c r="AU139" s="195" t="s">
        <v>81</v>
      </c>
      <c r="AV139" s="13" t="s">
        <v>81</v>
      </c>
      <c r="AW139" s="13" t="s">
        <v>33</v>
      </c>
      <c r="AX139" s="13" t="s">
        <v>72</v>
      </c>
      <c r="AY139" s="195" t="s">
        <v>174</v>
      </c>
    </row>
    <row r="140" s="14" customFormat="1">
      <c r="A140" s="14"/>
      <c r="B140" s="202"/>
      <c r="C140" s="14"/>
      <c r="D140" s="189" t="s">
        <v>184</v>
      </c>
      <c r="E140" s="203" t="s">
        <v>3</v>
      </c>
      <c r="F140" s="204" t="s">
        <v>187</v>
      </c>
      <c r="G140" s="14"/>
      <c r="H140" s="205">
        <v>9.9380000000000006</v>
      </c>
      <c r="I140" s="206"/>
      <c r="J140" s="14"/>
      <c r="K140" s="14"/>
      <c r="L140" s="202"/>
      <c r="M140" s="207"/>
      <c r="N140" s="208"/>
      <c r="O140" s="208"/>
      <c r="P140" s="208"/>
      <c r="Q140" s="208"/>
      <c r="R140" s="208"/>
      <c r="S140" s="208"/>
      <c r="T140" s="20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03" t="s">
        <v>184</v>
      </c>
      <c r="AU140" s="203" t="s">
        <v>81</v>
      </c>
      <c r="AV140" s="14" t="s">
        <v>111</v>
      </c>
      <c r="AW140" s="14" t="s">
        <v>33</v>
      </c>
      <c r="AX140" s="14" t="s">
        <v>79</v>
      </c>
      <c r="AY140" s="203" t="s">
        <v>174</v>
      </c>
    </row>
    <row r="141" s="12" customFormat="1" ht="22.8" customHeight="1">
      <c r="A141" s="12"/>
      <c r="B141" s="162"/>
      <c r="C141" s="12"/>
      <c r="D141" s="163" t="s">
        <v>71</v>
      </c>
      <c r="E141" s="173" t="s">
        <v>111</v>
      </c>
      <c r="F141" s="173" t="s">
        <v>657</v>
      </c>
      <c r="G141" s="12"/>
      <c r="H141" s="12"/>
      <c r="I141" s="165"/>
      <c r="J141" s="174">
        <f>BK141</f>
        <v>0</v>
      </c>
      <c r="K141" s="12"/>
      <c r="L141" s="162"/>
      <c r="M141" s="167"/>
      <c r="N141" s="168"/>
      <c r="O141" s="168"/>
      <c r="P141" s="169">
        <f>SUM(P142:P146)</f>
        <v>0</v>
      </c>
      <c r="Q141" s="168"/>
      <c r="R141" s="169">
        <f>SUM(R142:R146)</f>
        <v>2.2122009</v>
      </c>
      <c r="S141" s="168"/>
      <c r="T141" s="170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63" t="s">
        <v>79</v>
      </c>
      <c r="AT141" s="171" t="s">
        <v>71</v>
      </c>
      <c r="AU141" s="171" t="s">
        <v>79</v>
      </c>
      <c r="AY141" s="163" t="s">
        <v>174</v>
      </c>
      <c r="BK141" s="172">
        <f>SUM(BK142:BK146)</f>
        <v>0</v>
      </c>
    </row>
    <row r="142" s="2" customFormat="1" ht="16.5" customHeight="1">
      <c r="A142" s="40"/>
      <c r="B142" s="175"/>
      <c r="C142" s="176" t="s">
        <v>247</v>
      </c>
      <c r="D142" s="176" t="s">
        <v>176</v>
      </c>
      <c r="E142" s="177" t="s">
        <v>659</v>
      </c>
      <c r="F142" s="178" t="s">
        <v>660</v>
      </c>
      <c r="G142" s="179" t="s">
        <v>242</v>
      </c>
      <c r="H142" s="180">
        <v>1.1699999999999999</v>
      </c>
      <c r="I142" s="181"/>
      <c r="J142" s="182">
        <f>ROUND(I142*H142,2)</f>
        <v>0</v>
      </c>
      <c r="K142" s="178" t="s">
        <v>180</v>
      </c>
      <c r="L142" s="41"/>
      <c r="M142" s="183" t="s">
        <v>3</v>
      </c>
      <c r="N142" s="184" t="s">
        <v>43</v>
      </c>
      <c r="O142" s="74"/>
      <c r="P142" s="185">
        <f>O142*H142</f>
        <v>0</v>
      </c>
      <c r="Q142" s="185">
        <v>1.8907700000000001</v>
      </c>
      <c r="R142" s="185">
        <f>Q142*H142</f>
        <v>2.2122009</v>
      </c>
      <c r="S142" s="185">
        <v>0</v>
      </c>
      <c r="T142" s="18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187" t="s">
        <v>111</v>
      </c>
      <c r="AT142" s="187" t="s">
        <v>176</v>
      </c>
      <c r="AU142" s="187" t="s">
        <v>81</v>
      </c>
      <c r="AY142" s="21" t="s">
        <v>174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21" t="s">
        <v>79</v>
      </c>
      <c r="BK142" s="188">
        <f>ROUND(I142*H142,2)</f>
        <v>0</v>
      </c>
      <c r="BL142" s="21" t="s">
        <v>111</v>
      </c>
      <c r="BM142" s="187" t="s">
        <v>2254</v>
      </c>
    </row>
    <row r="143" s="2" customFormat="1">
      <c r="A143" s="40"/>
      <c r="B143" s="41"/>
      <c r="C143" s="40"/>
      <c r="D143" s="189" t="s">
        <v>182</v>
      </c>
      <c r="E143" s="40"/>
      <c r="F143" s="190" t="s">
        <v>2249</v>
      </c>
      <c r="G143" s="40"/>
      <c r="H143" s="40"/>
      <c r="I143" s="191"/>
      <c r="J143" s="40"/>
      <c r="K143" s="40"/>
      <c r="L143" s="41"/>
      <c r="M143" s="192"/>
      <c r="N143" s="193"/>
      <c r="O143" s="74"/>
      <c r="P143" s="74"/>
      <c r="Q143" s="74"/>
      <c r="R143" s="74"/>
      <c r="S143" s="74"/>
      <c r="T143" s="75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21" t="s">
        <v>182</v>
      </c>
      <c r="AU143" s="21" t="s">
        <v>81</v>
      </c>
    </row>
    <row r="144" s="13" customFormat="1">
      <c r="A144" s="13"/>
      <c r="B144" s="194"/>
      <c r="C144" s="13"/>
      <c r="D144" s="189" t="s">
        <v>184</v>
      </c>
      <c r="E144" s="195" t="s">
        <v>3</v>
      </c>
      <c r="F144" s="196" t="s">
        <v>2255</v>
      </c>
      <c r="G144" s="13"/>
      <c r="H144" s="197">
        <v>0.27000000000000002</v>
      </c>
      <c r="I144" s="198"/>
      <c r="J144" s="13"/>
      <c r="K144" s="13"/>
      <c r="L144" s="194"/>
      <c r="M144" s="199"/>
      <c r="N144" s="200"/>
      <c r="O144" s="200"/>
      <c r="P144" s="200"/>
      <c r="Q144" s="200"/>
      <c r="R144" s="200"/>
      <c r="S144" s="200"/>
      <c r="T144" s="20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5" t="s">
        <v>184</v>
      </c>
      <c r="AU144" s="195" t="s">
        <v>81</v>
      </c>
      <c r="AV144" s="13" t="s">
        <v>81</v>
      </c>
      <c r="AW144" s="13" t="s">
        <v>33</v>
      </c>
      <c r="AX144" s="13" t="s">
        <v>72</v>
      </c>
      <c r="AY144" s="195" t="s">
        <v>174</v>
      </c>
    </row>
    <row r="145" s="13" customFormat="1">
      <c r="A145" s="13"/>
      <c r="B145" s="194"/>
      <c r="C145" s="13"/>
      <c r="D145" s="189" t="s">
        <v>184</v>
      </c>
      <c r="E145" s="195" t="s">
        <v>3</v>
      </c>
      <c r="F145" s="196" t="s">
        <v>2256</v>
      </c>
      <c r="G145" s="13"/>
      <c r="H145" s="197">
        <v>0.90000000000000002</v>
      </c>
      <c r="I145" s="198"/>
      <c r="J145" s="13"/>
      <c r="K145" s="13"/>
      <c r="L145" s="194"/>
      <c r="M145" s="199"/>
      <c r="N145" s="200"/>
      <c r="O145" s="200"/>
      <c r="P145" s="200"/>
      <c r="Q145" s="200"/>
      <c r="R145" s="200"/>
      <c r="S145" s="200"/>
      <c r="T145" s="20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5" t="s">
        <v>184</v>
      </c>
      <c r="AU145" s="195" t="s">
        <v>81</v>
      </c>
      <c r="AV145" s="13" t="s">
        <v>81</v>
      </c>
      <c r="AW145" s="13" t="s">
        <v>33</v>
      </c>
      <c r="AX145" s="13" t="s">
        <v>72</v>
      </c>
      <c r="AY145" s="195" t="s">
        <v>174</v>
      </c>
    </row>
    <row r="146" s="14" customFormat="1">
      <c r="A146" s="14"/>
      <c r="B146" s="202"/>
      <c r="C146" s="14"/>
      <c r="D146" s="189" t="s">
        <v>184</v>
      </c>
      <c r="E146" s="203" t="s">
        <v>3</v>
      </c>
      <c r="F146" s="204" t="s">
        <v>187</v>
      </c>
      <c r="G146" s="14"/>
      <c r="H146" s="205">
        <v>1.1699999999999999</v>
      </c>
      <c r="I146" s="206"/>
      <c r="J146" s="14"/>
      <c r="K146" s="14"/>
      <c r="L146" s="202"/>
      <c r="M146" s="207"/>
      <c r="N146" s="208"/>
      <c r="O146" s="208"/>
      <c r="P146" s="208"/>
      <c r="Q146" s="208"/>
      <c r="R146" s="208"/>
      <c r="S146" s="208"/>
      <c r="T146" s="20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03" t="s">
        <v>184</v>
      </c>
      <c r="AU146" s="203" t="s">
        <v>81</v>
      </c>
      <c r="AV146" s="14" t="s">
        <v>111</v>
      </c>
      <c r="AW146" s="14" t="s">
        <v>33</v>
      </c>
      <c r="AX146" s="14" t="s">
        <v>79</v>
      </c>
      <c r="AY146" s="203" t="s">
        <v>174</v>
      </c>
    </row>
    <row r="147" s="12" customFormat="1" ht="22.8" customHeight="1">
      <c r="A147" s="12"/>
      <c r="B147" s="162"/>
      <c r="C147" s="12"/>
      <c r="D147" s="163" t="s">
        <v>71</v>
      </c>
      <c r="E147" s="173" t="s">
        <v>218</v>
      </c>
      <c r="F147" s="173" t="s">
        <v>726</v>
      </c>
      <c r="G147" s="12"/>
      <c r="H147" s="12"/>
      <c r="I147" s="165"/>
      <c r="J147" s="174">
        <f>BK147</f>
        <v>0</v>
      </c>
      <c r="K147" s="12"/>
      <c r="L147" s="162"/>
      <c r="M147" s="167"/>
      <c r="N147" s="168"/>
      <c r="O147" s="168"/>
      <c r="P147" s="169">
        <f>SUM(P148:P159)</f>
        <v>0</v>
      </c>
      <c r="Q147" s="168"/>
      <c r="R147" s="169">
        <f>SUM(R148:R159)</f>
        <v>0.34115999999999996</v>
      </c>
      <c r="S147" s="168"/>
      <c r="T147" s="170">
        <f>SUM(T148:T159)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63" t="s">
        <v>79</v>
      </c>
      <c r="AT147" s="171" t="s">
        <v>71</v>
      </c>
      <c r="AU147" s="171" t="s">
        <v>79</v>
      </c>
      <c r="AY147" s="163" t="s">
        <v>174</v>
      </c>
      <c r="BK147" s="172">
        <f>SUM(BK148:BK159)</f>
        <v>0</v>
      </c>
    </row>
    <row r="148" s="2" customFormat="1">
      <c r="A148" s="40"/>
      <c r="B148" s="175"/>
      <c r="C148" s="176" t="s">
        <v>252</v>
      </c>
      <c r="D148" s="176" t="s">
        <v>176</v>
      </c>
      <c r="E148" s="177" t="s">
        <v>2257</v>
      </c>
      <c r="F148" s="178" t="s">
        <v>2258</v>
      </c>
      <c r="G148" s="179" t="s">
        <v>210</v>
      </c>
      <c r="H148" s="180">
        <v>15</v>
      </c>
      <c r="I148" s="181"/>
      <c r="J148" s="182">
        <f>ROUND(I148*H148,2)</f>
        <v>0</v>
      </c>
      <c r="K148" s="178" t="s">
        <v>180</v>
      </c>
      <c r="L148" s="41"/>
      <c r="M148" s="183" t="s">
        <v>3</v>
      </c>
      <c r="N148" s="184" t="s">
        <v>43</v>
      </c>
      <c r="O148" s="74"/>
      <c r="P148" s="185">
        <f>O148*H148</f>
        <v>0</v>
      </c>
      <c r="Q148" s="185">
        <v>1.0000000000000001E-05</v>
      </c>
      <c r="R148" s="185">
        <f>Q148*H148</f>
        <v>0.00015000000000000001</v>
      </c>
      <c r="S148" s="185">
        <v>0</v>
      </c>
      <c r="T148" s="18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187" t="s">
        <v>111</v>
      </c>
      <c r="AT148" s="187" t="s">
        <v>176</v>
      </c>
      <c r="AU148" s="187" t="s">
        <v>81</v>
      </c>
      <c r="AY148" s="21" t="s">
        <v>174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21" t="s">
        <v>79</v>
      </c>
      <c r="BK148" s="188">
        <f>ROUND(I148*H148,2)</f>
        <v>0</v>
      </c>
      <c r="BL148" s="21" t="s">
        <v>111</v>
      </c>
      <c r="BM148" s="187" t="s">
        <v>2259</v>
      </c>
    </row>
    <row r="149" s="2" customFormat="1">
      <c r="A149" s="40"/>
      <c r="B149" s="41"/>
      <c r="C149" s="40"/>
      <c r="D149" s="189" t="s">
        <v>182</v>
      </c>
      <c r="E149" s="40"/>
      <c r="F149" s="190" t="s">
        <v>2249</v>
      </c>
      <c r="G149" s="40"/>
      <c r="H149" s="40"/>
      <c r="I149" s="191"/>
      <c r="J149" s="40"/>
      <c r="K149" s="40"/>
      <c r="L149" s="41"/>
      <c r="M149" s="192"/>
      <c r="N149" s="193"/>
      <c r="O149" s="74"/>
      <c r="P149" s="74"/>
      <c r="Q149" s="74"/>
      <c r="R149" s="74"/>
      <c r="S149" s="74"/>
      <c r="T149" s="75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21" t="s">
        <v>182</v>
      </c>
      <c r="AU149" s="21" t="s">
        <v>81</v>
      </c>
    </row>
    <row r="150" s="13" customFormat="1">
      <c r="A150" s="13"/>
      <c r="B150" s="194"/>
      <c r="C150" s="13"/>
      <c r="D150" s="189" t="s">
        <v>184</v>
      </c>
      <c r="E150" s="195" t="s">
        <v>3</v>
      </c>
      <c r="F150" s="196" t="s">
        <v>2260</v>
      </c>
      <c r="G150" s="13"/>
      <c r="H150" s="197">
        <v>15</v>
      </c>
      <c r="I150" s="198"/>
      <c r="J150" s="13"/>
      <c r="K150" s="13"/>
      <c r="L150" s="194"/>
      <c r="M150" s="199"/>
      <c r="N150" s="200"/>
      <c r="O150" s="200"/>
      <c r="P150" s="200"/>
      <c r="Q150" s="200"/>
      <c r="R150" s="200"/>
      <c r="S150" s="200"/>
      <c r="T150" s="20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5" t="s">
        <v>184</v>
      </c>
      <c r="AU150" s="195" t="s">
        <v>81</v>
      </c>
      <c r="AV150" s="13" t="s">
        <v>81</v>
      </c>
      <c r="AW150" s="13" t="s">
        <v>33</v>
      </c>
      <c r="AX150" s="13" t="s">
        <v>72</v>
      </c>
      <c r="AY150" s="195" t="s">
        <v>174</v>
      </c>
    </row>
    <row r="151" s="14" customFormat="1">
      <c r="A151" s="14"/>
      <c r="B151" s="202"/>
      <c r="C151" s="14"/>
      <c r="D151" s="189" t="s">
        <v>184</v>
      </c>
      <c r="E151" s="203" t="s">
        <v>3</v>
      </c>
      <c r="F151" s="204" t="s">
        <v>187</v>
      </c>
      <c r="G151" s="14"/>
      <c r="H151" s="205">
        <v>15</v>
      </c>
      <c r="I151" s="206"/>
      <c r="J151" s="14"/>
      <c r="K151" s="14"/>
      <c r="L151" s="202"/>
      <c r="M151" s="207"/>
      <c r="N151" s="208"/>
      <c r="O151" s="208"/>
      <c r="P151" s="208"/>
      <c r="Q151" s="208"/>
      <c r="R151" s="208"/>
      <c r="S151" s="208"/>
      <c r="T151" s="20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03" t="s">
        <v>184</v>
      </c>
      <c r="AU151" s="203" t="s">
        <v>81</v>
      </c>
      <c r="AV151" s="14" t="s">
        <v>111</v>
      </c>
      <c r="AW151" s="14" t="s">
        <v>33</v>
      </c>
      <c r="AX151" s="14" t="s">
        <v>79</v>
      </c>
      <c r="AY151" s="203" t="s">
        <v>174</v>
      </c>
    </row>
    <row r="152" s="2" customFormat="1" ht="16.5" customHeight="1">
      <c r="A152" s="40"/>
      <c r="B152" s="175"/>
      <c r="C152" s="225" t="s">
        <v>9</v>
      </c>
      <c r="D152" s="225" t="s">
        <v>615</v>
      </c>
      <c r="E152" s="226" t="s">
        <v>2261</v>
      </c>
      <c r="F152" s="227" t="s">
        <v>2262</v>
      </c>
      <c r="G152" s="228" t="s">
        <v>210</v>
      </c>
      <c r="H152" s="229">
        <v>15</v>
      </c>
      <c r="I152" s="230"/>
      <c r="J152" s="231">
        <f>ROUND(I152*H152,2)</f>
        <v>0</v>
      </c>
      <c r="K152" s="227" t="s">
        <v>180</v>
      </c>
      <c r="L152" s="232"/>
      <c r="M152" s="233" t="s">
        <v>3</v>
      </c>
      <c r="N152" s="234" t="s">
        <v>43</v>
      </c>
      <c r="O152" s="74"/>
      <c r="P152" s="185">
        <f>O152*H152</f>
        <v>0</v>
      </c>
      <c r="Q152" s="185">
        <v>0.0025899999999999999</v>
      </c>
      <c r="R152" s="185">
        <f>Q152*H152</f>
        <v>0.038849999999999996</v>
      </c>
      <c r="S152" s="185">
        <v>0</v>
      </c>
      <c r="T152" s="18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187" t="s">
        <v>218</v>
      </c>
      <c r="AT152" s="187" t="s">
        <v>615</v>
      </c>
      <c r="AU152" s="187" t="s">
        <v>81</v>
      </c>
      <c r="AY152" s="21" t="s">
        <v>174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21" t="s">
        <v>79</v>
      </c>
      <c r="BK152" s="188">
        <f>ROUND(I152*H152,2)</f>
        <v>0</v>
      </c>
      <c r="BL152" s="21" t="s">
        <v>111</v>
      </c>
      <c r="BM152" s="187" t="s">
        <v>2263</v>
      </c>
    </row>
    <row r="153" s="2" customFormat="1">
      <c r="A153" s="40"/>
      <c r="B153" s="175"/>
      <c r="C153" s="176" t="s">
        <v>351</v>
      </c>
      <c r="D153" s="176" t="s">
        <v>176</v>
      </c>
      <c r="E153" s="177" t="s">
        <v>2264</v>
      </c>
      <c r="F153" s="178" t="s">
        <v>2265</v>
      </c>
      <c r="G153" s="179" t="s">
        <v>666</v>
      </c>
      <c r="H153" s="180">
        <v>1</v>
      </c>
      <c r="I153" s="181"/>
      <c r="J153" s="182">
        <f>ROUND(I153*H153,2)</f>
        <v>0</v>
      </c>
      <c r="K153" s="178" t="s">
        <v>180</v>
      </c>
      <c r="L153" s="41"/>
      <c r="M153" s="183" t="s">
        <v>3</v>
      </c>
      <c r="N153" s="184" t="s">
        <v>43</v>
      </c>
      <c r="O153" s="74"/>
      <c r="P153" s="185">
        <f>O153*H153</f>
        <v>0</v>
      </c>
      <c r="Q153" s="185">
        <v>8.0000000000000007E-05</v>
      </c>
      <c r="R153" s="185">
        <f>Q153*H153</f>
        <v>8.0000000000000007E-05</v>
      </c>
      <c r="S153" s="185">
        <v>0</v>
      </c>
      <c r="T153" s="18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187" t="s">
        <v>111</v>
      </c>
      <c r="AT153" s="187" t="s">
        <v>176</v>
      </c>
      <c r="AU153" s="187" t="s">
        <v>81</v>
      </c>
      <c r="AY153" s="21" t="s">
        <v>174</v>
      </c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21" t="s">
        <v>79</v>
      </c>
      <c r="BK153" s="188">
        <f>ROUND(I153*H153,2)</f>
        <v>0</v>
      </c>
      <c r="BL153" s="21" t="s">
        <v>111</v>
      </c>
      <c r="BM153" s="187" t="s">
        <v>2266</v>
      </c>
    </row>
    <row r="154" s="2" customFormat="1" ht="16.5" customHeight="1">
      <c r="A154" s="40"/>
      <c r="B154" s="175"/>
      <c r="C154" s="225" t="s">
        <v>436</v>
      </c>
      <c r="D154" s="225" t="s">
        <v>615</v>
      </c>
      <c r="E154" s="226" t="s">
        <v>2267</v>
      </c>
      <c r="F154" s="227" t="s">
        <v>2268</v>
      </c>
      <c r="G154" s="228" t="s">
        <v>666</v>
      </c>
      <c r="H154" s="229">
        <v>1</v>
      </c>
      <c r="I154" s="230"/>
      <c r="J154" s="231">
        <f>ROUND(I154*H154,2)</f>
        <v>0</v>
      </c>
      <c r="K154" s="227" t="s">
        <v>180</v>
      </c>
      <c r="L154" s="232"/>
      <c r="M154" s="233" t="s">
        <v>3</v>
      </c>
      <c r="N154" s="234" t="s">
        <v>43</v>
      </c>
      <c r="O154" s="74"/>
      <c r="P154" s="185">
        <f>O154*H154</f>
        <v>0</v>
      </c>
      <c r="Q154" s="185">
        <v>0.00050000000000000001</v>
      </c>
      <c r="R154" s="185">
        <f>Q154*H154</f>
        <v>0.00050000000000000001</v>
      </c>
      <c r="S154" s="185">
        <v>0</v>
      </c>
      <c r="T154" s="18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187" t="s">
        <v>218</v>
      </c>
      <c r="AT154" s="187" t="s">
        <v>615</v>
      </c>
      <c r="AU154" s="187" t="s">
        <v>81</v>
      </c>
      <c r="AY154" s="21" t="s">
        <v>174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21" t="s">
        <v>79</v>
      </c>
      <c r="BK154" s="188">
        <f>ROUND(I154*H154,2)</f>
        <v>0</v>
      </c>
      <c r="BL154" s="21" t="s">
        <v>111</v>
      </c>
      <c r="BM154" s="187" t="s">
        <v>2269</v>
      </c>
    </row>
    <row r="155" s="2" customFormat="1" ht="16.5" customHeight="1">
      <c r="A155" s="40"/>
      <c r="B155" s="175"/>
      <c r="C155" s="176" t="s">
        <v>441</v>
      </c>
      <c r="D155" s="176" t="s">
        <v>176</v>
      </c>
      <c r="E155" s="177" t="s">
        <v>2270</v>
      </c>
      <c r="F155" s="178" t="s">
        <v>2271</v>
      </c>
      <c r="G155" s="179" t="s">
        <v>773</v>
      </c>
      <c r="H155" s="180">
        <v>1</v>
      </c>
      <c r="I155" s="181"/>
      <c r="J155" s="182">
        <f>ROUND(I155*H155,2)</f>
        <v>0</v>
      </c>
      <c r="K155" s="178" t="s">
        <v>180</v>
      </c>
      <c r="L155" s="41"/>
      <c r="M155" s="183" t="s">
        <v>3</v>
      </c>
      <c r="N155" s="184" t="s">
        <v>43</v>
      </c>
      <c r="O155" s="74"/>
      <c r="P155" s="185">
        <f>O155*H155</f>
        <v>0</v>
      </c>
      <c r="Q155" s="185">
        <v>0.00010000000000000001</v>
      </c>
      <c r="R155" s="185">
        <f>Q155*H155</f>
        <v>0.00010000000000000001</v>
      </c>
      <c r="S155" s="185">
        <v>0</v>
      </c>
      <c r="T155" s="18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187" t="s">
        <v>111</v>
      </c>
      <c r="AT155" s="187" t="s">
        <v>176</v>
      </c>
      <c r="AU155" s="187" t="s">
        <v>81</v>
      </c>
      <c r="AY155" s="21" t="s">
        <v>174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21" t="s">
        <v>79</v>
      </c>
      <c r="BK155" s="188">
        <f>ROUND(I155*H155,2)</f>
        <v>0</v>
      </c>
      <c r="BL155" s="21" t="s">
        <v>111</v>
      </c>
      <c r="BM155" s="187" t="s">
        <v>2272</v>
      </c>
    </row>
    <row r="156" s="2" customFormat="1" ht="16.5" customHeight="1">
      <c r="A156" s="40"/>
      <c r="B156" s="175"/>
      <c r="C156" s="176" t="s">
        <v>515</v>
      </c>
      <c r="D156" s="176" t="s">
        <v>176</v>
      </c>
      <c r="E156" s="177" t="s">
        <v>2273</v>
      </c>
      <c r="F156" s="178" t="s">
        <v>2274</v>
      </c>
      <c r="G156" s="179" t="s">
        <v>210</v>
      </c>
      <c r="H156" s="180">
        <v>15</v>
      </c>
      <c r="I156" s="181"/>
      <c r="J156" s="182">
        <f>ROUND(I156*H156,2)</f>
        <v>0</v>
      </c>
      <c r="K156" s="178" t="s">
        <v>180</v>
      </c>
      <c r="L156" s="41"/>
      <c r="M156" s="183" t="s">
        <v>3</v>
      </c>
      <c r="N156" s="184" t="s">
        <v>43</v>
      </c>
      <c r="O156" s="74"/>
      <c r="P156" s="185">
        <f>O156*H156</f>
        <v>0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187" t="s">
        <v>111</v>
      </c>
      <c r="AT156" s="187" t="s">
        <v>176</v>
      </c>
      <c r="AU156" s="187" t="s">
        <v>81</v>
      </c>
      <c r="AY156" s="21" t="s">
        <v>174</v>
      </c>
      <c r="BE156" s="188">
        <f>IF(N156="základní",J156,0)</f>
        <v>0</v>
      </c>
      <c r="BF156" s="188">
        <f>IF(N156="snížená",J156,0)</f>
        <v>0</v>
      </c>
      <c r="BG156" s="188">
        <f>IF(N156="zákl. přenesená",J156,0)</f>
        <v>0</v>
      </c>
      <c r="BH156" s="188">
        <f>IF(N156="sníž. přenesená",J156,0)</f>
        <v>0</v>
      </c>
      <c r="BI156" s="188">
        <f>IF(N156="nulová",J156,0)</f>
        <v>0</v>
      </c>
      <c r="BJ156" s="21" t="s">
        <v>79</v>
      </c>
      <c r="BK156" s="188">
        <f>ROUND(I156*H156,2)</f>
        <v>0</v>
      </c>
      <c r="BL156" s="21" t="s">
        <v>111</v>
      </c>
      <c r="BM156" s="187" t="s">
        <v>2275</v>
      </c>
    </row>
    <row r="157" s="2" customFormat="1">
      <c r="A157" s="40"/>
      <c r="B157" s="175"/>
      <c r="C157" s="176" t="s">
        <v>528</v>
      </c>
      <c r="D157" s="176" t="s">
        <v>176</v>
      </c>
      <c r="E157" s="177" t="s">
        <v>2276</v>
      </c>
      <c r="F157" s="178" t="s">
        <v>2277</v>
      </c>
      <c r="G157" s="179" t="s">
        <v>666</v>
      </c>
      <c r="H157" s="180">
        <v>1</v>
      </c>
      <c r="I157" s="181"/>
      <c r="J157" s="182">
        <f>ROUND(I157*H157,2)</f>
        <v>0</v>
      </c>
      <c r="K157" s="178" t="s">
        <v>180</v>
      </c>
      <c r="L157" s="41"/>
      <c r="M157" s="183" t="s">
        <v>3</v>
      </c>
      <c r="N157" s="184" t="s">
        <v>43</v>
      </c>
      <c r="O157" s="74"/>
      <c r="P157" s="185">
        <f>O157*H157</f>
        <v>0</v>
      </c>
      <c r="Q157" s="185">
        <v>0.24845999999999999</v>
      </c>
      <c r="R157" s="185">
        <f>Q157*H157</f>
        <v>0.24845999999999999</v>
      </c>
      <c r="S157" s="185">
        <v>0</v>
      </c>
      <c r="T157" s="18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187" t="s">
        <v>111</v>
      </c>
      <c r="AT157" s="187" t="s">
        <v>176</v>
      </c>
      <c r="AU157" s="187" t="s">
        <v>81</v>
      </c>
      <c r="AY157" s="21" t="s">
        <v>174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21" t="s">
        <v>79</v>
      </c>
      <c r="BK157" s="188">
        <f>ROUND(I157*H157,2)</f>
        <v>0</v>
      </c>
      <c r="BL157" s="21" t="s">
        <v>111</v>
      </c>
      <c r="BM157" s="187" t="s">
        <v>2278</v>
      </c>
    </row>
    <row r="158" s="2" customFormat="1">
      <c r="A158" s="40"/>
      <c r="B158" s="175"/>
      <c r="C158" s="176" t="s">
        <v>8</v>
      </c>
      <c r="D158" s="176" t="s">
        <v>176</v>
      </c>
      <c r="E158" s="177" t="s">
        <v>2279</v>
      </c>
      <c r="F158" s="178" t="s">
        <v>2280</v>
      </c>
      <c r="G158" s="179" t="s">
        <v>666</v>
      </c>
      <c r="H158" s="180">
        <v>1</v>
      </c>
      <c r="I158" s="181"/>
      <c r="J158" s="182">
        <f>ROUND(I158*H158,2)</f>
        <v>0</v>
      </c>
      <c r="K158" s="178" t="s">
        <v>180</v>
      </c>
      <c r="L158" s="41"/>
      <c r="M158" s="183" t="s">
        <v>3</v>
      </c>
      <c r="N158" s="184" t="s">
        <v>43</v>
      </c>
      <c r="O158" s="74"/>
      <c r="P158" s="185">
        <f>O158*H158</f>
        <v>0</v>
      </c>
      <c r="Q158" s="185">
        <v>0.0070200000000000002</v>
      </c>
      <c r="R158" s="185">
        <f>Q158*H158</f>
        <v>0.0070200000000000002</v>
      </c>
      <c r="S158" s="185">
        <v>0</v>
      </c>
      <c r="T158" s="18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187" t="s">
        <v>111</v>
      </c>
      <c r="AT158" s="187" t="s">
        <v>176</v>
      </c>
      <c r="AU158" s="187" t="s">
        <v>81</v>
      </c>
      <c r="AY158" s="21" t="s">
        <v>174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21" t="s">
        <v>79</v>
      </c>
      <c r="BK158" s="188">
        <f>ROUND(I158*H158,2)</f>
        <v>0</v>
      </c>
      <c r="BL158" s="21" t="s">
        <v>111</v>
      </c>
      <c r="BM158" s="187" t="s">
        <v>2281</v>
      </c>
    </row>
    <row r="159" s="2" customFormat="1" ht="16.5" customHeight="1">
      <c r="A159" s="40"/>
      <c r="B159" s="175"/>
      <c r="C159" s="225" t="s">
        <v>537</v>
      </c>
      <c r="D159" s="225" t="s">
        <v>615</v>
      </c>
      <c r="E159" s="226" t="s">
        <v>2282</v>
      </c>
      <c r="F159" s="227" t="s">
        <v>2283</v>
      </c>
      <c r="G159" s="228" t="s">
        <v>666</v>
      </c>
      <c r="H159" s="229">
        <v>1</v>
      </c>
      <c r="I159" s="230"/>
      <c r="J159" s="231">
        <f>ROUND(I159*H159,2)</f>
        <v>0</v>
      </c>
      <c r="K159" s="227" t="s">
        <v>180</v>
      </c>
      <c r="L159" s="232"/>
      <c r="M159" s="233" t="s">
        <v>3</v>
      </c>
      <c r="N159" s="234" t="s">
        <v>43</v>
      </c>
      <c r="O159" s="74"/>
      <c r="P159" s="185">
        <f>O159*H159</f>
        <v>0</v>
      </c>
      <c r="Q159" s="185">
        <v>0.045999999999999999</v>
      </c>
      <c r="R159" s="185">
        <f>Q159*H159</f>
        <v>0.045999999999999999</v>
      </c>
      <c r="S159" s="185">
        <v>0</v>
      </c>
      <c r="T159" s="18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187" t="s">
        <v>218</v>
      </c>
      <c r="AT159" s="187" t="s">
        <v>615</v>
      </c>
      <c r="AU159" s="187" t="s">
        <v>81</v>
      </c>
      <c r="AY159" s="21" t="s">
        <v>174</v>
      </c>
      <c r="BE159" s="188">
        <f>IF(N159="základní",J159,0)</f>
        <v>0</v>
      </c>
      <c r="BF159" s="188">
        <f>IF(N159="snížená",J159,0)</f>
        <v>0</v>
      </c>
      <c r="BG159" s="188">
        <f>IF(N159="zákl. přenesená",J159,0)</f>
        <v>0</v>
      </c>
      <c r="BH159" s="188">
        <f>IF(N159="sníž. přenesená",J159,0)</f>
        <v>0</v>
      </c>
      <c r="BI159" s="188">
        <f>IF(N159="nulová",J159,0)</f>
        <v>0</v>
      </c>
      <c r="BJ159" s="21" t="s">
        <v>79</v>
      </c>
      <c r="BK159" s="188">
        <f>ROUND(I159*H159,2)</f>
        <v>0</v>
      </c>
      <c r="BL159" s="21" t="s">
        <v>111</v>
      </c>
      <c r="BM159" s="187" t="s">
        <v>2284</v>
      </c>
    </row>
    <row r="160" s="12" customFormat="1" ht="22.8" customHeight="1">
      <c r="A160" s="12"/>
      <c r="B160" s="162"/>
      <c r="C160" s="12"/>
      <c r="D160" s="163" t="s">
        <v>71</v>
      </c>
      <c r="E160" s="173" t="s">
        <v>898</v>
      </c>
      <c r="F160" s="173" t="s">
        <v>899</v>
      </c>
      <c r="G160" s="12"/>
      <c r="H160" s="12"/>
      <c r="I160" s="165"/>
      <c r="J160" s="174">
        <f>BK160</f>
        <v>0</v>
      </c>
      <c r="K160" s="12"/>
      <c r="L160" s="162"/>
      <c r="M160" s="167"/>
      <c r="N160" s="168"/>
      <c r="O160" s="168"/>
      <c r="P160" s="169">
        <f>P161</f>
        <v>0</v>
      </c>
      <c r="Q160" s="168"/>
      <c r="R160" s="169">
        <f>R161</f>
        <v>0</v>
      </c>
      <c r="S160" s="168"/>
      <c r="T160" s="170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63" t="s">
        <v>79</v>
      </c>
      <c r="AT160" s="171" t="s">
        <v>71</v>
      </c>
      <c r="AU160" s="171" t="s">
        <v>79</v>
      </c>
      <c r="AY160" s="163" t="s">
        <v>174</v>
      </c>
      <c r="BK160" s="172">
        <f>BK161</f>
        <v>0</v>
      </c>
    </row>
    <row r="161" s="2" customFormat="1">
      <c r="A161" s="40"/>
      <c r="B161" s="175"/>
      <c r="C161" s="176" t="s">
        <v>541</v>
      </c>
      <c r="D161" s="176" t="s">
        <v>176</v>
      </c>
      <c r="E161" s="177" t="s">
        <v>906</v>
      </c>
      <c r="F161" s="178" t="s">
        <v>907</v>
      </c>
      <c r="G161" s="179" t="s">
        <v>604</v>
      </c>
      <c r="H161" s="180">
        <v>12.621</v>
      </c>
      <c r="I161" s="181"/>
      <c r="J161" s="182">
        <f>ROUND(I161*H161,2)</f>
        <v>0</v>
      </c>
      <c r="K161" s="178" t="s">
        <v>180</v>
      </c>
      <c r="L161" s="41"/>
      <c r="M161" s="183" t="s">
        <v>3</v>
      </c>
      <c r="N161" s="184" t="s">
        <v>43</v>
      </c>
      <c r="O161" s="74"/>
      <c r="P161" s="185">
        <f>O161*H161</f>
        <v>0</v>
      </c>
      <c r="Q161" s="185">
        <v>0</v>
      </c>
      <c r="R161" s="185">
        <f>Q161*H161</f>
        <v>0</v>
      </c>
      <c r="S161" s="185">
        <v>0</v>
      </c>
      <c r="T161" s="18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187" t="s">
        <v>111</v>
      </c>
      <c r="AT161" s="187" t="s">
        <v>176</v>
      </c>
      <c r="AU161" s="187" t="s">
        <v>81</v>
      </c>
      <c r="AY161" s="21" t="s">
        <v>174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21" t="s">
        <v>79</v>
      </c>
      <c r="BK161" s="188">
        <f>ROUND(I161*H161,2)</f>
        <v>0</v>
      </c>
      <c r="BL161" s="21" t="s">
        <v>111</v>
      </c>
      <c r="BM161" s="187" t="s">
        <v>2285</v>
      </c>
    </row>
    <row r="162" s="12" customFormat="1" ht="25.92" customHeight="1">
      <c r="A162" s="12"/>
      <c r="B162" s="162"/>
      <c r="C162" s="12"/>
      <c r="D162" s="163" t="s">
        <v>71</v>
      </c>
      <c r="E162" s="164" t="s">
        <v>1428</v>
      </c>
      <c r="F162" s="164" t="s">
        <v>1429</v>
      </c>
      <c r="G162" s="12"/>
      <c r="H162" s="12"/>
      <c r="I162" s="165"/>
      <c r="J162" s="166">
        <f>BK162</f>
        <v>0</v>
      </c>
      <c r="K162" s="12"/>
      <c r="L162" s="162"/>
      <c r="M162" s="167"/>
      <c r="N162" s="168"/>
      <c r="O162" s="168"/>
      <c r="P162" s="169">
        <f>P163+P173+P219+P237+P255</f>
        <v>0</v>
      </c>
      <c r="Q162" s="168"/>
      <c r="R162" s="169">
        <f>R163+R173+R219+R237+R255</f>
        <v>0.1220951175</v>
      </c>
      <c r="S162" s="168"/>
      <c r="T162" s="170">
        <f>T163+T173+T219+T237+T255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63" t="s">
        <v>81</v>
      </c>
      <c r="AT162" s="171" t="s">
        <v>71</v>
      </c>
      <c r="AU162" s="171" t="s">
        <v>72</v>
      </c>
      <c r="AY162" s="163" t="s">
        <v>174</v>
      </c>
      <c r="BK162" s="172">
        <f>BK163+BK173+BK219+BK237+BK255</f>
        <v>0</v>
      </c>
    </row>
    <row r="163" s="12" customFormat="1" ht="22.8" customHeight="1">
      <c r="A163" s="12"/>
      <c r="B163" s="162"/>
      <c r="C163" s="12"/>
      <c r="D163" s="163" t="s">
        <v>71</v>
      </c>
      <c r="E163" s="173" t="s">
        <v>1952</v>
      </c>
      <c r="F163" s="173" t="s">
        <v>1953</v>
      </c>
      <c r="G163" s="12"/>
      <c r="H163" s="12"/>
      <c r="I163" s="165"/>
      <c r="J163" s="174">
        <f>BK163</f>
        <v>0</v>
      </c>
      <c r="K163" s="12"/>
      <c r="L163" s="162"/>
      <c r="M163" s="167"/>
      <c r="N163" s="168"/>
      <c r="O163" s="168"/>
      <c r="P163" s="169">
        <f>SUM(P164:P172)</f>
        <v>0</v>
      </c>
      <c r="Q163" s="168"/>
      <c r="R163" s="169">
        <f>SUM(R164:R172)</f>
        <v>0.0101</v>
      </c>
      <c r="S163" s="168"/>
      <c r="T163" s="170">
        <f>SUM(T164:T172)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63" t="s">
        <v>81</v>
      </c>
      <c r="AT163" s="171" t="s">
        <v>71</v>
      </c>
      <c r="AU163" s="171" t="s">
        <v>79</v>
      </c>
      <c r="AY163" s="163" t="s">
        <v>174</v>
      </c>
      <c r="BK163" s="172">
        <f>SUM(BK164:BK172)</f>
        <v>0</v>
      </c>
    </row>
    <row r="164" s="2" customFormat="1" ht="33" customHeight="1">
      <c r="A164" s="40"/>
      <c r="B164" s="175"/>
      <c r="C164" s="176" t="s">
        <v>558</v>
      </c>
      <c r="D164" s="176" t="s">
        <v>176</v>
      </c>
      <c r="E164" s="177" t="s">
        <v>2286</v>
      </c>
      <c r="F164" s="178" t="s">
        <v>2287</v>
      </c>
      <c r="G164" s="179" t="s">
        <v>210</v>
      </c>
      <c r="H164" s="180">
        <v>14</v>
      </c>
      <c r="I164" s="181"/>
      <c r="J164" s="182">
        <f>ROUND(I164*H164,2)</f>
        <v>0</v>
      </c>
      <c r="K164" s="178" t="s">
        <v>180</v>
      </c>
      <c r="L164" s="41"/>
      <c r="M164" s="183" t="s">
        <v>3</v>
      </c>
      <c r="N164" s="184" t="s">
        <v>43</v>
      </c>
      <c r="O164" s="74"/>
      <c r="P164" s="185">
        <f>O164*H164</f>
        <v>0</v>
      </c>
      <c r="Q164" s="185">
        <v>1.0000000000000001E-05</v>
      </c>
      <c r="R164" s="185">
        <f>Q164*H164</f>
        <v>0.00014000000000000002</v>
      </c>
      <c r="S164" s="185">
        <v>0</v>
      </c>
      <c r="T164" s="18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187" t="s">
        <v>351</v>
      </c>
      <c r="AT164" s="187" t="s">
        <v>176</v>
      </c>
      <c r="AU164" s="187" t="s">
        <v>81</v>
      </c>
      <c r="AY164" s="21" t="s">
        <v>174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21" t="s">
        <v>79</v>
      </c>
      <c r="BK164" s="188">
        <f>ROUND(I164*H164,2)</f>
        <v>0</v>
      </c>
      <c r="BL164" s="21" t="s">
        <v>351</v>
      </c>
      <c r="BM164" s="187" t="s">
        <v>2288</v>
      </c>
    </row>
    <row r="165" s="13" customFormat="1">
      <c r="A165" s="13"/>
      <c r="B165" s="194"/>
      <c r="C165" s="13"/>
      <c r="D165" s="189" t="s">
        <v>184</v>
      </c>
      <c r="E165" s="195" t="s">
        <v>3</v>
      </c>
      <c r="F165" s="196" t="s">
        <v>2289</v>
      </c>
      <c r="G165" s="13"/>
      <c r="H165" s="197">
        <v>12</v>
      </c>
      <c r="I165" s="198"/>
      <c r="J165" s="13"/>
      <c r="K165" s="13"/>
      <c r="L165" s="194"/>
      <c r="M165" s="199"/>
      <c r="N165" s="200"/>
      <c r="O165" s="200"/>
      <c r="P165" s="200"/>
      <c r="Q165" s="200"/>
      <c r="R165" s="200"/>
      <c r="S165" s="200"/>
      <c r="T165" s="20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5" t="s">
        <v>184</v>
      </c>
      <c r="AU165" s="195" t="s">
        <v>81</v>
      </c>
      <c r="AV165" s="13" t="s">
        <v>81</v>
      </c>
      <c r="AW165" s="13" t="s">
        <v>33</v>
      </c>
      <c r="AX165" s="13" t="s">
        <v>72</v>
      </c>
      <c r="AY165" s="195" t="s">
        <v>174</v>
      </c>
    </row>
    <row r="166" s="13" customFormat="1">
      <c r="A166" s="13"/>
      <c r="B166" s="194"/>
      <c r="C166" s="13"/>
      <c r="D166" s="189" t="s">
        <v>184</v>
      </c>
      <c r="E166" s="195" t="s">
        <v>3</v>
      </c>
      <c r="F166" s="196" t="s">
        <v>2290</v>
      </c>
      <c r="G166" s="13"/>
      <c r="H166" s="197">
        <v>2</v>
      </c>
      <c r="I166" s="198"/>
      <c r="J166" s="13"/>
      <c r="K166" s="13"/>
      <c r="L166" s="194"/>
      <c r="M166" s="199"/>
      <c r="N166" s="200"/>
      <c r="O166" s="200"/>
      <c r="P166" s="200"/>
      <c r="Q166" s="200"/>
      <c r="R166" s="200"/>
      <c r="S166" s="200"/>
      <c r="T166" s="20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5" t="s">
        <v>184</v>
      </c>
      <c r="AU166" s="195" t="s">
        <v>81</v>
      </c>
      <c r="AV166" s="13" t="s">
        <v>81</v>
      </c>
      <c r="AW166" s="13" t="s">
        <v>33</v>
      </c>
      <c r="AX166" s="13" t="s">
        <v>72</v>
      </c>
      <c r="AY166" s="195" t="s">
        <v>174</v>
      </c>
    </row>
    <row r="167" s="14" customFormat="1">
      <c r="A167" s="14"/>
      <c r="B167" s="202"/>
      <c r="C167" s="14"/>
      <c r="D167" s="189" t="s">
        <v>184</v>
      </c>
      <c r="E167" s="203" t="s">
        <v>3</v>
      </c>
      <c r="F167" s="204" t="s">
        <v>187</v>
      </c>
      <c r="G167" s="14"/>
      <c r="H167" s="205">
        <v>14</v>
      </c>
      <c r="I167" s="206"/>
      <c r="J167" s="14"/>
      <c r="K167" s="14"/>
      <c r="L167" s="202"/>
      <c r="M167" s="207"/>
      <c r="N167" s="208"/>
      <c r="O167" s="208"/>
      <c r="P167" s="208"/>
      <c r="Q167" s="208"/>
      <c r="R167" s="208"/>
      <c r="S167" s="208"/>
      <c r="T167" s="20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03" t="s">
        <v>184</v>
      </c>
      <c r="AU167" s="203" t="s">
        <v>81</v>
      </c>
      <c r="AV167" s="14" t="s">
        <v>111</v>
      </c>
      <c r="AW167" s="14" t="s">
        <v>33</v>
      </c>
      <c r="AX167" s="14" t="s">
        <v>79</v>
      </c>
      <c r="AY167" s="203" t="s">
        <v>174</v>
      </c>
    </row>
    <row r="168" s="2" customFormat="1" ht="16.5" customHeight="1">
      <c r="A168" s="40"/>
      <c r="B168" s="175"/>
      <c r="C168" s="225" t="s">
        <v>571</v>
      </c>
      <c r="D168" s="225" t="s">
        <v>615</v>
      </c>
      <c r="E168" s="226" t="s">
        <v>2291</v>
      </c>
      <c r="F168" s="227" t="s">
        <v>2292</v>
      </c>
      <c r="G168" s="228" t="s">
        <v>210</v>
      </c>
      <c r="H168" s="229">
        <v>13</v>
      </c>
      <c r="I168" s="230"/>
      <c r="J168" s="231">
        <f>ROUND(I168*H168,2)</f>
        <v>0</v>
      </c>
      <c r="K168" s="227" t="s">
        <v>180</v>
      </c>
      <c r="L168" s="232"/>
      <c r="M168" s="233" t="s">
        <v>3</v>
      </c>
      <c r="N168" s="234" t="s">
        <v>43</v>
      </c>
      <c r="O168" s="74"/>
      <c r="P168" s="185">
        <f>O168*H168</f>
        <v>0</v>
      </c>
      <c r="Q168" s="185">
        <v>0.00072999999999999996</v>
      </c>
      <c r="R168" s="185">
        <f>Q168*H168</f>
        <v>0.0094900000000000002</v>
      </c>
      <c r="S168" s="185">
        <v>0</v>
      </c>
      <c r="T168" s="18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187" t="s">
        <v>614</v>
      </c>
      <c r="AT168" s="187" t="s">
        <v>615</v>
      </c>
      <c r="AU168" s="187" t="s">
        <v>81</v>
      </c>
      <c r="AY168" s="21" t="s">
        <v>174</v>
      </c>
      <c r="BE168" s="188">
        <f>IF(N168="základní",J168,0)</f>
        <v>0</v>
      </c>
      <c r="BF168" s="188">
        <f>IF(N168="snížená",J168,0)</f>
        <v>0</v>
      </c>
      <c r="BG168" s="188">
        <f>IF(N168="zákl. přenesená",J168,0)</f>
        <v>0</v>
      </c>
      <c r="BH168" s="188">
        <f>IF(N168="sníž. přenesená",J168,0)</f>
        <v>0</v>
      </c>
      <c r="BI168" s="188">
        <f>IF(N168="nulová",J168,0)</f>
        <v>0</v>
      </c>
      <c r="BJ168" s="21" t="s">
        <v>79</v>
      </c>
      <c r="BK168" s="188">
        <f>ROUND(I168*H168,2)</f>
        <v>0</v>
      </c>
      <c r="BL168" s="21" t="s">
        <v>351</v>
      </c>
      <c r="BM168" s="187" t="s">
        <v>2293</v>
      </c>
    </row>
    <row r="169" s="13" customFormat="1">
      <c r="A169" s="13"/>
      <c r="B169" s="194"/>
      <c r="C169" s="13"/>
      <c r="D169" s="189" t="s">
        <v>184</v>
      </c>
      <c r="E169" s="195" t="s">
        <v>3</v>
      </c>
      <c r="F169" s="196" t="s">
        <v>2289</v>
      </c>
      <c r="G169" s="13"/>
      <c r="H169" s="197">
        <v>12</v>
      </c>
      <c r="I169" s="198"/>
      <c r="J169" s="13"/>
      <c r="K169" s="13"/>
      <c r="L169" s="194"/>
      <c r="M169" s="199"/>
      <c r="N169" s="200"/>
      <c r="O169" s="200"/>
      <c r="P169" s="200"/>
      <c r="Q169" s="200"/>
      <c r="R169" s="200"/>
      <c r="S169" s="200"/>
      <c r="T169" s="20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5" t="s">
        <v>184</v>
      </c>
      <c r="AU169" s="195" t="s">
        <v>81</v>
      </c>
      <c r="AV169" s="13" t="s">
        <v>81</v>
      </c>
      <c r="AW169" s="13" t="s">
        <v>33</v>
      </c>
      <c r="AX169" s="13" t="s">
        <v>72</v>
      </c>
      <c r="AY169" s="195" t="s">
        <v>174</v>
      </c>
    </row>
    <row r="170" s="13" customFormat="1">
      <c r="A170" s="13"/>
      <c r="B170" s="194"/>
      <c r="C170" s="13"/>
      <c r="D170" s="189" t="s">
        <v>184</v>
      </c>
      <c r="E170" s="195" t="s">
        <v>3</v>
      </c>
      <c r="F170" s="196" t="s">
        <v>79</v>
      </c>
      <c r="G170" s="13"/>
      <c r="H170" s="197">
        <v>1</v>
      </c>
      <c r="I170" s="198"/>
      <c r="J170" s="13"/>
      <c r="K170" s="13"/>
      <c r="L170" s="194"/>
      <c r="M170" s="199"/>
      <c r="N170" s="200"/>
      <c r="O170" s="200"/>
      <c r="P170" s="200"/>
      <c r="Q170" s="200"/>
      <c r="R170" s="200"/>
      <c r="S170" s="200"/>
      <c r="T170" s="20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5" t="s">
        <v>184</v>
      </c>
      <c r="AU170" s="195" t="s">
        <v>81</v>
      </c>
      <c r="AV170" s="13" t="s">
        <v>81</v>
      </c>
      <c r="AW170" s="13" t="s">
        <v>33</v>
      </c>
      <c r="AX170" s="13" t="s">
        <v>72</v>
      </c>
      <c r="AY170" s="195" t="s">
        <v>174</v>
      </c>
    </row>
    <row r="171" s="14" customFormat="1">
      <c r="A171" s="14"/>
      <c r="B171" s="202"/>
      <c r="C171" s="14"/>
      <c r="D171" s="189" t="s">
        <v>184</v>
      </c>
      <c r="E171" s="203" t="s">
        <v>3</v>
      </c>
      <c r="F171" s="204" t="s">
        <v>187</v>
      </c>
      <c r="G171" s="14"/>
      <c r="H171" s="205">
        <v>13</v>
      </c>
      <c r="I171" s="206"/>
      <c r="J171" s="14"/>
      <c r="K171" s="14"/>
      <c r="L171" s="202"/>
      <c r="M171" s="207"/>
      <c r="N171" s="208"/>
      <c r="O171" s="208"/>
      <c r="P171" s="208"/>
      <c r="Q171" s="208"/>
      <c r="R171" s="208"/>
      <c r="S171" s="208"/>
      <c r="T171" s="20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03" t="s">
        <v>184</v>
      </c>
      <c r="AU171" s="203" t="s">
        <v>81</v>
      </c>
      <c r="AV171" s="14" t="s">
        <v>111</v>
      </c>
      <c r="AW171" s="14" t="s">
        <v>33</v>
      </c>
      <c r="AX171" s="14" t="s">
        <v>79</v>
      </c>
      <c r="AY171" s="203" t="s">
        <v>174</v>
      </c>
    </row>
    <row r="172" s="2" customFormat="1" ht="16.5" customHeight="1">
      <c r="A172" s="40"/>
      <c r="B172" s="175"/>
      <c r="C172" s="225" t="s">
        <v>576</v>
      </c>
      <c r="D172" s="225" t="s">
        <v>615</v>
      </c>
      <c r="E172" s="226" t="s">
        <v>2294</v>
      </c>
      <c r="F172" s="227" t="s">
        <v>2295</v>
      </c>
      <c r="G172" s="228" t="s">
        <v>210</v>
      </c>
      <c r="H172" s="229">
        <v>1</v>
      </c>
      <c r="I172" s="230"/>
      <c r="J172" s="231">
        <f>ROUND(I172*H172,2)</f>
        <v>0</v>
      </c>
      <c r="K172" s="227" t="s">
        <v>180</v>
      </c>
      <c r="L172" s="232"/>
      <c r="M172" s="233" t="s">
        <v>3</v>
      </c>
      <c r="N172" s="234" t="s">
        <v>43</v>
      </c>
      <c r="O172" s="74"/>
      <c r="P172" s="185">
        <f>O172*H172</f>
        <v>0</v>
      </c>
      <c r="Q172" s="185">
        <v>0.00046999999999999999</v>
      </c>
      <c r="R172" s="185">
        <f>Q172*H172</f>
        <v>0.00046999999999999999</v>
      </c>
      <c r="S172" s="185">
        <v>0</v>
      </c>
      <c r="T172" s="18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187" t="s">
        <v>614</v>
      </c>
      <c r="AT172" s="187" t="s">
        <v>615</v>
      </c>
      <c r="AU172" s="187" t="s">
        <v>81</v>
      </c>
      <c r="AY172" s="21" t="s">
        <v>174</v>
      </c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21" t="s">
        <v>79</v>
      </c>
      <c r="BK172" s="188">
        <f>ROUND(I172*H172,2)</f>
        <v>0</v>
      </c>
      <c r="BL172" s="21" t="s">
        <v>351</v>
      </c>
      <c r="BM172" s="187" t="s">
        <v>2296</v>
      </c>
    </row>
    <row r="173" s="12" customFormat="1" ht="22.8" customHeight="1">
      <c r="A173" s="12"/>
      <c r="B173" s="162"/>
      <c r="C173" s="12"/>
      <c r="D173" s="163" t="s">
        <v>71</v>
      </c>
      <c r="E173" s="173" t="s">
        <v>1974</v>
      </c>
      <c r="F173" s="173" t="s">
        <v>1975</v>
      </c>
      <c r="G173" s="12"/>
      <c r="H173" s="12"/>
      <c r="I173" s="165"/>
      <c r="J173" s="174">
        <f>BK173</f>
        <v>0</v>
      </c>
      <c r="K173" s="12"/>
      <c r="L173" s="162"/>
      <c r="M173" s="167"/>
      <c r="N173" s="168"/>
      <c r="O173" s="168"/>
      <c r="P173" s="169">
        <f>SUM(P174:P218)</f>
        <v>0</v>
      </c>
      <c r="Q173" s="168"/>
      <c r="R173" s="169">
        <f>SUM(R174:R218)</f>
        <v>0.030939999999999999</v>
      </c>
      <c r="S173" s="168"/>
      <c r="T173" s="170">
        <f>SUM(T174:T218)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63" t="s">
        <v>81</v>
      </c>
      <c r="AT173" s="171" t="s">
        <v>71</v>
      </c>
      <c r="AU173" s="171" t="s">
        <v>79</v>
      </c>
      <c r="AY173" s="163" t="s">
        <v>174</v>
      </c>
      <c r="BK173" s="172">
        <f>SUM(BK174:BK218)</f>
        <v>0</v>
      </c>
    </row>
    <row r="174" s="2" customFormat="1" ht="16.5" customHeight="1">
      <c r="A174" s="40"/>
      <c r="B174" s="175"/>
      <c r="C174" s="176" t="s">
        <v>581</v>
      </c>
      <c r="D174" s="176" t="s">
        <v>176</v>
      </c>
      <c r="E174" s="177" t="s">
        <v>2297</v>
      </c>
      <c r="F174" s="178" t="s">
        <v>2298</v>
      </c>
      <c r="G174" s="179" t="s">
        <v>210</v>
      </c>
      <c r="H174" s="180">
        <v>1</v>
      </c>
      <c r="I174" s="181"/>
      <c r="J174" s="182">
        <f>ROUND(I174*H174,2)</f>
        <v>0</v>
      </c>
      <c r="K174" s="178" t="s">
        <v>180</v>
      </c>
      <c r="L174" s="41"/>
      <c r="M174" s="183" t="s">
        <v>3</v>
      </c>
      <c r="N174" s="184" t="s">
        <v>43</v>
      </c>
      <c r="O174" s="74"/>
      <c r="P174" s="185">
        <f>O174*H174</f>
        <v>0</v>
      </c>
      <c r="Q174" s="185">
        <v>0.00155</v>
      </c>
      <c r="R174" s="185">
        <f>Q174*H174</f>
        <v>0.00155</v>
      </c>
      <c r="S174" s="185">
        <v>0</v>
      </c>
      <c r="T174" s="18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187" t="s">
        <v>351</v>
      </c>
      <c r="AT174" s="187" t="s">
        <v>176</v>
      </c>
      <c r="AU174" s="187" t="s">
        <v>81</v>
      </c>
      <c r="AY174" s="21" t="s">
        <v>174</v>
      </c>
      <c r="BE174" s="188">
        <f>IF(N174="základní",J174,0)</f>
        <v>0</v>
      </c>
      <c r="BF174" s="188">
        <f>IF(N174="snížená",J174,0)</f>
        <v>0</v>
      </c>
      <c r="BG174" s="188">
        <f>IF(N174="zákl. přenesená",J174,0)</f>
        <v>0</v>
      </c>
      <c r="BH174" s="188">
        <f>IF(N174="sníž. přenesená",J174,0)</f>
        <v>0</v>
      </c>
      <c r="BI174" s="188">
        <f>IF(N174="nulová",J174,0)</f>
        <v>0</v>
      </c>
      <c r="BJ174" s="21" t="s">
        <v>79</v>
      </c>
      <c r="BK174" s="188">
        <f>ROUND(I174*H174,2)</f>
        <v>0</v>
      </c>
      <c r="BL174" s="21" t="s">
        <v>351</v>
      </c>
      <c r="BM174" s="187" t="s">
        <v>2299</v>
      </c>
    </row>
    <row r="175" s="2" customFormat="1">
      <c r="A175" s="40"/>
      <c r="B175" s="41"/>
      <c r="C175" s="40"/>
      <c r="D175" s="189" t="s">
        <v>182</v>
      </c>
      <c r="E175" s="40"/>
      <c r="F175" s="190" t="s">
        <v>2300</v>
      </c>
      <c r="G175" s="40"/>
      <c r="H175" s="40"/>
      <c r="I175" s="191"/>
      <c r="J175" s="40"/>
      <c r="K175" s="40"/>
      <c r="L175" s="41"/>
      <c r="M175" s="192"/>
      <c r="N175" s="193"/>
      <c r="O175" s="74"/>
      <c r="P175" s="74"/>
      <c r="Q175" s="74"/>
      <c r="R175" s="74"/>
      <c r="S175" s="74"/>
      <c r="T175" s="75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21" t="s">
        <v>182</v>
      </c>
      <c r="AU175" s="21" t="s">
        <v>81</v>
      </c>
    </row>
    <row r="176" s="13" customFormat="1">
      <c r="A176" s="13"/>
      <c r="B176" s="194"/>
      <c r="C176" s="13"/>
      <c r="D176" s="189" t="s">
        <v>184</v>
      </c>
      <c r="E176" s="195" t="s">
        <v>3</v>
      </c>
      <c r="F176" s="196" t="s">
        <v>2301</v>
      </c>
      <c r="G176" s="13"/>
      <c r="H176" s="197">
        <v>1</v>
      </c>
      <c r="I176" s="198"/>
      <c r="J176" s="13"/>
      <c r="K176" s="13"/>
      <c r="L176" s="194"/>
      <c r="M176" s="199"/>
      <c r="N176" s="200"/>
      <c r="O176" s="200"/>
      <c r="P176" s="200"/>
      <c r="Q176" s="200"/>
      <c r="R176" s="200"/>
      <c r="S176" s="200"/>
      <c r="T176" s="20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5" t="s">
        <v>184</v>
      </c>
      <c r="AU176" s="195" t="s">
        <v>81</v>
      </c>
      <c r="AV176" s="13" t="s">
        <v>81</v>
      </c>
      <c r="AW176" s="13" t="s">
        <v>33</v>
      </c>
      <c r="AX176" s="13" t="s">
        <v>72</v>
      </c>
      <c r="AY176" s="195" t="s">
        <v>174</v>
      </c>
    </row>
    <row r="177" s="14" customFormat="1">
      <c r="A177" s="14"/>
      <c r="B177" s="202"/>
      <c r="C177" s="14"/>
      <c r="D177" s="189" t="s">
        <v>184</v>
      </c>
      <c r="E177" s="203" t="s">
        <v>3</v>
      </c>
      <c r="F177" s="204" t="s">
        <v>187</v>
      </c>
      <c r="G177" s="14"/>
      <c r="H177" s="205">
        <v>1</v>
      </c>
      <c r="I177" s="206"/>
      <c r="J177" s="14"/>
      <c r="K177" s="14"/>
      <c r="L177" s="202"/>
      <c r="M177" s="207"/>
      <c r="N177" s="208"/>
      <c r="O177" s="208"/>
      <c r="P177" s="208"/>
      <c r="Q177" s="208"/>
      <c r="R177" s="208"/>
      <c r="S177" s="208"/>
      <c r="T177" s="20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03" t="s">
        <v>184</v>
      </c>
      <c r="AU177" s="203" t="s">
        <v>81</v>
      </c>
      <c r="AV177" s="14" t="s">
        <v>111</v>
      </c>
      <c r="AW177" s="14" t="s">
        <v>33</v>
      </c>
      <c r="AX177" s="14" t="s">
        <v>79</v>
      </c>
      <c r="AY177" s="203" t="s">
        <v>174</v>
      </c>
    </row>
    <row r="178" s="2" customFormat="1" ht="16.5" customHeight="1">
      <c r="A178" s="40"/>
      <c r="B178" s="175"/>
      <c r="C178" s="176" t="s">
        <v>586</v>
      </c>
      <c r="D178" s="176" t="s">
        <v>176</v>
      </c>
      <c r="E178" s="177" t="s">
        <v>2302</v>
      </c>
      <c r="F178" s="178" t="s">
        <v>2303</v>
      </c>
      <c r="G178" s="179" t="s">
        <v>210</v>
      </c>
      <c r="H178" s="180">
        <v>4</v>
      </c>
      <c r="I178" s="181"/>
      <c r="J178" s="182">
        <f>ROUND(I178*H178,2)</f>
        <v>0</v>
      </c>
      <c r="K178" s="178" t="s">
        <v>180</v>
      </c>
      <c r="L178" s="41"/>
      <c r="M178" s="183" t="s">
        <v>3</v>
      </c>
      <c r="N178" s="184" t="s">
        <v>43</v>
      </c>
      <c r="O178" s="74"/>
      <c r="P178" s="185">
        <f>O178*H178</f>
        <v>0</v>
      </c>
      <c r="Q178" s="185">
        <v>0.0020100000000000001</v>
      </c>
      <c r="R178" s="185">
        <f>Q178*H178</f>
        <v>0.0080400000000000003</v>
      </c>
      <c r="S178" s="185">
        <v>0</v>
      </c>
      <c r="T178" s="18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187" t="s">
        <v>351</v>
      </c>
      <c r="AT178" s="187" t="s">
        <v>176</v>
      </c>
      <c r="AU178" s="187" t="s">
        <v>81</v>
      </c>
      <c r="AY178" s="21" t="s">
        <v>174</v>
      </c>
      <c r="BE178" s="188">
        <f>IF(N178="základní",J178,0)</f>
        <v>0</v>
      </c>
      <c r="BF178" s="188">
        <f>IF(N178="snížená",J178,0)</f>
        <v>0</v>
      </c>
      <c r="BG178" s="188">
        <f>IF(N178="zákl. přenesená",J178,0)</f>
        <v>0</v>
      </c>
      <c r="BH178" s="188">
        <f>IF(N178="sníž. přenesená",J178,0)</f>
        <v>0</v>
      </c>
      <c r="BI178" s="188">
        <f>IF(N178="nulová",J178,0)</f>
        <v>0</v>
      </c>
      <c r="BJ178" s="21" t="s">
        <v>79</v>
      </c>
      <c r="BK178" s="188">
        <f>ROUND(I178*H178,2)</f>
        <v>0</v>
      </c>
      <c r="BL178" s="21" t="s">
        <v>351</v>
      </c>
      <c r="BM178" s="187" t="s">
        <v>2304</v>
      </c>
    </row>
    <row r="179" s="2" customFormat="1">
      <c r="A179" s="40"/>
      <c r="B179" s="41"/>
      <c r="C179" s="40"/>
      <c r="D179" s="189" t="s">
        <v>182</v>
      </c>
      <c r="E179" s="40"/>
      <c r="F179" s="190" t="s">
        <v>2300</v>
      </c>
      <c r="G179" s="40"/>
      <c r="H179" s="40"/>
      <c r="I179" s="191"/>
      <c r="J179" s="40"/>
      <c r="K179" s="40"/>
      <c r="L179" s="41"/>
      <c r="M179" s="192"/>
      <c r="N179" s="193"/>
      <c r="O179" s="74"/>
      <c r="P179" s="74"/>
      <c r="Q179" s="74"/>
      <c r="R179" s="74"/>
      <c r="S179" s="74"/>
      <c r="T179" s="75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21" t="s">
        <v>182</v>
      </c>
      <c r="AU179" s="21" t="s">
        <v>81</v>
      </c>
    </row>
    <row r="180" s="13" customFormat="1">
      <c r="A180" s="13"/>
      <c r="B180" s="194"/>
      <c r="C180" s="13"/>
      <c r="D180" s="189" t="s">
        <v>184</v>
      </c>
      <c r="E180" s="195" t="s">
        <v>3</v>
      </c>
      <c r="F180" s="196" t="s">
        <v>2305</v>
      </c>
      <c r="G180" s="13"/>
      <c r="H180" s="197">
        <v>4</v>
      </c>
      <c r="I180" s="198"/>
      <c r="J180" s="13"/>
      <c r="K180" s="13"/>
      <c r="L180" s="194"/>
      <c r="M180" s="199"/>
      <c r="N180" s="200"/>
      <c r="O180" s="200"/>
      <c r="P180" s="200"/>
      <c r="Q180" s="200"/>
      <c r="R180" s="200"/>
      <c r="S180" s="200"/>
      <c r="T180" s="20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5" t="s">
        <v>184</v>
      </c>
      <c r="AU180" s="195" t="s">
        <v>81</v>
      </c>
      <c r="AV180" s="13" t="s">
        <v>81</v>
      </c>
      <c r="AW180" s="13" t="s">
        <v>33</v>
      </c>
      <c r="AX180" s="13" t="s">
        <v>72</v>
      </c>
      <c r="AY180" s="195" t="s">
        <v>174</v>
      </c>
    </row>
    <row r="181" s="14" customFormat="1">
      <c r="A181" s="14"/>
      <c r="B181" s="202"/>
      <c r="C181" s="14"/>
      <c r="D181" s="189" t="s">
        <v>184</v>
      </c>
      <c r="E181" s="203" t="s">
        <v>3</v>
      </c>
      <c r="F181" s="204" t="s">
        <v>187</v>
      </c>
      <c r="G181" s="14"/>
      <c r="H181" s="205">
        <v>4</v>
      </c>
      <c r="I181" s="206"/>
      <c r="J181" s="14"/>
      <c r="K181" s="14"/>
      <c r="L181" s="202"/>
      <c r="M181" s="207"/>
      <c r="N181" s="208"/>
      <c r="O181" s="208"/>
      <c r="P181" s="208"/>
      <c r="Q181" s="208"/>
      <c r="R181" s="208"/>
      <c r="S181" s="208"/>
      <c r="T181" s="20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03" t="s">
        <v>184</v>
      </c>
      <c r="AU181" s="203" t="s">
        <v>81</v>
      </c>
      <c r="AV181" s="14" t="s">
        <v>111</v>
      </c>
      <c r="AW181" s="14" t="s">
        <v>33</v>
      </c>
      <c r="AX181" s="14" t="s">
        <v>79</v>
      </c>
      <c r="AY181" s="203" t="s">
        <v>174</v>
      </c>
    </row>
    <row r="182" s="2" customFormat="1" ht="16.5" customHeight="1">
      <c r="A182" s="40"/>
      <c r="B182" s="175"/>
      <c r="C182" s="176" t="s">
        <v>594</v>
      </c>
      <c r="D182" s="176" t="s">
        <v>176</v>
      </c>
      <c r="E182" s="177" t="s">
        <v>2306</v>
      </c>
      <c r="F182" s="178" t="s">
        <v>2307</v>
      </c>
      <c r="G182" s="179" t="s">
        <v>210</v>
      </c>
      <c r="H182" s="180">
        <v>1</v>
      </c>
      <c r="I182" s="181"/>
      <c r="J182" s="182">
        <f>ROUND(I182*H182,2)</f>
        <v>0</v>
      </c>
      <c r="K182" s="178" t="s">
        <v>180</v>
      </c>
      <c r="L182" s="41"/>
      <c r="M182" s="183" t="s">
        <v>3</v>
      </c>
      <c r="N182" s="184" t="s">
        <v>43</v>
      </c>
      <c r="O182" s="74"/>
      <c r="P182" s="185">
        <f>O182*H182</f>
        <v>0</v>
      </c>
      <c r="Q182" s="185">
        <v>0.00048000000000000001</v>
      </c>
      <c r="R182" s="185">
        <f>Q182*H182</f>
        <v>0.00048000000000000001</v>
      </c>
      <c r="S182" s="185">
        <v>0</v>
      </c>
      <c r="T182" s="18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187" t="s">
        <v>351</v>
      </c>
      <c r="AT182" s="187" t="s">
        <v>176</v>
      </c>
      <c r="AU182" s="187" t="s">
        <v>81</v>
      </c>
      <c r="AY182" s="21" t="s">
        <v>174</v>
      </c>
      <c r="BE182" s="188">
        <f>IF(N182="základní",J182,0)</f>
        <v>0</v>
      </c>
      <c r="BF182" s="188">
        <f>IF(N182="snížená",J182,0)</f>
        <v>0</v>
      </c>
      <c r="BG182" s="188">
        <f>IF(N182="zákl. přenesená",J182,0)</f>
        <v>0</v>
      </c>
      <c r="BH182" s="188">
        <f>IF(N182="sníž. přenesená",J182,0)</f>
        <v>0</v>
      </c>
      <c r="BI182" s="188">
        <f>IF(N182="nulová",J182,0)</f>
        <v>0</v>
      </c>
      <c r="BJ182" s="21" t="s">
        <v>79</v>
      </c>
      <c r="BK182" s="188">
        <f>ROUND(I182*H182,2)</f>
        <v>0</v>
      </c>
      <c r="BL182" s="21" t="s">
        <v>351</v>
      </c>
      <c r="BM182" s="187" t="s">
        <v>2308</v>
      </c>
    </row>
    <row r="183" s="2" customFormat="1">
      <c r="A183" s="40"/>
      <c r="B183" s="41"/>
      <c r="C183" s="40"/>
      <c r="D183" s="189" t="s">
        <v>182</v>
      </c>
      <c r="E183" s="40"/>
      <c r="F183" s="190" t="s">
        <v>2300</v>
      </c>
      <c r="G183" s="40"/>
      <c r="H183" s="40"/>
      <c r="I183" s="191"/>
      <c r="J183" s="40"/>
      <c r="K183" s="40"/>
      <c r="L183" s="41"/>
      <c r="M183" s="192"/>
      <c r="N183" s="193"/>
      <c r="O183" s="74"/>
      <c r="P183" s="74"/>
      <c r="Q183" s="74"/>
      <c r="R183" s="74"/>
      <c r="S183" s="74"/>
      <c r="T183" s="75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21" t="s">
        <v>182</v>
      </c>
      <c r="AU183" s="21" t="s">
        <v>81</v>
      </c>
    </row>
    <row r="184" s="13" customFormat="1">
      <c r="A184" s="13"/>
      <c r="B184" s="194"/>
      <c r="C184" s="13"/>
      <c r="D184" s="189" t="s">
        <v>184</v>
      </c>
      <c r="E184" s="195" t="s">
        <v>3</v>
      </c>
      <c r="F184" s="196" t="s">
        <v>2309</v>
      </c>
      <c r="G184" s="13"/>
      <c r="H184" s="197">
        <v>1</v>
      </c>
      <c r="I184" s="198"/>
      <c r="J184" s="13"/>
      <c r="K184" s="13"/>
      <c r="L184" s="194"/>
      <c r="M184" s="199"/>
      <c r="N184" s="200"/>
      <c r="O184" s="200"/>
      <c r="P184" s="200"/>
      <c r="Q184" s="200"/>
      <c r="R184" s="200"/>
      <c r="S184" s="200"/>
      <c r="T184" s="20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5" t="s">
        <v>184</v>
      </c>
      <c r="AU184" s="195" t="s">
        <v>81</v>
      </c>
      <c r="AV184" s="13" t="s">
        <v>81</v>
      </c>
      <c r="AW184" s="13" t="s">
        <v>33</v>
      </c>
      <c r="AX184" s="13" t="s">
        <v>72</v>
      </c>
      <c r="AY184" s="195" t="s">
        <v>174</v>
      </c>
    </row>
    <row r="185" s="14" customFormat="1">
      <c r="A185" s="14"/>
      <c r="B185" s="202"/>
      <c r="C185" s="14"/>
      <c r="D185" s="189" t="s">
        <v>184</v>
      </c>
      <c r="E185" s="203" t="s">
        <v>3</v>
      </c>
      <c r="F185" s="204" t="s">
        <v>187</v>
      </c>
      <c r="G185" s="14"/>
      <c r="H185" s="205">
        <v>1</v>
      </c>
      <c r="I185" s="206"/>
      <c r="J185" s="14"/>
      <c r="K185" s="14"/>
      <c r="L185" s="202"/>
      <c r="M185" s="207"/>
      <c r="N185" s="208"/>
      <c r="O185" s="208"/>
      <c r="P185" s="208"/>
      <c r="Q185" s="208"/>
      <c r="R185" s="208"/>
      <c r="S185" s="208"/>
      <c r="T185" s="20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03" t="s">
        <v>184</v>
      </c>
      <c r="AU185" s="203" t="s">
        <v>81</v>
      </c>
      <c r="AV185" s="14" t="s">
        <v>111</v>
      </c>
      <c r="AW185" s="14" t="s">
        <v>33</v>
      </c>
      <c r="AX185" s="14" t="s">
        <v>79</v>
      </c>
      <c r="AY185" s="203" t="s">
        <v>174</v>
      </c>
    </row>
    <row r="186" s="2" customFormat="1" ht="16.5" customHeight="1">
      <c r="A186" s="40"/>
      <c r="B186" s="175"/>
      <c r="C186" s="176" t="s">
        <v>601</v>
      </c>
      <c r="D186" s="176" t="s">
        <v>176</v>
      </c>
      <c r="E186" s="177" t="s">
        <v>2310</v>
      </c>
      <c r="F186" s="178" t="s">
        <v>2311</v>
      </c>
      <c r="G186" s="179" t="s">
        <v>210</v>
      </c>
      <c r="H186" s="180">
        <v>1</v>
      </c>
      <c r="I186" s="181"/>
      <c r="J186" s="182">
        <f>ROUND(I186*H186,2)</f>
        <v>0</v>
      </c>
      <c r="K186" s="178" t="s">
        <v>180</v>
      </c>
      <c r="L186" s="41"/>
      <c r="M186" s="183" t="s">
        <v>3</v>
      </c>
      <c r="N186" s="184" t="s">
        <v>43</v>
      </c>
      <c r="O186" s="74"/>
      <c r="P186" s="185">
        <f>O186*H186</f>
        <v>0</v>
      </c>
      <c r="Q186" s="185">
        <v>0.0022399999999999998</v>
      </c>
      <c r="R186" s="185">
        <f>Q186*H186</f>
        <v>0.0022399999999999998</v>
      </c>
      <c r="S186" s="185">
        <v>0</v>
      </c>
      <c r="T186" s="18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187" t="s">
        <v>351</v>
      </c>
      <c r="AT186" s="187" t="s">
        <v>176</v>
      </c>
      <c r="AU186" s="187" t="s">
        <v>81</v>
      </c>
      <c r="AY186" s="21" t="s">
        <v>174</v>
      </c>
      <c r="BE186" s="188">
        <f>IF(N186="základní",J186,0)</f>
        <v>0</v>
      </c>
      <c r="BF186" s="188">
        <f>IF(N186="snížená",J186,0)</f>
        <v>0</v>
      </c>
      <c r="BG186" s="188">
        <f>IF(N186="zákl. přenesená",J186,0)</f>
        <v>0</v>
      </c>
      <c r="BH186" s="188">
        <f>IF(N186="sníž. přenesená",J186,0)</f>
        <v>0</v>
      </c>
      <c r="BI186" s="188">
        <f>IF(N186="nulová",J186,0)</f>
        <v>0</v>
      </c>
      <c r="BJ186" s="21" t="s">
        <v>79</v>
      </c>
      <c r="BK186" s="188">
        <f>ROUND(I186*H186,2)</f>
        <v>0</v>
      </c>
      <c r="BL186" s="21" t="s">
        <v>351</v>
      </c>
      <c r="BM186" s="187" t="s">
        <v>2312</v>
      </c>
    </row>
    <row r="187" s="2" customFormat="1">
      <c r="A187" s="40"/>
      <c r="B187" s="41"/>
      <c r="C187" s="40"/>
      <c r="D187" s="189" t="s">
        <v>182</v>
      </c>
      <c r="E187" s="40"/>
      <c r="F187" s="190" t="s">
        <v>2300</v>
      </c>
      <c r="G187" s="40"/>
      <c r="H187" s="40"/>
      <c r="I187" s="191"/>
      <c r="J187" s="40"/>
      <c r="K187" s="40"/>
      <c r="L187" s="41"/>
      <c r="M187" s="192"/>
      <c r="N187" s="193"/>
      <c r="O187" s="74"/>
      <c r="P187" s="74"/>
      <c r="Q187" s="74"/>
      <c r="R187" s="74"/>
      <c r="S187" s="74"/>
      <c r="T187" s="75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21" t="s">
        <v>182</v>
      </c>
      <c r="AU187" s="21" t="s">
        <v>81</v>
      </c>
    </row>
    <row r="188" s="13" customFormat="1">
      <c r="A188" s="13"/>
      <c r="B188" s="194"/>
      <c r="C188" s="13"/>
      <c r="D188" s="189" t="s">
        <v>184</v>
      </c>
      <c r="E188" s="195" t="s">
        <v>3</v>
      </c>
      <c r="F188" s="196" t="s">
        <v>2313</v>
      </c>
      <c r="G188" s="13"/>
      <c r="H188" s="197">
        <v>1</v>
      </c>
      <c r="I188" s="198"/>
      <c r="J188" s="13"/>
      <c r="K188" s="13"/>
      <c r="L188" s="194"/>
      <c r="M188" s="199"/>
      <c r="N188" s="200"/>
      <c r="O188" s="200"/>
      <c r="P188" s="200"/>
      <c r="Q188" s="200"/>
      <c r="R188" s="200"/>
      <c r="S188" s="200"/>
      <c r="T188" s="20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5" t="s">
        <v>184</v>
      </c>
      <c r="AU188" s="195" t="s">
        <v>81</v>
      </c>
      <c r="AV188" s="13" t="s">
        <v>81</v>
      </c>
      <c r="AW188" s="13" t="s">
        <v>33</v>
      </c>
      <c r="AX188" s="13" t="s">
        <v>72</v>
      </c>
      <c r="AY188" s="195" t="s">
        <v>174</v>
      </c>
    </row>
    <row r="189" s="14" customFormat="1">
      <c r="A189" s="14"/>
      <c r="B189" s="202"/>
      <c r="C189" s="14"/>
      <c r="D189" s="189" t="s">
        <v>184</v>
      </c>
      <c r="E189" s="203" t="s">
        <v>3</v>
      </c>
      <c r="F189" s="204" t="s">
        <v>187</v>
      </c>
      <c r="G189" s="14"/>
      <c r="H189" s="205">
        <v>1</v>
      </c>
      <c r="I189" s="206"/>
      <c r="J189" s="14"/>
      <c r="K189" s="14"/>
      <c r="L189" s="202"/>
      <c r="M189" s="207"/>
      <c r="N189" s="208"/>
      <c r="O189" s="208"/>
      <c r="P189" s="208"/>
      <c r="Q189" s="208"/>
      <c r="R189" s="208"/>
      <c r="S189" s="208"/>
      <c r="T189" s="20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03" t="s">
        <v>184</v>
      </c>
      <c r="AU189" s="203" t="s">
        <v>81</v>
      </c>
      <c r="AV189" s="14" t="s">
        <v>111</v>
      </c>
      <c r="AW189" s="14" t="s">
        <v>33</v>
      </c>
      <c r="AX189" s="14" t="s">
        <v>79</v>
      </c>
      <c r="AY189" s="203" t="s">
        <v>174</v>
      </c>
    </row>
    <row r="190" s="2" customFormat="1" ht="16.5" customHeight="1">
      <c r="A190" s="40"/>
      <c r="B190" s="175"/>
      <c r="C190" s="176" t="s">
        <v>607</v>
      </c>
      <c r="D190" s="176" t="s">
        <v>176</v>
      </c>
      <c r="E190" s="177" t="s">
        <v>2314</v>
      </c>
      <c r="F190" s="178" t="s">
        <v>2315</v>
      </c>
      <c r="G190" s="179" t="s">
        <v>210</v>
      </c>
      <c r="H190" s="180">
        <v>6</v>
      </c>
      <c r="I190" s="181"/>
      <c r="J190" s="182">
        <f>ROUND(I190*H190,2)</f>
        <v>0</v>
      </c>
      <c r="K190" s="178" t="s">
        <v>180</v>
      </c>
      <c r="L190" s="41"/>
      <c r="M190" s="183" t="s">
        <v>3</v>
      </c>
      <c r="N190" s="184" t="s">
        <v>43</v>
      </c>
      <c r="O190" s="74"/>
      <c r="P190" s="185">
        <f>O190*H190</f>
        <v>0</v>
      </c>
      <c r="Q190" s="185">
        <v>0.0019300000000000001</v>
      </c>
      <c r="R190" s="185">
        <f>Q190*H190</f>
        <v>0.01158</v>
      </c>
      <c r="S190" s="185">
        <v>0</v>
      </c>
      <c r="T190" s="18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187" t="s">
        <v>351</v>
      </c>
      <c r="AT190" s="187" t="s">
        <v>176</v>
      </c>
      <c r="AU190" s="187" t="s">
        <v>81</v>
      </c>
      <c r="AY190" s="21" t="s">
        <v>174</v>
      </c>
      <c r="BE190" s="188">
        <f>IF(N190="základní",J190,0)</f>
        <v>0</v>
      </c>
      <c r="BF190" s="188">
        <f>IF(N190="snížená",J190,0)</f>
        <v>0</v>
      </c>
      <c r="BG190" s="188">
        <f>IF(N190="zákl. přenesená",J190,0)</f>
        <v>0</v>
      </c>
      <c r="BH190" s="188">
        <f>IF(N190="sníž. přenesená",J190,0)</f>
        <v>0</v>
      </c>
      <c r="BI190" s="188">
        <f>IF(N190="nulová",J190,0)</f>
        <v>0</v>
      </c>
      <c r="BJ190" s="21" t="s">
        <v>79</v>
      </c>
      <c r="BK190" s="188">
        <f>ROUND(I190*H190,2)</f>
        <v>0</v>
      </c>
      <c r="BL190" s="21" t="s">
        <v>351</v>
      </c>
      <c r="BM190" s="187" t="s">
        <v>2316</v>
      </c>
    </row>
    <row r="191" s="2" customFormat="1">
      <c r="A191" s="40"/>
      <c r="B191" s="41"/>
      <c r="C191" s="40"/>
      <c r="D191" s="189" t="s">
        <v>182</v>
      </c>
      <c r="E191" s="40"/>
      <c r="F191" s="190" t="s">
        <v>2300</v>
      </c>
      <c r="G191" s="40"/>
      <c r="H191" s="40"/>
      <c r="I191" s="191"/>
      <c r="J191" s="40"/>
      <c r="K191" s="40"/>
      <c r="L191" s="41"/>
      <c r="M191" s="192"/>
      <c r="N191" s="193"/>
      <c r="O191" s="74"/>
      <c r="P191" s="74"/>
      <c r="Q191" s="74"/>
      <c r="R191" s="74"/>
      <c r="S191" s="74"/>
      <c r="T191" s="75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21" t="s">
        <v>182</v>
      </c>
      <c r="AU191" s="21" t="s">
        <v>81</v>
      </c>
    </row>
    <row r="192" s="13" customFormat="1">
      <c r="A192" s="13"/>
      <c r="B192" s="194"/>
      <c r="C192" s="13"/>
      <c r="D192" s="189" t="s">
        <v>184</v>
      </c>
      <c r="E192" s="195" t="s">
        <v>3</v>
      </c>
      <c r="F192" s="196" t="s">
        <v>2317</v>
      </c>
      <c r="G192" s="13"/>
      <c r="H192" s="197">
        <v>6</v>
      </c>
      <c r="I192" s="198"/>
      <c r="J192" s="13"/>
      <c r="K192" s="13"/>
      <c r="L192" s="194"/>
      <c r="M192" s="199"/>
      <c r="N192" s="200"/>
      <c r="O192" s="200"/>
      <c r="P192" s="200"/>
      <c r="Q192" s="200"/>
      <c r="R192" s="200"/>
      <c r="S192" s="200"/>
      <c r="T192" s="20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5" t="s">
        <v>184</v>
      </c>
      <c r="AU192" s="195" t="s">
        <v>81</v>
      </c>
      <c r="AV192" s="13" t="s">
        <v>81</v>
      </c>
      <c r="AW192" s="13" t="s">
        <v>33</v>
      </c>
      <c r="AX192" s="13" t="s">
        <v>72</v>
      </c>
      <c r="AY192" s="195" t="s">
        <v>174</v>
      </c>
    </row>
    <row r="193" s="14" customFormat="1">
      <c r="A193" s="14"/>
      <c r="B193" s="202"/>
      <c r="C193" s="14"/>
      <c r="D193" s="189" t="s">
        <v>184</v>
      </c>
      <c r="E193" s="203" t="s">
        <v>3</v>
      </c>
      <c r="F193" s="204" t="s">
        <v>187</v>
      </c>
      <c r="G193" s="14"/>
      <c r="H193" s="205">
        <v>6</v>
      </c>
      <c r="I193" s="206"/>
      <c r="J193" s="14"/>
      <c r="K193" s="14"/>
      <c r="L193" s="202"/>
      <c r="M193" s="207"/>
      <c r="N193" s="208"/>
      <c r="O193" s="208"/>
      <c r="P193" s="208"/>
      <c r="Q193" s="208"/>
      <c r="R193" s="208"/>
      <c r="S193" s="208"/>
      <c r="T193" s="20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03" t="s">
        <v>184</v>
      </c>
      <c r="AU193" s="203" t="s">
        <v>81</v>
      </c>
      <c r="AV193" s="14" t="s">
        <v>111</v>
      </c>
      <c r="AW193" s="14" t="s">
        <v>33</v>
      </c>
      <c r="AX193" s="14" t="s">
        <v>79</v>
      </c>
      <c r="AY193" s="203" t="s">
        <v>174</v>
      </c>
    </row>
    <row r="194" s="2" customFormat="1" ht="16.5" customHeight="1">
      <c r="A194" s="40"/>
      <c r="B194" s="175"/>
      <c r="C194" s="176" t="s">
        <v>614</v>
      </c>
      <c r="D194" s="176" t="s">
        <v>176</v>
      </c>
      <c r="E194" s="177" t="s">
        <v>2318</v>
      </c>
      <c r="F194" s="178" t="s">
        <v>2319</v>
      </c>
      <c r="G194" s="179" t="s">
        <v>210</v>
      </c>
      <c r="H194" s="180">
        <v>1</v>
      </c>
      <c r="I194" s="181"/>
      <c r="J194" s="182">
        <f>ROUND(I194*H194,2)</f>
        <v>0</v>
      </c>
      <c r="K194" s="178" t="s">
        <v>180</v>
      </c>
      <c r="L194" s="41"/>
      <c r="M194" s="183" t="s">
        <v>3</v>
      </c>
      <c r="N194" s="184" t="s">
        <v>43</v>
      </c>
      <c r="O194" s="74"/>
      <c r="P194" s="185">
        <f>O194*H194</f>
        <v>0</v>
      </c>
      <c r="Q194" s="185">
        <v>0.00139</v>
      </c>
      <c r="R194" s="185">
        <f>Q194*H194</f>
        <v>0.00139</v>
      </c>
      <c r="S194" s="185">
        <v>0</v>
      </c>
      <c r="T194" s="18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187" t="s">
        <v>351</v>
      </c>
      <c r="AT194" s="187" t="s">
        <v>176</v>
      </c>
      <c r="AU194" s="187" t="s">
        <v>81</v>
      </c>
      <c r="AY194" s="21" t="s">
        <v>174</v>
      </c>
      <c r="BE194" s="188">
        <f>IF(N194="základní",J194,0)</f>
        <v>0</v>
      </c>
      <c r="BF194" s="188">
        <f>IF(N194="snížená",J194,0)</f>
        <v>0</v>
      </c>
      <c r="BG194" s="188">
        <f>IF(N194="zákl. přenesená",J194,0)</f>
        <v>0</v>
      </c>
      <c r="BH194" s="188">
        <f>IF(N194="sníž. přenesená",J194,0)</f>
        <v>0</v>
      </c>
      <c r="BI194" s="188">
        <f>IF(N194="nulová",J194,0)</f>
        <v>0</v>
      </c>
      <c r="BJ194" s="21" t="s">
        <v>79</v>
      </c>
      <c r="BK194" s="188">
        <f>ROUND(I194*H194,2)</f>
        <v>0</v>
      </c>
      <c r="BL194" s="21" t="s">
        <v>351</v>
      </c>
      <c r="BM194" s="187" t="s">
        <v>2320</v>
      </c>
    </row>
    <row r="195" s="2" customFormat="1">
      <c r="A195" s="40"/>
      <c r="B195" s="41"/>
      <c r="C195" s="40"/>
      <c r="D195" s="189" t="s">
        <v>182</v>
      </c>
      <c r="E195" s="40"/>
      <c r="F195" s="190" t="s">
        <v>2300</v>
      </c>
      <c r="G195" s="40"/>
      <c r="H195" s="40"/>
      <c r="I195" s="191"/>
      <c r="J195" s="40"/>
      <c r="K195" s="40"/>
      <c r="L195" s="41"/>
      <c r="M195" s="192"/>
      <c r="N195" s="193"/>
      <c r="O195" s="74"/>
      <c r="P195" s="74"/>
      <c r="Q195" s="74"/>
      <c r="R195" s="74"/>
      <c r="S195" s="74"/>
      <c r="T195" s="75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21" t="s">
        <v>182</v>
      </c>
      <c r="AU195" s="21" t="s">
        <v>81</v>
      </c>
    </row>
    <row r="196" s="13" customFormat="1">
      <c r="A196" s="13"/>
      <c r="B196" s="194"/>
      <c r="C196" s="13"/>
      <c r="D196" s="189" t="s">
        <v>184</v>
      </c>
      <c r="E196" s="195" t="s">
        <v>3</v>
      </c>
      <c r="F196" s="196" t="s">
        <v>79</v>
      </c>
      <c r="G196" s="13"/>
      <c r="H196" s="197">
        <v>1</v>
      </c>
      <c r="I196" s="198"/>
      <c r="J196" s="13"/>
      <c r="K196" s="13"/>
      <c r="L196" s="194"/>
      <c r="M196" s="199"/>
      <c r="N196" s="200"/>
      <c r="O196" s="200"/>
      <c r="P196" s="200"/>
      <c r="Q196" s="200"/>
      <c r="R196" s="200"/>
      <c r="S196" s="200"/>
      <c r="T196" s="20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5" t="s">
        <v>184</v>
      </c>
      <c r="AU196" s="195" t="s">
        <v>81</v>
      </c>
      <c r="AV196" s="13" t="s">
        <v>81</v>
      </c>
      <c r="AW196" s="13" t="s">
        <v>33</v>
      </c>
      <c r="AX196" s="13" t="s">
        <v>72</v>
      </c>
      <c r="AY196" s="195" t="s">
        <v>174</v>
      </c>
    </row>
    <row r="197" s="14" customFormat="1">
      <c r="A197" s="14"/>
      <c r="B197" s="202"/>
      <c r="C197" s="14"/>
      <c r="D197" s="189" t="s">
        <v>184</v>
      </c>
      <c r="E197" s="203" t="s">
        <v>3</v>
      </c>
      <c r="F197" s="204" t="s">
        <v>187</v>
      </c>
      <c r="G197" s="14"/>
      <c r="H197" s="205">
        <v>1</v>
      </c>
      <c r="I197" s="206"/>
      <c r="J197" s="14"/>
      <c r="K197" s="14"/>
      <c r="L197" s="202"/>
      <c r="M197" s="207"/>
      <c r="N197" s="208"/>
      <c r="O197" s="208"/>
      <c r="P197" s="208"/>
      <c r="Q197" s="208"/>
      <c r="R197" s="208"/>
      <c r="S197" s="208"/>
      <c r="T197" s="20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03" t="s">
        <v>184</v>
      </c>
      <c r="AU197" s="203" t="s">
        <v>81</v>
      </c>
      <c r="AV197" s="14" t="s">
        <v>111</v>
      </c>
      <c r="AW197" s="14" t="s">
        <v>33</v>
      </c>
      <c r="AX197" s="14" t="s">
        <v>79</v>
      </c>
      <c r="AY197" s="203" t="s">
        <v>174</v>
      </c>
    </row>
    <row r="198" s="2" customFormat="1" ht="16.5" customHeight="1">
      <c r="A198" s="40"/>
      <c r="B198" s="175"/>
      <c r="C198" s="176" t="s">
        <v>621</v>
      </c>
      <c r="D198" s="176" t="s">
        <v>176</v>
      </c>
      <c r="E198" s="177" t="s">
        <v>2321</v>
      </c>
      <c r="F198" s="178" t="s">
        <v>2322</v>
      </c>
      <c r="G198" s="179" t="s">
        <v>666</v>
      </c>
      <c r="H198" s="180">
        <v>1</v>
      </c>
      <c r="I198" s="181"/>
      <c r="J198" s="182">
        <f>ROUND(I198*H198,2)</f>
        <v>0</v>
      </c>
      <c r="K198" s="178" t="s">
        <v>180</v>
      </c>
      <c r="L198" s="41"/>
      <c r="M198" s="183" t="s">
        <v>3</v>
      </c>
      <c r="N198" s="184" t="s">
        <v>43</v>
      </c>
      <c r="O198" s="74"/>
      <c r="P198" s="185">
        <f>O198*H198</f>
        <v>0</v>
      </c>
      <c r="Q198" s="185">
        <v>0</v>
      </c>
      <c r="R198" s="185">
        <f>Q198*H198</f>
        <v>0</v>
      </c>
      <c r="S198" s="185">
        <v>0</v>
      </c>
      <c r="T198" s="18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187" t="s">
        <v>351</v>
      </c>
      <c r="AT198" s="187" t="s">
        <v>176</v>
      </c>
      <c r="AU198" s="187" t="s">
        <v>81</v>
      </c>
      <c r="AY198" s="21" t="s">
        <v>174</v>
      </c>
      <c r="BE198" s="188">
        <f>IF(N198="základní",J198,0)</f>
        <v>0</v>
      </c>
      <c r="BF198" s="188">
        <f>IF(N198="snížená",J198,0)</f>
        <v>0</v>
      </c>
      <c r="BG198" s="188">
        <f>IF(N198="zákl. přenesená",J198,0)</f>
        <v>0</v>
      </c>
      <c r="BH198" s="188">
        <f>IF(N198="sníž. přenesená",J198,0)</f>
        <v>0</v>
      </c>
      <c r="BI198" s="188">
        <f>IF(N198="nulová",J198,0)</f>
        <v>0</v>
      </c>
      <c r="BJ198" s="21" t="s">
        <v>79</v>
      </c>
      <c r="BK198" s="188">
        <f>ROUND(I198*H198,2)</f>
        <v>0</v>
      </c>
      <c r="BL198" s="21" t="s">
        <v>351</v>
      </c>
      <c r="BM198" s="187" t="s">
        <v>2323</v>
      </c>
    </row>
    <row r="199" s="2" customFormat="1">
      <c r="A199" s="40"/>
      <c r="B199" s="41"/>
      <c r="C199" s="40"/>
      <c r="D199" s="189" t="s">
        <v>182</v>
      </c>
      <c r="E199" s="40"/>
      <c r="F199" s="190" t="s">
        <v>2300</v>
      </c>
      <c r="G199" s="40"/>
      <c r="H199" s="40"/>
      <c r="I199" s="191"/>
      <c r="J199" s="40"/>
      <c r="K199" s="40"/>
      <c r="L199" s="41"/>
      <c r="M199" s="192"/>
      <c r="N199" s="193"/>
      <c r="O199" s="74"/>
      <c r="P199" s="74"/>
      <c r="Q199" s="74"/>
      <c r="R199" s="74"/>
      <c r="S199" s="74"/>
      <c r="T199" s="75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21" t="s">
        <v>182</v>
      </c>
      <c r="AU199" s="21" t="s">
        <v>81</v>
      </c>
    </row>
    <row r="200" s="13" customFormat="1">
      <c r="A200" s="13"/>
      <c r="B200" s="194"/>
      <c r="C200" s="13"/>
      <c r="D200" s="189" t="s">
        <v>184</v>
      </c>
      <c r="E200" s="195" t="s">
        <v>3</v>
      </c>
      <c r="F200" s="196" t="s">
        <v>2309</v>
      </c>
      <c r="G200" s="13"/>
      <c r="H200" s="197">
        <v>1</v>
      </c>
      <c r="I200" s="198"/>
      <c r="J200" s="13"/>
      <c r="K200" s="13"/>
      <c r="L200" s="194"/>
      <c r="M200" s="199"/>
      <c r="N200" s="200"/>
      <c r="O200" s="200"/>
      <c r="P200" s="200"/>
      <c r="Q200" s="200"/>
      <c r="R200" s="200"/>
      <c r="S200" s="200"/>
      <c r="T200" s="20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5" t="s">
        <v>184</v>
      </c>
      <c r="AU200" s="195" t="s">
        <v>81</v>
      </c>
      <c r="AV200" s="13" t="s">
        <v>81</v>
      </c>
      <c r="AW200" s="13" t="s">
        <v>33</v>
      </c>
      <c r="AX200" s="13" t="s">
        <v>72</v>
      </c>
      <c r="AY200" s="195" t="s">
        <v>174</v>
      </c>
    </row>
    <row r="201" s="14" customFormat="1">
      <c r="A201" s="14"/>
      <c r="B201" s="202"/>
      <c r="C201" s="14"/>
      <c r="D201" s="189" t="s">
        <v>184</v>
      </c>
      <c r="E201" s="203" t="s">
        <v>3</v>
      </c>
      <c r="F201" s="204" t="s">
        <v>187</v>
      </c>
      <c r="G201" s="14"/>
      <c r="H201" s="205">
        <v>1</v>
      </c>
      <c r="I201" s="206"/>
      <c r="J201" s="14"/>
      <c r="K201" s="14"/>
      <c r="L201" s="202"/>
      <c r="M201" s="207"/>
      <c r="N201" s="208"/>
      <c r="O201" s="208"/>
      <c r="P201" s="208"/>
      <c r="Q201" s="208"/>
      <c r="R201" s="208"/>
      <c r="S201" s="208"/>
      <c r="T201" s="20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03" t="s">
        <v>184</v>
      </c>
      <c r="AU201" s="203" t="s">
        <v>81</v>
      </c>
      <c r="AV201" s="14" t="s">
        <v>111</v>
      </c>
      <c r="AW201" s="14" t="s">
        <v>33</v>
      </c>
      <c r="AX201" s="14" t="s">
        <v>79</v>
      </c>
      <c r="AY201" s="203" t="s">
        <v>174</v>
      </c>
    </row>
    <row r="202" s="2" customFormat="1" ht="16.5" customHeight="1">
      <c r="A202" s="40"/>
      <c r="B202" s="175"/>
      <c r="C202" s="176" t="s">
        <v>627</v>
      </c>
      <c r="D202" s="176" t="s">
        <v>176</v>
      </c>
      <c r="E202" s="177" t="s">
        <v>2324</v>
      </c>
      <c r="F202" s="178" t="s">
        <v>2325</v>
      </c>
      <c r="G202" s="179" t="s">
        <v>666</v>
      </c>
      <c r="H202" s="180">
        <v>1</v>
      </c>
      <c r="I202" s="181"/>
      <c r="J202" s="182">
        <f>ROUND(I202*H202,2)</f>
        <v>0</v>
      </c>
      <c r="K202" s="178" t="s">
        <v>180</v>
      </c>
      <c r="L202" s="41"/>
      <c r="M202" s="183" t="s">
        <v>3</v>
      </c>
      <c r="N202" s="184" t="s">
        <v>43</v>
      </c>
      <c r="O202" s="74"/>
      <c r="P202" s="185">
        <f>O202*H202</f>
        <v>0</v>
      </c>
      <c r="Q202" s="185">
        <v>0</v>
      </c>
      <c r="R202" s="185">
        <f>Q202*H202</f>
        <v>0</v>
      </c>
      <c r="S202" s="185">
        <v>0</v>
      </c>
      <c r="T202" s="18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187" t="s">
        <v>351</v>
      </c>
      <c r="AT202" s="187" t="s">
        <v>176</v>
      </c>
      <c r="AU202" s="187" t="s">
        <v>81</v>
      </c>
      <c r="AY202" s="21" t="s">
        <v>174</v>
      </c>
      <c r="BE202" s="188">
        <f>IF(N202="základní",J202,0)</f>
        <v>0</v>
      </c>
      <c r="BF202" s="188">
        <f>IF(N202="snížená",J202,0)</f>
        <v>0</v>
      </c>
      <c r="BG202" s="188">
        <f>IF(N202="zákl. přenesená",J202,0)</f>
        <v>0</v>
      </c>
      <c r="BH202" s="188">
        <f>IF(N202="sníž. přenesená",J202,0)</f>
        <v>0</v>
      </c>
      <c r="BI202" s="188">
        <f>IF(N202="nulová",J202,0)</f>
        <v>0</v>
      </c>
      <c r="BJ202" s="21" t="s">
        <v>79</v>
      </c>
      <c r="BK202" s="188">
        <f>ROUND(I202*H202,2)</f>
        <v>0</v>
      </c>
      <c r="BL202" s="21" t="s">
        <v>351</v>
      </c>
      <c r="BM202" s="187" t="s">
        <v>2326</v>
      </c>
    </row>
    <row r="203" s="2" customFormat="1">
      <c r="A203" s="40"/>
      <c r="B203" s="41"/>
      <c r="C203" s="40"/>
      <c r="D203" s="189" t="s">
        <v>182</v>
      </c>
      <c r="E203" s="40"/>
      <c r="F203" s="190" t="s">
        <v>2300</v>
      </c>
      <c r="G203" s="40"/>
      <c r="H203" s="40"/>
      <c r="I203" s="191"/>
      <c r="J203" s="40"/>
      <c r="K203" s="40"/>
      <c r="L203" s="41"/>
      <c r="M203" s="192"/>
      <c r="N203" s="193"/>
      <c r="O203" s="74"/>
      <c r="P203" s="74"/>
      <c r="Q203" s="74"/>
      <c r="R203" s="74"/>
      <c r="S203" s="74"/>
      <c r="T203" s="75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21" t="s">
        <v>182</v>
      </c>
      <c r="AU203" s="21" t="s">
        <v>81</v>
      </c>
    </row>
    <row r="204" s="13" customFormat="1">
      <c r="A204" s="13"/>
      <c r="B204" s="194"/>
      <c r="C204" s="13"/>
      <c r="D204" s="189" t="s">
        <v>184</v>
      </c>
      <c r="E204" s="195" t="s">
        <v>3</v>
      </c>
      <c r="F204" s="196" t="s">
        <v>2313</v>
      </c>
      <c r="G204" s="13"/>
      <c r="H204" s="197">
        <v>1</v>
      </c>
      <c r="I204" s="198"/>
      <c r="J204" s="13"/>
      <c r="K204" s="13"/>
      <c r="L204" s="194"/>
      <c r="M204" s="199"/>
      <c r="N204" s="200"/>
      <c r="O204" s="200"/>
      <c r="P204" s="200"/>
      <c r="Q204" s="200"/>
      <c r="R204" s="200"/>
      <c r="S204" s="200"/>
      <c r="T204" s="20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5" t="s">
        <v>184</v>
      </c>
      <c r="AU204" s="195" t="s">
        <v>81</v>
      </c>
      <c r="AV204" s="13" t="s">
        <v>81</v>
      </c>
      <c r="AW204" s="13" t="s">
        <v>33</v>
      </c>
      <c r="AX204" s="13" t="s">
        <v>72</v>
      </c>
      <c r="AY204" s="195" t="s">
        <v>174</v>
      </c>
    </row>
    <row r="205" s="14" customFormat="1">
      <c r="A205" s="14"/>
      <c r="B205" s="202"/>
      <c r="C205" s="14"/>
      <c r="D205" s="189" t="s">
        <v>184</v>
      </c>
      <c r="E205" s="203" t="s">
        <v>3</v>
      </c>
      <c r="F205" s="204" t="s">
        <v>187</v>
      </c>
      <c r="G205" s="14"/>
      <c r="H205" s="205">
        <v>1</v>
      </c>
      <c r="I205" s="206"/>
      <c r="J205" s="14"/>
      <c r="K205" s="14"/>
      <c r="L205" s="202"/>
      <c r="M205" s="207"/>
      <c r="N205" s="208"/>
      <c r="O205" s="208"/>
      <c r="P205" s="208"/>
      <c r="Q205" s="208"/>
      <c r="R205" s="208"/>
      <c r="S205" s="208"/>
      <c r="T205" s="20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03" t="s">
        <v>184</v>
      </c>
      <c r="AU205" s="203" t="s">
        <v>81</v>
      </c>
      <c r="AV205" s="14" t="s">
        <v>111</v>
      </c>
      <c r="AW205" s="14" t="s">
        <v>33</v>
      </c>
      <c r="AX205" s="14" t="s">
        <v>79</v>
      </c>
      <c r="AY205" s="203" t="s">
        <v>174</v>
      </c>
    </row>
    <row r="206" s="2" customFormat="1" ht="16.5" customHeight="1">
      <c r="A206" s="40"/>
      <c r="B206" s="175"/>
      <c r="C206" s="176" t="s">
        <v>633</v>
      </c>
      <c r="D206" s="176" t="s">
        <v>176</v>
      </c>
      <c r="E206" s="177" t="s">
        <v>2327</v>
      </c>
      <c r="F206" s="178" t="s">
        <v>2328</v>
      </c>
      <c r="G206" s="179" t="s">
        <v>666</v>
      </c>
      <c r="H206" s="180">
        <v>1</v>
      </c>
      <c r="I206" s="181"/>
      <c r="J206" s="182">
        <f>ROUND(I206*H206,2)</f>
        <v>0</v>
      </c>
      <c r="K206" s="178" t="s">
        <v>180</v>
      </c>
      <c r="L206" s="41"/>
      <c r="M206" s="183" t="s">
        <v>3</v>
      </c>
      <c r="N206" s="184" t="s">
        <v>43</v>
      </c>
      <c r="O206" s="74"/>
      <c r="P206" s="185">
        <f>O206*H206</f>
        <v>0</v>
      </c>
      <c r="Q206" s="185">
        <v>0.00115</v>
      </c>
      <c r="R206" s="185">
        <f>Q206*H206</f>
        <v>0.00115</v>
      </c>
      <c r="S206" s="185">
        <v>0</v>
      </c>
      <c r="T206" s="18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187" t="s">
        <v>351</v>
      </c>
      <c r="AT206" s="187" t="s">
        <v>176</v>
      </c>
      <c r="AU206" s="187" t="s">
        <v>81</v>
      </c>
      <c r="AY206" s="21" t="s">
        <v>174</v>
      </c>
      <c r="BE206" s="188">
        <f>IF(N206="základní",J206,0)</f>
        <v>0</v>
      </c>
      <c r="BF206" s="188">
        <f>IF(N206="snížená",J206,0)</f>
        <v>0</v>
      </c>
      <c r="BG206" s="188">
        <f>IF(N206="zákl. přenesená",J206,0)</f>
        <v>0</v>
      </c>
      <c r="BH206" s="188">
        <f>IF(N206="sníž. přenesená",J206,0)</f>
        <v>0</v>
      </c>
      <c r="BI206" s="188">
        <f>IF(N206="nulová",J206,0)</f>
        <v>0</v>
      </c>
      <c r="BJ206" s="21" t="s">
        <v>79</v>
      </c>
      <c r="BK206" s="188">
        <f>ROUND(I206*H206,2)</f>
        <v>0</v>
      </c>
      <c r="BL206" s="21" t="s">
        <v>351</v>
      </c>
      <c r="BM206" s="187" t="s">
        <v>2329</v>
      </c>
    </row>
    <row r="207" s="2" customFormat="1" ht="16.5" customHeight="1">
      <c r="A207" s="40"/>
      <c r="B207" s="175"/>
      <c r="C207" s="225" t="s">
        <v>638</v>
      </c>
      <c r="D207" s="225" t="s">
        <v>615</v>
      </c>
      <c r="E207" s="226" t="s">
        <v>2330</v>
      </c>
      <c r="F207" s="227" t="s">
        <v>2331</v>
      </c>
      <c r="G207" s="228" t="s">
        <v>666</v>
      </c>
      <c r="H207" s="229">
        <v>1</v>
      </c>
      <c r="I207" s="230"/>
      <c r="J207" s="231">
        <f>ROUND(I207*H207,2)</f>
        <v>0</v>
      </c>
      <c r="K207" s="227" t="s">
        <v>180</v>
      </c>
      <c r="L207" s="232"/>
      <c r="M207" s="233" t="s">
        <v>3</v>
      </c>
      <c r="N207" s="234" t="s">
        <v>43</v>
      </c>
      <c r="O207" s="74"/>
      <c r="P207" s="185">
        <f>O207*H207</f>
        <v>0</v>
      </c>
      <c r="Q207" s="185">
        <v>0.0015100000000000001</v>
      </c>
      <c r="R207" s="185">
        <f>Q207*H207</f>
        <v>0.0015100000000000001</v>
      </c>
      <c r="S207" s="185">
        <v>0</v>
      </c>
      <c r="T207" s="18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187" t="s">
        <v>614</v>
      </c>
      <c r="AT207" s="187" t="s">
        <v>615</v>
      </c>
      <c r="AU207" s="187" t="s">
        <v>81</v>
      </c>
      <c r="AY207" s="21" t="s">
        <v>174</v>
      </c>
      <c r="BE207" s="188">
        <f>IF(N207="základní",J207,0)</f>
        <v>0</v>
      </c>
      <c r="BF207" s="188">
        <f>IF(N207="snížená",J207,0)</f>
        <v>0</v>
      </c>
      <c r="BG207" s="188">
        <f>IF(N207="zákl. přenesená",J207,0)</f>
        <v>0</v>
      </c>
      <c r="BH207" s="188">
        <f>IF(N207="sníž. přenesená",J207,0)</f>
        <v>0</v>
      </c>
      <c r="BI207" s="188">
        <f>IF(N207="nulová",J207,0)</f>
        <v>0</v>
      </c>
      <c r="BJ207" s="21" t="s">
        <v>79</v>
      </c>
      <c r="BK207" s="188">
        <f>ROUND(I207*H207,2)</f>
        <v>0</v>
      </c>
      <c r="BL207" s="21" t="s">
        <v>351</v>
      </c>
      <c r="BM207" s="187" t="s">
        <v>2332</v>
      </c>
    </row>
    <row r="208" s="2" customFormat="1" ht="16.5" customHeight="1">
      <c r="A208" s="40"/>
      <c r="B208" s="175"/>
      <c r="C208" s="176" t="s">
        <v>643</v>
      </c>
      <c r="D208" s="176" t="s">
        <v>176</v>
      </c>
      <c r="E208" s="177" t="s">
        <v>2333</v>
      </c>
      <c r="F208" s="178" t="s">
        <v>2334</v>
      </c>
      <c r="G208" s="179" t="s">
        <v>666</v>
      </c>
      <c r="H208" s="180">
        <v>1</v>
      </c>
      <c r="I208" s="181"/>
      <c r="J208" s="182">
        <f>ROUND(I208*H208,2)</f>
        <v>0</v>
      </c>
      <c r="K208" s="178" t="s">
        <v>180</v>
      </c>
      <c r="L208" s="41"/>
      <c r="M208" s="183" t="s">
        <v>3</v>
      </c>
      <c r="N208" s="184" t="s">
        <v>43</v>
      </c>
      <c r="O208" s="74"/>
      <c r="P208" s="185">
        <f>O208*H208</f>
        <v>0</v>
      </c>
      <c r="Q208" s="185">
        <v>0.0015</v>
      </c>
      <c r="R208" s="185">
        <f>Q208*H208</f>
        <v>0.0015</v>
      </c>
      <c r="S208" s="185">
        <v>0</v>
      </c>
      <c r="T208" s="18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187" t="s">
        <v>351</v>
      </c>
      <c r="AT208" s="187" t="s">
        <v>176</v>
      </c>
      <c r="AU208" s="187" t="s">
        <v>81</v>
      </c>
      <c r="AY208" s="21" t="s">
        <v>174</v>
      </c>
      <c r="BE208" s="188">
        <f>IF(N208="základní",J208,0)</f>
        <v>0</v>
      </c>
      <c r="BF208" s="188">
        <f>IF(N208="snížená",J208,0)</f>
        <v>0</v>
      </c>
      <c r="BG208" s="188">
        <f>IF(N208="zákl. přenesená",J208,0)</f>
        <v>0</v>
      </c>
      <c r="BH208" s="188">
        <f>IF(N208="sníž. přenesená",J208,0)</f>
        <v>0</v>
      </c>
      <c r="BI208" s="188">
        <f>IF(N208="nulová",J208,0)</f>
        <v>0</v>
      </c>
      <c r="BJ208" s="21" t="s">
        <v>79</v>
      </c>
      <c r="BK208" s="188">
        <f>ROUND(I208*H208,2)</f>
        <v>0</v>
      </c>
      <c r="BL208" s="21" t="s">
        <v>351</v>
      </c>
      <c r="BM208" s="187" t="s">
        <v>2335</v>
      </c>
    </row>
    <row r="209" s="2" customFormat="1" ht="16.5" customHeight="1">
      <c r="A209" s="40"/>
      <c r="B209" s="175"/>
      <c r="C209" s="176" t="s">
        <v>652</v>
      </c>
      <c r="D209" s="176" t="s">
        <v>176</v>
      </c>
      <c r="E209" s="177" t="s">
        <v>2336</v>
      </c>
      <c r="F209" s="178" t="s">
        <v>2337</v>
      </c>
      <c r="G209" s="179" t="s">
        <v>666</v>
      </c>
      <c r="H209" s="180">
        <v>1</v>
      </c>
      <c r="I209" s="181"/>
      <c r="J209" s="182">
        <f>ROUND(I209*H209,2)</f>
        <v>0</v>
      </c>
      <c r="K209" s="178" t="s">
        <v>180</v>
      </c>
      <c r="L209" s="41"/>
      <c r="M209" s="183" t="s">
        <v>3</v>
      </c>
      <c r="N209" s="184" t="s">
        <v>43</v>
      </c>
      <c r="O209" s="74"/>
      <c r="P209" s="185">
        <f>O209*H209</f>
        <v>0</v>
      </c>
      <c r="Q209" s="185">
        <v>0.00029</v>
      </c>
      <c r="R209" s="185">
        <f>Q209*H209</f>
        <v>0.00029</v>
      </c>
      <c r="S209" s="185">
        <v>0</v>
      </c>
      <c r="T209" s="18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187" t="s">
        <v>351</v>
      </c>
      <c r="AT209" s="187" t="s">
        <v>176</v>
      </c>
      <c r="AU209" s="187" t="s">
        <v>81</v>
      </c>
      <c r="AY209" s="21" t="s">
        <v>174</v>
      </c>
      <c r="BE209" s="188">
        <f>IF(N209="základní",J209,0)</f>
        <v>0</v>
      </c>
      <c r="BF209" s="188">
        <f>IF(N209="snížená",J209,0)</f>
        <v>0</v>
      </c>
      <c r="BG209" s="188">
        <f>IF(N209="zákl. přenesená",J209,0)</f>
        <v>0</v>
      </c>
      <c r="BH209" s="188">
        <f>IF(N209="sníž. přenesená",J209,0)</f>
        <v>0</v>
      </c>
      <c r="BI209" s="188">
        <f>IF(N209="nulová",J209,0)</f>
        <v>0</v>
      </c>
      <c r="BJ209" s="21" t="s">
        <v>79</v>
      </c>
      <c r="BK209" s="188">
        <f>ROUND(I209*H209,2)</f>
        <v>0</v>
      </c>
      <c r="BL209" s="21" t="s">
        <v>351</v>
      </c>
      <c r="BM209" s="187" t="s">
        <v>2338</v>
      </c>
    </row>
    <row r="210" s="2" customFormat="1">
      <c r="A210" s="40"/>
      <c r="B210" s="41"/>
      <c r="C210" s="40"/>
      <c r="D210" s="189" t="s">
        <v>182</v>
      </c>
      <c r="E210" s="40"/>
      <c r="F210" s="190" t="s">
        <v>2300</v>
      </c>
      <c r="G210" s="40"/>
      <c r="H210" s="40"/>
      <c r="I210" s="191"/>
      <c r="J210" s="40"/>
      <c r="K210" s="40"/>
      <c r="L210" s="41"/>
      <c r="M210" s="192"/>
      <c r="N210" s="193"/>
      <c r="O210" s="74"/>
      <c r="P210" s="74"/>
      <c r="Q210" s="74"/>
      <c r="R210" s="74"/>
      <c r="S210" s="74"/>
      <c r="T210" s="75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21" t="s">
        <v>182</v>
      </c>
      <c r="AU210" s="21" t="s">
        <v>81</v>
      </c>
    </row>
    <row r="211" s="2" customFormat="1" ht="16.5" customHeight="1">
      <c r="A211" s="40"/>
      <c r="B211" s="175"/>
      <c r="C211" s="176" t="s">
        <v>658</v>
      </c>
      <c r="D211" s="176" t="s">
        <v>176</v>
      </c>
      <c r="E211" s="177" t="s">
        <v>2339</v>
      </c>
      <c r="F211" s="178" t="s">
        <v>2340</v>
      </c>
      <c r="G211" s="179" t="s">
        <v>210</v>
      </c>
      <c r="H211" s="180">
        <v>14</v>
      </c>
      <c r="I211" s="181"/>
      <c r="J211" s="182">
        <f>ROUND(I211*H211,2)</f>
        <v>0</v>
      </c>
      <c r="K211" s="178" t="s">
        <v>180</v>
      </c>
      <c r="L211" s="41"/>
      <c r="M211" s="183" t="s">
        <v>3</v>
      </c>
      <c r="N211" s="184" t="s">
        <v>43</v>
      </c>
      <c r="O211" s="74"/>
      <c r="P211" s="185">
        <f>O211*H211</f>
        <v>0</v>
      </c>
      <c r="Q211" s="185">
        <v>0</v>
      </c>
      <c r="R211" s="185">
        <f>Q211*H211</f>
        <v>0</v>
      </c>
      <c r="S211" s="185">
        <v>0</v>
      </c>
      <c r="T211" s="18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187" t="s">
        <v>351</v>
      </c>
      <c r="AT211" s="187" t="s">
        <v>176</v>
      </c>
      <c r="AU211" s="187" t="s">
        <v>81</v>
      </c>
      <c r="AY211" s="21" t="s">
        <v>174</v>
      </c>
      <c r="BE211" s="188">
        <f>IF(N211="základní",J211,0)</f>
        <v>0</v>
      </c>
      <c r="BF211" s="188">
        <f>IF(N211="snížená",J211,0)</f>
        <v>0</v>
      </c>
      <c r="BG211" s="188">
        <f>IF(N211="zákl. přenesená",J211,0)</f>
        <v>0</v>
      </c>
      <c r="BH211" s="188">
        <f>IF(N211="sníž. přenesená",J211,0)</f>
        <v>0</v>
      </c>
      <c r="BI211" s="188">
        <f>IF(N211="nulová",J211,0)</f>
        <v>0</v>
      </c>
      <c r="BJ211" s="21" t="s">
        <v>79</v>
      </c>
      <c r="BK211" s="188">
        <f>ROUND(I211*H211,2)</f>
        <v>0</v>
      </c>
      <c r="BL211" s="21" t="s">
        <v>351</v>
      </c>
      <c r="BM211" s="187" t="s">
        <v>2341</v>
      </c>
    </row>
    <row r="212" s="2" customFormat="1">
      <c r="A212" s="40"/>
      <c r="B212" s="41"/>
      <c r="C212" s="40"/>
      <c r="D212" s="189" t="s">
        <v>182</v>
      </c>
      <c r="E212" s="40"/>
      <c r="F212" s="190" t="s">
        <v>2300</v>
      </c>
      <c r="G212" s="40"/>
      <c r="H212" s="40"/>
      <c r="I212" s="191"/>
      <c r="J212" s="40"/>
      <c r="K212" s="40"/>
      <c r="L212" s="41"/>
      <c r="M212" s="192"/>
      <c r="N212" s="193"/>
      <c r="O212" s="74"/>
      <c r="P212" s="74"/>
      <c r="Q212" s="74"/>
      <c r="R212" s="74"/>
      <c r="S212" s="74"/>
      <c r="T212" s="75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21" t="s">
        <v>182</v>
      </c>
      <c r="AU212" s="21" t="s">
        <v>81</v>
      </c>
    </row>
    <row r="213" s="2" customFormat="1" ht="16.5" customHeight="1">
      <c r="A213" s="40"/>
      <c r="B213" s="175"/>
      <c r="C213" s="225" t="s">
        <v>663</v>
      </c>
      <c r="D213" s="225" t="s">
        <v>615</v>
      </c>
      <c r="E213" s="226" t="s">
        <v>2342</v>
      </c>
      <c r="F213" s="227" t="s">
        <v>2343</v>
      </c>
      <c r="G213" s="228" t="s">
        <v>666</v>
      </c>
      <c r="H213" s="229">
        <v>1</v>
      </c>
      <c r="I213" s="230"/>
      <c r="J213" s="231">
        <f>ROUND(I213*H213,2)</f>
        <v>0</v>
      </c>
      <c r="K213" s="227" t="s">
        <v>180</v>
      </c>
      <c r="L213" s="232"/>
      <c r="M213" s="233" t="s">
        <v>3</v>
      </c>
      <c r="N213" s="234" t="s">
        <v>43</v>
      </c>
      <c r="O213" s="74"/>
      <c r="P213" s="185">
        <f>O213*H213</f>
        <v>0</v>
      </c>
      <c r="Q213" s="185">
        <v>0.0012099999999999999</v>
      </c>
      <c r="R213" s="185">
        <f>Q213*H213</f>
        <v>0.0012099999999999999</v>
      </c>
      <c r="S213" s="185">
        <v>0</v>
      </c>
      <c r="T213" s="18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187" t="s">
        <v>614</v>
      </c>
      <c r="AT213" s="187" t="s">
        <v>615</v>
      </c>
      <c r="AU213" s="187" t="s">
        <v>81</v>
      </c>
      <c r="AY213" s="21" t="s">
        <v>174</v>
      </c>
      <c r="BE213" s="188">
        <f>IF(N213="základní",J213,0)</f>
        <v>0</v>
      </c>
      <c r="BF213" s="188">
        <f>IF(N213="snížená",J213,0)</f>
        <v>0</v>
      </c>
      <c r="BG213" s="188">
        <f>IF(N213="zákl. přenesená",J213,0)</f>
        <v>0</v>
      </c>
      <c r="BH213" s="188">
        <f>IF(N213="sníž. přenesená",J213,0)</f>
        <v>0</v>
      </c>
      <c r="BI213" s="188">
        <f>IF(N213="nulová",J213,0)</f>
        <v>0</v>
      </c>
      <c r="BJ213" s="21" t="s">
        <v>79</v>
      </c>
      <c r="BK213" s="188">
        <f>ROUND(I213*H213,2)</f>
        <v>0</v>
      </c>
      <c r="BL213" s="21" t="s">
        <v>351</v>
      </c>
      <c r="BM213" s="187" t="s">
        <v>2344</v>
      </c>
    </row>
    <row r="214" s="2" customFormat="1" ht="16.5" customHeight="1">
      <c r="A214" s="40"/>
      <c r="B214" s="175"/>
      <c r="C214" s="176" t="s">
        <v>669</v>
      </c>
      <c r="D214" s="176" t="s">
        <v>176</v>
      </c>
      <c r="E214" s="177" t="s">
        <v>2345</v>
      </c>
      <c r="F214" s="178" t="s">
        <v>2346</v>
      </c>
      <c r="G214" s="179" t="s">
        <v>2203</v>
      </c>
      <c r="H214" s="180">
        <v>5</v>
      </c>
      <c r="I214" s="181"/>
      <c r="J214" s="182">
        <f>ROUND(I214*H214,2)</f>
        <v>0</v>
      </c>
      <c r="K214" s="178" t="s">
        <v>3</v>
      </c>
      <c r="L214" s="41"/>
      <c r="M214" s="183" t="s">
        <v>3</v>
      </c>
      <c r="N214" s="184" t="s">
        <v>43</v>
      </c>
      <c r="O214" s="74"/>
      <c r="P214" s="185">
        <f>O214*H214</f>
        <v>0</v>
      </c>
      <c r="Q214" s="185">
        <v>0</v>
      </c>
      <c r="R214" s="185">
        <f>Q214*H214</f>
        <v>0</v>
      </c>
      <c r="S214" s="185">
        <v>0</v>
      </c>
      <c r="T214" s="18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187" t="s">
        <v>351</v>
      </c>
      <c r="AT214" s="187" t="s">
        <v>176</v>
      </c>
      <c r="AU214" s="187" t="s">
        <v>81</v>
      </c>
      <c r="AY214" s="21" t="s">
        <v>174</v>
      </c>
      <c r="BE214" s="188">
        <f>IF(N214="základní",J214,0)</f>
        <v>0</v>
      </c>
      <c r="BF214" s="188">
        <f>IF(N214="snížená",J214,0)</f>
        <v>0</v>
      </c>
      <c r="BG214" s="188">
        <f>IF(N214="zákl. přenesená",J214,0)</f>
        <v>0</v>
      </c>
      <c r="BH214" s="188">
        <f>IF(N214="sníž. přenesená",J214,0)</f>
        <v>0</v>
      </c>
      <c r="BI214" s="188">
        <f>IF(N214="nulová",J214,0)</f>
        <v>0</v>
      </c>
      <c r="BJ214" s="21" t="s">
        <v>79</v>
      </c>
      <c r="BK214" s="188">
        <f>ROUND(I214*H214,2)</f>
        <v>0</v>
      </c>
      <c r="BL214" s="21" t="s">
        <v>351</v>
      </c>
      <c r="BM214" s="187" t="s">
        <v>2347</v>
      </c>
    </row>
    <row r="215" s="13" customFormat="1">
      <c r="A215" s="13"/>
      <c r="B215" s="194"/>
      <c r="C215" s="13"/>
      <c r="D215" s="189" t="s">
        <v>184</v>
      </c>
      <c r="E215" s="195" t="s">
        <v>3</v>
      </c>
      <c r="F215" s="196" t="s">
        <v>2348</v>
      </c>
      <c r="G215" s="13"/>
      <c r="H215" s="197">
        <v>3</v>
      </c>
      <c r="I215" s="198"/>
      <c r="J215" s="13"/>
      <c r="K215" s="13"/>
      <c r="L215" s="194"/>
      <c r="M215" s="199"/>
      <c r="N215" s="200"/>
      <c r="O215" s="200"/>
      <c r="P215" s="200"/>
      <c r="Q215" s="200"/>
      <c r="R215" s="200"/>
      <c r="S215" s="200"/>
      <c r="T215" s="20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5" t="s">
        <v>184</v>
      </c>
      <c r="AU215" s="195" t="s">
        <v>81</v>
      </c>
      <c r="AV215" s="13" t="s">
        <v>81</v>
      </c>
      <c r="AW215" s="13" t="s">
        <v>33</v>
      </c>
      <c r="AX215" s="13" t="s">
        <v>72</v>
      </c>
      <c r="AY215" s="195" t="s">
        <v>174</v>
      </c>
    </row>
    <row r="216" s="13" customFormat="1">
      <c r="A216" s="13"/>
      <c r="B216" s="194"/>
      <c r="C216" s="13"/>
      <c r="D216" s="189" t="s">
        <v>184</v>
      </c>
      <c r="E216" s="195" t="s">
        <v>3</v>
      </c>
      <c r="F216" s="196" t="s">
        <v>2349</v>
      </c>
      <c r="G216" s="13"/>
      <c r="H216" s="197">
        <v>2</v>
      </c>
      <c r="I216" s="198"/>
      <c r="J216" s="13"/>
      <c r="K216" s="13"/>
      <c r="L216" s="194"/>
      <c r="M216" s="199"/>
      <c r="N216" s="200"/>
      <c r="O216" s="200"/>
      <c r="P216" s="200"/>
      <c r="Q216" s="200"/>
      <c r="R216" s="200"/>
      <c r="S216" s="200"/>
      <c r="T216" s="20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5" t="s">
        <v>184</v>
      </c>
      <c r="AU216" s="195" t="s">
        <v>81</v>
      </c>
      <c r="AV216" s="13" t="s">
        <v>81</v>
      </c>
      <c r="AW216" s="13" t="s">
        <v>33</v>
      </c>
      <c r="AX216" s="13" t="s">
        <v>72</v>
      </c>
      <c r="AY216" s="195" t="s">
        <v>174</v>
      </c>
    </row>
    <row r="217" s="14" customFormat="1">
      <c r="A217" s="14"/>
      <c r="B217" s="202"/>
      <c r="C217" s="14"/>
      <c r="D217" s="189" t="s">
        <v>184</v>
      </c>
      <c r="E217" s="203" t="s">
        <v>3</v>
      </c>
      <c r="F217" s="204" t="s">
        <v>187</v>
      </c>
      <c r="G217" s="14"/>
      <c r="H217" s="205">
        <v>5</v>
      </c>
      <c r="I217" s="206"/>
      <c r="J217" s="14"/>
      <c r="K217" s="14"/>
      <c r="L217" s="202"/>
      <c r="M217" s="207"/>
      <c r="N217" s="208"/>
      <c r="O217" s="208"/>
      <c r="P217" s="208"/>
      <c r="Q217" s="208"/>
      <c r="R217" s="208"/>
      <c r="S217" s="208"/>
      <c r="T217" s="20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03" t="s">
        <v>184</v>
      </c>
      <c r="AU217" s="203" t="s">
        <v>81</v>
      </c>
      <c r="AV217" s="14" t="s">
        <v>111</v>
      </c>
      <c r="AW217" s="14" t="s">
        <v>33</v>
      </c>
      <c r="AX217" s="14" t="s">
        <v>79</v>
      </c>
      <c r="AY217" s="203" t="s">
        <v>174</v>
      </c>
    </row>
    <row r="218" s="2" customFormat="1">
      <c r="A218" s="40"/>
      <c r="B218" s="175"/>
      <c r="C218" s="176" t="s">
        <v>674</v>
      </c>
      <c r="D218" s="176" t="s">
        <v>176</v>
      </c>
      <c r="E218" s="177" t="s">
        <v>1983</v>
      </c>
      <c r="F218" s="178" t="s">
        <v>1984</v>
      </c>
      <c r="G218" s="179" t="s">
        <v>1451</v>
      </c>
      <c r="H218" s="240"/>
      <c r="I218" s="181"/>
      <c r="J218" s="182">
        <f>ROUND(I218*H218,2)</f>
        <v>0</v>
      </c>
      <c r="K218" s="178" t="s">
        <v>180</v>
      </c>
      <c r="L218" s="41"/>
      <c r="M218" s="183" t="s">
        <v>3</v>
      </c>
      <c r="N218" s="184" t="s">
        <v>43</v>
      </c>
      <c r="O218" s="74"/>
      <c r="P218" s="185">
        <f>O218*H218</f>
        <v>0</v>
      </c>
      <c r="Q218" s="185">
        <v>0</v>
      </c>
      <c r="R218" s="185">
        <f>Q218*H218</f>
        <v>0</v>
      </c>
      <c r="S218" s="185">
        <v>0</v>
      </c>
      <c r="T218" s="18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187" t="s">
        <v>351</v>
      </c>
      <c r="AT218" s="187" t="s">
        <v>176</v>
      </c>
      <c r="AU218" s="187" t="s">
        <v>81</v>
      </c>
      <c r="AY218" s="21" t="s">
        <v>174</v>
      </c>
      <c r="BE218" s="188">
        <f>IF(N218="základní",J218,0)</f>
        <v>0</v>
      </c>
      <c r="BF218" s="188">
        <f>IF(N218="snížená",J218,0)</f>
        <v>0</v>
      </c>
      <c r="BG218" s="188">
        <f>IF(N218="zákl. přenesená",J218,0)</f>
        <v>0</v>
      </c>
      <c r="BH218" s="188">
        <f>IF(N218="sníž. přenesená",J218,0)</f>
        <v>0</v>
      </c>
      <c r="BI218" s="188">
        <f>IF(N218="nulová",J218,0)</f>
        <v>0</v>
      </c>
      <c r="BJ218" s="21" t="s">
        <v>79</v>
      </c>
      <c r="BK218" s="188">
        <f>ROUND(I218*H218,2)</f>
        <v>0</v>
      </c>
      <c r="BL218" s="21" t="s">
        <v>351</v>
      </c>
      <c r="BM218" s="187" t="s">
        <v>2350</v>
      </c>
    </row>
    <row r="219" s="12" customFormat="1" ht="22.8" customHeight="1">
      <c r="A219" s="12"/>
      <c r="B219" s="162"/>
      <c r="C219" s="12"/>
      <c r="D219" s="163" t="s">
        <v>71</v>
      </c>
      <c r="E219" s="173" t="s">
        <v>1601</v>
      </c>
      <c r="F219" s="173" t="s">
        <v>1602</v>
      </c>
      <c r="G219" s="12"/>
      <c r="H219" s="12"/>
      <c r="I219" s="165"/>
      <c r="J219" s="174">
        <f>BK219</f>
        <v>0</v>
      </c>
      <c r="K219" s="12"/>
      <c r="L219" s="162"/>
      <c r="M219" s="167"/>
      <c r="N219" s="168"/>
      <c r="O219" s="168"/>
      <c r="P219" s="169">
        <f>SUM(P220:P236)</f>
        <v>0</v>
      </c>
      <c r="Q219" s="168"/>
      <c r="R219" s="169">
        <f>SUM(R220:R236)</f>
        <v>0.022178904500000002</v>
      </c>
      <c r="S219" s="168"/>
      <c r="T219" s="170">
        <f>SUM(T220:T236)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63" t="s">
        <v>81</v>
      </c>
      <c r="AT219" s="171" t="s">
        <v>71</v>
      </c>
      <c r="AU219" s="171" t="s">
        <v>79</v>
      </c>
      <c r="AY219" s="163" t="s">
        <v>174</v>
      </c>
      <c r="BK219" s="172">
        <f>SUM(BK220:BK236)</f>
        <v>0</v>
      </c>
    </row>
    <row r="220" s="2" customFormat="1" ht="21.75" customHeight="1">
      <c r="A220" s="40"/>
      <c r="B220" s="175"/>
      <c r="C220" s="176" t="s">
        <v>678</v>
      </c>
      <c r="D220" s="176" t="s">
        <v>176</v>
      </c>
      <c r="E220" s="177" t="s">
        <v>2351</v>
      </c>
      <c r="F220" s="178" t="s">
        <v>2352</v>
      </c>
      <c r="G220" s="179" t="s">
        <v>210</v>
      </c>
      <c r="H220" s="180">
        <v>10</v>
      </c>
      <c r="I220" s="181"/>
      <c r="J220" s="182">
        <f>ROUND(I220*H220,2)</f>
        <v>0</v>
      </c>
      <c r="K220" s="178" t="s">
        <v>180</v>
      </c>
      <c r="L220" s="41"/>
      <c r="M220" s="183" t="s">
        <v>3</v>
      </c>
      <c r="N220" s="184" t="s">
        <v>43</v>
      </c>
      <c r="O220" s="74"/>
      <c r="P220" s="185">
        <f>O220*H220</f>
        <v>0</v>
      </c>
      <c r="Q220" s="185">
        <v>0.0012616000000000001</v>
      </c>
      <c r="R220" s="185">
        <f>Q220*H220</f>
        <v>0.012616000000000001</v>
      </c>
      <c r="S220" s="185">
        <v>0</v>
      </c>
      <c r="T220" s="18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187" t="s">
        <v>351</v>
      </c>
      <c r="AT220" s="187" t="s">
        <v>176</v>
      </c>
      <c r="AU220" s="187" t="s">
        <v>81</v>
      </c>
      <c r="AY220" s="21" t="s">
        <v>174</v>
      </c>
      <c r="BE220" s="188">
        <f>IF(N220="základní",J220,0)</f>
        <v>0</v>
      </c>
      <c r="BF220" s="188">
        <f>IF(N220="snížená",J220,0)</f>
        <v>0</v>
      </c>
      <c r="BG220" s="188">
        <f>IF(N220="zákl. přenesená",J220,0)</f>
        <v>0</v>
      </c>
      <c r="BH220" s="188">
        <f>IF(N220="sníž. přenesená",J220,0)</f>
        <v>0</v>
      </c>
      <c r="BI220" s="188">
        <f>IF(N220="nulová",J220,0)</f>
        <v>0</v>
      </c>
      <c r="BJ220" s="21" t="s">
        <v>79</v>
      </c>
      <c r="BK220" s="188">
        <f>ROUND(I220*H220,2)</f>
        <v>0</v>
      </c>
      <c r="BL220" s="21" t="s">
        <v>351</v>
      </c>
      <c r="BM220" s="187" t="s">
        <v>2353</v>
      </c>
    </row>
    <row r="221" s="2" customFormat="1">
      <c r="A221" s="40"/>
      <c r="B221" s="41"/>
      <c r="C221" s="40"/>
      <c r="D221" s="189" t="s">
        <v>182</v>
      </c>
      <c r="E221" s="40"/>
      <c r="F221" s="190" t="s">
        <v>2354</v>
      </c>
      <c r="G221" s="40"/>
      <c r="H221" s="40"/>
      <c r="I221" s="191"/>
      <c r="J221" s="40"/>
      <c r="K221" s="40"/>
      <c r="L221" s="41"/>
      <c r="M221" s="192"/>
      <c r="N221" s="193"/>
      <c r="O221" s="74"/>
      <c r="P221" s="74"/>
      <c r="Q221" s="74"/>
      <c r="R221" s="74"/>
      <c r="S221" s="74"/>
      <c r="T221" s="75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21" t="s">
        <v>182</v>
      </c>
      <c r="AU221" s="21" t="s">
        <v>81</v>
      </c>
    </row>
    <row r="222" s="2" customFormat="1" ht="21.75" customHeight="1">
      <c r="A222" s="40"/>
      <c r="B222" s="175"/>
      <c r="C222" s="176" t="s">
        <v>682</v>
      </c>
      <c r="D222" s="176" t="s">
        <v>176</v>
      </c>
      <c r="E222" s="177" t="s">
        <v>2355</v>
      </c>
      <c r="F222" s="178" t="s">
        <v>2356</v>
      </c>
      <c r="G222" s="179" t="s">
        <v>210</v>
      </c>
      <c r="H222" s="180">
        <v>3</v>
      </c>
      <c r="I222" s="181"/>
      <c r="J222" s="182">
        <f>ROUND(I222*H222,2)</f>
        <v>0</v>
      </c>
      <c r="K222" s="178" t="s">
        <v>180</v>
      </c>
      <c r="L222" s="41"/>
      <c r="M222" s="183" t="s">
        <v>3</v>
      </c>
      <c r="N222" s="184" t="s">
        <v>43</v>
      </c>
      <c r="O222" s="74"/>
      <c r="P222" s="185">
        <f>O222*H222</f>
        <v>0</v>
      </c>
      <c r="Q222" s="185">
        <v>0.001525808</v>
      </c>
      <c r="R222" s="185">
        <f>Q222*H222</f>
        <v>0.0045774240000000001</v>
      </c>
      <c r="S222" s="185">
        <v>0</v>
      </c>
      <c r="T222" s="18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187" t="s">
        <v>351</v>
      </c>
      <c r="AT222" s="187" t="s">
        <v>176</v>
      </c>
      <c r="AU222" s="187" t="s">
        <v>81</v>
      </c>
      <c r="AY222" s="21" t="s">
        <v>174</v>
      </c>
      <c r="BE222" s="188">
        <f>IF(N222="základní",J222,0)</f>
        <v>0</v>
      </c>
      <c r="BF222" s="188">
        <f>IF(N222="snížená",J222,0)</f>
        <v>0</v>
      </c>
      <c r="BG222" s="188">
        <f>IF(N222="zákl. přenesená",J222,0)</f>
        <v>0</v>
      </c>
      <c r="BH222" s="188">
        <f>IF(N222="sníž. přenesená",J222,0)</f>
        <v>0</v>
      </c>
      <c r="BI222" s="188">
        <f>IF(N222="nulová",J222,0)</f>
        <v>0</v>
      </c>
      <c r="BJ222" s="21" t="s">
        <v>79</v>
      </c>
      <c r="BK222" s="188">
        <f>ROUND(I222*H222,2)</f>
        <v>0</v>
      </c>
      <c r="BL222" s="21" t="s">
        <v>351</v>
      </c>
      <c r="BM222" s="187" t="s">
        <v>2357</v>
      </c>
    </row>
    <row r="223" s="2" customFormat="1">
      <c r="A223" s="40"/>
      <c r="B223" s="41"/>
      <c r="C223" s="40"/>
      <c r="D223" s="189" t="s">
        <v>182</v>
      </c>
      <c r="E223" s="40"/>
      <c r="F223" s="190" t="s">
        <v>2354</v>
      </c>
      <c r="G223" s="40"/>
      <c r="H223" s="40"/>
      <c r="I223" s="191"/>
      <c r="J223" s="40"/>
      <c r="K223" s="40"/>
      <c r="L223" s="41"/>
      <c r="M223" s="192"/>
      <c r="N223" s="193"/>
      <c r="O223" s="74"/>
      <c r="P223" s="74"/>
      <c r="Q223" s="74"/>
      <c r="R223" s="74"/>
      <c r="S223" s="74"/>
      <c r="T223" s="75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21" t="s">
        <v>182</v>
      </c>
      <c r="AU223" s="21" t="s">
        <v>81</v>
      </c>
    </row>
    <row r="224" s="2" customFormat="1" ht="16.5" customHeight="1">
      <c r="A224" s="40"/>
      <c r="B224" s="175"/>
      <c r="C224" s="176" t="s">
        <v>686</v>
      </c>
      <c r="D224" s="176" t="s">
        <v>176</v>
      </c>
      <c r="E224" s="177" t="s">
        <v>2358</v>
      </c>
      <c r="F224" s="178" t="s">
        <v>2359</v>
      </c>
      <c r="G224" s="179" t="s">
        <v>666</v>
      </c>
      <c r="H224" s="180">
        <v>3</v>
      </c>
      <c r="I224" s="181"/>
      <c r="J224" s="182">
        <f>ROUND(I224*H224,2)</f>
        <v>0</v>
      </c>
      <c r="K224" s="178" t="s">
        <v>180</v>
      </c>
      <c r="L224" s="41"/>
      <c r="M224" s="183" t="s">
        <v>3</v>
      </c>
      <c r="N224" s="184" t="s">
        <v>43</v>
      </c>
      <c r="O224" s="74"/>
      <c r="P224" s="185">
        <f>O224*H224</f>
        <v>0</v>
      </c>
      <c r="Q224" s="185">
        <v>0.00012604850000000001</v>
      </c>
      <c r="R224" s="185">
        <f>Q224*H224</f>
        <v>0.00037814550000000004</v>
      </c>
      <c r="S224" s="185">
        <v>0</v>
      </c>
      <c r="T224" s="18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187" t="s">
        <v>351</v>
      </c>
      <c r="AT224" s="187" t="s">
        <v>176</v>
      </c>
      <c r="AU224" s="187" t="s">
        <v>81</v>
      </c>
      <c r="AY224" s="21" t="s">
        <v>174</v>
      </c>
      <c r="BE224" s="188">
        <f>IF(N224="základní",J224,0)</f>
        <v>0</v>
      </c>
      <c r="BF224" s="188">
        <f>IF(N224="snížená",J224,0)</f>
        <v>0</v>
      </c>
      <c r="BG224" s="188">
        <f>IF(N224="zákl. přenesená",J224,0)</f>
        <v>0</v>
      </c>
      <c r="BH224" s="188">
        <f>IF(N224="sníž. přenesená",J224,0)</f>
        <v>0</v>
      </c>
      <c r="BI224" s="188">
        <f>IF(N224="nulová",J224,0)</f>
        <v>0</v>
      </c>
      <c r="BJ224" s="21" t="s">
        <v>79</v>
      </c>
      <c r="BK224" s="188">
        <f>ROUND(I224*H224,2)</f>
        <v>0</v>
      </c>
      <c r="BL224" s="21" t="s">
        <v>351</v>
      </c>
      <c r="BM224" s="187" t="s">
        <v>2360</v>
      </c>
    </row>
    <row r="225" s="2" customFormat="1">
      <c r="A225" s="40"/>
      <c r="B225" s="41"/>
      <c r="C225" s="40"/>
      <c r="D225" s="189" t="s">
        <v>182</v>
      </c>
      <c r="E225" s="40"/>
      <c r="F225" s="190" t="s">
        <v>2354</v>
      </c>
      <c r="G225" s="40"/>
      <c r="H225" s="40"/>
      <c r="I225" s="191"/>
      <c r="J225" s="40"/>
      <c r="K225" s="40"/>
      <c r="L225" s="41"/>
      <c r="M225" s="192"/>
      <c r="N225" s="193"/>
      <c r="O225" s="74"/>
      <c r="P225" s="74"/>
      <c r="Q225" s="74"/>
      <c r="R225" s="74"/>
      <c r="S225" s="74"/>
      <c r="T225" s="75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21" t="s">
        <v>182</v>
      </c>
      <c r="AU225" s="21" t="s">
        <v>81</v>
      </c>
    </row>
    <row r="226" s="2" customFormat="1" ht="16.5" customHeight="1">
      <c r="A226" s="40"/>
      <c r="B226" s="175"/>
      <c r="C226" s="176" t="s">
        <v>690</v>
      </c>
      <c r="D226" s="176" t="s">
        <v>176</v>
      </c>
      <c r="E226" s="177" t="s">
        <v>2361</v>
      </c>
      <c r="F226" s="178" t="s">
        <v>2362</v>
      </c>
      <c r="G226" s="179" t="s">
        <v>666</v>
      </c>
      <c r="H226" s="180">
        <v>1</v>
      </c>
      <c r="I226" s="181"/>
      <c r="J226" s="182">
        <f>ROUND(I226*H226,2)</f>
        <v>0</v>
      </c>
      <c r="K226" s="178" t="s">
        <v>180</v>
      </c>
      <c r="L226" s="41"/>
      <c r="M226" s="183" t="s">
        <v>3</v>
      </c>
      <c r="N226" s="184" t="s">
        <v>43</v>
      </c>
      <c r="O226" s="74"/>
      <c r="P226" s="185">
        <f>O226*H226</f>
        <v>0</v>
      </c>
      <c r="Q226" s="185">
        <v>0.00022000000000000001</v>
      </c>
      <c r="R226" s="185">
        <f>Q226*H226</f>
        <v>0.00022000000000000001</v>
      </c>
      <c r="S226" s="185">
        <v>0</v>
      </c>
      <c r="T226" s="18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187" t="s">
        <v>351</v>
      </c>
      <c r="AT226" s="187" t="s">
        <v>176</v>
      </c>
      <c r="AU226" s="187" t="s">
        <v>81</v>
      </c>
      <c r="AY226" s="21" t="s">
        <v>174</v>
      </c>
      <c r="BE226" s="188">
        <f>IF(N226="základní",J226,0)</f>
        <v>0</v>
      </c>
      <c r="BF226" s="188">
        <f>IF(N226="snížená",J226,0)</f>
        <v>0</v>
      </c>
      <c r="BG226" s="188">
        <f>IF(N226="zákl. přenesená",J226,0)</f>
        <v>0</v>
      </c>
      <c r="BH226" s="188">
        <f>IF(N226="sníž. přenesená",J226,0)</f>
        <v>0</v>
      </c>
      <c r="BI226" s="188">
        <f>IF(N226="nulová",J226,0)</f>
        <v>0</v>
      </c>
      <c r="BJ226" s="21" t="s">
        <v>79</v>
      </c>
      <c r="BK226" s="188">
        <f>ROUND(I226*H226,2)</f>
        <v>0</v>
      </c>
      <c r="BL226" s="21" t="s">
        <v>351</v>
      </c>
      <c r="BM226" s="187" t="s">
        <v>2363</v>
      </c>
    </row>
    <row r="227" s="2" customFormat="1" ht="16.5" customHeight="1">
      <c r="A227" s="40"/>
      <c r="B227" s="175"/>
      <c r="C227" s="176" t="s">
        <v>696</v>
      </c>
      <c r="D227" s="176" t="s">
        <v>176</v>
      </c>
      <c r="E227" s="177" t="s">
        <v>2364</v>
      </c>
      <c r="F227" s="178" t="s">
        <v>2365</v>
      </c>
      <c r="G227" s="179" t="s">
        <v>666</v>
      </c>
      <c r="H227" s="180">
        <v>1</v>
      </c>
      <c r="I227" s="181"/>
      <c r="J227" s="182">
        <f>ROUND(I227*H227,2)</f>
        <v>0</v>
      </c>
      <c r="K227" s="178" t="s">
        <v>180</v>
      </c>
      <c r="L227" s="41"/>
      <c r="M227" s="183" t="s">
        <v>3</v>
      </c>
      <c r="N227" s="184" t="s">
        <v>43</v>
      </c>
      <c r="O227" s="74"/>
      <c r="P227" s="185">
        <f>O227*H227</f>
        <v>0</v>
      </c>
      <c r="Q227" s="185">
        <v>2.0000000000000002E-05</v>
      </c>
      <c r="R227" s="185">
        <f>Q227*H227</f>
        <v>2.0000000000000002E-05</v>
      </c>
      <c r="S227" s="185">
        <v>0</v>
      </c>
      <c r="T227" s="18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187" t="s">
        <v>351</v>
      </c>
      <c r="AT227" s="187" t="s">
        <v>176</v>
      </c>
      <c r="AU227" s="187" t="s">
        <v>81</v>
      </c>
      <c r="AY227" s="21" t="s">
        <v>174</v>
      </c>
      <c r="BE227" s="188">
        <f>IF(N227="základní",J227,0)</f>
        <v>0</v>
      </c>
      <c r="BF227" s="188">
        <f>IF(N227="snížená",J227,0)</f>
        <v>0</v>
      </c>
      <c r="BG227" s="188">
        <f>IF(N227="zákl. přenesená",J227,0)</f>
        <v>0</v>
      </c>
      <c r="BH227" s="188">
        <f>IF(N227="sníž. přenesená",J227,0)</f>
        <v>0</v>
      </c>
      <c r="BI227" s="188">
        <f>IF(N227="nulová",J227,0)</f>
        <v>0</v>
      </c>
      <c r="BJ227" s="21" t="s">
        <v>79</v>
      </c>
      <c r="BK227" s="188">
        <f>ROUND(I227*H227,2)</f>
        <v>0</v>
      </c>
      <c r="BL227" s="21" t="s">
        <v>351</v>
      </c>
      <c r="BM227" s="187" t="s">
        <v>2366</v>
      </c>
    </row>
    <row r="228" s="2" customFormat="1" ht="16.5" customHeight="1">
      <c r="A228" s="40"/>
      <c r="B228" s="175"/>
      <c r="C228" s="225" t="s">
        <v>701</v>
      </c>
      <c r="D228" s="225" t="s">
        <v>615</v>
      </c>
      <c r="E228" s="226" t="s">
        <v>2367</v>
      </c>
      <c r="F228" s="227" t="s">
        <v>2368</v>
      </c>
      <c r="G228" s="228" t="s">
        <v>666</v>
      </c>
      <c r="H228" s="229">
        <v>1</v>
      </c>
      <c r="I228" s="230"/>
      <c r="J228" s="231">
        <f>ROUND(I228*H228,2)</f>
        <v>0</v>
      </c>
      <c r="K228" s="227" t="s">
        <v>3</v>
      </c>
      <c r="L228" s="232"/>
      <c r="M228" s="233" t="s">
        <v>3</v>
      </c>
      <c r="N228" s="234" t="s">
        <v>43</v>
      </c>
      <c r="O228" s="74"/>
      <c r="P228" s="185">
        <f>O228*H228</f>
        <v>0</v>
      </c>
      <c r="Q228" s="185">
        <v>0.0014499999999999999</v>
      </c>
      <c r="R228" s="185">
        <f>Q228*H228</f>
        <v>0.0014499999999999999</v>
      </c>
      <c r="S228" s="185">
        <v>0</v>
      </c>
      <c r="T228" s="18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187" t="s">
        <v>614</v>
      </c>
      <c r="AT228" s="187" t="s">
        <v>615</v>
      </c>
      <c r="AU228" s="187" t="s">
        <v>81</v>
      </c>
      <c r="AY228" s="21" t="s">
        <v>174</v>
      </c>
      <c r="BE228" s="188">
        <f>IF(N228="základní",J228,0)</f>
        <v>0</v>
      </c>
      <c r="BF228" s="188">
        <f>IF(N228="snížená",J228,0)</f>
        <v>0</v>
      </c>
      <c r="BG228" s="188">
        <f>IF(N228="zákl. přenesená",J228,0)</f>
        <v>0</v>
      </c>
      <c r="BH228" s="188">
        <f>IF(N228="sníž. přenesená",J228,0)</f>
        <v>0</v>
      </c>
      <c r="BI228" s="188">
        <f>IF(N228="nulová",J228,0)</f>
        <v>0</v>
      </c>
      <c r="BJ228" s="21" t="s">
        <v>79</v>
      </c>
      <c r="BK228" s="188">
        <f>ROUND(I228*H228,2)</f>
        <v>0</v>
      </c>
      <c r="BL228" s="21" t="s">
        <v>351</v>
      </c>
      <c r="BM228" s="187" t="s">
        <v>2369</v>
      </c>
    </row>
    <row r="229" s="2" customFormat="1" ht="16.5" customHeight="1">
      <c r="A229" s="40"/>
      <c r="B229" s="175"/>
      <c r="C229" s="176" t="s">
        <v>705</v>
      </c>
      <c r="D229" s="176" t="s">
        <v>176</v>
      </c>
      <c r="E229" s="177" t="s">
        <v>1606</v>
      </c>
      <c r="F229" s="178" t="s">
        <v>1607</v>
      </c>
      <c r="G229" s="179" t="s">
        <v>666</v>
      </c>
      <c r="H229" s="180">
        <v>1</v>
      </c>
      <c r="I229" s="181"/>
      <c r="J229" s="182">
        <f>ROUND(I229*H229,2)</f>
        <v>0</v>
      </c>
      <c r="K229" s="178" t="s">
        <v>180</v>
      </c>
      <c r="L229" s="41"/>
      <c r="M229" s="183" t="s">
        <v>3</v>
      </c>
      <c r="N229" s="184" t="s">
        <v>43</v>
      </c>
      <c r="O229" s="74"/>
      <c r="P229" s="185">
        <f>O229*H229</f>
        <v>0</v>
      </c>
      <c r="Q229" s="185">
        <v>2.0000000000000002E-05</v>
      </c>
      <c r="R229" s="185">
        <f>Q229*H229</f>
        <v>2.0000000000000002E-05</v>
      </c>
      <c r="S229" s="185">
        <v>0</v>
      </c>
      <c r="T229" s="18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187" t="s">
        <v>351</v>
      </c>
      <c r="AT229" s="187" t="s">
        <v>176</v>
      </c>
      <c r="AU229" s="187" t="s">
        <v>81</v>
      </c>
      <c r="AY229" s="21" t="s">
        <v>174</v>
      </c>
      <c r="BE229" s="188">
        <f>IF(N229="základní",J229,0)</f>
        <v>0</v>
      </c>
      <c r="BF229" s="188">
        <f>IF(N229="snížená",J229,0)</f>
        <v>0</v>
      </c>
      <c r="BG229" s="188">
        <f>IF(N229="zákl. přenesená",J229,0)</f>
        <v>0</v>
      </c>
      <c r="BH229" s="188">
        <f>IF(N229="sníž. přenesená",J229,0)</f>
        <v>0</v>
      </c>
      <c r="BI229" s="188">
        <f>IF(N229="nulová",J229,0)</f>
        <v>0</v>
      </c>
      <c r="BJ229" s="21" t="s">
        <v>79</v>
      </c>
      <c r="BK229" s="188">
        <f>ROUND(I229*H229,2)</f>
        <v>0</v>
      </c>
      <c r="BL229" s="21" t="s">
        <v>351</v>
      </c>
      <c r="BM229" s="187" t="s">
        <v>2370</v>
      </c>
    </row>
    <row r="230" s="2" customFormat="1" ht="16.5" customHeight="1">
      <c r="A230" s="40"/>
      <c r="B230" s="175"/>
      <c r="C230" s="225" t="s">
        <v>709</v>
      </c>
      <c r="D230" s="225" t="s">
        <v>615</v>
      </c>
      <c r="E230" s="226" t="s">
        <v>2371</v>
      </c>
      <c r="F230" s="227" t="s">
        <v>2372</v>
      </c>
      <c r="G230" s="228" t="s">
        <v>666</v>
      </c>
      <c r="H230" s="229">
        <v>1</v>
      </c>
      <c r="I230" s="230"/>
      <c r="J230" s="231">
        <f>ROUND(I230*H230,2)</f>
        <v>0</v>
      </c>
      <c r="K230" s="227" t="s">
        <v>3</v>
      </c>
      <c r="L230" s="232"/>
      <c r="M230" s="233" t="s">
        <v>3</v>
      </c>
      <c r="N230" s="234" t="s">
        <v>43</v>
      </c>
      <c r="O230" s="74"/>
      <c r="P230" s="185">
        <f>O230*H230</f>
        <v>0</v>
      </c>
      <c r="Q230" s="185">
        <v>0.00029999999999999997</v>
      </c>
      <c r="R230" s="185">
        <f>Q230*H230</f>
        <v>0.00029999999999999997</v>
      </c>
      <c r="S230" s="185">
        <v>0</v>
      </c>
      <c r="T230" s="18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187" t="s">
        <v>614</v>
      </c>
      <c r="AT230" s="187" t="s">
        <v>615</v>
      </c>
      <c r="AU230" s="187" t="s">
        <v>81</v>
      </c>
      <c r="AY230" s="21" t="s">
        <v>174</v>
      </c>
      <c r="BE230" s="188">
        <f>IF(N230="základní",J230,0)</f>
        <v>0</v>
      </c>
      <c r="BF230" s="188">
        <f>IF(N230="snížená",J230,0)</f>
        <v>0</v>
      </c>
      <c r="BG230" s="188">
        <f>IF(N230="zákl. přenesená",J230,0)</f>
        <v>0</v>
      </c>
      <c r="BH230" s="188">
        <f>IF(N230="sníž. přenesená",J230,0)</f>
        <v>0</v>
      </c>
      <c r="BI230" s="188">
        <f>IF(N230="nulová",J230,0)</f>
        <v>0</v>
      </c>
      <c r="BJ230" s="21" t="s">
        <v>79</v>
      </c>
      <c r="BK230" s="188">
        <f>ROUND(I230*H230,2)</f>
        <v>0</v>
      </c>
      <c r="BL230" s="21" t="s">
        <v>351</v>
      </c>
      <c r="BM230" s="187" t="s">
        <v>2373</v>
      </c>
    </row>
    <row r="231" s="2" customFormat="1">
      <c r="A231" s="40"/>
      <c r="B231" s="175"/>
      <c r="C231" s="176" t="s">
        <v>713</v>
      </c>
      <c r="D231" s="176" t="s">
        <v>176</v>
      </c>
      <c r="E231" s="177" t="s">
        <v>2374</v>
      </c>
      <c r="F231" s="178" t="s">
        <v>2375</v>
      </c>
      <c r="G231" s="179" t="s">
        <v>210</v>
      </c>
      <c r="H231" s="180">
        <v>13</v>
      </c>
      <c r="I231" s="181"/>
      <c r="J231" s="182">
        <f>ROUND(I231*H231,2)</f>
        <v>0</v>
      </c>
      <c r="K231" s="178" t="s">
        <v>180</v>
      </c>
      <c r="L231" s="41"/>
      <c r="M231" s="183" t="s">
        <v>3</v>
      </c>
      <c r="N231" s="184" t="s">
        <v>43</v>
      </c>
      <c r="O231" s="74"/>
      <c r="P231" s="185">
        <f>O231*H231</f>
        <v>0</v>
      </c>
      <c r="Q231" s="185">
        <v>0.00018979500000000001</v>
      </c>
      <c r="R231" s="185">
        <f>Q231*H231</f>
        <v>0.0024673350000000002</v>
      </c>
      <c r="S231" s="185">
        <v>0</v>
      </c>
      <c r="T231" s="18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187" t="s">
        <v>351</v>
      </c>
      <c r="AT231" s="187" t="s">
        <v>176</v>
      </c>
      <c r="AU231" s="187" t="s">
        <v>81</v>
      </c>
      <c r="AY231" s="21" t="s">
        <v>174</v>
      </c>
      <c r="BE231" s="188">
        <f>IF(N231="základní",J231,0)</f>
        <v>0</v>
      </c>
      <c r="BF231" s="188">
        <f>IF(N231="snížená",J231,0)</f>
        <v>0</v>
      </c>
      <c r="BG231" s="188">
        <f>IF(N231="zákl. přenesená",J231,0)</f>
        <v>0</v>
      </c>
      <c r="BH231" s="188">
        <f>IF(N231="sníž. přenesená",J231,0)</f>
        <v>0</v>
      </c>
      <c r="BI231" s="188">
        <f>IF(N231="nulová",J231,0)</f>
        <v>0</v>
      </c>
      <c r="BJ231" s="21" t="s">
        <v>79</v>
      </c>
      <c r="BK231" s="188">
        <f>ROUND(I231*H231,2)</f>
        <v>0</v>
      </c>
      <c r="BL231" s="21" t="s">
        <v>351</v>
      </c>
      <c r="BM231" s="187" t="s">
        <v>2376</v>
      </c>
    </row>
    <row r="232" s="2" customFormat="1">
      <c r="A232" s="40"/>
      <c r="B232" s="41"/>
      <c r="C232" s="40"/>
      <c r="D232" s="189" t="s">
        <v>182</v>
      </c>
      <c r="E232" s="40"/>
      <c r="F232" s="190" t="s">
        <v>2354</v>
      </c>
      <c r="G232" s="40"/>
      <c r="H232" s="40"/>
      <c r="I232" s="191"/>
      <c r="J232" s="40"/>
      <c r="K232" s="40"/>
      <c r="L232" s="41"/>
      <c r="M232" s="192"/>
      <c r="N232" s="193"/>
      <c r="O232" s="74"/>
      <c r="P232" s="74"/>
      <c r="Q232" s="74"/>
      <c r="R232" s="74"/>
      <c r="S232" s="74"/>
      <c r="T232" s="75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21" t="s">
        <v>182</v>
      </c>
      <c r="AU232" s="21" t="s">
        <v>81</v>
      </c>
    </row>
    <row r="233" s="2" customFormat="1" ht="21.75" customHeight="1">
      <c r="A233" s="40"/>
      <c r="B233" s="175"/>
      <c r="C233" s="176" t="s">
        <v>718</v>
      </c>
      <c r="D233" s="176" t="s">
        <v>176</v>
      </c>
      <c r="E233" s="177" t="s">
        <v>2377</v>
      </c>
      <c r="F233" s="178" t="s">
        <v>2378</v>
      </c>
      <c r="G233" s="179" t="s">
        <v>210</v>
      </c>
      <c r="H233" s="180">
        <v>13</v>
      </c>
      <c r="I233" s="181"/>
      <c r="J233" s="182">
        <f>ROUND(I233*H233,2)</f>
        <v>0</v>
      </c>
      <c r="K233" s="178" t="s">
        <v>180</v>
      </c>
      <c r="L233" s="41"/>
      <c r="M233" s="183" t="s">
        <v>3</v>
      </c>
      <c r="N233" s="184" t="s">
        <v>43</v>
      </c>
      <c r="O233" s="74"/>
      <c r="P233" s="185">
        <f>O233*H233</f>
        <v>0</v>
      </c>
      <c r="Q233" s="185">
        <v>1.0000000000000001E-05</v>
      </c>
      <c r="R233" s="185">
        <f>Q233*H233</f>
        <v>0.00013000000000000002</v>
      </c>
      <c r="S233" s="185">
        <v>0</v>
      </c>
      <c r="T233" s="18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187" t="s">
        <v>351</v>
      </c>
      <c r="AT233" s="187" t="s">
        <v>176</v>
      </c>
      <c r="AU233" s="187" t="s">
        <v>81</v>
      </c>
      <c r="AY233" s="21" t="s">
        <v>174</v>
      </c>
      <c r="BE233" s="188">
        <f>IF(N233="základní",J233,0)</f>
        <v>0</v>
      </c>
      <c r="BF233" s="188">
        <f>IF(N233="snížená",J233,0)</f>
        <v>0</v>
      </c>
      <c r="BG233" s="188">
        <f>IF(N233="zákl. přenesená",J233,0)</f>
        <v>0</v>
      </c>
      <c r="BH233" s="188">
        <f>IF(N233="sníž. přenesená",J233,0)</f>
        <v>0</v>
      </c>
      <c r="BI233" s="188">
        <f>IF(N233="nulová",J233,0)</f>
        <v>0</v>
      </c>
      <c r="BJ233" s="21" t="s">
        <v>79</v>
      </c>
      <c r="BK233" s="188">
        <f>ROUND(I233*H233,2)</f>
        <v>0</v>
      </c>
      <c r="BL233" s="21" t="s">
        <v>351</v>
      </c>
      <c r="BM233" s="187" t="s">
        <v>2379</v>
      </c>
    </row>
    <row r="234" s="2" customFormat="1">
      <c r="A234" s="40"/>
      <c r="B234" s="41"/>
      <c r="C234" s="40"/>
      <c r="D234" s="189" t="s">
        <v>182</v>
      </c>
      <c r="E234" s="40"/>
      <c r="F234" s="190" t="s">
        <v>2354</v>
      </c>
      <c r="G234" s="40"/>
      <c r="H234" s="40"/>
      <c r="I234" s="191"/>
      <c r="J234" s="40"/>
      <c r="K234" s="40"/>
      <c r="L234" s="41"/>
      <c r="M234" s="192"/>
      <c r="N234" s="193"/>
      <c r="O234" s="74"/>
      <c r="P234" s="74"/>
      <c r="Q234" s="74"/>
      <c r="R234" s="74"/>
      <c r="S234" s="74"/>
      <c r="T234" s="75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21" t="s">
        <v>182</v>
      </c>
      <c r="AU234" s="21" t="s">
        <v>81</v>
      </c>
    </row>
    <row r="235" s="2" customFormat="1">
      <c r="A235" s="40"/>
      <c r="B235" s="175"/>
      <c r="C235" s="176" t="s">
        <v>722</v>
      </c>
      <c r="D235" s="176" t="s">
        <v>176</v>
      </c>
      <c r="E235" s="177" t="s">
        <v>2380</v>
      </c>
      <c r="F235" s="178" t="s">
        <v>2381</v>
      </c>
      <c r="G235" s="179" t="s">
        <v>604</v>
      </c>
      <c r="H235" s="180">
        <v>0.017999999999999999</v>
      </c>
      <c r="I235" s="181"/>
      <c r="J235" s="182">
        <f>ROUND(I235*H235,2)</f>
        <v>0</v>
      </c>
      <c r="K235" s="178" t="s">
        <v>180</v>
      </c>
      <c r="L235" s="41"/>
      <c r="M235" s="183" t="s">
        <v>3</v>
      </c>
      <c r="N235" s="184" t="s">
        <v>43</v>
      </c>
      <c r="O235" s="74"/>
      <c r="P235" s="185">
        <f>O235*H235</f>
        <v>0</v>
      </c>
      <c r="Q235" s="185">
        <v>0</v>
      </c>
      <c r="R235" s="185">
        <f>Q235*H235</f>
        <v>0</v>
      </c>
      <c r="S235" s="185">
        <v>0</v>
      </c>
      <c r="T235" s="18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187" t="s">
        <v>351</v>
      </c>
      <c r="AT235" s="187" t="s">
        <v>176</v>
      </c>
      <c r="AU235" s="187" t="s">
        <v>81</v>
      </c>
      <c r="AY235" s="21" t="s">
        <v>174</v>
      </c>
      <c r="BE235" s="188">
        <f>IF(N235="základní",J235,0)</f>
        <v>0</v>
      </c>
      <c r="BF235" s="188">
        <f>IF(N235="snížená",J235,0)</f>
        <v>0</v>
      </c>
      <c r="BG235" s="188">
        <f>IF(N235="zákl. přenesená",J235,0)</f>
        <v>0</v>
      </c>
      <c r="BH235" s="188">
        <f>IF(N235="sníž. přenesená",J235,0)</f>
        <v>0</v>
      </c>
      <c r="BI235" s="188">
        <f>IF(N235="nulová",J235,0)</f>
        <v>0</v>
      </c>
      <c r="BJ235" s="21" t="s">
        <v>79</v>
      </c>
      <c r="BK235" s="188">
        <f>ROUND(I235*H235,2)</f>
        <v>0</v>
      </c>
      <c r="BL235" s="21" t="s">
        <v>351</v>
      </c>
      <c r="BM235" s="187" t="s">
        <v>2382</v>
      </c>
    </row>
    <row r="236" s="2" customFormat="1">
      <c r="A236" s="40"/>
      <c r="B236" s="175"/>
      <c r="C236" s="176" t="s">
        <v>727</v>
      </c>
      <c r="D236" s="176" t="s">
        <v>176</v>
      </c>
      <c r="E236" s="177" t="s">
        <v>1653</v>
      </c>
      <c r="F236" s="178" t="s">
        <v>1654</v>
      </c>
      <c r="G236" s="179" t="s">
        <v>1451</v>
      </c>
      <c r="H236" s="240"/>
      <c r="I236" s="181"/>
      <c r="J236" s="182">
        <f>ROUND(I236*H236,2)</f>
        <v>0</v>
      </c>
      <c r="K236" s="178" t="s">
        <v>180</v>
      </c>
      <c r="L236" s="41"/>
      <c r="M236" s="183" t="s">
        <v>3</v>
      </c>
      <c r="N236" s="184" t="s">
        <v>43</v>
      </c>
      <c r="O236" s="74"/>
      <c r="P236" s="185">
        <f>O236*H236</f>
        <v>0</v>
      </c>
      <c r="Q236" s="185">
        <v>0</v>
      </c>
      <c r="R236" s="185">
        <f>Q236*H236</f>
        <v>0</v>
      </c>
      <c r="S236" s="185">
        <v>0</v>
      </c>
      <c r="T236" s="18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187" t="s">
        <v>351</v>
      </c>
      <c r="AT236" s="187" t="s">
        <v>176</v>
      </c>
      <c r="AU236" s="187" t="s">
        <v>81</v>
      </c>
      <c r="AY236" s="21" t="s">
        <v>174</v>
      </c>
      <c r="BE236" s="188">
        <f>IF(N236="základní",J236,0)</f>
        <v>0</v>
      </c>
      <c r="BF236" s="188">
        <f>IF(N236="snížená",J236,0)</f>
        <v>0</v>
      </c>
      <c r="BG236" s="188">
        <f>IF(N236="zákl. přenesená",J236,0)</f>
        <v>0</v>
      </c>
      <c r="BH236" s="188">
        <f>IF(N236="sníž. přenesená",J236,0)</f>
        <v>0</v>
      </c>
      <c r="BI236" s="188">
        <f>IF(N236="nulová",J236,0)</f>
        <v>0</v>
      </c>
      <c r="BJ236" s="21" t="s">
        <v>79</v>
      </c>
      <c r="BK236" s="188">
        <f>ROUND(I236*H236,2)</f>
        <v>0</v>
      </c>
      <c r="BL236" s="21" t="s">
        <v>351</v>
      </c>
      <c r="BM236" s="187" t="s">
        <v>2383</v>
      </c>
    </row>
    <row r="237" s="12" customFormat="1" ht="22.8" customHeight="1">
      <c r="A237" s="12"/>
      <c r="B237" s="162"/>
      <c r="C237" s="12"/>
      <c r="D237" s="163" t="s">
        <v>71</v>
      </c>
      <c r="E237" s="173" t="s">
        <v>2384</v>
      </c>
      <c r="F237" s="173" t="s">
        <v>2385</v>
      </c>
      <c r="G237" s="12"/>
      <c r="H237" s="12"/>
      <c r="I237" s="165"/>
      <c r="J237" s="174">
        <f>BK237</f>
        <v>0</v>
      </c>
      <c r="K237" s="12"/>
      <c r="L237" s="162"/>
      <c r="M237" s="167"/>
      <c r="N237" s="168"/>
      <c r="O237" s="168"/>
      <c r="P237" s="169">
        <f>SUM(P238:P254)</f>
        <v>0</v>
      </c>
      <c r="Q237" s="168"/>
      <c r="R237" s="169">
        <f>SUM(R238:R254)</f>
        <v>0.049026212999999999</v>
      </c>
      <c r="S237" s="168"/>
      <c r="T237" s="170">
        <f>SUM(T238:T254)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163" t="s">
        <v>81</v>
      </c>
      <c r="AT237" s="171" t="s">
        <v>71</v>
      </c>
      <c r="AU237" s="171" t="s">
        <v>79</v>
      </c>
      <c r="AY237" s="163" t="s">
        <v>174</v>
      </c>
      <c r="BK237" s="172">
        <f>SUM(BK238:BK254)</f>
        <v>0</v>
      </c>
    </row>
    <row r="238" s="2" customFormat="1" ht="21.75" customHeight="1">
      <c r="A238" s="40"/>
      <c r="B238" s="175"/>
      <c r="C238" s="176" t="s">
        <v>736</v>
      </c>
      <c r="D238" s="176" t="s">
        <v>176</v>
      </c>
      <c r="E238" s="177" t="s">
        <v>2386</v>
      </c>
      <c r="F238" s="178" t="s">
        <v>2387</v>
      </c>
      <c r="G238" s="179" t="s">
        <v>2203</v>
      </c>
      <c r="H238" s="180">
        <v>1</v>
      </c>
      <c r="I238" s="181"/>
      <c r="J238" s="182">
        <f>ROUND(I238*H238,2)</f>
        <v>0</v>
      </c>
      <c r="K238" s="178" t="s">
        <v>180</v>
      </c>
      <c r="L238" s="41"/>
      <c r="M238" s="183" t="s">
        <v>3</v>
      </c>
      <c r="N238" s="184" t="s">
        <v>43</v>
      </c>
      <c r="O238" s="74"/>
      <c r="P238" s="185">
        <f>O238*H238</f>
        <v>0</v>
      </c>
      <c r="Q238" s="185">
        <v>0.016968836300000002</v>
      </c>
      <c r="R238" s="185">
        <f>Q238*H238</f>
        <v>0.016968836300000002</v>
      </c>
      <c r="S238" s="185">
        <v>0</v>
      </c>
      <c r="T238" s="18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187" t="s">
        <v>351</v>
      </c>
      <c r="AT238" s="187" t="s">
        <v>176</v>
      </c>
      <c r="AU238" s="187" t="s">
        <v>81</v>
      </c>
      <c r="AY238" s="21" t="s">
        <v>174</v>
      </c>
      <c r="BE238" s="188">
        <f>IF(N238="základní",J238,0)</f>
        <v>0</v>
      </c>
      <c r="BF238" s="188">
        <f>IF(N238="snížená",J238,0)</f>
        <v>0</v>
      </c>
      <c r="BG238" s="188">
        <f>IF(N238="zákl. přenesená",J238,0)</f>
        <v>0</v>
      </c>
      <c r="BH238" s="188">
        <f>IF(N238="sníž. přenesená",J238,0)</f>
        <v>0</v>
      </c>
      <c r="BI238" s="188">
        <f>IF(N238="nulová",J238,0)</f>
        <v>0</v>
      </c>
      <c r="BJ238" s="21" t="s">
        <v>79</v>
      </c>
      <c r="BK238" s="188">
        <f>ROUND(I238*H238,2)</f>
        <v>0</v>
      </c>
      <c r="BL238" s="21" t="s">
        <v>351</v>
      </c>
      <c r="BM238" s="187" t="s">
        <v>2388</v>
      </c>
    </row>
    <row r="239" s="2" customFormat="1">
      <c r="A239" s="40"/>
      <c r="B239" s="41"/>
      <c r="C239" s="40"/>
      <c r="D239" s="189" t="s">
        <v>182</v>
      </c>
      <c r="E239" s="40"/>
      <c r="F239" s="190" t="s">
        <v>2354</v>
      </c>
      <c r="G239" s="40"/>
      <c r="H239" s="40"/>
      <c r="I239" s="191"/>
      <c r="J239" s="40"/>
      <c r="K239" s="40"/>
      <c r="L239" s="41"/>
      <c r="M239" s="192"/>
      <c r="N239" s="193"/>
      <c r="O239" s="74"/>
      <c r="P239" s="74"/>
      <c r="Q239" s="74"/>
      <c r="R239" s="74"/>
      <c r="S239" s="74"/>
      <c r="T239" s="75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21" t="s">
        <v>182</v>
      </c>
      <c r="AU239" s="21" t="s">
        <v>81</v>
      </c>
    </row>
    <row r="240" s="2" customFormat="1" ht="16.5" customHeight="1">
      <c r="A240" s="40"/>
      <c r="B240" s="175"/>
      <c r="C240" s="176" t="s">
        <v>744</v>
      </c>
      <c r="D240" s="176" t="s">
        <v>176</v>
      </c>
      <c r="E240" s="177" t="s">
        <v>2389</v>
      </c>
      <c r="F240" s="178" t="s">
        <v>2390</v>
      </c>
      <c r="G240" s="179" t="s">
        <v>666</v>
      </c>
      <c r="H240" s="180">
        <v>1</v>
      </c>
      <c r="I240" s="181"/>
      <c r="J240" s="182">
        <f>ROUND(I240*H240,2)</f>
        <v>0</v>
      </c>
      <c r="K240" s="178" t="s">
        <v>180</v>
      </c>
      <c r="L240" s="41"/>
      <c r="M240" s="183" t="s">
        <v>3</v>
      </c>
      <c r="N240" s="184" t="s">
        <v>43</v>
      </c>
      <c r="O240" s="74"/>
      <c r="P240" s="185">
        <f>O240*H240</f>
        <v>0</v>
      </c>
      <c r="Q240" s="185">
        <v>0.0024688363</v>
      </c>
      <c r="R240" s="185">
        <f>Q240*H240</f>
        <v>0.0024688363</v>
      </c>
      <c r="S240" s="185">
        <v>0</v>
      </c>
      <c r="T240" s="18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187" t="s">
        <v>351</v>
      </c>
      <c r="AT240" s="187" t="s">
        <v>176</v>
      </c>
      <c r="AU240" s="187" t="s">
        <v>81</v>
      </c>
      <c r="AY240" s="21" t="s">
        <v>174</v>
      </c>
      <c r="BE240" s="188">
        <f>IF(N240="základní",J240,0)</f>
        <v>0</v>
      </c>
      <c r="BF240" s="188">
        <f>IF(N240="snížená",J240,0)</f>
        <v>0</v>
      </c>
      <c r="BG240" s="188">
        <f>IF(N240="zákl. přenesená",J240,0)</f>
        <v>0</v>
      </c>
      <c r="BH240" s="188">
        <f>IF(N240="sníž. přenesená",J240,0)</f>
        <v>0</v>
      </c>
      <c r="BI240" s="188">
        <f>IF(N240="nulová",J240,0)</f>
        <v>0</v>
      </c>
      <c r="BJ240" s="21" t="s">
        <v>79</v>
      </c>
      <c r="BK240" s="188">
        <f>ROUND(I240*H240,2)</f>
        <v>0</v>
      </c>
      <c r="BL240" s="21" t="s">
        <v>351</v>
      </c>
      <c r="BM240" s="187" t="s">
        <v>2391</v>
      </c>
    </row>
    <row r="241" s="2" customFormat="1">
      <c r="A241" s="40"/>
      <c r="B241" s="41"/>
      <c r="C241" s="40"/>
      <c r="D241" s="189" t="s">
        <v>182</v>
      </c>
      <c r="E241" s="40"/>
      <c r="F241" s="190" t="s">
        <v>2354</v>
      </c>
      <c r="G241" s="40"/>
      <c r="H241" s="40"/>
      <c r="I241" s="191"/>
      <c r="J241" s="40"/>
      <c r="K241" s="40"/>
      <c r="L241" s="41"/>
      <c r="M241" s="192"/>
      <c r="N241" s="193"/>
      <c r="O241" s="74"/>
      <c r="P241" s="74"/>
      <c r="Q241" s="74"/>
      <c r="R241" s="74"/>
      <c r="S241" s="74"/>
      <c r="T241" s="75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21" t="s">
        <v>182</v>
      </c>
      <c r="AU241" s="21" t="s">
        <v>81</v>
      </c>
    </row>
    <row r="242" s="2" customFormat="1">
      <c r="A242" s="40"/>
      <c r="B242" s="175"/>
      <c r="C242" s="176" t="s">
        <v>748</v>
      </c>
      <c r="D242" s="176" t="s">
        <v>176</v>
      </c>
      <c r="E242" s="177" t="s">
        <v>2392</v>
      </c>
      <c r="F242" s="178" t="s">
        <v>2393</v>
      </c>
      <c r="G242" s="179" t="s">
        <v>2203</v>
      </c>
      <c r="H242" s="180">
        <v>1</v>
      </c>
      <c r="I242" s="181"/>
      <c r="J242" s="182">
        <f>ROUND(I242*H242,2)</f>
        <v>0</v>
      </c>
      <c r="K242" s="178" t="s">
        <v>180</v>
      </c>
      <c r="L242" s="41"/>
      <c r="M242" s="183" t="s">
        <v>3</v>
      </c>
      <c r="N242" s="184" t="s">
        <v>43</v>
      </c>
      <c r="O242" s="74"/>
      <c r="P242" s="185">
        <f>O242*H242</f>
        <v>0</v>
      </c>
      <c r="Q242" s="185">
        <v>0.016469276500000001</v>
      </c>
      <c r="R242" s="185">
        <f>Q242*H242</f>
        <v>0.016469276500000001</v>
      </c>
      <c r="S242" s="185">
        <v>0</v>
      </c>
      <c r="T242" s="18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187" t="s">
        <v>351</v>
      </c>
      <c r="AT242" s="187" t="s">
        <v>176</v>
      </c>
      <c r="AU242" s="187" t="s">
        <v>81</v>
      </c>
      <c r="AY242" s="21" t="s">
        <v>174</v>
      </c>
      <c r="BE242" s="188">
        <f>IF(N242="základní",J242,0)</f>
        <v>0</v>
      </c>
      <c r="BF242" s="188">
        <f>IF(N242="snížená",J242,0)</f>
        <v>0</v>
      </c>
      <c r="BG242" s="188">
        <f>IF(N242="zákl. přenesená",J242,0)</f>
        <v>0</v>
      </c>
      <c r="BH242" s="188">
        <f>IF(N242="sníž. přenesená",J242,0)</f>
        <v>0</v>
      </c>
      <c r="BI242" s="188">
        <f>IF(N242="nulová",J242,0)</f>
        <v>0</v>
      </c>
      <c r="BJ242" s="21" t="s">
        <v>79</v>
      </c>
      <c r="BK242" s="188">
        <f>ROUND(I242*H242,2)</f>
        <v>0</v>
      </c>
      <c r="BL242" s="21" t="s">
        <v>351</v>
      </c>
      <c r="BM242" s="187" t="s">
        <v>2394</v>
      </c>
    </row>
    <row r="243" s="2" customFormat="1">
      <c r="A243" s="40"/>
      <c r="B243" s="41"/>
      <c r="C243" s="40"/>
      <c r="D243" s="189" t="s">
        <v>182</v>
      </c>
      <c r="E243" s="40"/>
      <c r="F243" s="190" t="s">
        <v>2354</v>
      </c>
      <c r="G243" s="40"/>
      <c r="H243" s="40"/>
      <c r="I243" s="191"/>
      <c r="J243" s="40"/>
      <c r="K243" s="40"/>
      <c r="L243" s="41"/>
      <c r="M243" s="192"/>
      <c r="N243" s="193"/>
      <c r="O243" s="74"/>
      <c r="P243" s="74"/>
      <c r="Q243" s="74"/>
      <c r="R243" s="74"/>
      <c r="S243" s="74"/>
      <c r="T243" s="75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21" t="s">
        <v>182</v>
      </c>
      <c r="AU243" s="21" t="s">
        <v>81</v>
      </c>
    </row>
    <row r="244" s="2" customFormat="1" ht="21.75" customHeight="1">
      <c r="A244" s="40"/>
      <c r="B244" s="175"/>
      <c r="C244" s="176" t="s">
        <v>753</v>
      </c>
      <c r="D244" s="176" t="s">
        <v>176</v>
      </c>
      <c r="E244" s="177" t="s">
        <v>2395</v>
      </c>
      <c r="F244" s="178" t="s">
        <v>2396</v>
      </c>
      <c r="G244" s="179" t="s">
        <v>2203</v>
      </c>
      <c r="H244" s="180">
        <v>1</v>
      </c>
      <c r="I244" s="181"/>
      <c r="J244" s="182">
        <f>ROUND(I244*H244,2)</f>
        <v>0</v>
      </c>
      <c r="K244" s="178" t="s">
        <v>180</v>
      </c>
      <c r="L244" s="41"/>
      <c r="M244" s="183" t="s">
        <v>3</v>
      </c>
      <c r="N244" s="184" t="s">
        <v>43</v>
      </c>
      <c r="O244" s="74"/>
      <c r="P244" s="185">
        <f>O244*H244</f>
        <v>0</v>
      </c>
      <c r="Q244" s="185">
        <v>0.00066</v>
      </c>
      <c r="R244" s="185">
        <f>Q244*H244</f>
        <v>0.00066</v>
      </c>
      <c r="S244" s="185">
        <v>0</v>
      </c>
      <c r="T244" s="18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187" t="s">
        <v>351</v>
      </c>
      <c r="AT244" s="187" t="s">
        <v>176</v>
      </c>
      <c r="AU244" s="187" t="s">
        <v>81</v>
      </c>
      <c r="AY244" s="21" t="s">
        <v>174</v>
      </c>
      <c r="BE244" s="188">
        <f>IF(N244="základní",J244,0)</f>
        <v>0</v>
      </c>
      <c r="BF244" s="188">
        <f>IF(N244="snížená",J244,0)</f>
        <v>0</v>
      </c>
      <c r="BG244" s="188">
        <f>IF(N244="zákl. přenesená",J244,0)</f>
        <v>0</v>
      </c>
      <c r="BH244" s="188">
        <f>IF(N244="sníž. přenesená",J244,0)</f>
        <v>0</v>
      </c>
      <c r="BI244" s="188">
        <f>IF(N244="nulová",J244,0)</f>
        <v>0</v>
      </c>
      <c r="BJ244" s="21" t="s">
        <v>79</v>
      </c>
      <c r="BK244" s="188">
        <f>ROUND(I244*H244,2)</f>
        <v>0</v>
      </c>
      <c r="BL244" s="21" t="s">
        <v>351</v>
      </c>
      <c r="BM244" s="187" t="s">
        <v>2397</v>
      </c>
    </row>
    <row r="245" s="2" customFormat="1" ht="16.5" customHeight="1">
      <c r="A245" s="40"/>
      <c r="B245" s="175"/>
      <c r="C245" s="225" t="s">
        <v>757</v>
      </c>
      <c r="D245" s="225" t="s">
        <v>615</v>
      </c>
      <c r="E245" s="226" t="s">
        <v>2398</v>
      </c>
      <c r="F245" s="227" t="s">
        <v>2399</v>
      </c>
      <c r="G245" s="228" t="s">
        <v>666</v>
      </c>
      <c r="H245" s="229">
        <v>1</v>
      </c>
      <c r="I245" s="230"/>
      <c r="J245" s="231">
        <f>ROUND(I245*H245,2)</f>
        <v>0</v>
      </c>
      <c r="K245" s="227" t="s">
        <v>180</v>
      </c>
      <c r="L245" s="232"/>
      <c r="M245" s="233" t="s">
        <v>3</v>
      </c>
      <c r="N245" s="234" t="s">
        <v>43</v>
      </c>
      <c r="O245" s="74"/>
      <c r="P245" s="185">
        <f>O245*H245</f>
        <v>0</v>
      </c>
      <c r="Q245" s="185">
        <v>0.01</v>
      </c>
      <c r="R245" s="185">
        <f>Q245*H245</f>
        <v>0.01</v>
      </c>
      <c r="S245" s="185">
        <v>0</v>
      </c>
      <c r="T245" s="18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187" t="s">
        <v>614</v>
      </c>
      <c r="AT245" s="187" t="s">
        <v>615</v>
      </c>
      <c r="AU245" s="187" t="s">
        <v>81</v>
      </c>
      <c r="AY245" s="21" t="s">
        <v>174</v>
      </c>
      <c r="BE245" s="188">
        <f>IF(N245="základní",J245,0)</f>
        <v>0</v>
      </c>
      <c r="BF245" s="188">
        <f>IF(N245="snížená",J245,0)</f>
        <v>0</v>
      </c>
      <c r="BG245" s="188">
        <f>IF(N245="zákl. přenesená",J245,0)</f>
        <v>0</v>
      </c>
      <c r="BH245" s="188">
        <f>IF(N245="sníž. přenesená",J245,0)</f>
        <v>0</v>
      </c>
      <c r="BI245" s="188">
        <f>IF(N245="nulová",J245,0)</f>
        <v>0</v>
      </c>
      <c r="BJ245" s="21" t="s">
        <v>79</v>
      </c>
      <c r="BK245" s="188">
        <f>ROUND(I245*H245,2)</f>
        <v>0</v>
      </c>
      <c r="BL245" s="21" t="s">
        <v>351</v>
      </c>
      <c r="BM245" s="187" t="s">
        <v>2400</v>
      </c>
    </row>
    <row r="246" s="2" customFormat="1" ht="16.5" customHeight="1">
      <c r="A246" s="40"/>
      <c r="B246" s="175"/>
      <c r="C246" s="176" t="s">
        <v>761</v>
      </c>
      <c r="D246" s="176" t="s">
        <v>176</v>
      </c>
      <c r="E246" s="177" t="s">
        <v>2401</v>
      </c>
      <c r="F246" s="178" t="s">
        <v>2402</v>
      </c>
      <c r="G246" s="179" t="s">
        <v>2203</v>
      </c>
      <c r="H246" s="180">
        <v>1</v>
      </c>
      <c r="I246" s="181"/>
      <c r="J246" s="182">
        <f>ROUND(I246*H246,2)</f>
        <v>0</v>
      </c>
      <c r="K246" s="178" t="s">
        <v>180</v>
      </c>
      <c r="L246" s="41"/>
      <c r="M246" s="183" t="s">
        <v>3</v>
      </c>
      <c r="N246" s="184" t="s">
        <v>43</v>
      </c>
      <c r="O246" s="74"/>
      <c r="P246" s="185">
        <f>O246*H246</f>
        <v>0</v>
      </c>
      <c r="Q246" s="185">
        <v>0.00024009699999999999</v>
      </c>
      <c r="R246" s="185">
        <f>Q246*H246</f>
        <v>0.00024009699999999999</v>
      </c>
      <c r="S246" s="185">
        <v>0</v>
      </c>
      <c r="T246" s="18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187" t="s">
        <v>351</v>
      </c>
      <c r="AT246" s="187" t="s">
        <v>176</v>
      </c>
      <c r="AU246" s="187" t="s">
        <v>81</v>
      </c>
      <c r="AY246" s="21" t="s">
        <v>174</v>
      </c>
      <c r="BE246" s="188">
        <f>IF(N246="základní",J246,0)</f>
        <v>0</v>
      </c>
      <c r="BF246" s="188">
        <f>IF(N246="snížená",J246,0)</f>
        <v>0</v>
      </c>
      <c r="BG246" s="188">
        <f>IF(N246="zákl. přenesená",J246,0)</f>
        <v>0</v>
      </c>
      <c r="BH246" s="188">
        <f>IF(N246="sníž. přenesená",J246,0)</f>
        <v>0</v>
      </c>
      <c r="BI246" s="188">
        <f>IF(N246="nulová",J246,0)</f>
        <v>0</v>
      </c>
      <c r="BJ246" s="21" t="s">
        <v>79</v>
      </c>
      <c r="BK246" s="188">
        <f>ROUND(I246*H246,2)</f>
        <v>0</v>
      </c>
      <c r="BL246" s="21" t="s">
        <v>351</v>
      </c>
      <c r="BM246" s="187" t="s">
        <v>2403</v>
      </c>
    </row>
    <row r="247" s="2" customFormat="1">
      <c r="A247" s="40"/>
      <c r="B247" s="41"/>
      <c r="C247" s="40"/>
      <c r="D247" s="189" t="s">
        <v>182</v>
      </c>
      <c r="E247" s="40"/>
      <c r="F247" s="190" t="s">
        <v>2354</v>
      </c>
      <c r="G247" s="40"/>
      <c r="H247" s="40"/>
      <c r="I247" s="191"/>
      <c r="J247" s="40"/>
      <c r="K247" s="40"/>
      <c r="L247" s="41"/>
      <c r="M247" s="192"/>
      <c r="N247" s="193"/>
      <c r="O247" s="74"/>
      <c r="P247" s="74"/>
      <c r="Q247" s="74"/>
      <c r="R247" s="74"/>
      <c r="S247" s="74"/>
      <c r="T247" s="75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21" t="s">
        <v>182</v>
      </c>
      <c r="AU247" s="21" t="s">
        <v>81</v>
      </c>
    </row>
    <row r="248" s="2" customFormat="1" ht="16.5" customHeight="1">
      <c r="A248" s="40"/>
      <c r="B248" s="175"/>
      <c r="C248" s="176" t="s">
        <v>766</v>
      </c>
      <c r="D248" s="176" t="s">
        <v>176</v>
      </c>
      <c r="E248" s="177" t="s">
        <v>2404</v>
      </c>
      <c r="F248" s="178" t="s">
        <v>2405</v>
      </c>
      <c r="G248" s="179" t="s">
        <v>2203</v>
      </c>
      <c r="H248" s="180">
        <v>1</v>
      </c>
      <c r="I248" s="181"/>
      <c r="J248" s="182">
        <f>ROUND(I248*H248,2)</f>
        <v>0</v>
      </c>
      <c r="K248" s="178" t="s">
        <v>180</v>
      </c>
      <c r="L248" s="41"/>
      <c r="M248" s="183" t="s">
        <v>3</v>
      </c>
      <c r="N248" s="184" t="s">
        <v>43</v>
      </c>
      <c r="O248" s="74"/>
      <c r="P248" s="185">
        <f>O248*H248</f>
        <v>0</v>
      </c>
      <c r="Q248" s="185">
        <v>0.001840097</v>
      </c>
      <c r="R248" s="185">
        <f>Q248*H248</f>
        <v>0.001840097</v>
      </c>
      <c r="S248" s="185">
        <v>0</v>
      </c>
      <c r="T248" s="18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187" t="s">
        <v>351</v>
      </c>
      <c r="AT248" s="187" t="s">
        <v>176</v>
      </c>
      <c r="AU248" s="187" t="s">
        <v>81</v>
      </c>
      <c r="AY248" s="21" t="s">
        <v>174</v>
      </c>
      <c r="BE248" s="188">
        <f>IF(N248="základní",J248,0)</f>
        <v>0</v>
      </c>
      <c r="BF248" s="188">
        <f>IF(N248="snížená",J248,0)</f>
        <v>0</v>
      </c>
      <c r="BG248" s="188">
        <f>IF(N248="zákl. přenesená",J248,0)</f>
        <v>0</v>
      </c>
      <c r="BH248" s="188">
        <f>IF(N248="sníž. přenesená",J248,0)</f>
        <v>0</v>
      </c>
      <c r="BI248" s="188">
        <f>IF(N248="nulová",J248,0)</f>
        <v>0</v>
      </c>
      <c r="BJ248" s="21" t="s">
        <v>79</v>
      </c>
      <c r="BK248" s="188">
        <f>ROUND(I248*H248,2)</f>
        <v>0</v>
      </c>
      <c r="BL248" s="21" t="s">
        <v>351</v>
      </c>
      <c r="BM248" s="187" t="s">
        <v>2406</v>
      </c>
    </row>
    <row r="249" s="2" customFormat="1">
      <c r="A249" s="40"/>
      <c r="B249" s="41"/>
      <c r="C249" s="40"/>
      <c r="D249" s="189" t="s">
        <v>182</v>
      </c>
      <c r="E249" s="40"/>
      <c r="F249" s="190" t="s">
        <v>2354</v>
      </c>
      <c r="G249" s="40"/>
      <c r="H249" s="40"/>
      <c r="I249" s="191"/>
      <c r="J249" s="40"/>
      <c r="K249" s="40"/>
      <c r="L249" s="41"/>
      <c r="M249" s="192"/>
      <c r="N249" s="193"/>
      <c r="O249" s="74"/>
      <c r="P249" s="74"/>
      <c r="Q249" s="74"/>
      <c r="R249" s="74"/>
      <c r="S249" s="74"/>
      <c r="T249" s="75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21" t="s">
        <v>182</v>
      </c>
      <c r="AU249" s="21" t="s">
        <v>81</v>
      </c>
    </row>
    <row r="250" s="2" customFormat="1" ht="16.5" customHeight="1">
      <c r="A250" s="40"/>
      <c r="B250" s="175"/>
      <c r="C250" s="176" t="s">
        <v>770</v>
      </c>
      <c r="D250" s="176" t="s">
        <v>176</v>
      </c>
      <c r="E250" s="177" t="s">
        <v>2407</v>
      </c>
      <c r="F250" s="178" t="s">
        <v>2408</v>
      </c>
      <c r="G250" s="179" t="s">
        <v>666</v>
      </c>
      <c r="H250" s="180">
        <v>1</v>
      </c>
      <c r="I250" s="181"/>
      <c r="J250" s="182">
        <f>ROUND(I250*H250,2)</f>
        <v>0</v>
      </c>
      <c r="K250" s="178" t="s">
        <v>180</v>
      </c>
      <c r="L250" s="41"/>
      <c r="M250" s="183" t="s">
        <v>3</v>
      </c>
      <c r="N250" s="184" t="s">
        <v>43</v>
      </c>
      <c r="O250" s="74"/>
      <c r="P250" s="185">
        <f>O250*H250</f>
        <v>0</v>
      </c>
      <c r="Q250" s="185">
        <v>0.0002375</v>
      </c>
      <c r="R250" s="185">
        <f>Q250*H250</f>
        <v>0.0002375</v>
      </c>
      <c r="S250" s="185">
        <v>0</v>
      </c>
      <c r="T250" s="18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187" t="s">
        <v>351</v>
      </c>
      <c r="AT250" s="187" t="s">
        <v>176</v>
      </c>
      <c r="AU250" s="187" t="s">
        <v>81</v>
      </c>
      <c r="AY250" s="21" t="s">
        <v>174</v>
      </c>
      <c r="BE250" s="188">
        <f>IF(N250="základní",J250,0)</f>
        <v>0</v>
      </c>
      <c r="BF250" s="188">
        <f>IF(N250="snížená",J250,0)</f>
        <v>0</v>
      </c>
      <c r="BG250" s="188">
        <f>IF(N250="zákl. přenesená",J250,0)</f>
        <v>0</v>
      </c>
      <c r="BH250" s="188">
        <f>IF(N250="sníž. přenesená",J250,0)</f>
        <v>0</v>
      </c>
      <c r="BI250" s="188">
        <f>IF(N250="nulová",J250,0)</f>
        <v>0</v>
      </c>
      <c r="BJ250" s="21" t="s">
        <v>79</v>
      </c>
      <c r="BK250" s="188">
        <f>ROUND(I250*H250,2)</f>
        <v>0</v>
      </c>
      <c r="BL250" s="21" t="s">
        <v>351</v>
      </c>
      <c r="BM250" s="187" t="s">
        <v>2409</v>
      </c>
    </row>
    <row r="251" s="2" customFormat="1">
      <c r="A251" s="40"/>
      <c r="B251" s="41"/>
      <c r="C251" s="40"/>
      <c r="D251" s="189" t="s">
        <v>182</v>
      </c>
      <c r="E251" s="40"/>
      <c r="F251" s="190" t="s">
        <v>2354</v>
      </c>
      <c r="G251" s="40"/>
      <c r="H251" s="40"/>
      <c r="I251" s="191"/>
      <c r="J251" s="40"/>
      <c r="K251" s="40"/>
      <c r="L251" s="41"/>
      <c r="M251" s="192"/>
      <c r="N251" s="193"/>
      <c r="O251" s="74"/>
      <c r="P251" s="74"/>
      <c r="Q251" s="74"/>
      <c r="R251" s="74"/>
      <c r="S251" s="74"/>
      <c r="T251" s="75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21" t="s">
        <v>182</v>
      </c>
      <c r="AU251" s="21" t="s">
        <v>81</v>
      </c>
    </row>
    <row r="252" s="2" customFormat="1" ht="16.5" customHeight="1">
      <c r="A252" s="40"/>
      <c r="B252" s="175"/>
      <c r="C252" s="176" t="s">
        <v>776</v>
      </c>
      <c r="D252" s="176" t="s">
        <v>176</v>
      </c>
      <c r="E252" s="177" t="s">
        <v>2410</v>
      </c>
      <c r="F252" s="178" t="s">
        <v>2411</v>
      </c>
      <c r="G252" s="179" t="s">
        <v>666</v>
      </c>
      <c r="H252" s="180">
        <v>1</v>
      </c>
      <c r="I252" s="181"/>
      <c r="J252" s="182">
        <f>ROUND(I252*H252,2)</f>
        <v>0</v>
      </c>
      <c r="K252" s="178" t="s">
        <v>180</v>
      </c>
      <c r="L252" s="41"/>
      <c r="M252" s="183" t="s">
        <v>3</v>
      </c>
      <c r="N252" s="184" t="s">
        <v>43</v>
      </c>
      <c r="O252" s="74"/>
      <c r="P252" s="185">
        <f>O252*H252</f>
        <v>0</v>
      </c>
      <c r="Q252" s="185">
        <v>0.00014156990000000001</v>
      </c>
      <c r="R252" s="185">
        <f>Q252*H252</f>
        <v>0.00014156990000000001</v>
      </c>
      <c r="S252" s="185">
        <v>0</v>
      </c>
      <c r="T252" s="18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187" t="s">
        <v>351</v>
      </c>
      <c r="AT252" s="187" t="s">
        <v>176</v>
      </c>
      <c r="AU252" s="187" t="s">
        <v>81</v>
      </c>
      <c r="AY252" s="21" t="s">
        <v>174</v>
      </c>
      <c r="BE252" s="188">
        <f>IF(N252="základní",J252,0)</f>
        <v>0</v>
      </c>
      <c r="BF252" s="188">
        <f>IF(N252="snížená",J252,0)</f>
        <v>0</v>
      </c>
      <c r="BG252" s="188">
        <f>IF(N252="zákl. přenesená",J252,0)</f>
        <v>0</v>
      </c>
      <c r="BH252" s="188">
        <f>IF(N252="sníž. přenesená",J252,0)</f>
        <v>0</v>
      </c>
      <c r="BI252" s="188">
        <f>IF(N252="nulová",J252,0)</f>
        <v>0</v>
      </c>
      <c r="BJ252" s="21" t="s">
        <v>79</v>
      </c>
      <c r="BK252" s="188">
        <f>ROUND(I252*H252,2)</f>
        <v>0</v>
      </c>
      <c r="BL252" s="21" t="s">
        <v>351</v>
      </c>
      <c r="BM252" s="187" t="s">
        <v>2412</v>
      </c>
    </row>
    <row r="253" s="2" customFormat="1">
      <c r="A253" s="40"/>
      <c r="B253" s="41"/>
      <c r="C253" s="40"/>
      <c r="D253" s="189" t="s">
        <v>182</v>
      </c>
      <c r="E253" s="40"/>
      <c r="F253" s="190" t="s">
        <v>2354</v>
      </c>
      <c r="G253" s="40"/>
      <c r="H253" s="40"/>
      <c r="I253" s="191"/>
      <c r="J253" s="40"/>
      <c r="K253" s="40"/>
      <c r="L253" s="41"/>
      <c r="M253" s="192"/>
      <c r="N253" s="193"/>
      <c r="O253" s="74"/>
      <c r="P253" s="74"/>
      <c r="Q253" s="74"/>
      <c r="R253" s="74"/>
      <c r="S253" s="74"/>
      <c r="T253" s="75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21" t="s">
        <v>182</v>
      </c>
      <c r="AU253" s="21" t="s">
        <v>81</v>
      </c>
    </row>
    <row r="254" s="2" customFormat="1">
      <c r="A254" s="40"/>
      <c r="B254" s="175"/>
      <c r="C254" s="176" t="s">
        <v>781</v>
      </c>
      <c r="D254" s="176" t="s">
        <v>176</v>
      </c>
      <c r="E254" s="177" t="s">
        <v>2413</v>
      </c>
      <c r="F254" s="178" t="s">
        <v>2414</v>
      </c>
      <c r="G254" s="179" t="s">
        <v>1451</v>
      </c>
      <c r="H254" s="240"/>
      <c r="I254" s="181"/>
      <c r="J254" s="182">
        <f>ROUND(I254*H254,2)</f>
        <v>0</v>
      </c>
      <c r="K254" s="178" t="s">
        <v>180</v>
      </c>
      <c r="L254" s="41"/>
      <c r="M254" s="183" t="s">
        <v>3</v>
      </c>
      <c r="N254" s="184" t="s">
        <v>43</v>
      </c>
      <c r="O254" s="74"/>
      <c r="P254" s="185">
        <f>O254*H254</f>
        <v>0</v>
      </c>
      <c r="Q254" s="185">
        <v>0</v>
      </c>
      <c r="R254" s="185">
        <f>Q254*H254</f>
        <v>0</v>
      </c>
      <c r="S254" s="185">
        <v>0</v>
      </c>
      <c r="T254" s="18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187" t="s">
        <v>351</v>
      </c>
      <c r="AT254" s="187" t="s">
        <v>176</v>
      </c>
      <c r="AU254" s="187" t="s">
        <v>81</v>
      </c>
      <c r="AY254" s="21" t="s">
        <v>174</v>
      </c>
      <c r="BE254" s="188">
        <f>IF(N254="základní",J254,0)</f>
        <v>0</v>
      </c>
      <c r="BF254" s="188">
        <f>IF(N254="snížená",J254,0)</f>
        <v>0</v>
      </c>
      <c r="BG254" s="188">
        <f>IF(N254="zákl. přenesená",J254,0)</f>
        <v>0</v>
      </c>
      <c r="BH254" s="188">
        <f>IF(N254="sníž. přenesená",J254,0)</f>
        <v>0</v>
      </c>
      <c r="BI254" s="188">
        <f>IF(N254="nulová",J254,0)</f>
        <v>0</v>
      </c>
      <c r="BJ254" s="21" t="s">
        <v>79</v>
      </c>
      <c r="BK254" s="188">
        <f>ROUND(I254*H254,2)</f>
        <v>0</v>
      </c>
      <c r="BL254" s="21" t="s">
        <v>351</v>
      </c>
      <c r="BM254" s="187" t="s">
        <v>2415</v>
      </c>
    </row>
    <row r="255" s="12" customFormat="1" ht="22.8" customHeight="1">
      <c r="A255" s="12"/>
      <c r="B255" s="162"/>
      <c r="C255" s="12"/>
      <c r="D255" s="163" t="s">
        <v>71</v>
      </c>
      <c r="E255" s="173" t="s">
        <v>2416</v>
      </c>
      <c r="F255" s="173" t="s">
        <v>2417</v>
      </c>
      <c r="G255" s="12"/>
      <c r="H255" s="12"/>
      <c r="I255" s="165"/>
      <c r="J255" s="174">
        <f>BK255</f>
        <v>0</v>
      </c>
      <c r="K255" s="12"/>
      <c r="L255" s="162"/>
      <c r="M255" s="167"/>
      <c r="N255" s="168"/>
      <c r="O255" s="168"/>
      <c r="P255" s="169">
        <f>SUM(P256:P263)</f>
        <v>0</v>
      </c>
      <c r="Q255" s="168"/>
      <c r="R255" s="169">
        <f>SUM(R256:R263)</f>
        <v>0.0098500000000000011</v>
      </c>
      <c r="S255" s="168"/>
      <c r="T255" s="170">
        <f>SUM(T256:T263)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163" t="s">
        <v>81</v>
      </c>
      <c r="AT255" s="171" t="s">
        <v>71</v>
      </c>
      <c r="AU255" s="171" t="s">
        <v>79</v>
      </c>
      <c r="AY255" s="163" t="s">
        <v>174</v>
      </c>
      <c r="BK255" s="172">
        <f>SUM(BK256:BK263)</f>
        <v>0</v>
      </c>
    </row>
    <row r="256" s="2" customFormat="1">
      <c r="A256" s="40"/>
      <c r="B256" s="175"/>
      <c r="C256" s="176" t="s">
        <v>786</v>
      </c>
      <c r="D256" s="176" t="s">
        <v>176</v>
      </c>
      <c r="E256" s="177" t="s">
        <v>2418</v>
      </c>
      <c r="F256" s="178" t="s">
        <v>2419</v>
      </c>
      <c r="G256" s="179" t="s">
        <v>2203</v>
      </c>
      <c r="H256" s="180">
        <v>1</v>
      </c>
      <c r="I256" s="181"/>
      <c r="J256" s="182">
        <f>ROUND(I256*H256,2)</f>
        <v>0</v>
      </c>
      <c r="K256" s="178" t="s">
        <v>180</v>
      </c>
      <c r="L256" s="41"/>
      <c r="M256" s="183" t="s">
        <v>3</v>
      </c>
      <c r="N256" s="184" t="s">
        <v>43</v>
      </c>
      <c r="O256" s="74"/>
      <c r="P256" s="185">
        <f>O256*H256</f>
        <v>0</v>
      </c>
      <c r="Q256" s="185">
        <v>0.0091999999999999998</v>
      </c>
      <c r="R256" s="185">
        <f>Q256*H256</f>
        <v>0.0091999999999999998</v>
      </c>
      <c r="S256" s="185">
        <v>0</v>
      </c>
      <c r="T256" s="18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187" t="s">
        <v>351</v>
      </c>
      <c r="AT256" s="187" t="s">
        <v>176</v>
      </c>
      <c r="AU256" s="187" t="s">
        <v>81</v>
      </c>
      <c r="AY256" s="21" t="s">
        <v>174</v>
      </c>
      <c r="BE256" s="188">
        <f>IF(N256="základní",J256,0)</f>
        <v>0</v>
      </c>
      <c r="BF256" s="188">
        <f>IF(N256="snížená",J256,0)</f>
        <v>0</v>
      </c>
      <c r="BG256" s="188">
        <f>IF(N256="zákl. přenesená",J256,0)</f>
        <v>0</v>
      </c>
      <c r="BH256" s="188">
        <f>IF(N256="sníž. přenesená",J256,0)</f>
        <v>0</v>
      </c>
      <c r="BI256" s="188">
        <f>IF(N256="nulová",J256,0)</f>
        <v>0</v>
      </c>
      <c r="BJ256" s="21" t="s">
        <v>79</v>
      </c>
      <c r="BK256" s="188">
        <f>ROUND(I256*H256,2)</f>
        <v>0</v>
      </c>
      <c r="BL256" s="21" t="s">
        <v>351</v>
      </c>
      <c r="BM256" s="187" t="s">
        <v>2420</v>
      </c>
    </row>
    <row r="257" s="2" customFormat="1">
      <c r="A257" s="40"/>
      <c r="B257" s="41"/>
      <c r="C257" s="40"/>
      <c r="D257" s="189" t="s">
        <v>182</v>
      </c>
      <c r="E257" s="40"/>
      <c r="F257" s="190" t="s">
        <v>2354</v>
      </c>
      <c r="G257" s="40"/>
      <c r="H257" s="40"/>
      <c r="I257" s="191"/>
      <c r="J257" s="40"/>
      <c r="K257" s="40"/>
      <c r="L257" s="41"/>
      <c r="M257" s="192"/>
      <c r="N257" s="193"/>
      <c r="O257" s="74"/>
      <c r="P257" s="74"/>
      <c r="Q257" s="74"/>
      <c r="R257" s="74"/>
      <c r="S257" s="74"/>
      <c r="T257" s="75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21" t="s">
        <v>182</v>
      </c>
      <c r="AU257" s="21" t="s">
        <v>81</v>
      </c>
    </row>
    <row r="258" s="2" customFormat="1" ht="16.5" customHeight="1">
      <c r="A258" s="40"/>
      <c r="B258" s="175"/>
      <c r="C258" s="176" t="s">
        <v>790</v>
      </c>
      <c r="D258" s="176" t="s">
        <v>176</v>
      </c>
      <c r="E258" s="177" t="s">
        <v>2421</v>
      </c>
      <c r="F258" s="178" t="s">
        <v>2422</v>
      </c>
      <c r="G258" s="179" t="s">
        <v>2203</v>
      </c>
      <c r="H258" s="180">
        <v>1</v>
      </c>
      <c r="I258" s="181"/>
      <c r="J258" s="182">
        <f>ROUND(I258*H258,2)</f>
        <v>0</v>
      </c>
      <c r="K258" s="178" t="s">
        <v>180</v>
      </c>
      <c r="L258" s="41"/>
      <c r="M258" s="183" t="s">
        <v>3</v>
      </c>
      <c r="N258" s="184" t="s">
        <v>43</v>
      </c>
      <c r="O258" s="74"/>
      <c r="P258" s="185">
        <f>O258*H258</f>
        <v>0</v>
      </c>
      <c r="Q258" s="185">
        <v>0.00014999999999999999</v>
      </c>
      <c r="R258" s="185">
        <f>Q258*H258</f>
        <v>0.00014999999999999999</v>
      </c>
      <c r="S258" s="185">
        <v>0</v>
      </c>
      <c r="T258" s="18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187" t="s">
        <v>351</v>
      </c>
      <c r="AT258" s="187" t="s">
        <v>176</v>
      </c>
      <c r="AU258" s="187" t="s">
        <v>81</v>
      </c>
      <c r="AY258" s="21" t="s">
        <v>174</v>
      </c>
      <c r="BE258" s="188">
        <f>IF(N258="základní",J258,0)</f>
        <v>0</v>
      </c>
      <c r="BF258" s="188">
        <f>IF(N258="snížená",J258,0)</f>
        <v>0</v>
      </c>
      <c r="BG258" s="188">
        <f>IF(N258="zákl. přenesená",J258,0)</f>
        <v>0</v>
      </c>
      <c r="BH258" s="188">
        <f>IF(N258="sníž. přenesená",J258,0)</f>
        <v>0</v>
      </c>
      <c r="BI258" s="188">
        <f>IF(N258="nulová",J258,0)</f>
        <v>0</v>
      </c>
      <c r="BJ258" s="21" t="s">
        <v>79</v>
      </c>
      <c r="BK258" s="188">
        <f>ROUND(I258*H258,2)</f>
        <v>0</v>
      </c>
      <c r="BL258" s="21" t="s">
        <v>351</v>
      </c>
      <c r="BM258" s="187" t="s">
        <v>2423</v>
      </c>
    </row>
    <row r="259" s="2" customFormat="1">
      <c r="A259" s="40"/>
      <c r="B259" s="41"/>
      <c r="C259" s="40"/>
      <c r="D259" s="189" t="s">
        <v>182</v>
      </c>
      <c r="E259" s="40"/>
      <c r="F259" s="190" t="s">
        <v>2354</v>
      </c>
      <c r="G259" s="40"/>
      <c r="H259" s="40"/>
      <c r="I259" s="191"/>
      <c r="J259" s="40"/>
      <c r="K259" s="40"/>
      <c r="L259" s="41"/>
      <c r="M259" s="192"/>
      <c r="N259" s="193"/>
      <c r="O259" s="74"/>
      <c r="P259" s="74"/>
      <c r="Q259" s="74"/>
      <c r="R259" s="74"/>
      <c r="S259" s="74"/>
      <c r="T259" s="75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21" t="s">
        <v>182</v>
      </c>
      <c r="AU259" s="21" t="s">
        <v>81</v>
      </c>
    </row>
    <row r="260" s="2" customFormat="1" ht="16.5" customHeight="1">
      <c r="A260" s="40"/>
      <c r="B260" s="175"/>
      <c r="C260" s="176" t="s">
        <v>794</v>
      </c>
      <c r="D260" s="176" t="s">
        <v>176</v>
      </c>
      <c r="E260" s="177" t="s">
        <v>2424</v>
      </c>
      <c r="F260" s="178" t="s">
        <v>2425</v>
      </c>
      <c r="G260" s="179" t="s">
        <v>2203</v>
      </c>
      <c r="H260" s="180">
        <v>1</v>
      </c>
      <c r="I260" s="181"/>
      <c r="J260" s="182">
        <f>ROUND(I260*H260,2)</f>
        <v>0</v>
      </c>
      <c r="K260" s="178" t="s">
        <v>180</v>
      </c>
      <c r="L260" s="41"/>
      <c r="M260" s="183" t="s">
        <v>3</v>
      </c>
      <c r="N260" s="184" t="s">
        <v>43</v>
      </c>
      <c r="O260" s="74"/>
      <c r="P260" s="185">
        <f>O260*H260</f>
        <v>0</v>
      </c>
      <c r="Q260" s="185">
        <v>0.00050000000000000001</v>
      </c>
      <c r="R260" s="185">
        <f>Q260*H260</f>
        <v>0.00050000000000000001</v>
      </c>
      <c r="S260" s="185">
        <v>0</v>
      </c>
      <c r="T260" s="18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187" t="s">
        <v>351</v>
      </c>
      <c r="AT260" s="187" t="s">
        <v>176</v>
      </c>
      <c r="AU260" s="187" t="s">
        <v>81</v>
      </c>
      <c r="AY260" s="21" t="s">
        <v>174</v>
      </c>
      <c r="BE260" s="188">
        <f>IF(N260="základní",J260,0)</f>
        <v>0</v>
      </c>
      <c r="BF260" s="188">
        <f>IF(N260="snížená",J260,0)</f>
        <v>0</v>
      </c>
      <c r="BG260" s="188">
        <f>IF(N260="zákl. přenesená",J260,0)</f>
        <v>0</v>
      </c>
      <c r="BH260" s="188">
        <f>IF(N260="sníž. přenesená",J260,0)</f>
        <v>0</v>
      </c>
      <c r="BI260" s="188">
        <f>IF(N260="nulová",J260,0)</f>
        <v>0</v>
      </c>
      <c r="BJ260" s="21" t="s">
        <v>79</v>
      </c>
      <c r="BK260" s="188">
        <f>ROUND(I260*H260,2)</f>
        <v>0</v>
      </c>
      <c r="BL260" s="21" t="s">
        <v>351</v>
      </c>
      <c r="BM260" s="187" t="s">
        <v>2426</v>
      </c>
    </row>
    <row r="261" s="2" customFormat="1">
      <c r="A261" s="40"/>
      <c r="B261" s="41"/>
      <c r="C261" s="40"/>
      <c r="D261" s="189" t="s">
        <v>182</v>
      </c>
      <c r="E261" s="40"/>
      <c r="F261" s="190" t="s">
        <v>2354</v>
      </c>
      <c r="G261" s="40"/>
      <c r="H261" s="40"/>
      <c r="I261" s="191"/>
      <c r="J261" s="40"/>
      <c r="K261" s="40"/>
      <c r="L261" s="41"/>
      <c r="M261" s="192"/>
      <c r="N261" s="193"/>
      <c r="O261" s="74"/>
      <c r="P261" s="74"/>
      <c r="Q261" s="74"/>
      <c r="R261" s="74"/>
      <c r="S261" s="74"/>
      <c r="T261" s="75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21" t="s">
        <v>182</v>
      </c>
      <c r="AU261" s="21" t="s">
        <v>81</v>
      </c>
    </row>
    <row r="262" s="2" customFormat="1">
      <c r="A262" s="40"/>
      <c r="B262" s="175"/>
      <c r="C262" s="176" t="s">
        <v>798</v>
      </c>
      <c r="D262" s="176" t="s">
        <v>176</v>
      </c>
      <c r="E262" s="177" t="s">
        <v>2427</v>
      </c>
      <c r="F262" s="178" t="s">
        <v>2428</v>
      </c>
      <c r="G262" s="179" t="s">
        <v>604</v>
      </c>
      <c r="H262" s="180">
        <v>0.01</v>
      </c>
      <c r="I262" s="181"/>
      <c r="J262" s="182">
        <f>ROUND(I262*H262,2)</f>
        <v>0</v>
      </c>
      <c r="K262" s="178" t="s">
        <v>180</v>
      </c>
      <c r="L262" s="41"/>
      <c r="M262" s="183" t="s">
        <v>3</v>
      </c>
      <c r="N262" s="184" t="s">
        <v>43</v>
      </c>
      <c r="O262" s="74"/>
      <c r="P262" s="185">
        <f>O262*H262</f>
        <v>0</v>
      </c>
      <c r="Q262" s="185">
        <v>0</v>
      </c>
      <c r="R262" s="185">
        <f>Q262*H262</f>
        <v>0</v>
      </c>
      <c r="S262" s="185">
        <v>0</v>
      </c>
      <c r="T262" s="18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187" t="s">
        <v>351</v>
      </c>
      <c r="AT262" s="187" t="s">
        <v>176</v>
      </c>
      <c r="AU262" s="187" t="s">
        <v>81</v>
      </c>
      <c r="AY262" s="21" t="s">
        <v>174</v>
      </c>
      <c r="BE262" s="188">
        <f>IF(N262="základní",J262,0)</f>
        <v>0</v>
      </c>
      <c r="BF262" s="188">
        <f>IF(N262="snížená",J262,0)</f>
        <v>0</v>
      </c>
      <c r="BG262" s="188">
        <f>IF(N262="zákl. přenesená",J262,0)</f>
        <v>0</v>
      </c>
      <c r="BH262" s="188">
        <f>IF(N262="sníž. přenesená",J262,0)</f>
        <v>0</v>
      </c>
      <c r="BI262" s="188">
        <f>IF(N262="nulová",J262,0)</f>
        <v>0</v>
      </c>
      <c r="BJ262" s="21" t="s">
        <v>79</v>
      </c>
      <c r="BK262" s="188">
        <f>ROUND(I262*H262,2)</f>
        <v>0</v>
      </c>
      <c r="BL262" s="21" t="s">
        <v>351</v>
      </c>
      <c r="BM262" s="187" t="s">
        <v>2429</v>
      </c>
    </row>
    <row r="263" s="2" customFormat="1">
      <c r="A263" s="40"/>
      <c r="B263" s="175"/>
      <c r="C263" s="176" t="s">
        <v>802</v>
      </c>
      <c r="D263" s="176" t="s">
        <v>176</v>
      </c>
      <c r="E263" s="177" t="s">
        <v>2430</v>
      </c>
      <c r="F263" s="178" t="s">
        <v>2431</v>
      </c>
      <c r="G263" s="179" t="s">
        <v>1451</v>
      </c>
      <c r="H263" s="240"/>
      <c r="I263" s="181"/>
      <c r="J263" s="182">
        <f>ROUND(I263*H263,2)</f>
        <v>0</v>
      </c>
      <c r="K263" s="178" t="s">
        <v>180</v>
      </c>
      <c r="L263" s="41"/>
      <c r="M263" s="183" t="s">
        <v>3</v>
      </c>
      <c r="N263" s="184" t="s">
        <v>43</v>
      </c>
      <c r="O263" s="74"/>
      <c r="P263" s="185">
        <f>O263*H263</f>
        <v>0</v>
      </c>
      <c r="Q263" s="185">
        <v>0</v>
      </c>
      <c r="R263" s="185">
        <f>Q263*H263</f>
        <v>0</v>
      </c>
      <c r="S263" s="185">
        <v>0</v>
      </c>
      <c r="T263" s="18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187" t="s">
        <v>351</v>
      </c>
      <c r="AT263" s="187" t="s">
        <v>176</v>
      </c>
      <c r="AU263" s="187" t="s">
        <v>81</v>
      </c>
      <c r="AY263" s="21" t="s">
        <v>174</v>
      </c>
      <c r="BE263" s="188">
        <f>IF(N263="základní",J263,0)</f>
        <v>0</v>
      </c>
      <c r="BF263" s="188">
        <f>IF(N263="snížená",J263,0)</f>
        <v>0</v>
      </c>
      <c r="BG263" s="188">
        <f>IF(N263="zákl. přenesená",J263,0)</f>
        <v>0</v>
      </c>
      <c r="BH263" s="188">
        <f>IF(N263="sníž. přenesená",J263,0)</f>
        <v>0</v>
      </c>
      <c r="BI263" s="188">
        <f>IF(N263="nulová",J263,0)</f>
        <v>0</v>
      </c>
      <c r="BJ263" s="21" t="s">
        <v>79</v>
      </c>
      <c r="BK263" s="188">
        <f>ROUND(I263*H263,2)</f>
        <v>0</v>
      </c>
      <c r="BL263" s="21" t="s">
        <v>351</v>
      </c>
      <c r="BM263" s="187" t="s">
        <v>2432</v>
      </c>
    </row>
    <row r="264" s="12" customFormat="1" ht="25.92" customHeight="1">
      <c r="A264" s="12"/>
      <c r="B264" s="162"/>
      <c r="C264" s="12"/>
      <c r="D264" s="163" t="s">
        <v>71</v>
      </c>
      <c r="E264" s="164" t="s">
        <v>1453</v>
      </c>
      <c r="F264" s="164" t="s">
        <v>1454</v>
      </c>
      <c r="G264" s="12"/>
      <c r="H264" s="12"/>
      <c r="I264" s="165"/>
      <c r="J264" s="166">
        <f>BK264</f>
        <v>0</v>
      </c>
      <c r="K264" s="12"/>
      <c r="L264" s="162"/>
      <c r="M264" s="167"/>
      <c r="N264" s="168"/>
      <c r="O264" s="168"/>
      <c r="P264" s="169">
        <f>SUM(P265:P269)</f>
        <v>0</v>
      </c>
      <c r="Q264" s="168"/>
      <c r="R264" s="169">
        <f>SUM(R265:R269)</f>
        <v>0</v>
      </c>
      <c r="S264" s="168"/>
      <c r="T264" s="170">
        <f>SUM(T265:T269)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163" t="s">
        <v>111</v>
      </c>
      <c r="AT264" s="171" t="s">
        <v>71</v>
      </c>
      <c r="AU264" s="171" t="s">
        <v>72</v>
      </c>
      <c r="AY264" s="163" t="s">
        <v>174</v>
      </c>
      <c r="BK264" s="172">
        <f>SUM(BK265:BK269)</f>
        <v>0</v>
      </c>
    </row>
    <row r="265" s="2" customFormat="1" ht="16.5" customHeight="1">
      <c r="A265" s="40"/>
      <c r="B265" s="175"/>
      <c r="C265" s="176" t="s">
        <v>806</v>
      </c>
      <c r="D265" s="176" t="s">
        <v>176</v>
      </c>
      <c r="E265" s="177" t="s">
        <v>2433</v>
      </c>
      <c r="F265" s="178" t="s">
        <v>2434</v>
      </c>
      <c r="G265" s="179" t="s">
        <v>215</v>
      </c>
      <c r="H265" s="180">
        <v>10</v>
      </c>
      <c r="I265" s="181"/>
      <c r="J265" s="182">
        <f>ROUND(I265*H265,2)</f>
        <v>0</v>
      </c>
      <c r="K265" s="178" t="s">
        <v>180</v>
      </c>
      <c r="L265" s="41"/>
      <c r="M265" s="183" t="s">
        <v>3</v>
      </c>
      <c r="N265" s="184" t="s">
        <v>43</v>
      </c>
      <c r="O265" s="74"/>
      <c r="P265" s="185">
        <f>O265*H265</f>
        <v>0</v>
      </c>
      <c r="Q265" s="185">
        <v>0</v>
      </c>
      <c r="R265" s="185">
        <f>Q265*H265</f>
        <v>0</v>
      </c>
      <c r="S265" s="185">
        <v>0</v>
      </c>
      <c r="T265" s="18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187" t="s">
        <v>1457</v>
      </c>
      <c r="AT265" s="187" t="s">
        <v>176</v>
      </c>
      <c r="AU265" s="187" t="s">
        <v>79</v>
      </c>
      <c r="AY265" s="21" t="s">
        <v>174</v>
      </c>
      <c r="BE265" s="188">
        <f>IF(N265="základní",J265,0)</f>
        <v>0</v>
      </c>
      <c r="BF265" s="188">
        <f>IF(N265="snížená",J265,0)</f>
        <v>0</v>
      </c>
      <c r="BG265" s="188">
        <f>IF(N265="zákl. přenesená",J265,0)</f>
        <v>0</v>
      </c>
      <c r="BH265" s="188">
        <f>IF(N265="sníž. přenesená",J265,0)</f>
        <v>0</v>
      </c>
      <c r="BI265" s="188">
        <f>IF(N265="nulová",J265,0)</f>
        <v>0</v>
      </c>
      <c r="BJ265" s="21" t="s">
        <v>79</v>
      </c>
      <c r="BK265" s="188">
        <f>ROUND(I265*H265,2)</f>
        <v>0</v>
      </c>
      <c r="BL265" s="21" t="s">
        <v>1457</v>
      </c>
      <c r="BM265" s="187" t="s">
        <v>2435</v>
      </c>
    </row>
    <row r="266" s="13" customFormat="1">
      <c r="A266" s="13"/>
      <c r="B266" s="194"/>
      <c r="C266" s="13"/>
      <c r="D266" s="189" t="s">
        <v>184</v>
      </c>
      <c r="E266" s="195" t="s">
        <v>3</v>
      </c>
      <c r="F266" s="196" t="s">
        <v>2436</v>
      </c>
      <c r="G266" s="13"/>
      <c r="H266" s="197">
        <v>10</v>
      </c>
      <c r="I266" s="198"/>
      <c r="J266" s="13"/>
      <c r="K266" s="13"/>
      <c r="L266" s="194"/>
      <c r="M266" s="199"/>
      <c r="N266" s="200"/>
      <c r="O266" s="200"/>
      <c r="P266" s="200"/>
      <c r="Q266" s="200"/>
      <c r="R266" s="200"/>
      <c r="S266" s="200"/>
      <c r="T266" s="20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5" t="s">
        <v>184</v>
      </c>
      <c r="AU266" s="195" t="s">
        <v>79</v>
      </c>
      <c r="AV266" s="13" t="s">
        <v>81</v>
      </c>
      <c r="AW266" s="13" t="s">
        <v>33</v>
      </c>
      <c r="AX266" s="13" t="s">
        <v>79</v>
      </c>
      <c r="AY266" s="195" t="s">
        <v>174</v>
      </c>
    </row>
    <row r="267" s="2" customFormat="1" ht="16.5" customHeight="1">
      <c r="A267" s="40"/>
      <c r="B267" s="175"/>
      <c r="C267" s="176" t="s">
        <v>810</v>
      </c>
      <c r="D267" s="176" t="s">
        <v>176</v>
      </c>
      <c r="E267" s="177" t="s">
        <v>2437</v>
      </c>
      <c r="F267" s="178" t="s">
        <v>2438</v>
      </c>
      <c r="G267" s="179" t="s">
        <v>215</v>
      </c>
      <c r="H267" s="180">
        <v>8.5</v>
      </c>
      <c r="I267" s="181"/>
      <c r="J267" s="182">
        <f>ROUND(I267*H267,2)</f>
        <v>0</v>
      </c>
      <c r="K267" s="178" t="s">
        <v>180</v>
      </c>
      <c r="L267" s="41"/>
      <c r="M267" s="183" t="s">
        <v>3</v>
      </c>
      <c r="N267" s="184" t="s">
        <v>43</v>
      </c>
      <c r="O267" s="74"/>
      <c r="P267" s="185">
        <f>O267*H267</f>
        <v>0</v>
      </c>
      <c r="Q267" s="185">
        <v>0</v>
      </c>
      <c r="R267" s="185">
        <f>Q267*H267</f>
        <v>0</v>
      </c>
      <c r="S267" s="185">
        <v>0</v>
      </c>
      <c r="T267" s="18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187" t="s">
        <v>1457</v>
      </c>
      <c r="AT267" s="187" t="s">
        <v>176</v>
      </c>
      <c r="AU267" s="187" t="s">
        <v>79</v>
      </c>
      <c r="AY267" s="21" t="s">
        <v>174</v>
      </c>
      <c r="BE267" s="188">
        <f>IF(N267="základní",J267,0)</f>
        <v>0</v>
      </c>
      <c r="BF267" s="188">
        <f>IF(N267="snížená",J267,0)</f>
        <v>0</v>
      </c>
      <c r="BG267" s="188">
        <f>IF(N267="zákl. přenesená",J267,0)</f>
        <v>0</v>
      </c>
      <c r="BH267" s="188">
        <f>IF(N267="sníž. přenesená",J267,0)</f>
        <v>0</v>
      </c>
      <c r="BI267" s="188">
        <f>IF(N267="nulová",J267,0)</f>
        <v>0</v>
      </c>
      <c r="BJ267" s="21" t="s">
        <v>79</v>
      </c>
      <c r="BK267" s="188">
        <f>ROUND(I267*H267,2)</f>
        <v>0</v>
      </c>
      <c r="BL267" s="21" t="s">
        <v>1457</v>
      </c>
      <c r="BM267" s="187" t="s">
        <v>2439</v>
      </c>
    </row>
    <row r="268" s="15" customFormat="1">
      <c r="A268" s="15"/>
      <c r="B268" s="210"/>
      <c r="C268" s="15"/>
      <c r="D268" s="189" t="s">
        <v>184</v>
      </c>
      <c r="E268" s="211" t="s">
        <v>3</v>
      </c>
      <c r="F268" s="212" t="s">
        <v>2440</v>
      </c>
      <c r="G268" s="15"/>
      <c r="H268" s="211" t="s">
        <v>3</v>
      </c>
      <c r="I268" s="213"/>
      <c r="J268" s="15"/>
      <c r="K268" s="15"/>
      <c r="L268" s="210"/>
      <c r="M268" s="214"/>
      <c r="N268" s="215"/>
      <c r="O268" s="215"/>
      <c r="P268" s="215"/>
      <c r="Q268" s="215"/>
      <c r="R268" s="215"/>
      <c r="S268" s="215"/>
      <c r="T268" s="216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11" t="s">
        <v>184</v>
      </c>
      <c r="AU268" s="211" t="s">
        <v>79</v>
      </c>
      <c r="AV268" s="15" t="s">
        <v>79</v>
      </c>
      <c r="AW268" s="15" t="s">
        <v>33</v>
      </c>
      <c r="AX268" s="15" t="s">
        <v>72</v>
      </c>
      <c r="AY268" s="211" t="s">
        <v>174</v>
      </c>
    </row>
    <row r="269" s="13" customFormat="1">
      <c r="A269" s="13"/>
      <c r="B269" s="194"/>
      <c r="C269" s="13"/>
      <c r="D269" s="189" t="s">
        <v>184</v>
      </c>
      <c r="E269" s="195" t="s">
        <v>3</v>
      </c>
      <c r="F269" s="196" t="s">
        <v>2441</v>
      </c>
      <c r="G269" s="13"/>
      <c r="H269" s="197">
        <v>8.5</v>
      </c>
      <c r="I269" s="198"/>
      <c r="J269" s="13"/>
      <c r="K269" s="13"/>
      <c r="L269" s="194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5" t="s">
        <v>184</v>
      </c>
      <c r="AU269" s="195" t="s">
        <v>79</v>
      </c>
      <c r="AV269" s="13" t="s">
        <v>81</v>
      </c>
      <c r="AW269" s="13" t="s">
        <v>33</v>
      </c>
      <c r="AX269" s="13" t="s">
        <v>79</v>
      </c>
      <c r="AY269" s="195" t="s">
        <v>174</v>
      </c>
    </row>
    <row r="270" s="2" customFormat="1" ht="6.96" customHeight="1">
      <c r="A270" s="40"/>
      <c r="B270" s="57"/>
      <c r="C270" s="58"/>
      <c r="D270" s="58"/>
      <c r="E270" s="58"/>
      <c r="F270" s="58"/>
      <c r="G270" s="58"/>
      <c r="H270" s="58"/>
      <c r="I270" s="58"/>
      <c r="J270" s="58"/>
      <c r="K270" s="58"/>
      <c r="L270" s="41"/>
      <c r="M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</row>
  </sheetData>
  <autoFilter ref="C102:K26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9:H89"/>
    <mergeCell ref="E93:H93"/>
    <mergeCell ref="E91:H91"/>
    <mergeCell ref="E95:H9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20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118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4"/>
      <c r="AT3" s="21" t="s">
        <v>81</v>
      </c>
    </row>
    <row r="4" s="1" customFormat="1" ht="24.96" customHeight="1">
      <c r="B4" s="24"/>
      <c r="D4" s="25" t="s">
        <v>133</v>
      </c>
      <c r="L4" s="24"/>
      <c r="M4" s="125" t="s">
        <v>11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34" t="s">
        <v>17</v>
      </c>
      <c r="L6" s="24"/>
    </row>
    <row r="7" s="1" customFormat="1" ht="16.5" customHeight="1">
      <c r="B7" s="24"/>
      <c r="E7" s="126" t="str">
        <f>'Rekapitulace stavby'!K6</f>
        <v>Žireč - Kanalizace a čistírna odpadních vod, přípojky splaškové kanalizace</v>
      </c>
      <c r="F7" s="34"/>
      <c r="G7" s="34"/>
      <c r="H7" s="34"/>
      <c r="L7" s="24"/>
    </row>
    <row r="8">
      <c r="B8" s="24"/>
      <c r="D8" s="34" t="s">
        <v>134</v>
      </c>
      <c r="L8" s="24"/>
    </row>
    <row r="9" s="1" customFormat="1" ht="16.5" customHeight="1">
      <c r="B9" s="24"/>
      <c r="E9" s="126" t="s">
        <v>135</v>
      </c>
      <c r="F9" s="1"/>
      <c r="G9" s="1"/>
      <c r="H9" s="1"/>
      <c r="L9" s="24"/>
    </row>
    <row r="10" s="1" customFormat="1" ht="12" customHeight="1">
      <c r="B10" s="24"/>
      <c r="D10" s="34" t="s">
        <v>136</v>
      </c>
      <c r="L10" s="24"/>
    </row>
    <row r="11" s="2" customFormat="1" ht="16.5" customHeight="1">
      <c r="A11" s="40"/>
      <c r="B11" s="41"/>
      <c r="C11" s="40"/>
      <c r="D11" s="40"/>
      <c r="E11" s="127" t="s">
        <v>1713</v>
      </c>
      <c r="F11" s="40"/>
      <c r="G11" s="40"/>
      <c r="H11" s="40"/>
      <c r="I11" s="40"/>
      <c r="J11" s="40"/>
      <c r="K11" s="40"/>
      <c r="L11" s="12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4" t="s">
        <v>1714</v>
      </c>
      <c r="E12" s="40"/>
      <c r="F12" s="40"/>
      <c r="G12" s="40"/>
      <c r="H12" s="40"/>
      <c r="I12" s="40"/>
      <c r="J12" s="40"/>
      <c r="K12" s="40"/>
      <c r="L12" s="12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1"/>
      <c r="C13" s="40"/>
      <c r="D13" s="40"/>
      <c r="E13" s="64" t="s">
        <v>2442</v>
      </c>
      <c r="F13" s="40"/>
      <c r="G13" s="40"/>
      <c r="H13" s="40"/>
      <c r="I13" s="40"/>
      <c r="J13" s="40"/>
      <c r="K13" s="40"/>
      <c r="L13" s="12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1"/>
      <c r="C14" s="40"/>
      <c r="D14" s="40"/>
      <c r="E14" s="40"/>
      <c r="F14" s="40"/>
      <c r="G14" s="40"/>
      <c r="H14" s="40"/>
      <c r="I14" s="40"/>
      <c r="J14" s="40"/>
      <c r="K14" s="40"/>
      <c r="L14" s="12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1"/>
      <c r="C15" s="40"/>
      <c r="D15" s="34" t="s">
        <v>19</v>
      </c>
      <c r="E15" s="40"/>
      <c r="F15" s="29" t="s">
        <v>3</v>
      </c>
      <c r="G15" s="40"/>
      <c r="H15" s="40"/>
      <c r="I15" s="34" t="s">
        <v>20</v>
      </c>
      <c r="J15" s="29" t="s">
        <v>3</v>
      </c>
      <c r="K15" s="40"/>
      <c r="L15" s="12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1"/>
      <c r="C16" s="40"/>
      <c r="D16" s="34" t="s">
        <v>21</v>
      </c>
      <c r="E16" s="40"/>
      <c r="F16" s="29" t="s">
        <v>22</v>
      </c>
      <c r="G16" s="40"/>
      <c r="H16" s="40"/>
      <c r="I16" s="34" t="s">
        <v>23</v>
      </c>
      <c r="J16" s="66" t="str">
        <f>'Rekapitulace stavby'!AN8</f>
        <v>3. 1. 2021</v>
      </c>
      <c r="K16" s="40"/>
      <c r="L16" s="12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1"/>
      <c r="C17" s="40"/>
      <c r="D17" s="40"/>
      <c r="E17" s="40"/>
      <c r="F17" s="40"/>
      <c r="G17" s="40"/>
      <c r="H17" s="40"/>
      <c r="I17" s="40"/>
      <c r="J17" s="40"/>
      <c r="K17" s="40"/>
      <c r="L17" s="12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1"/>
      <c r="C18" s="40"/>
      <c r="D18" s="34" t="s">
        <v>25</v>
      </c>
      <c r="E18" s="40"/>
      <c r="F18" s="40"/>
      <c r="G18" s="40"/>
      <c r="H18" s="40"/>
      <c r="I18" s="34" t="s">
        <v>26</v>
      </c>
      <c r="J18" s="29" t="s">
        <v>3</v>
      </c>
      <c r="K18" s="40"/>
      <c r="L18" s="12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1"/>
      <c r="C19" s="40"/>
      <c r="D19" s="40"/>
      <c r="E19" s="29" t="s">
        <v>27</v>
      </c>
      <c r="F19" s="40"/>
      <c r="G19" s="40"/>
      <c r="H19" s="40"/>
      <c r="I19" s="34" t="s">
        <v>28</v>
      </c>
      <c r="J19" s="29" t="s">
        <v>3</v>
      </c>
      <c r="K19" s="40"/>
      <c r="L19" s="12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1"/>
      <c r="C20" s="40"/>
      <c r="D20" s="40"/>
      <c r="E20" s="40"/>
      <c r="F20" s="40"/>
      <c r="G20" s="40"/>
      <c r="H20" s="40"/>
      <c r="I20" s="40"/>
      <c r="J20" s="40"/>
      <c r="K20" s="40"/>
      <c r="L20" s="12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1"/>
      <c r="C21" s="40"/>
      <c r="D21" s="34" t="s">
        <v>29</v>
      </c>
      <c r="E21" s="40"/>
      <c r="F21" s="40"/>
      <c r="G21" s="40"/>
      <c r="H21" s="40"/>
      <c r="I21" s="34" t="s">
        <v>26</v>
      </c>
      <c r="J21" s="35" t="str">
        <f>'Rekapitulace stavby'!AN13</f>
        <v>Vyplň údaj</v>
      </c>
      <c r="K21" s="40"/>
      <c r="L21" s="12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1"/>
      <c r="C22" s="40"/>
      <c r="D22" s="40"/>
      <c r="E22" s="35" t="str">
        <f>'Rekapitulace stavby'!E14</f>
        <v>Vyplň údaj</v>
      </c>
      <c r="F22" s="29"/>
      <c r="G22" s="29"/>
      <c r="H22" s="29"/>
      <c r="I22" s="34" t="s">
        <v>28</v>
      </c>
      <c r="J22" s="35" t="str">
        <f>'Rekapitulace stavby'!AN14</f>
        <v>Vyplň údaj</v>
      </c>
      <c r="K22" s="40"/>
      <c r="L22" s="12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1"/>
      <c r="C23" s="40"/>
      <c r="D23" s="40"/>
      <c r="E23" s="40"/>
      <c r="F23" s="40"/>
      <c r="G23" s="40"/>
      <c r="H23" s="40"/>
      <c r="I23" s="40"/>
      <c r="J23" s="40"/>
      <c r="K23" s="40"/>
      <c r="L23" s="12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1"/>
      <c r="C24" s="40"/>
      <c r="D24" s="34" t="s">
        <v>31</v>
      </c>
      <c r="E24" s="40"/>
      <c r="F24" s="40"/>
      <c r="G24" s="40"/>
      <c r="H24" s="40"/>
      <c r="I24" s="34" t="s">
        <v>26</v>
      </c>
      <c r="J24" s="29" t="s">
        <v>3</v>
      </c>
      <c r="K24" s="40"/>
      <c r="L24" s="12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1"/>
      <c r="C25" s="40"/>
      <c r="D25" s="40"/>
      <c r="E25" s="29" t="s">
        <v>32</v>
      </c>
      <c r="F25" s="40"/>
      <c r="G25" s="40"/>
      <c r="H25" s="40"/>
      <c r="I25" s="34" t="s">
        <v>28</v>
      </c>
      <c r="J25" s="29" t="s">
        <v>3</v>
      </c>
      <c r="K25" s="40"/>
      <c r="L25" s="12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1"/>
      <c r="C26" s="40"/>
      <c r="D26" s="40"/>
      <c r="E26" s="40"/>
      <c r="F26" s="40"/>
      <c r="G26" s="40"/>
      <c r="H26" s="40"/>
      <c r="I26" s="40"/>
      <c r="J26" s="40"/>
      <c r="K26" s="40"/>
      <c r="L26" s="12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1"/>
      <c r="C27" s="40"/>
      <c r="D27" s="34" t="s">
        <v>34</v>
      </c>
      <c r="E27" s="40"/>
      <c r="F27" s="40"/>
      <c r="G27" s="40"/>
      <c r="H27" s="40"/>
      <c r="I27" s="34" t="s">
        <v>26</v>
      </c>
      <c r="J27" s="29" t="s">
        <v>3</v>
      </c>
      <c r="K27" s="40"/>
      <c r="L27" s="12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1"/>
      <c r="C28" s="40"/>
      <c r="D28" s="40"/>
      <c r="E28" s="29" t="s">
        <v>35</v>
      </c>
      <c r="F28" s="40"/>
      <c r="G28" s="40"/>
      <c r="H28" s="40"/>
      <c r="I28" s="34" t="s">
        <v>28</v>
      </c>
      <c r="J28" s="29" t="s">
        <v>3</v>
      </c>
      <c r="K28" s="40"/>
      <c r="L28" s="12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12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1"/>
      <c r="C30" s="40"/>
      <c r="D30" s="34" t="s">
        <v>36</v>
      </c>
      <c r="E30" s="40"/>
      <c r="F30" s="40"/>
      <c r="G30" s="40"/>
      <c r="H30" s="40"/>
      <c r="I30" s="40"/>
      <c r="J30" s="40"/>
      <c r="K30" s="40"/>
      <c r="L30" s="12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29"/>
      <c r="B31" s="130"/>
      <c r="C31" s="129"/>
      <c r="D31" s="129"/>
      <c r="E31" s="38" t="s">
        <v>3</v>
      </c>
      <c r="F31" s="38"/>
      <c r="G31" s="38"/>
      <c r="H31" s="38"/>
      <c r="I31" s="129"/>
      <c r="J31" s="129"/>
      <c r="K31" s="129"/>
      <c r="L31" s="131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</row>
    <row r="32" s="2" customFormat="1" ht="6.96" customHeight="1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12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1"/>
      <c r="C33" s="40"/>
      <c r="D33" s="86"/>
      <c r="E33" s="86"/>
      <c r="F33" s="86"/>
      <c r="G33" s="86"/>
      <c r="H33" s="86"/>
      <c r="I33" s="86"/>
      <c r="J33" s="86"/>
      <c r="K33" s="86"/>
      <c r="L33" s="12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1"/>
      <c r="C34" s="40"/>
      <c r="D34" s="132" t="s">
        <v>38</v>
      </c>
      <c r="E34" s="40"/>
      <c r="F34" s="40"/>
      <c r="G34" s="40"/>
      <c r="H34" s="40"/>
      <c r="I34" s="40"/>
      <c r="J34" s="92">
        <f>ROUND(J97, 2)</f>
        <v>0</v>
      </c>
      <c r="K34" s="40"/>
      <c r="L34" s="12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1"/>
      <c r="C35" s="40"/>
      <c r="D35" s="86"/>
      <c r="E35" s="86"/>
      <c r="F35" s="86"/>
      <c r="G35" s="86"/>
      <c r="H35" s="86"/>
      <c r="I35" s="86"/>
      <c r="J35" s="86"/>
      <c r="K35" s="86"/>
      <c r="L35" s="12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1"/>
      <c r="C36" s="40"/>
      <c r="D36" s="40"/>
      <c r="E36" s="40"/>
      <c r="F36" s="45" t="s">
        <v>40</v>
      </c>
      <c r="G36" s="40"/>
      <c r="H36" s="40"/>
      <c r="I36" s="45" t="s">
        <v>39</v>
      </c>
      <c r="J36" s="45" t="s">
        <v>41</v>
      </c>
      <c r="K36" s="40"/>
      <c r="L36" s="12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1"/>
      <c r="C37" s="40"/>
      <c r="D37" s="127" t="s">
        <v>42</v>
      </c>
      <c r="E37" s="34" t="s">
        <v>43</v>
      </c>
      <c r="F37" s="133">
        <f>ROUND((SUM(BE97:BE232)),  2)</f>
        <v>0</v>
      </c>
      <c r="G37" s="40"/>
      <c r="H37" s="40"/>
      <c r="I37" s="134">
        <v>0.20999999999999999</v>
      </c>
      <c r="J37" s="133">
        <f>ROUND(((SUM(BE97:BE232))*I37),  2)</f>
        <v>0</v>
      </c>
      <c r="K37" s="40"/>
      <c r="L37" s="12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1"/>
      <c r="C38" s="40"/>
      <c r="D38" s="40"/>
      <c r="E38" s="34" t="s">
        <v>44</v>
      </c>
      <c r="F38" s="133">
        <f>ROUND((SUM(BF97:BF232)),  2)</f>
        <v>0</v>
      </c>
      <c r="G38" s="40"/>
      <c r="H38" s="40"/>
      <c r="I38" s="134">
        <v>0.14999999999999999</v>
      </c>
      <c r="J38" s="133">
        <f>ROUND(((SUM(BF97:BF232))*I38),  2)</f>
        <v>0</v>
      </c>
      <c r="K38" s="40"/>
      <c r="L38" s="12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1"/>
      <c r="C39" s="40"/>
      <c r="D39" s="40"/>
      <c r="E39" s="34" t="s">
        <v>45</v>
      </c>
      <c r="F39" s="133">
        <f>ROUND((SUM(BG97:BG232)),  2)</f>
        <v>0</v>
      </c>
      <c r="G39" s="40"/>
      <c r="H39" s="40"/>
      <c r="I39" s="134">
        <v>0.20999999999999999</v>
      </c>
      <c r="J39" s="133">
        <f>0</f>
        <v>0</v>
      </c>
      <c r="K39" s="40"/>
      <c r="L39" s="12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1"/>
      <c r="C40" s="40"/>
      <c r="D40" s="40"/>
      <c r="E40" s="34" t="s">
        <v>46</v>
      </c>
      <c r="F40" s="133">
        <f>ROUND((SUM(BH97:BH232)),  2)</f>
        <v>0</v>
      </c>
      <c r="G40" s="40"/>
      <c r="H40" s="40"/>
      <c r="I40" s="134">
        <v>0.14999999999999999</v>
      </c>
      <c r="J40" s="133">
        <f>0</f>
        <v>0</v>
      </c>
      <c r="K40" s="40"/>
      <c r="L40" s="12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1"/>
      <c r="C41" s="40"/>
      <c r="D41" s="40"/>
      <c r="E41" s="34" t="s">
        <v>47</v>
      </c>
      <c r="F41" s="133">
        <f>ROUND((SUM(BI97:BI232)),  2)</f>
        <v>0</v>
      </c>
      <c r="G41" s="40"/>
      <c r="H41" s="40"/>
      <c r="I41" s="134">
        <v>0</v>
      </c>
      <c r="J41" s="133">
        <f>0</f>
        <v>0</v>
      </c>
      <c r="K41" s="40"/>
      <c r="L41" s="12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12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1"/>
      <c r="C43" s="135"/>
      <c r="D43" s="136" t="s">
        <v>48</v>
      </c>
      <c r="E43" s="78"/>
      <c r="F43" s="78"/>
      <c r="G43" s="137" t="s">
        <v>49</v>
      </c>
      <c r="H43" s="138" t="s">
        <v>50</v>
      </c>
      <c r="I43" s="78"/>
      <c r="J43" s="139">
        <f>SUM(J34:J41)</f>
        <v>0</v>
      </c>
      <c r="K43" s="140"/>
      <c r="L43" s="12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2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59"/>
      <c r="C48" s="60"/>
      <c r="D48" s="60"/>
      <c r="E48" s="60"/>
      <c r="F48" s="60"/>
      <c r="G48" s="60"/>
      <c r="H48" s="60"/>
      <c r="I48" s="60"/>
      <c r="J48" s="60"/>
      <c r="K48" s="60"/>
      <c r="L48" s="12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140</v>
      </c>
      <c r="D49" s="40"/>
      <c r="E49" s="40"/>
      <c r="F49" s="40"/>
      <c r="G49" s="40"/>
      <c r="H49" s="40"/>
      <c r="I49" s="40"/>
      <c r="J49" s="40"/>
      <c r="K49" s="40"/>
      <c r="L49" s="12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12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17</v>
      </c>
      <c r="D51" s="40"/>
      <c r="E51" s="40"/>
      <c r="F51" s="40"/>
      <c r="G51" s="40"/>
      <c r="H51" s="40"/>
      <c r="I51" s="40"/>
      <c r="J51" s="40"/>
      <c r="K51" s="40"/>
      <c r="L51" s="12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0"/>
      <c r="D52" s="40"/>
      <c r="E52" s="126" t="str">
        <f>E7</f>
        <v>Žireč - Kanalizace a čistírna odpadních vod, přípojky splaškové kanalizace</v>
      </c>
      <c r="F52" s="34"/>
      <c r="G52" s="34"/>
      <c r="H52" s="34"/>
      <c r="I52" s="40"/>
      <c r="J52" s="40"/>
      <c r="K52" s="40"/>
      <c r="L52" s="12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4"/>
      <c r="C53" s="34" t="s">
        <v>134</v>
      </c>
      <c r="L53" s="24"/>
    </row>
    <row r="54" s="1" customFormat="1" ht="16.5" customHeight="1">
      <c r="B54" s="24"/>
      <c r="E54" s="126" t="s">
        <v>135</v>
      </c>
      <c r="F54" s="1"/>
      <c r="G54" s="1"/>
      <c r="H54" s="1"/>
      <c r="L54" s="24"/>
    </row>
    <row r="55" s="1" customFormat="1" ht="12" customHeight="1">
      <c r="B55" s="24"/>
      <c r="C55" s="34" t="s">
        <v>136</v>
      </c>
      <c r="L55" s="24"/>
    </row>
    <row r="56" s="2" customFormat="1" ht="16.5" customHeight="1">
      <c r="A56" s="40"/>
      <c r="B56" s="41"/>
      <c r="C56" s="40"/>
      <c r="D56" s="40"/>
      <c r="E56" s="127" t="s">
        <v>1713</v>
      </c>
      <c r="F56" s="40"/>
      <c r="G56" s="40"/>
      <c r="H56" s="40"/>
      <c r="I56" s="40"/>
      <c r="J56" s="40"/>
      <c r="K56" s="40"/>
      <c r="L56" s="12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1714</v>
      </c>
      <c r="D57" s="40"/>
      <c r="E57" s="40"/>
      <c r="F57" s="40"/>
      <c r="G57" s="40"/>
      <c r="H57" s="40"/>
      <c r="I57" s="40"/>
      <c r="J57" s="40"/>
      <c r="K57" s="40"/>
      <c r="L57" s="12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0"/>
      <c r="D58" s="40"/>
      <c r="E58" s="64" t="str">
        <f>E13</f>
        <v>D.1.SO.1.5. - ELEKTROINSTALACE</v>
      </c>
      <c r="F58" s="40"/>
      <c r="G58" s="40"/>
      <c r="H58" s="40"/>
      <c r="I58" s="40"/>
      <c r="J58" s="40"/>
      <c r="K58" s="40"/>
      <c r="L58" s="12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12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0"/>
      <c r="E60" s="40"/>
      <c r="F60" s="29" t="str">
        <f>F16</f>
        <v>DVŮR KRÁLOVÉ NAD LABEM, MÍSTNÍ ČÁST ŽIREČ</v>
      </c>
      <c r="G60" s="40"/>
      <c r="H60" s="40"/>
      <c r="I60" s="34" t="s">
        <v>23</v>
      </c>
      <c r="J60" s="66" t="str">
        <f>IF(J16="","",J16)</f>
        <v>3. 1. 2021</v>
      </c>
      <c r="K60" s="40"/>
      <c r="L60" s="12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12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0"/>
      <c r="E62" s="40"/>
      <c r="F62" s="29" t="str">
        <f>E19</f>
        <v>Město Dvůr Králové, nám. T.G.Masaryka 38, 544 17</v>
      </c>
      <c r="G62" s="40"/>
      <c r="H62" s="40"/>
      <c r="I62" s="34" t="s">
        <v>31</v>
      </c>
      <c r="J62" s="38" t="str">
        <f>E25</f>
        <v>P-AQUA s.r.o., Jižní 870, 500 03 Hradec Králové</v>
      </c>
      <c r="K62" s="40"/>
      <c r="L62" s="12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0"/>
      <c r="E63" s="40"/>
      <c r="F63" s="29" t="str">
        <f>IF(E22="","",E22)</f>
        <v>Vyplň údaj</v>
      </c>
      <c r="G63" s="40"/>
      <c r="H63" s="40"/>
      <c r="I63" s="34" t="s">
        <v>34</v>
      </c>
      <c r="J63" s="38" t="str">
        <f>E28</f>
        <v>Ing. Tomáš Růžička, Ing. Luboš Kasper</v>
      </c>
      <c r="K63" s="40"/>
      <c r="L63" s="12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12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41" t="s">
        <v>141</v>
      </c>
      <c r="D65" s="135"/>
      <c r="E65" s="135"/>
      <c r="F65" s="135"/>
      <c r="G65" s="135"/>
      <c r="H65" s="135"/>
      <c r="I65" s="135"/>
      <c r="J65" s="142" t="s">
        <v>142</v>
      </c>
      <c r="K65" s="135"/>
      <c r="L65" s="12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12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43" t="s">
        <v>70</v>
      </c>
      <c r="D67" s="40"/>
      <c r="E67" s="40"/>
      <c r="F67" s="40"/>
      <c r="G67" s="40"/>
      <c r="H67" s="40"/>
      <c r="I67" s="40"/>
      <c r="J67" s="92">
        <f>J97</f>
        <v>0</v>
      </c>
      <c r="K67" s="40"/>
      <c r="L67" s="12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21" t="s">
        <v>143</v>
      </c>
    </row>
    <row r="68" s="9" customFormat="1" ht="24.96" customHeight="1">
      <c r="A68" s="9"/>
      <c r="B68" s="144"/>
      <c r="C68" s="9"/>
      <c r="D68" s="145" t="s">
        <v>2443</v>
      </c>
      <c r="E68" s="146"/>
      <c r="F68" s="146"/>
      <c r="G68" s="146"/>
      <c r="H68" s="146"/>
      <c r="I68" s="146"/>
      <c r="J68" s="147">
        <f>J98</f>
        <v>0</v>
      </c>
      <c r="K68" s="9"/>
      <c r="L68" s="14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44"/>
      <c r="C69" s="9"/>
      <c r="D69" s="145" t="s">
        <v>2444</v>
      </c>
      <c r="E69" s="146"/>
      <c r="F69" s="146"/>
      <c r="G69" s="146"/>
      <c r="H69" s="146"/>
      <c r="I69" s="146"/>
      <c r="J69" s="147">
        <f>J99</f>
        <v>0</v>
      </c>
      <c r="K69" s="9"/>
      <c r="L69" s="14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48"/>
      <c r="C70" s="10"/>
      <c r="D70" s="149" t="s">
        <v>2445</v>
      </c>
      <c r="E70" s="150"/>
      <c r="F70" s="150"/>
      <c r="G70" s="150"/>
      <c r="H70" s="150"/>
      <c r="I70" s="150"/>
      <c r="J70" s="151">
        <f>J100</f>
        <v>0</v>
      </c>
      <c r="K70" s="10"/>
      <c r="L70" s="14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8"/>
      <c r="C71" s="10"/>
      <c r="D71" s="149" t="s">
        <v>2446</v>
      </c>
      <c r="E71" s="150"/>
      <c r="F71" s="150"/>
      <c r="G71" s="150"/>
      <c r="H71" s="150"/>
      <c r="I71" s="150"/>
      <c r="J71" s="151">
        <f>J201</f>
        <v>0</v>
      </c>
      <c r="K71" s="10"/>
      <c r="L71" s="14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8"/>
      <c r="C72" s="10"/>
      <c r="D72" s="149" t="s">
        <v>2447</v>
      </c>
      <c r="E72" s="150"/>
      <c r="F72" s="150"/>
      <c r="G72" s="150"/>
      <c r="H72" s="150"/>
      <c r="I72" s="150"/>
      <c r="J72" s="151">
        <f>J218</f>
        <v>0</v>
      </c>
      <c r="K72" s="10"/>
      <c r="L72" s="14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48"/>
      <c r="C73" s="10"/>
      <c r="D73" s="149" t="s">
        <v>2448</v>
      </c>
      <c r="E73" s="150"/>
      <c r="F73" s="150"/>
      <c r="G73" s="150"/>
      <c r="H73" s="150"/>
      <c r="I73" s="150"/>
      <c r="J73" s="151">
        <f>J224</f>
        <v>0</v>
      </c>
      <c r="K73" s="10"/>
      <c r="L73" s="14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12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12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59"/>
      <c r="C79" s="60"/>
      <c r="D79" s="60"/>
      <c r="E79" s="60"/>
      <c r="F79" s="60"/>
      <c r="G79" s="60"/>
      <c r="H79" s="60"/>
      <c r="I79" s="60"/>
      <c r="J79" s="60"/>
      <c r="K79" s="60"/>
      <c r="L79" s="12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159</v>
      </c>
      <c r="D80" s="40"/>
      <c r="E80" s="40"/>
      <c r="F80" s="40"/>
      <c r="G80" s="40"/>
      <c r="H80" s="40"/>
      <c r="I80" s="40"/>
      <c r="J80" s="40"/>
      <c r="K80" s="40"/>
      <c r="L80" s="12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12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17</v>
      </c>
      <c r="D82" s="40"/>
      <c r="E82" s="40"/>
      <c r="F82" s="40"/>
      <c r="G82" s="40"/>
      <c r="H82" s="40"/>
      <c r="I82" s="40"/>
      <c r="J82" s="40"/>
      <c r="K82" s="40"/>
      <c r="L82" s="12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0"/>
      <c r="D83" s="40"/>
      <c r="E83" s="126" t="str">
        <f>E7</f>
        <v>Žireč - Kanalizace a čistírna odpadních vod, přípojky splaškové kanalizace</v>
      </c>
      <c r="F83" s="34"/>
      <c r="G83" s="34"/>
      <c r="H83" s="34"/>
      <c r="I83" s="40"/>
      <c r="J83" s="40"/>
      <c r="K83" s="40"/>
      <c r="L83" s="12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4"/>
      <c r="C84" s="34" t="s">
        <v>134</v>
      </c>
      <c r="L84" s="24"/>
    </row>
    <row r="85" s="1" customFormat="1" ht="16.5" customHeight="1">
      <c r="B85" s="24"/>
      <c r="E85" s="126" t="s">
        <v>135</v>
      </c>
      <c r="F85" s="1"/>
      <c r="G85" s="1"/>
      <c r="H85" s="1"/>
      <c r="L85" s="24"/>
    </row>
    <row r="86" s="1" customFormat="1" ht="12" customHeight="1">
      <c r="B86" s="24"/>
      <c r="C86" s="34" t="s">
        <v>136</v>
      </c>
      <c r="L86" s="24"/>
    </row>
    <row r="87" s="2" customFormat="1" ht="16.5" customHeight="1">
      <c r="A87" s="40"/>
      <c r="B87" s="41"/>
      <c r="C87" s="40"/>
      <c r="D87" s="40"/>
      <c r="E87" s="127" t="s">
        <v>1713</v>
      </c>
      <c r="F87" s="40"/>
      <c r="G87" s="40"/>
      <c r="H87" s="40"/>
      <c r="I87" s="40"/>
      <c r="J87" s="40"/>
      <c r="K87" s="40"/>
      <c r="L87" s="12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1714</v>
      </c>
      <c r="D88" s="40"/>
      <c r="E88" s="40"/>
      <c r="F88" s="40"/>
      <c r="G88" s="40"/>
      <c r="H88" s="40"/>
      <c r="I88" s="40"/>
      <c r="J88" s="40"/>
      <c r="K88" s="40"/>
      <c r="L88" s="12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0"/>
      <c r="D89" s="40"/>
      <c r="E89" s="64" t="str">
        <f>E13</f>
        <v>D.1.SO.1.5. - ELEKTROINSTALACE</v>
      </c>
      <c r="F89" s="40"/>
      <c r="G89" s="40"/>
      <c r="H89" s="40"/>
      <c r="I89" s="40"/>
      <c r="J89" s="40"/>
      <c r="K89" s="40"/>
      <c r="L89" s="12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12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0"/>
      <c r="E91" s="40"/>
      <c r="F91" s="29" t="str">
        <f>F16</f>
        <v>DVŮR KRÁLOVÉ NAD LABEM, MÍSTNÍ ČÁST ŽIREČ</v>
      </c>
      <c r="G91" s="40"/>
      <c r="H91" s="40"/>
      <c r="I91" s="34" t="s">
        <v>23</v>
      </c>
      <c r="J91" s="66" t="str">
        <f>IF(J16="","",J16)</f>
        <v>3. 1. 2021</v>
      </c>
      <c r="K91" s="40"/>
      <c r="L91" s="12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12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05" customHeight="1">
      <c r="A93" s="40"/>
      <c r="B93" s="41"/>
      <c r="C93" s="34" t="s">
        <v>25</v>
      </c>
      <c r="D93" s="40"/>
      <c r="E93" s="40"/>
      <c r="F93" s="29" t="str">
        <f>E19</f>
        <v>Město Dvůr Králové, nám. T.G.Masaryka 38, 544 17</v>
      </c>
      <c r="G93" s="40"/>
      <c r="H93" s="40"/>
      <c r="I93" s="34" t="s">
        <v>31</v>
      </c>
      <c r="J93" s="38" t="str">
        <f>E25</f>
        <v>P-AQUA s.r.o., Jižní 870, 500 03 Hradec Králové</v>
      </c>
      <c r="K93" s="40"/>
      <c r="L93" s="12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0"/>
      <c r="E94" s="40"/>
      <c r="F94" s="29" t="str">
        <f>IF(E22="","",E22)</f>
        <v>Vyplň údaj</v>
      </c>
      <c r="G94" s="40"/>
      <c r="H94" s="40"/>
      <c r="I94" s="34" t="s">
        <v>34</v>
      </c>
      <c r="J94" s="38" t="str">
        <f>E28</f>
        <v>Ing. Tomáš Růžička, Ing. Luboš Kasper</v>
      </c>
      <c r="K94" s="40"/>
      <c r="L94" s="12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12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52"/>
      <c r="B96" s="153"/>
      <c r="C96" s="154" t="s">
        <v>160</v>
      </c>
      <c r="D96" s="155" t="s">
        <v>57</v>
      </c>
      <c r="E96" s="155" t="s">
        <v>53</v>
      </c>
      <c r="F96" s="155" t="s">
        <v>54</v>
      </c>
      <c r="G96" s="155" t="s">
        <v>161</v>
      </c>
      <c r="H96" s="155" t="s">
        <v>162</v>
      </c>
      <c r="I96" s="155" t="s">
        <v>163</v>
      </c>
      <c r="J96" s="155" t="s">
        <v>142</v>
      </c>
      <c r="K96" s="156" t="s">
        <v>164</v>
      </c>
      <c r="L96" s="157"/>
      <c r="M96" s="82" t="s">
        <v>3</v>
      </c>
      <c r="N96" s="83" t="s">
        <v>42</v>
      </c>
      <c r="O96" s="83" t="s">
        <v>165</v>
      </c>
      <c r="P96" s="83" t="s">
        <v>166</v>
      </c>
      <c r="Q96" s="83" t="s">
        <v>167</v>
      </c>
      <c r="R96" s="83" t="s">
        <v>168</v>
      </c>
      <c r="S96" s="83" t="s">
        <v>169</v>
      </c>
      <c r="T96" s="84" t="s">
        <v>170</v>
      </c>
      <c r="U96" s="152"/>
      <c r="V96" s="152"/>
      <c r="W96" s="152"/>
      <c r="X96" s="152"/>
      <c r="Y96" s="152"/>
      <c r="Z96" s="152"/>
      <c r="AA96" s="152"/>
      <c r="AB96" s="152"/>
      <c r="AC96" s="152"/>
      <c r="AD96" s="152"/>
      <c r="AE96" s="152"/>
    </row>
    <row r="97" s="2" customFormat="1" ht="22.8" customHeight="1">
      <c r="A97" s="40"/>
      <c r="B97" s="41"/>
      <c r="C97" s="89" t="s">
        <v>171</v>
      </c>
      <c r="D97" s="40"/>
      <c r="E97" s="40"/>
      <c r="F97" s="40"/>
      <c r="G97" s="40"/>
      <c r="H97" s="40"/>
      <c r="I97" s="40"/>
      <c r="J97" s="158">
        <f>BK97</f>
        <v>0</v>
      </c>
      <c r="K97" s="40"/>
      <c r="L97" s="41"/>
      <c r="M97" s="85"/>
      <c r="N97" s="70"/>
      <c r="O97" s="86"/>
      <c r="P97" s="159">
        <f>P98+P99</f>
        <v>0</v>
      </c>
      <c r="Q97" s="86"/>
      <c r="R97" s="159">
        <f>R98+R99</f>
        <v>0</v>
      </c>
      <c r="S97" s="86"/>
      <c r="T97" s="160">
        <f>T98+T99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21" t="s">
        <v>71</v>
      </c>
      <c r="AU97" s="21" t="s">
        <v>143</v>
      </c>
      <c r="BK97" s="161">
        <f>BK98+BK99</f>
        <v>0</v>
      </c>
    </row>
    <row r="98" s="12" customFormat="1" ht="25.92" customHeight="1">
      <c r="A98" s="12"/>
      <c r="B98" s="162"/>
      <c r="C98" s="12"/>
      <c r="D98" s="163" t="s">
        <v>71</v>
      </c>
      <c r="E98" s="164" t="s">
        <v>2449</v>
      </c>
      <c r="F98" s="164" t="s">
        <v>3</v>
      </c>
      <c r="G98" s="12"/>
      <c r="H98" s="12"/>
      <c r="I98" s="165"/>
      <c r="J98" s="166">
        <f>BK98</f>
        <v>0</v>
      </c>
      <c r="K98" s="12"/>
      <c r="L98" s="162"/>
      <c r="M98" s="167"/>
      <c r="N98" s="168"/>
      <c r="O98" s="168"/>
      <c r="P98" s="169">
        <v>0</v>
      </c>
      <c r="Q98" s="168"/>
      <c r="R98" s="169">
        <v>0</v>
      </c>
      <c r="S98" s="168"/>
      <c r="T98" s="170"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63" t="s">
        <v>79</v>
      </c>
      <c r="AT98" s="171" t="s">
        <v>71</v>
      </c>
      <c r="AU98" s="171" t="s">
        <v>72</v>
      </c>
      <c r="AY98" s="163" t="s">
        <v>174</v>
      </c>
      <c r="BK98" s="172">
        <v>0</v>
      </c>
    </row>
    <row r="99" s="12" customFormat="1" ht="25.92" customHeight="1">
      <c r="A99" s="12"/>
      <c r="B99" s="162"/>
      <c r="C99" s="12"/>
      <c r="D99" s="163" t="s">
        <v>71</v>
      </c>
      <c r="E99" s="164" t="s">
        <v>615</v>
      </c>
      <c r="F99" s="164" t="s">
        <v>2450</v>
      </c>
      <c r="G99" s="12"/>
      <c r="H99" s="12"/>
      <c r="I99" s="165"/>
      <c r="J99" s="166">
        <f>BK99</f>
        <v>0</v>
      </c>
      <c r="K99" s="12"/>
      <c r="L99" s="162"/>
      <c r="M99" s="167"/>
      <c r="N99" s="168"/>
      <c r="O99" s="168"/>
      <c r="P99" s="169">
        <f>P100+P201+P218+P224</f>
        <v>0</v>
      </c>
      <c r="Q99" s="168"/>
      <c r="R99" s="169">
        <f>R100+R201+R218+R224</f>
        <v>0</v>
      </c>
      <c r="S99" s="168"/>
      <c r="T99" s="170">
        <f>T100+T201+T218+T224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63" t="s">
        <v>89</v>
      </c>
      <c r="AT99" s="171" t="s">
        <v>71</v>
      </c>
      <c r="AU99" s="171" t="s">
        <v>72</v>
      </c>
      <c r="AY99" s="163" t="s">
        <v>174</v>
      </c>
      <c r="BK99" s="172">
        <f>BK100+BK201+BK218+BK224</f>
        <v>0</v>
      </c>
    </row>
    <row r="100" s="12" customFormat="1" ht="22.8" customHeight="1">
      <c r="A100" s="12"/>
      <c r="B100" s="162"/>
      <c r="C100" s="12"/>
      <c r="D100" s="163" t="s">
        <v>71</v>
      </c>
      <c r="E100" s="173" t="s">
        <v>2451</v>
      </c>
      <c r="F100" s="173" t="s">
        <v>2452</v>
      </c>
      <c r="G100" s="12"/>
      <c r="H100" s="12"/>
      <c r="I100" s="165"/>
      <c r="J100" s="174">
        <f>BK100</f>
        <v>0</v>
      </c>
      <c r="K100" s="12"/>
      <c r="L100" s="162"/>
      <c r="M100" s="167"/>
      <c r="N100" s="168"/>
      <c r="O100" s="168"/>
      <c r="P100" s="169">
        <f>SUM(P101:P200)</f>
        <v>0</v>
      </c>
      <c r="Q100" s="168"/>
      <c r="R100" s="169">
        <f>SUM(R101:R200)</f>
        <v>0</v>
      </c>
      <c r="S100" s="168"/>
      <c r="T100" s="170">
        <f>SUM(T101:T200)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63" t="s">
        <v>89</v>
      </c>
      <c r="AT100" s="171" t="s">
        <v>71</v>
      </c>
      <c r="AU100" s="171" t="s">
        <v>79</v>
      </c>
      <c r="AY100" s="163" t="s">
        <v>174</v>
      </c>
      <c r="BK100" s="172">
        <f>SUM(BK101:BK200)</f>
        <v>0</v>
      </c>
    </row>
    <row r="101" s="2" customFormat="1" ht="16.5" customHeight="1">
      <c r="A101" s="40"/>
      <c r="B101" s="175"/>
      <c r="C101" s="176" t="s">
        <v>79</v>
      </c>
      <c r="D101" s="176" t="s">
        <v>176</v>
      </c>
      <c r="E101" s="177" t="s">
        <v>2453</v>
      </c>
      <c r="F101" s="178" t="s">
        <v>2454</v>
      </c>
      <c r="G101" s="179" t="s">
        <v>3</v>
      </c>
      <c r="H101" s="180">
        <v>4</v>
      </c>
      <c r="I101" s="181"/>
      <c r="J101" s="182">
        <f>ROUND(I101*H101,2)</f>
        <v>0</v>
      </c>
      <c r="K101" s="178" t="s">
        <v>3</v>
      </c>
      <c r="L101" s="41"/>
      <c r="M101" s="183" t="s">
        <v>3</v>
      </c>
      <c r="N101" s="184" t="s">
        <v>43</v>
      </c>
      <c r="O101" s="74"/>
      <c r="P101" s="185">
        <f>O101*H101</f>
        <v>0</v>
      </c>
      <c r="Q101" s="185">
        <v>0</v>
      </c>
      <c r="R101" s="185">
        <f>Q101*H101</f>
        <v>0</v>
      </c>
      <c r="S101" s="185">
        <v>0</v>
      </c>
      <c r="T101" s="18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187" t="s">
        <v>111</v>
      </c>
      <c r="AT101" s="187" t="s">
        <v>176</v>
      </c>
      <c r="AU101" s="187" t="s">
        <v>81</v>
      </c>
      <c r="AY101" s="21" t="s">
        <v>174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21" t="s">
        <v>79</v>
      </c>
      <c r="BK101" s="188">
        <f>ROUND(I101*H101,2)</f>
        <v>0</v>
      </c>
      <c r="BL101" s="21" t="s">
        <v>111</v>
      </c>
      <c r="BM101" s="187" t="s">
        <v>2455</v>
      </c>
    </row>
    <row r="102" s="2" customFormat="1" ht="16.5" customHeight="1">
      <c r="A102" s="40"/>
      <c r="B102" s="175"/>
      <c r="C102" s="176" t="s">
        <v>81</v>
      </c>
      <c r="D102" s="176" t="s">
        <v>176</v>
      </c>
      <c r="E102" s="177" t="s">
        <v>2456</v>
      </c>
      <c r="F102" s="178" t="s">
        <v>2457</v>
      </c>
      <c r="G102" s="179" t="s">
        <v>3</v>
      </c>
      <c r="H102" s="180">
        <v>1</v>
      </c>
      <c r="I102" s="181"/>
      <c r="J102" s="182">
        <f>ROUND(I102*H102,2)</f>
        <v>0</v>
      </c>
      <c r="K102" s="178" t="s">
        <v>3</v>
      </c>
      <c r="L102" s="41"/>
      <c r="M102" s="183" t="s">
        <v>3</v>
      </c>
      <c r="N102" s="184" t="s">
        <v>43</v>
      </c>
      <c r="O102" s="74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187" t="s">
        <v>111</v>
      </c>
      <c r="AT102" s="187" t="s">
        <v>176</v>
      </c>
      <c r="AU102" s="187" t="s">
        <v>81</v>
      </c>
      <c r="AY102" s="21" t="s">
        <v>174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21" t="s">
        <v>79</v>
      </c>
      <c r="BK102" s="188">
        <f>ROUND(I102*H102,2)</f>
        <v>0</v>
      </c>
      <c r="BL102" s="21" t="s">
        <v>111</v>
      </c>
      <c r="BM102" s="187" t="s">
        <v>2458</v>
      </c>
    </row>
    <row r="103" s="2" customFormat="1" ht="16.5" customHeight="1">
      <c r="A103" s="40"/>
      <c r="B103" s="175"/>
      <c r="C103" s="176" t="s">
        <v>89</v>
      </c>
      <c r="D103" s="176" t="s">
        <v>176</v>
      </c>
      <c r="E103" s="177" t="s">
        <v>2459</v>
      </c>
      <c r="F103" s="178" t="s">
        <v>2460</v>
      </c>
      <c r="G103" s="179" t="s">
        <v>3</v>
      </c>
      <c r="H103" s="180">
        <v>1</v>
      </c>
      <c r="I103" s="181"/>
      <c r="J103" s="182">
        <f>ROUND(I103*H103,2)</f>
        <v>0</v>
      </c>
      <c r="K103" s="178" t="s">
        <v>3</v>
      </c>
      <c r="L103" s="41"/>
      <c r="M103" s="183" t="s">
        <v>3</v>
      </c>
      <c r="N103" s="184" t="s">
        <v>43</v>
      </c>
      <c r="O103" s="74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187" t="s">
        <v>111</v>
      </c>
      <c r="AT103" s="187" t="s">
        <v>176</v>
      </c>
      <c r="AU103" s="187" t="s">
        <v>81</v>
      </c>
      <c r="AY103" s="21" t="s">
        <v>174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21" t="s">
        <v>79</v>
      </c>
      <c r="BK103" s="188">
        <f>ROUND(I103*H103,2)</f>
        <v>0</v>
      </c>
      <c r="BL103" s="21" t="s">
        <v>111</v>
      </c>
      <c r="BM103" s="187" t="s">
        <v>2461</v>
      </c>
    </row>
    <row r="104" s="2" customFormat="1" ht="16.5" customHeight="1">
      <c r="A104" s="40"/>
      <c r="B104" s="175"/>
      <c r="C104" s="176" t="s">
        <v>111</v>
      </c>
      <c r="D104" s="176" t="s">
        <v>176</v>
      </c>
      <c r="E104" s="177" t="s">
        <v>2462</v>
      </c>
      <c r="F104" s="178" t="s">
        <v>2463</v>
      </c>
      <c r="G104" s="179" t="s">
        <v>3</v>
      </c>
      <c r="H104" s="180">
        <v>9</v>
      </c>
      <c r="I104" s="181"/>
      <c r="J104" s="182">
        <f>ROUND(I104*H104,2)</f>
        <v>0</v>
      </c>
      <c r="K104" s="178" t="s">
        <v>3</v>
      </c>
      <c r="L104" s="41"/>
      <c r="M104" s="183" t="s">
        <v>3</v>
      </c>
      <c r="N104" s="184" t="s">
        <v>43</v>
      </c>
      <c r="O104" s="74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187" t="s">
        <v>111</v>
      </c>
      <c r="AT104" s="187" t="s">
        <v>176</v>
      </c>
      <c r="AU104" s="187" t="s">
        <v>81</v>
      </c>
      <c r="AY104" s="21" t="s">
        <v>174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1" t="s">
        <v>79</v>
      </c>
      <c r="BK104" s="188">
        <f>ROUND(I104*H104,2)</f>
        <v>0</v>
      </c>
      <c r="BL104" s="21" t="s">
        <v>111</v>
      </c>
      <c r="BM104" s="187" t="s">
        <v>2464</v>
      </c>
    </row>
    <row r="105" s="2" customFormat="1" ht="16.5" customHeight="1">
      <c r="A105" s="40"/>
      <c r="B105" s="175"/>
      <c r="C105" s="176" t="s">
        <v>203</v>
      </c>
      <c r="D105" s="176" t="s">
        <v>176</v>
      </c>
      <c r="E105" s="177" t="s">
        <v>2465</v>
      </c>
      <c r="F105" s="178" t="s">
        <v>2466</v>
      </c>
      <c r="G105" s="179" t="s">
        <v>3</v>
      </c>
      <c r="H105" s="180">
        <v>22</v>
      </c>
      <c r="I105" s="181"/>
      <c r="J105" s="182">
        <f>ROUND(I105*H105,2)</f>
        <v>0</v>
      </c>
      <c r="K105" s="178" t="s">
        <v>3</v>
      </c>
      <c r="L105" s="41"/>
      <c r="M105" s="183" t="s">
        <v>3</v>
      </c>
      <c r="N105" s="184" t="s">
        <v>43</v>
      </c>
      <c r="O105" s="74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187" t="s">
        <v>111</v>
      </c>
      <c r="AT105" s="187" t="s">
        <v>176</v>
      </c>
      <c r="AU105" s="187" t="s">
        <v>81</v>
      </c>
      <c r="AY105" s="21" t="s">
        <v>174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1" t="s">
        <v>79</v>
      </c>
      <c r="BK105" s="188">
        <f>ROUND(I105*H105,2)</f>
        <v>0</v>
      </c>
      <c r="BL105" s="21" t="s">
        <v>111</v>
      </c>
      <c r="BM105" s="187" t="s">
        <v>2467</v>
      </c>
    </row>
    <row r="106" s="2" customFormat="1" ht="16.5" customHeight="1">
      <c r="A106" s="40"/>
      <c r="B106" s="175"/>
      <c r="C106" s="176" t="s">
        <v>207</v>
      </c>
      <c r="D106" s="176" t="s">
        <v>176</v>
      </c>
      <c r="E106" s="177" t="s">
        <v>2468</v>
      </c>
      <c r="F106" s="178" t="s">
        <v>2469</v>
      </c>
      <c r="G106" s="179" t="s">
        <v>3</v>
      </c>
      <c r="H106" s="180">
        <v>0.040000000000000001</v>
      </c>
      <c r="I106" s="181"/>
      <c r="J106" s="182">
        <f>ROUND(I106*H106,2)</f>
        <v>0</v>
      </c>
      <c r="K106" s="178" t="s">
        <v>3</v>
      </c>
      <c r="L106" s="41"/>
      <c r="M106" s="183" t="s">
        <v>3</v>
      </c>
      <c r="N106" s="184" t="s">
        <v>43</v>
      </c>
      <c r="O106" s="74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187" t="s">
        <v>111</v>
      </c>
      <c r="AT106" s="187" t="s">
        <v>176</v>
      </c>
      <c r="AU106" s="187" t="s">
        <v>81</v>
      </c>
      <c r="AY106" s="21" t="s">
        <v>174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1" t="s">
        <v>79</v>
      </c>
      <c r="BK106" s="188">
        <f>ROUND(I106*H106,2)</f>
        <v>0</v>
      </c>
      <c r="BL106" s="21" t="s">
        <v>111</v>
      </c>
      <c r="BM106" s="187" t="s">
        <v>2470</v>
      </c>
    </row>
    <row r="107" s="2" customFormat="1" ht="16.5" customHeight="1">
      <c r="A107" s="40"/>
      <c r="B107" s="175"/>
      <c r="C107" s="176" t="s">
        <v>212</v>
      </c>
      <c r="D107" s="176" t="s">
        <v>176</v>
      </c>
      <c r="E107" s="177" t="s">
        <v>2471</v>
      </c>
      <c r="F107" s="178" t="s">
        <v>2472</v>
      </c>
      <c r="G107" s="179" t="s">
        <v>3</v>
      </c>
      <c r="H107" s="180">
        <v>0.050000000000000003</v>
      </c>
      <c r="I107" s="181"/>
      <c r="J107" s="182">
        <f>ROUND(I107*H107,2)</f>
        <v>0</v>
      </c>
      <c r="K107" s="178" t="s">
        <v>3</v>
      </c>
      <c r="L107" s="41"/>
      <c r="M107" s="183" t="s">
        <v>3</v>
      </c>
      <c r="N107" s="184" t="s">
        <v>43</v>
      </c>
      <c r="O107" s="74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187" t="s">
        <v>111</v>
      </c>
      <c r="AT107" s="187" t="s">
        <v>176</v>
      </c>
      <c r="AU107" s="187" t="s">
        <v>81</v>
      </c>
      <c r="AY107" s="21" t="s">
        <v>174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21" t="s">
        <v>79</v>
      </c>
      <c r="BK107" s="188">
        <f>ROUND(I107*H107,2)</f>
        <v>0</v>
      </c>
      <c r="BL107" s="21" t="s">
        <v>111</v>
      </c>
      <c r="BM107" s="187" t="s">
        <v>2473</v>
      </c>
    </row>
    <row r="108" s="2" customFormat="1" ht="16.5" customHeight="1">
      <c r="A108" s="40"/>
      <c r="B108" s="175"/>
      <c r="C108" s="176" t="s">
        <v>218</v>
      </c>
      <c r="D108" s="176" t="s">
        <v>176</v>
      </c>
      <c r="E108" s="177" t="s">
        <v>2474</v>
      </c>
      <c r="F108" s="178" t="s">
        <v>2475</v>
      </c>
      <c r="G108" s="179" t="s">
        <v>3</v>
      </c>
      <c r="H108" s="180">
        <v>70</v>
      </c>
      <c r="I108" s="181"/>
      <c r="J108" s="182">
        <f>ROUND(I108*H108,2)</f>
        <v>0</v>
      </c>
      <c r="K108" s="178" t="s">
        <v>3</v>
      </c>
      <c r="L108" s="41"/>
      <c r="M108" s="183" t="s">
        <v>3</v>
      </c>
      <c r="N108" s="184" t="s">
        <v>43</v>
      </c>
      <c r="O108" s="74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187" t="s">
        <v>111</v>
      </c>
      <c r="AT108" s="187" t="s">
        <v>176</v>
      </c>
      <c r="AU108" s="187" t="s">
        <v>81</v>
      </c>
      <c r="AY108" s="21" t="s">
        <v>174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1" t="s">
        <v>79</v>
      </c>
      <c r="BK108" s="188">
        <f>ROUND(I108*H108,2)</f>
        <v>0</v>
      </c>
      <c r="BL108" s="21" t="s">
        <v>111</v>
      </c>
      <c r="BM108" s="187" t="s">
        <v>2476</v>
      </c>
    </row>
    <row r="109" s="2" customFormat="1" ht="16.5" customHeight="1">
      <c r="A109" s="40"/>
      <c r="B109" s="175"/>
      <c r="C109" s="176" t="s">
        <v>223</v>
      </c>
      <c r="D109" s="176" t="s">
        <v>176</v>
      </c>
      <c r="E109" s="177" t="s">
        <v>2477</v>
      </c>
      <c r="F109" s="178" t="s">
        <v>2478</v>
      </c>
      <c r="G109" s="179" t="s">
        <v>3</v>
      </c>
      <c r="H109" s="180">
        <v>7</v>
      </c>
      <c r="I109" s="181"/>
      <c r="J109" s="182">
        <f>ROUND(I109*H109,2)</f>
        <v>0</v>
      </c>
      <c r="K109" s="178" t="s">
        <v>3</v>
      </c>
      <c r="L109" s="41"/>
      <c r="M109" s="183" t="s">
        <v>3</v>
      </c>
      <c r="N109" s="184" t="s">
        <v>43</v>
      </c>
      <c r="O109" s="74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187" t="s">
        <v>111</v>
      </c>
      <c r="AT109" s="187" t="s">
        <v>176</v>
      </c>
      <c r="AU109" s="187" t="s">
        <v>81</v>
      </c>
      <c r="AY109" s="21" t="s">
        <v>174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1" t="s">
        <v>79</v>
      </c>
      <c r="BK109" s="188">
        <f>ROUND(I109*H109,2)</f>
        <v>0</v>
      </c>
      <c r="BL109" s="21" t="s">
        <v>111</v>
      </c>
      <c r="BM109" s="187" t="s">
        <v>2479</v>
      </c>
    </row>
    <row r="110" s="2" customFormat="1" ht="16.5" customHeight="1">
      <c r="A110" s="40"/>
      <c r="B110" s="175"/>
      <c r="C110" s="176" t="s">
        <v>229</v>
      </c>
      <c r="D110" s="176" t="s">
        <v>176</v>
      </c>
      <c r="E110" s="177" t="s">
        <v>2480</v>
      </c>
      <c r="F110" s="178" t="s">
        <v>2481</v>
      </c>
      <c r="G110" s="179" t="s">
        <v>3</v>
      </c>
      <c r="H110" s="180">
        <v>6</v>
      </c>
      <c r="I110" s="181"/>
      <c r="J110" s="182">
        <f>ROUND(I110*H110,2)</f>
        <v>0</v>
      </c>
      <c r="K110" s="178" t="s">
        <v>3</v>
      </c>
      <c r="L110" s="41"/>
      <c r="M110" s="183" t="s">
        <v>3</v>
      </c>
      <c r="N110" s="184" t="s">
        <v>43</v>
      </c>
      <c r="O110" s="74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187" t="s">
        <v>111</v>
      </c>
      <c r="AT110" s="187" t="s">
        <v>176</v>
      </c>
      <c r="AU110" s="187" t="s">
        <v>81</v>
      </c>
      <c r="AY110" s="21" t="s">
        <v>174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21" t="s">
        <v>79</v>
      </c>
      <c r="BK110" s="188">
        <f>ROUND(I110*H110,2)</f>
        <v>0</v>
      </c>
      <c r="BL110" s="21" t="s">
        <v>111</v>
      </c>
      <c r="BM110" s="187" t="s">
        <v>2482</v>
      </c>
    </row>
    <row r="111" s="2" customFormat="1" ht="16.5" customHeight="1">
      <c r="A111" s="40"/>
      <c r="B111" s="175"/>
      <c r="C111" s="176" t="s">
        <v>234</v>
      </c>
      <c r="D111" s="176" t="s">
        <v>176</v>
      </c>
      <c r="E111" s="177" t="s">
        <v>2483</v>
      </c>
      <c r="F111" s="178" t="s">
        <v>2484</v>
      </c>
      <c r="G111" s="179" t="s">
        <v>3</v>
      </c>
      <c r="H111" s="180">
        <v>8</v>
      </c>
      <c r="I111" s="181"/>
      <c r="J111" s="182">
        <f>ROUND(I111*H111,2)</f>
        <v>0</v>
      </c>
      <c r="K111" s="178" t="s">
        <v>3</v>
      </c>
      <c r="L111" s="41"/>
      <c r="M111" s="183" t="s">
        <v>3</v>
      </c>
      <c r="N111" s="184" t="s">
        <v>43</v>
      </c>
      <c r="O111" s="74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187" t="s">
        <v>111</v>
      </c>
      <c r="AT111" s="187" t="s">
        <v>176</v>
      </c>
      <c r="AU111" s="187" t="s">
        <v>81</v>
      </c>
      <c r="AY111" s="21" t="s">
        <v>174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21" t="s">
        <v>79</v>
      </c>
      <c r="BK111" s="188">
        <f>ROUND(I111*H111,2)</f>
        <v>0</v>
      </c>
      <c r="BL111" s="21" t="s">
        <v>111</v>
      </c>
      <c r="BM111" s="187" t="s">
        <v>2485</v>
      </c>
    </row>
    <row r="112" s="2" customFormat="1" ht="16.5" customHeight="1">
      <c r="A112" s="40"/>
      <c r="B112" s="175"/>
      <c r="C112" s="176" t="s">
        <v>239</v>
      </c>
      <c r="D112" s="176" t="s">
        <v>176</v>
      </c>
      <c r="E112" s="177" t="s">
        <v>2486</v>
      </c>
      <c r="F112" s="178" t="s">
        <v>2487</v>
      </c>
      <c r="G112" s="179" t="s">
        <v>3</v>
      </c>
      <c r="H112" s="180">
        <v>1</v>
      </c>
      <c r="I112" s="181"/>
      <c r="J112" s="182">
        <f>ROUND(I112*H112,2)</f>
        <v>0</v>
      </c>
      <c r="K112" s="178" t="s">
        <v>3</v>
      </c>
      <c r="L112" s="41"/>
      <c r="M112" s="183" t="s">
        <v>3</v>
      </c>
      <c r="N112" s="184" t="s">
        <v>43</v>
      </c>
      <c r="O112" s="74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187" t="s">
        <v>111</v>
      </c>
      <c r="AT112" s="187" t="s">
        <v>176</v>
      </c>
      <c r="AU112" s="187" t="s">
        <v>81</v>
      </c>
      <c r="AY112" s="21" t="s">
        <v>174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1" t="s">
        <v>79</v>
      </c>
      <c r="BK112" s="188">
        <f>ROUND(I112*H112,2)</f>
        <v>0</v>
      </c>
      <c r="BL112" s="21" t="s">
        <v>111</v>
      </c>
      <c r="BM112" s="187" t="s">
        <v>2488</v>
      </c>
    </row>
    <row r="113" s="2" customFormat="1" ht="16.5" customHeight="1">
      <c r="A113" s="40"/>
      <c r="B113" s="175"/>
      <c r="C113" s="176" t="s">
        <v>247</v>
      </c>
      <c r="D113" s="176" t="s">
        <v>176</v>
      </c>
      <c r="E113" s="177" t="s">
        <v>2489</v>
      </c>
      <c r="F113" s="178" t="s">
        <v>2490</v>
      </c>
      <c r="G113" s="179" t="s">
        <v>3</v>
      </c>
      <c r="H113" s="180">
        <v>20</v>
      </c>
      <c r="I113" s="181"/>
      <c r="J113" s="182">
        <f>ROUND(I113*H113,2)</f>
        <v>0</v>
      </c>
      <c r="K113" s="178" t="s">
        <v>3</v>
      </c>
      <c r="L113" s="41"/>
      <c r="M113" s="183" t="s">
        <v>3</v>
      </c>
      <c r="N113" s="184" t="s">
        <v>43</v>
      </c>
      <c r="O113" s="74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187" t="s">
        <v>111</v>
      </c>
      <c r="AT113" s="187" t="s">
        <v>176</v>
      </c>
      <c r="AU113" s="187" t="s">
        <v>81</v>
      </c>
      <c r="AY113" s="21" t="s">
        <v>174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21" t="s">
        <v>79</v>
      </c>
      <c r="BK113" s="188">
        <f>ROUND(I113*H113,2)</f>
        <v>0</v>
      </c>
      <c r="BL113" s="21" t="s">
        <v>111</v>
      </c>
      <c r="BM113" s="187" t="s">
        <v>2491</v>
      </c>
    </row>
    <row r="114" s="2" customFormat="1" ht="16.5" customHeight="1">
      <c r="A114" s="40"/>
      <c r="B114" s="175"/>
      <c r="C114" s="176" t="s">
        <v>252</v>
      </c>
      <c r="D114" s="176" t="s">
        <v>176</v>
      </c>
      <c r="E114" s="177" t="s">
        <v>2492</v>
      </c>
      <c r="F114" s="178" t="s">
        <v>2493</v>
      </c>
      <c r="G114" s="179" t="s">
        <v>3</v>
      </c>
      <c r="H114" s="180">
        <v>10</v>
      </c>
      <c r="I114" s="181"/>
      <c r="J114" s="182">
        <f>ROUND(I114*H114,2)</f>
        <v>0</v>
      </c>
      <c r="K114" s="178" t="s">
        <v>3</v>
      </c>
      <c r="L114" s="41"/>
      <c r="M114" s="183" t="s">
        <v>3</v>
      </c>
      <c r="N114" s="184" t="s">
        <v>43</v>
      </c>
      <c r="O114" s="74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187" t="s">
        <v>111</v>
      </c>
      <c r="AT114" s="187" t="s">
        <v>176</v>
      </c>
      <c r="AU114" s="187" t="s">
        <v>81</v>
      </c>
      <c r="AY114" s="21" t="s">
        <v>174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21" t="s">
        <v>79</v>
      </c>
      <c r="BK114" s="188">
        <f>ROUND(I114*H114,2)</f>
        <v>0</v>
      </c>
      <c r="BL114" s="21" t="s">
        <v>111</v>
      </c>
      <c r="BM114" s="187" t="s">
        <v>2494</v>
      </c>
    </row>
    <row r="115" s="2" customFormat="1" ht="16.5" customHeight="1">
      <c r="A115" s="40"/>
      <c r="B115" s="175"/>
      <c r="C115" s="176" t="s">
        <v>9</v>
      </c>
      <c r="D115" s="176" t="s">
        <v>176</v>
      </c>
      <c r="E115" s="177" t="s">
        <v>2495</v>
      </c>
      <c r="F115" s="178" t="s">
        <v>2496</v>
      </c>
      <c r="G115" s="179" t="s">
        <v>3</v>
      </c>
      <c r="H115" s="180">
        <v>1</v>
      </c>
      <c r="I115" s="181"/>
      <c r="J115" s="182">
        <f>ROUND(I115*H115,2)</f>
        <v>0</v>
      </c>
      <c r="K115" s="178" t="s">
        <v>3</v>
      </c>
      <c r="L115" s="41"/>
      <c r="M115" s="183" t="s">
        <v>3</v>
      </c>
      <c r="N115" s="184" t="s">
        <v>43</v>
      </c>
      <c r="O115" s="74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187" t="s">
        <v>111</v>
      </c>
      <c r="AT115" s="187" t="s">
        <v>176</v>
      </c>
      <c r="AU115" s="187" t="s">
        <v>81</v>
      </c>
      <c r="AY115" s="21" t="s">
        <v>174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21" t="s">
        <v>79</v>
      </c>
      <c r="BK115" s="188">
        <f>ROUND(I115*H115,2)</f>
        <v>0</v>
      </c>
      <c r="BL115" s="21" t="s">
        <v>111</v>
      </c>
      <c r="BM115" s="187" t="s">
        <v>2497</v>
      </c>
    </row>
    <row r="116" s="2" customFormat="1" ht="16.5" customHeight="1">
      <c r="A116" s="40"/>
      <c r="B116" s="175"/>
      <c r="C116" s="176" t="s">
        <v>351</v>
      </c>
      <c r="D116" s="176" t="s">
        <v>176</v>
      </c>
      <c r="E116" s="177" t="s">
        <v>2498</v>
      </c>
      <c r="F116" s="178" t="s">
        <v>2499</v>
      </c>
      <c r="G116" s="179" t="s">
        <v>3</v>
      </c>
      <c r="H116" s="180">
        <v>2</v>
      </c>
      <c r="I116" s="181"/>
      <c r="J116" s="182">
        <f>ROUND(I116*H116,2)</f>
        <v>0</v>
      </c>
      <c r="K116" s="178" t="s">
        <v>3</v>
      </c>
      <c r="L116" s="41"/>
      <c r="M116" s="183" t="s">
        <v>3</v>
      </c>
      <c r="N116" s="184" t="s">
        <v>43</v>
      </c>
      <c r="O116" s="74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187" t="s">
        <v>111</v>
      </c>
      <c r="AT116" s="187" t="s">
        <v>176</v>
      </c>
      <c r="AU116" s="187" t="s">
        <v>81</v>
      </c>
      <c r="AY116" s="21" t="s">
        <v>174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21" t="s">
        <v>79</v>
      </c>
      <c r="BK116" s="188">
        <f>ROUND(I116*H116,2)</f>
        <v>0</v>
      </c>
      <c r="BL116" s="21" t="s">
        <v>111</v>
      </c>
      <c r="BM116" s="187" t="s">
        <v>2500</v>
      </c>
    </row>
    <row r="117" s="2" customFormat="1" ht="16.5" customHeight="1">
      <c r="A117" s="40"/>
      <c r="B117" s="175"/>
      <c r="C117" s="176" t="s">
        <v>436</v>
      </c>
      <c r="D117" s="176" t="s">
        <v>176</v>
      </c>
      <c r="E117" s="177" t="s">
        <v>2501</v>
      </c>
      <c r="F117" s="178" t="s">
        <v>2502</v>
      </c>
      <c r="G117" s="179" t="s">
        <v>3</v>
      </c>
      <c r="H117" s="180">
        <v>7</v>
      </c>
      <c r="I117" s="181"/>
      <c r="J117" s="182">
        <f>ROUND(I117*H117,2)</f>
        <v>0</v>
      </c>
      <c r="K117" s="178" t="s">
        <v>3</v>
      </c>
      <c r="L117" s="41"/>
      <c r="M117" s="183" t="s">
        <v>3</v>
      </c>
      <c r="N117" s="184" t="s">
        <v>43</v>
      </c>
      <c r="O117" s="74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187" t="s">
        <v>111</v>
      </c>
      <c r="AT117" s="187" t="s">
        <v>176</v>
      </c>
      <c r="AU117" s="187" t="s">
        <v>81</v>
      </c>
      <c r="AY117" s="21" t="s">
        <v>174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21" t="s">
        <v>79</v>
      </c>
      <c r="BK117" s="188">
        <f>ROUND(I117*H117,2)</f>
        <v>0</v>
      </c>
      <c r="BL117" s="21" t="s">
        <v>111</v>
      </c>
      <c r="BM117" s="187" t="s">
        <v>2503</v>
      </c>
    </row>
    <row r="118" s="2" customFormat="1" ht="16.5" customHeight="1">
      <c r="A118" s="40"/>
      <c r="B118" s="175"/>
      <c r="C118" s="176" t="s">
        <v>441</v>
      </c>
      <c r="D118" s="176" t="s">
        <v>176</v>
      </c>
      <c r="E118" s="177" t="s">
        <v>2504</v>
      </c>
      <c r="F118" s="178" t="s">
        <v>2505</v>
      </c>
      <c r="G118" s="179" t="s">
        <v>3</v>
      </c>
      <c r="H118" s="180">
        <v>2</v>
      </c>
      <c r="I118" s="181"/>
      <c r="J118" s="182">
        <f>ROUND(I118*H118,2)</f>
        <v>0</v>
      </c>
      <c r="K118" s="178" t="s">
        <v>3</v>
      </c>
      <c r="L118" s="41"/>
      <c r="M118" s="183" t="s">
        <v>3</v>
      </c>
      <c r="N118" s="184" t="s">
        <v>43</v>
      </c>
      <c r="O118" s="74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187" t="s">
        <v>111</v>
      </c>
      <c r="AT118" s="187" t="s">
        <v>176</v>
      </c>
      <c r="AU118" s="187" t="s">
        <v>81</v>
      </c>
      <c r="AY118" s="21" t="s">
        <v>174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21" t="s">
        <v>79</v>
      </c>
      <c r="BK118" s="188">
        <f>ROUND(I118*H118,2)</f>
        <v>0</v>
      </c>
      <c r="BL118" s="21" t="s">
        <v>111</v>
      </c>
      <c r="BM118" s="187" t="s">
        <v>2506</v>
      </c>
    </row>
    <row r="119" s="2" customFormat="1" ht="16.5" customHeight="1">
      <c r="A119" s="40"/>
      <c r="B119" s="175"/>
      <c r="C119" s="176" t="s">
        <v>515</v>
      </c>
      <c r="D119" s="176" t="s">
        <v>176</v>
      </c>
      <c r="E119" s="177" t="s">
        <v>2507</v>
      </c>
      <c r="F119" s="178" t="s">
        <v>2508</v>
      </c>
      <c r="G119" s="179" t="s">
        <v>3</v>
      </c>
      <c r="H119" s="180">
        <v>2</v>
      </c>
      <c r="I119" s="181"/>
      <c r="J119" s="182">
        <f>ROUND(I119*H119,2)</f>
        <v>0</v>
      </c>
      <c r="K119" s="178" t="s">
        <v>3</v>
      </c>
      <c r="L119" s="41"/>
      <c r="M119" s="183" t="s">
        <v>3</v>
      </c>
      <c r="N119" s="184" t="s">
        <v>43</v>
      </c>
      <c r="O119" s="74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187" t="s">
        <v>111</v>
      </c>
      <c r="AT119" s="187" t="s">
        <v>176</v>
      </c>
      <c r="AU119" s="187" t="s">
        <v>81</v>
      </c>
      <c r="AY119" s="21" t="s">
        <v>174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1" t="s">
        <v>79</v>
      </c>
      <c r="BK119" s="188">
        <f>ROUND(I119*H119,2)</f>
        <v>0</v>
      </c>
      <c r="BL119" s="21" t="s">
        <v>111</v>
      </c>
      <c r="BM119" s="187" t="s">
        <v>2509</v>
      </c>
    </row>
    <row r="120" s="2" customFormat="1" ht="16.5" customHeight="1">
      <c r="A120" s="40"/>
      <c r="B120" s="175"/>
      <c r="C120" s="176" t="s">
        <v>528</v>
      </c>
      <c r="D120" s="176" t="s">
        <v>176</v>
      </c>
      <c r="E120" s="177" t="s">
        <v>2510</v>
      </c>
      <c r="F120" s="178" t="s">
        <v>2511</v>
      </c>
      <c r="G120" s="179" t="s">
        <v>3</v>
      </c>
      <c r="H120" s="180">
        <v>2</v>
      </c>
      <c r="I120" s="181"/>
      <c r="J120" s="182">
        <f>ROUND(I120*H120,2)</f>
        <v>0</v>
      </c>
      <c r="K120" s="178" t="s">
        <v>3</v>
      </c>
      <c r="L120" s="41"/>
      <c r="M120" s="183" t="s">
        <v>3</v>
      </c>
      <c r="N120" s="184" t="s">
        <v>43</v>
      </c>
      <c r="O120" s="74"/>
      <c r="P120" s="185">
        <f>O120*H120</f>
        <v>0</v>
      </c>
      <c r="Q120" s="185">
        <v>0</v>
      </c>
      <c r="R120" s="185">
        <f>Q120*H120</f>
        <v>0</v>
      </c>
      <c r="S120" s="185">
        <v>0</v>
      </c>
      <c r="T120" s="18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187" t="s">
        <v>111</v>
      </c>
      <c r="AT120" s="187" t="s">
        <v>176</v>
      </c>
      <c r="AU120" s="187" t="s">
        <v>81</v>
      </c>
      <c r="AY120" s="21" t="s">
        <v>174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21" t="s">
        <v>79</v>
      </c>
      <c r="BK120" s="188">
        <f>ROUND(I120*H120,2)</f>
        <v>0</v>
      </c>
      <c r="BL120" s="21" t="s">
        <v>111</v>
      </c>
      <c r="BM120" s="187" t="s">
        <v>2512</v>
      </c>
    </row>
    <row r="121" s="2" customFormat="1" ht="16.5" customHeight="1">
      <c r="A121" s="40"/>
      <c r="B121" s="175"/>
      <c r="C121" s="176" t="s">
        <v>8</v>
      </c>
      <c r="D121" s="176" t="s">
        <v>176</v>
      </c>
      <c r="E121" s="177" t="s">
        <v>2513</v>
      </c>
      <c r="F121" s="178" t="s">
        <v>2514</v>
      </c>
      <c r="G121" s="179" t="s">
        <v>3</v>
      </c>
      <c r="H121" s="180">
        <v>2</v>
      </c>
      <c r="I121" s="181"/>
      <c r="J121" s="182">
        <f>ROUND(I121*H121,2)</f>
        <v>0</v>
      </c>
      <c r="K121" s="178" t="s">
        <v>3</v>
      </c>
      <c r="L121" s="41"/>
      <c r="M121" s="183" t="s">
        <v>3</v>
      </c>
      <c r="N121" s="184" t="s">
        <v>43</v>
      </c>
      <c r="O121" s="74"/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187" t="s">
        <v>111</v>
      </c>
      <c r="AT121" s="187" t="s">
        <v>176</v>
      </c>
      <c r="AU121" s="187" t="s">
        <v>81</v>
      </c>
      <c r="AY121" s="21" t="s">
        <v>174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21" t="s">
        <v>79</v>
      </c>
      <c r="BK121" s="188">
        <f>ROUND(I121*H121,2)</f>
        <v>0</v>
      </c>
      <c r="BL121" s="21" t="s">
        <v>111</v>
      </c>
      <c r="BM121" s="187" t="s">
        <v>2515</v>
      </c>
    </row>
    <row r="122" s="2" customFormat="1" ht="16.5" customHeight="1">
      <c r="A122" s="40"/>
      <c r="B122" s="175"/>
      <c r="C122" s="176" t="s">
        <v>537</v>
      </c>
      <c r="D122" s="176" t="s">
        <v>176</v>
      </c>
      <c r="E122" s="177" t="s">
        <v>2516</v>
      </c>
      <c r="F122" s="178" t="s">
        <v>2517</v>
      </c>
      <c r="G122" s="179" t="s">
        <v>3</v>
      </c>
      <c r="H122" s="180">
        <v>1</v>
      </c>
      <c r="I122" s="181"/>
      <c r="J122" s="182">
        <f>ROUND(I122*H122,2)</f>
        <v>0</v>
      </c>
      <c r="K122" s="178" t="s">
        <v>3</v>
      </c>
      <c r="L122" s="41"/>
      <c r="M122" s="183" t="s">
        <v>3</v>
      </c>
      <c r="N122" s="184" t="s">
        <v>43</v>
      </c>
      <c r="O122" s="74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187" t="s">
        <v>111</v>
      </c>
      <c r="AT122" s="187" t="s">
        <v>176</v>
      </c>
      <c r="AU122" s="187" t="s">
        <v>81</v>
      </c>
      <c r="AY122" s="21" t="s">
        <v>174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21" t="s">
        <v>79</v>
      </c>
      <c r="BK122" s="188">
        <f>ROUND(I122*H122,2)</f>
        <v>0</v>
      </c>
      <c r="BL122" s="21" t="s">
        <v>111</v>
      </c>
      <c r="BM122" s="187" t="s">
        <v>2518</v>
      </c>
    </row>
    <row r="123" s="2" customFormat="1" ht="16.5" customHeight="1">
      <c r="A123" s="40"/>
      <c r="B123" s="175"/>
      <c r="C123" s="176" t="s">
        <v>541</v>
      </c>
      <c r="D123" s="176" t="s">
        <v>176</v>
      </c>
      <c r="E123" s="177" t="s">
        <v>2519</v>
      </c>
      <c r="F123" s="178" t="s">
        <v>2520</v>
      </c>
      <c r="G123" s="179" t="s">
        <v>3</v>
      </c>
      <c r="H123" s="180">
        <v>72</v>
      </c>
      <c r="I123" s="181"/>
      <c r="J123" s="182">
        <f>ROUND(I123*H123,2)</f>
        <v>0</v>
      </c>
      <c r="K123" s="178" t="s">
        <v>3</v>
      </c>
      <c r="L123" s="41"/>
      <c r="M123" s="183" t="s">
        <v>3</v>
      </c>
      <c r="N123" s="184" t="s">
        <v>43</v>
      </c>
      <c r="O123" s="74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187" t="s">
        <v>111</v>
      </c>
      <c r="AT123" s="187" t="s">
        <v>176</v>
      </c>
      <c r="AU123" s="187" t="s">
        <v>81</v>
      </c>
      <c r="AY123" s="21" t="s">
        <v>174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21" t="s">
        <v>79</v>
      </c>
      <c r="BK123" s="188">
        <f>ROUND(I123*H123,2)</f>
        <v>0</v>
      </c>
      <c r="BL123" s="21" t="s">
        <v>111</v>
      </c>
      <c r="BM123" s="187" t="s">
        <v>2521</v>
      </c>
    </row>
    <row r="124" s="2" customFormat="1" ht="16.5" customHeight="1">
      <c r="A124" s="40"/>
      <c r="B124" s="175"/>
      <c r="C124" s="176" t="s">
        <v>558</v>
      </c>
      <c r="D124" s="176" t="s">
        <v>176</v>
      </c>
      <c r="E124" s="177" t="s">
        <v>2522</v>
      </c>
      <c r="F124" s="178" t="s">
        <v>2523</v>
      </c>
      <c r="G124" s="179" t="s">
        <v>3</v>
      </c>
      <c r="H124" s="180">
        <v>37</v>
      </c>
      <c r="I124" s="181"/>
      <c r="J124" s="182">
        <f>ROUND(I124*H124,2)</f>
        <v>0</v>
      </c>
      <c r="K124" s="178" t="s">
        <v>3</v>
      </c>
      <c r="L124" s="41"/>
      <c r="M124" s="183" t="s">
        <v>3</v>
      </c>
      <c r="N124" s="184" t="s">
        <v>43</v>
      </c>
      <c r="O124" s="74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187" t="s">
        <v>111</v>
      </c>
      <c r="AT124" s="187" t="s">
        <v>176</v>
      </c>
      <c r="AU124" s="187" t="s">
        <v>81</v>
      </c>
      <c r="AY124" s="21" t="s">
        <v>174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21" t="s">
        <v>79</v>
      </c>
      <c r="BK124" s="188">
        <f>ROUND(I124*H124,2)</f>
        <v>0</v>
      </c>
      <c r="BL124" s="21" t="s">
        <v>111</v>
      </c>
      <c r="BM124" s="187" t="s">
        <v>2524</v>
      </c>
    </row>
    <row r="125" s="2" customFormat="1" ht="16.5" customHeight="1">
      <c r="A125" s="40"/>
      <c r="B125" s="175"/>
      <c r="C125" s="176" t="s">
        <v>571</v>
      </c>
      <c r="D125" s="176" t="s">
        <v>176</v>
      </c>
      <c r="E125" s="177" t="s">
        <v>2525</v>
      </c>
      <c r="F125" s="178" t="s">
        <v>2526</v>
      </c>
      <c r="G125" s="179" t="s">
        <v>3</v>
      </c>
      <c r="H125" s="180">
        <v>45</v>
      </c>
      <c r="I125" s="181"/>
      <c r="J125" s="182">
        <f>ROUND(I125*H125,2)</f>
        <v>0</v>
      </c>
      <c r="K125" s="178" t="s">
        <v>3</v>
      </c>
      <c r="L125" s="41"/>
      <c r="M125" s="183" t="s">
        <v>3</v>
      </c>
      <c r="N125" s="184" t="s">
        <v>43</v>
      </c>
      <c r="O125" s="74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187" t="s">
        <v>111</v>
      </c>
      <c r="AT125" s="187" t="s">
        <v>176</v>
      </c>
      <c r="AU125" s="187" t="s">
        <v>81</v>
      </c>
      <c r="AY125" s="21" t="s">
        <v>174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21" t="s">
        <v>79</v>
      </c>
      <c r="BK125" s="188">
        <f>ROUND(I125*H125,2)</f>
        <v>0</v>
      </c>
      <c r="BL125" s="21" t="s">
        <v>111</v>
      </c>
      <c r="BM125" s="187" t="s">
        <v>2527</v>
      </c>
    </row>
    <row r="126" s="2" customFormat="1" ht="16.5" customHeight="1">
      <c r="A126" s="40"/>
      <c r="B126" s="175"/>
      <c r="C126" s="176" t="s">
        <v>576</v>
      </c>
      <c r="D126" s="176" t="s">
        <v>176</v>
      </c>
      <c r="E126" s="177" t="s">
        <v>2528</v>
      </c>
      <c r="F126" s="178" t="s">
        <v>2529</v>
      </c>
      <c r="G126" s="179" t="s">
        <v>3</v>
      </c>
      <c r="H126" s="180">
        <v>3</v>
      </c>
      <c r="I126" s="181"/>
      <c r="J126" s="182">
        <f>ROUND(I126*H126,2)</f>
        <v>0</v>
      </c>
      <c r="K126" s="178" t="s">
        <v>3</v>
      </c>
      <c r="L126" s="41"/>
      <c r="M126" s="183" t="s">
        <v>3</v>
      </c>
      <c r="N126" s="184" t="s">
        <v>43</v>
      </c>
      <c r="O126" s="74"/>
      <c r="P126" s="185">
        <f>O126*H126</f>
        <v>0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187" t="s">
        <v>111</v>
      </c>
      <c r="AT126" s="187" t="s">
        <v>176</v>
      </c>
      <c r="AU126" s="187" t="s">
        <v>81</v>
      </c>
      <c r="AY126" s="21" t="s">
        <v>174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21" t="s">
        <v>79</v>
      </c>
      <c r="BK126" s="188">
        <f>ROUND(I126*H126,2)</f>
        <v>0</v>
      </c>
      <c r="BL126" s="21" t="s">
        <v>111</v>
      </c>
      <c r="BM126" s="187" t="s">
        <v>2530</v>
      </c>
    </row>
    <row r="127" s="2" customFormat="1" ht="16.5" customHeight="1">
      <c r="A127" s="40"/>
      <c r="B127" s="175"/>
      <c r="C127" s="176" t="s">
        <v>581</v>
      </c>
      <c r="D127" s="176" t="s">
        <v>176</v>
      </c>
      <c r="E127" s="177" t="s">
        <v>2531</v>
      </c>
      <c r="F127" s="178" t="s">
        <v>2532</v>
      </c>
      <c r="G127" s="179" t="s">
        <v>3</v>
      </c>
      <c r="H127" s="180">
        <v>12</v>
      </c>
      <c r="I127" s="181"/>
      <c r="J127" s="182">
        <f>ROUND(I127*H127,2)</f>
        <v>0</v>
      </c>
      <c r="K127" s="178" t="s">
        <v>3</v>
      </c>
      <c r="L127" s="41"/>
      <c r="M127" s="183" t="s">
        <v>3</v>
      </c>
      <c r="N127" s="184" t="s">
        <v>43</v>
      </c>
      <c r="O127" s="74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187" t="s">
        <v>111</v>
      </c>
      <c r="AT127" s="187" t="s">
        <v>176</v>
      </c>
      <c r="AU127" s="187" t="s">
        <v>81</v>
      </c>
      <c r="AY127" s="21" t="s">
        <v>174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21" t="s">
        <v>79</v>
      </c>
      <c r="BK127" s="188">
        <f>ROUND(I127*H127,2)</f>
        <v>0</v>
      </c>
      <c r="BL127" s="21" t="s">
        <v>111</v>
      </c>
      <c r="BM127" s="187" t="s">
        <v>2533</v>
      </c>
    </row>
    <row r="128" s="2" customFormat="1" ht="16.5" customHeight="1">
      <c r="A128" s="40"/>
      <c r="B128" s="175"/>
      <c r="C128" s="176" t="s">
        <v>586</v>
      </c>
      <c r="D128" s="176" t="s">
        <v>176</v>
      </c>
      <c r="E128" s="177" t="s">
        <v>2534</v>
      </c>
      <c r="F128" s="178" t="s">
        <v>2535</v>
      </c>
      <c r="G128" s="179" t="s">
        <v>3</v>
      </c>
      <c r="H128" s="180">
        <v>12</v>
      </c>
      <c r="I128" s="181"/>
      <c r="J128" s="182">
        <f>ROUND(I128*H128,2)</f>
        <v>0</v>
      </c>
      <c r="K128" s="178" t="s">
        <v>3</v>
      </c>
      <c r="L128" s="41"/>
      <c r="M128" s="183" t="s">
        <v>3</v>
      </c>
      <c r="N128" s="184" t="s">
        <v>43</v>
      </c>
      <c r="O128" s="74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187" t="s">
        <v>111</v>
      </c>
      <c r="AT128" s="187" t="s">
        <v>176</v>
      </c>
      <c r="AU128" s="187" t="s">
        <v>81</v>
      </c>
      <c r="AY128" s="21" t="s">
        <v>174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21" t="s">
        <v>79</v>
      </c>
      <c r="BK128" s="188">
        <f>ROUND(I128*H128,2)</f>
        <v>0</v>
      </c>
      <c r="BL128" s="21" t="s">
        <v>111</v>
      </c>
      <c r="BM128" s="187" t="s">
        <v>2536</v>
      </c>
    </row>
    <row r="129" s="2" customFormat="1" ht="16.5" customHeight="1">
      <c r="A129" s="40"/>
      <c r="B129" s="175"/>
      <c r="C129" s="176" t="s">
        <v>594</v>
      </c>
      <c r="D129" s="176" t="s">
        <v>176</v>
      </c>
      <c r="E129" s="177" t="s">
        <v>2537</v>
      </c>
      <c r="F129" s="178" t="s">
        <v>2538</v>
      </c>
      <c r="G129" s="179" t="s">
        <v>3</v>
      </c>
      <c r="H129" s="180">
        <v>20</v>
      </c>
      <c r="I129" s="181"/>
      <c r="J129" s="182">
        <f>ROUND(I129*H129,2)</f>
        <v>0</v>
      </c>
      <c r="K129" s="178" t="s">
        <v>3</v>
      </c>
      <c r="L129" s="41"/>
      <c r="M129" s="183" t="s">
        <v>3</v>
      </c>
      <c r="N129" s="184" t="s">
        <v>43</v>
      </c>
      <c r="O129" s="74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187" t="s">
        <v>111</v>
      </c>
      <c r="AT129" s="187" t="s">
        <v>176</v>
      </c>
      <c r="AU129" s="187" t="s">
        <v>81</v>
      </c>
      <c r="AY129" s="21" t="s">
        <v>174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21" t="s">
        <v>79</v>
      </c>
      <c r="BK129" s="188">
        <f>ROUND(I129*H129,2)</f>
        <v>0</v>
      </c>
      <c r="BL129" s="21" t="s">
        <v>111</v>
      </c>
      <c r="BM129" s="187" t="s">
        <v>2539</v>
      </c>
    </row>
    <row r="130" s="2" customFormat="1" ht="16.5" customHeight="1">
      <c r="A130" s="40"/>
      <c r="B130" s="175"/>
      <c r="C130" s="176" t="s">
        <v>601</v>
      </c>
      <c r="D130" s="176" t="s">
        <v>176</v>
      </c>
      <c r="E130" s="177" t="s">
        <v>2540</v>
      </c>
      <c r="F130" s="178" t="s">
        <v>2541</v>
      </c>
      <c r="G130" s="179" t="s">
        <v>3</v>
      </c>
      <c r="H130" s="180">
        <v>5</v>
      </c>
      <c r="I130" s="181"/>
      <c r="J130" s="182">
        <f>ROUND(I130*H130,2)</f>
        <v>0</v>
      </c>
      <c r="K130" s="178" t="s">
        <v>3</v>
      </c>
      <c r="L130" s="41"/>
      <c r="M130" s="183" t="s">
        <v>3</v>
      </c>
      <c r="N130" s="184" t="s">
        <v>43</v>
      </c>
      <c r="O130" s="74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187" t="s">
        <v>111</v>
      </c>
      <c r="AT130" s="187" t="s">
        <v>176</v>
      </c>
      <c r="AU130" s="187" t="s">
        <v>81</v>
      </c>
      <c r="AY130" s="21" t="s">
        <v>174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21" t="s">
        <v>79</v>
      </c>
      <c r="BK130" s="188">
        <f>ROUND(I130*H130,2)</f>
        <v>0</v>
      </c>
      <c r="BL130" s="21" t="s">
        <v>111</v>
      </c>
      <c r="BM130" s="187" t="s">
        <v>2542</v>
      </c>
    </row>
    <row r="131" s="2" customFormat="1" ht="16.5" customHeight="1">
      <c r="A131" s="40"/>
      <c r="B131" s="175"/>
      <c r="C131" s="176" t="s">
        <v>607</v>
      </c>
      <c r="D131" s="176" t="s">
        <v>176</v>
      </c>
      <c r="E131" s="177" t="s">
        <v>2543</v>
      </c>
      <c r="F131" s="178" t="s">
        <v>2544</v>
      </c>
      <c r="G131" s="179" t="s">
        <v>3</v>
      </c>
      <c r="H131" s="180">
        <v>2</v>
      </c>
      <c r="I131" s="181"/>
      <c r="J131" s="182">
        <f>ROUND(I131*H131,2)</f>
        <v>0</v>
      </c>
      <c r="K131" s="178" t="s">
        <v>3</v>
      </c>
      <c r="L131" s="41"/>
      <c r="M131" s="183" t="s">
        <v>3</v>
      </c>
      <c r="N131" s="184" t="s">
        <v>43</v>
      </c>
      <c r="O131" s="74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187" t="s">
        <v>111</v>
      </c>
      <c r="AT131" s="187" t="s">
        <v>176</v>
      </c>
      <c r="AU131" s="187" t="s">
        <v>81</v>
      </c>
      <c r="AY131" s="21" t="s">
        <v>174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21" t="s">
        <v>79</v>
      </c>
      <c r="BK131" s="188">
        <f>ROUND(I131*H131,2)</f>
        <v>0</v>
      </c>
      <c r="BL131" s="21" t="s">
        <v>111</v>
      </c>
      <c r="BM131" s="187" t="s">
        <v>2545</v>
      </c>
    </row>
    <row r="132" s="2" customFormat="1" ht="16.5" customHeight="1">
      <c r="A132" s="40"/>
      <c r="B132" s="175"/>
      <c r="C132" s="176" t="s">
        <v>614</v>
      </c>
      <c r="D132" s="176" t="s">
        <v>176</v>
      </c>
      <c r="E132" s="177" t="s">
        <v>2546</v>
      </c>
      <c r="F132" s="178" t="s">
        <v>2547</v>
      </c>
      <c r="G132" s="179" t="s">
        <v>3</v>
      </c>
      <c r="H132" s="180">
        <v>6</v>
      </c>
      <c r="I132" s="181"/>
      <c r="J132" s="182">
        <f>ROUND(I132*H132,2)</f>
        <v>0</v>
      </c>
      <c r="K132" s="178" t="s">
        <v>3</v>
      </c>
      <c r="L132" s="41"/>
      <c r="M132" s="183" t="s">
        <v>3</v>
      </c>
      <c r="N132" s="184" t="s">
        <v>43</v>
      </c>
      <c r="O132" s="74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187" t="s">
        <v>111</v>
      </c>
      <c r="AT132" s="187" t="s">
        <v>176</v>
      </c>
      <c r="AU132" s="187" t="s">
        <v>81</v>
      </c>
      <c r="AY132" s="21" t="s">
        <v>174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21" t="s">
        <v>79</v>
      </c>
      <c r="BK132" s="188">
        <f>ROUND(I132*H132,2)</f>
        <v>0</v>
      </c>
      <c r="BL132" s="21" t="s">
        <v>111</v>
      </c>
      <c r="BM132" s="187" t="s">
        <v>2548</v>
      </c>
    </row>
    <row r="133" s="2" customFormat="1" ht="16.5" customHeight="1">
      <c r="A133" s="40"/>
      <c r="B133" s="175"/>
      <c r="C133" s="176" t="s">
        <v>621</v>
      </c>
      <c r="D133" s="176" t="s">
        <v>176</v>
      </c>
      <c r="E133" s="177" t="s">
        <v>2549</v>
      </c>
      <c r="F133" s="178" t="s">
        <v>2550</v>
      </c>
      <c r="G133" s="179" t="s">
        <v>3</v>
      </c>
      <c r="H133" s="180">
        <v>4</v>
      </c>
      <c r="I133" s="181"/>
      <c r="J133" s="182">
        <f>ROUND(I133*H133,2)</f>
        <v>0</v>
      </c>
      <c r="K133" s="178" t="s">
        <v>3</v>
      </c>
      <c r="L133" s="41"/>
      <c r="M133" s="183" t="s">
        <v>3</v>
      </c>
      <c r="N133" s="184" t="s">
        <v>43</v>
      </c>
      <c r="O133" s="74"/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187" t="s">
        <v>111</v>
      </c>
      <c r="AT133" s="187" t="s">
        <v>176</v>
      </c>
      <c r="AU133" s="187" t="s">
        <v>81</v>
      </c>
      <c r="AY133" s="21" t="s">
        <v>174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21" t="s">
        <v>79</v>
      </c>
      <c r="BK133" s="188">
        <f>ROUND(I133*H133,2)</f>
        <v>0</v>
      </c>
      <c r="BL133" s="21" t="s">
        <v>111</v>
      </c>
      <c r="BM133" s="187" t="s">
        <v>2551</v>
      </c>
    </row>
    <row r="134" s="2" customFormat="1" ht="16.5" customHeight="1">
      <c r="A134" s="40"/>
      <c r="B134" s="175"/>
      <c r="C134" s="176" t="s">
        <v>627</v>
      </c>
      <c r="D134" s="176" t="s">
        <v>176</v>
      </c>
      <c r="E134" s="177" t="s">
        <v>2552</v>
      </c>
      <c r="F134" s="178" t="s">
        <v>2553</v>
      </c>
      <c r="G134" s="179" t="s">
        <v>3</v>
      </c>
      <c r="H134" s="180">
        <v>4</v>
      </c>
      <c r="I134" s="181"/>
      <c r="J134" s="182">
        <f>ROUND(I134*H134,2)</f>
        <v>0</v>
      </c>
      <c r="K134" s="178" t="s">
        <v>3</v>
      </c>
      <c r="L134" s="41"/>
      <c r="M134" s="183" t="s">
        <v>3</v>
      </c>
      <c r="N134" s="184" t="s">
        <v>43</v>
      </c>
      <c r="O134" s="74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187" t="s">
        <v>111</v>
      </c>
      <c r="AT134" s="187" t="s">
        <v>176</v>
      </c>
      <c r="AU134" s="187" t="s">
        <v>81</v>
      </c>
      <c r="AY134" s="21" t="s">
        <v>174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21" t="s">
        <v>79</v>
      </c>
      <c r="BK134" s="188">
        <f>ROUND(I134*H134,2)</f>
        <v>0</v>
      </c>
      <c r="BL134" s="21" t="s">
        <v>111</v>
      </c>
      <c r="BM134" s="187" t="s">
        <v>2554</v>
      </c>
    </row>
    <row r="135" s="2" customFormat="1" ht="16.5" customHeight="1">
      <c r="A135" s="40"/>
      <c r="B135" s="175"/>
      <c r="C135" s="176" t="s">
        <v>633</v>
      </c>
      <c r="D135" s="176" t="s">
        <v>176</v>
      </c>
      <c r="E135" s="177" t="s">
        <v>2555</v>
      </c>
      <c r="F135" s="178" t="s">
        <v>2556</v>
      </c>
      <c r="G135" s="179" t="s">
        <v>3</v>
      </c>
      <c r="H135" s="180">
        <v>3</v>
      </c>
      <c r="I135" s="181"/>
      <c r="J135" s="182">
        <f>ROUND(I135*H135,2)</f>
        <v>0</v>
      </c>
      <c r="K135" s="178" t="s">
        <v>3</v>
      </c>
      <c r="L135" s="41"/>
      <c r="M135" s="183" t="s">
        <v>3</v>
      </c>
      <c r="N135" s="184" t="s">
        <v>43</v>
      </c>
      <c r="O135" s="74"/>
      <c r="P135" s="185">
        <f>O135*H135</f>
        <v>0</v>
      </c>
      <c r="Q135" s="185">
        <v>0</v>
      </c>
      <c r="R135" s="185">
        <f>Q135*H135</f>
        <v>0</v>
      </c>
      <c r="S135" s="185">
        <v>0</v>
      </c>
      <c r="T135" s="18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187" t="s">
        <v>111</v>
      </c>
      <c r="AT135" s="187" t="s">
        <v>176</v>
      </c>
      <c r="AU135" s="187" t="s">
        <v>81</v>
      </c>
      <c r="AY135" s="21" t="s">
        <v>174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21" t="s">
        <v>79</v>
      </c>
      <c r="BK135" s="188">
        <f>ROUND(I135*H135,2)</f>
        <v>0</v>
      </c>
      <c r="BL135" s="21" t="s">
        <v>111</v>
      </c>
      <c r="BM135" s="187" t="s">
        <v>2557</v>
      </c>
    </row>
    <row r="136" s="2" customFormat="1" ht="16.5" customHeight="1">
      <c r="A136" s="40"/>
      <c r="B136" s="175"/>
      <c r="C136" s="176" t="s">
        <v>638</v>
      </c>
      <c r="D136" s="176" t="s">
        <v>176</v>
      </c>
      <c r="E136" s="177" t="s">
        <v>2558</v>
      </c>
      <c r="F136" s="178" t="s">
        <v>2559</v>
      </c>
      <c r="G136" s="179" t="s">
        <v>3</v>
      </c>
      <c r="H136" s="180">
        <v>5</v>
      </c>
      <c r="I136" s="181"/>
      <c r="J136" s="182">
        <f>ROUND(I136*H136,2)</f>
        <v>0</v>
      </c>
      <c r="K136" s="178" t="s">
        <v>3</v>
      </c>
      <c r="L136" s="41"/>
      <c r="M136" s="183" t="s">
        <v>3</v>
      </c>
      <c r="N136" s="184" t="s">
        <v>43</v>
      </c>
      <c r="O136" s="74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187" t="s">
        <v>111</v>
      </c>
      <c r="AT136" s="187" t="s">
        <v>176</v>
      </c>
      <c r="AU136" s="187" t="s">
        <v>81</v>
      </c>
      <c r="AY136" s="21" t="s">
        <v>174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21" t="s">
        <v>79</v>
      </c>
      <c r="BK136" s="188">
        <f>ROUND(I136*H136,2)</f>
        <v>0</v>
      </c>
      <c r="BL136" s="21" t="s">
        <v>111</v>
      </c>
      <c r="BM136" s="187" t="s">
        <v>2560</v>
      </c>
    </row>
    <row r="137" s="2" customFormat="1" ht="16.5" customHeight="1">
      <c r="A137" s="40"/>
      <c r="B137" s="175"/>
      <c r="C137" s="176" t="s">
        <v>643</v>
      </c>
      <c r="D137" s="176" t="s">
        <v>176</v>
      </c>
      <c r="E137" s="177" t="s">
        <v>2561</v>
      </c>
      <c r="F137" s="178" t="s">
        <v>2562</v>
      </c>
      <c r="G137" s="179" t="s">
        <v>3</v>
      </c>
      <c r="H137" s="180">
        <v>5</v>
      </c>
      <c r="I137" s="181"/>
      <c r="J137" s="182">
        <f>ROUND(I137*H137,2)</f>
        <v>0</v>
      </c>
      <c r="K137" s="178" t="s">
        <v>3</v>
      </c>
      <c r="L137" s="41"/>
      <c r="M137" s="183" t="s">
        <v>3</v>
      </c>
      <c r="N137" s="184" t="s">
        <v>43</v>
      </c>
      <c r="O137" s="74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187" t="s">
        <v>111</v>
      </c>
      <c r="AT137" s="187" t="s">
        <v>176</v>
      </c>
      <c r="AU137" s="187" t="s">
        <v>81</v>
      </c>
      <c r="AY137" s="21" t="s">
        <v>174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21" t="s">
        <v>79</v>
      </c>
      <c r="BK137" s="188">
        <f>ROUND(I137*H137,2)</f>
        <v>0</v>
      </c>
      <c r="BL137" s="21" t="s">
        <v>111</v>
      </c>
      <c r="BM137" s="187" t="s">
        <v>2563</v>
      </c>
    </row>
    <row r="138" s="2" customFormat="1" ht="16.5" customHeight="1">
      <c r="A138" s="40"/>
      <c r="B138" s="175"/>
      <c r="C138" s="176" t="s">
        <v>652</v>
      </c>
      <c r="D138" s="176" t="s">
        <v>176</v>
      </c>
      <c r="E138" s="177" t="s">
        <v>2564</v>
      </c>
      <c r="F138" s="178" t="s">
        <v>2565</v>
      </c>
      <c r="G138" s="179" t="s">
        <v>3</v>
      </c>
      <c r="H138" s="180">
        <v>4</v>
      </c>
      <c r="I138" s="181"/>
      <c r="J138" s="182">
        <f>ROUND(I138*H138,2)</f>
        <v>0</v>
      </c>
      <c r="K138" s="178" t="s">
        <v>3</v>
      </c>
      <c r="L138" s="41"/>
      <c r="M138" s="183" t="s">
        <v>3</v>
      </c>
      <c r="N138" s="184" t="s">
        <v>43</v>
      </c>
      <c r="O138" s="74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187" t="s">
        <v>111</v>
      </c>
      <c r="AT138" s="187" t="s">
        <v>176</v>
      </c>
      <c r="AU138" s="187" t="s">
        <v>81</v>
      </c>
      <c r="AY138" s="21" t="s">
        <v>174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21" t="s">
        <v>79</v>
      </c>
      <c r="BK138" s="188">
        <f>ROUND(I138*H138,2)</f>
        <v>0</v>
      </c>
      <c r="BL138" s="21" t="s">
        <v>111</v>
      </c>
      <c r="BM138" s="187" t="s">
        <v>2566</v>
      </c>
    </row>
    <row r="139" s="2" customFormat="1" ht="16.5" customHeight="1">
      <c r="A139" s="40"/>
      <c r="B139" s="175"/>
      <c r="C139" s="176" t="s">
        <v>658</v>
      </c>
      <c r="D139" s="176" t="s">
        <v>176</v>
      </c>
      <c r="E139" s="177" t="s">
        <v>2567</v>
      </c>
      <c r="F139" s="178" t="s">
        <v>2568</v>
      </c>
      <c r="G139" s="179" t="s">
        <v>3</v>
      </c>
      <c r="H139" s="180">
        <v>8</v>
      </c>
      <c r="I139" s="181"/>
      <c r="J139" s="182">
        <f>ROUND(I139*H139,2)</f>
        <v>0</v>
      </c>
      <c r="K139" s="178" t="s">
        <v>3</v>
      </c>
      <c r="L139" s="41"/>
      <c r="M139" s="183" t="s">
        <v>3</v>
      </c>
      <c r="N139" s="184" t="s">
        <v>43</v>
      </c>
      <c r="O139" s="74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187" t="s">
        <v>111</v>
      </c>
      <c r="AT139" s="187" t="s">
        <v>176</v>
      </c>
      <c r="AU139" s="187" t="s">
        <v>81</v>
      </c>
      <c r="AY139" s="21" t="s">
        <v>174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21" t="s">
        <v>79</v>
      </c>
      <c r="BK139" s="188">
        <f>ROUND(I139*H139,2)</f>
        <v>0</v>
      </c>
      <c r="BL139" s="21" t="s">
        <v>111</v>
      </c>
      <c r="BM139" s="187" t="s">
        <v>2569</v>
      </c>
    </row>
    <row r="140" s="2" customFormat="1" ht="16.5" customHeight="1">
      <c r="A140" s="40"/>
      <c r="B140" s="175"/>
      <c r="C140" s="176" t="s">
        <v>663</v>
      </c>
      <c r="D140" s="176" t="s">
        <v>176</v>
      </c>
      <c r="E140" s="177" t="s">
        <v>2570</v>
      </c>
      <c r="F140" s="178" t="s">
        <v>2571</v>
      </c>
      <c r="G140" s="179" t="s">
        <v>3</v>
      </c>
      <c r="H140" s="180">
        <v>10</v>
      </c>
      <c r="I140" s="181"/>
      <c r="J140" s="182">
        <f>ROUND(I140*H140,2)</f>
        <v>0</v>
      </c>
      <c r="K140" s="178" t="s">
        <v>3</v>
      </c>
      <c r="L140" s="41"/>
      <c r="M140" s="183" t="s">
        <v>3</v>
      </c>
      <c r="N140" s="184" t="s">
        <v>43</v>
      </c>
      <c r="O140" s="74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187" t="s">
        <v>111</v>
      </c>
      <c r="AT140" s="187" t="s">
        <v>176</v>
      </c>
      <c r="AU140" s="187" t="s">
        <v>81</v>
      </c>
      <c r="AY140" s="21" t="s">
        <v>174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21" t="s">
        <v>79</v>
      </c>
      <c r="BK140" s="188">
        <f>ROUND(I140*H140,2)</f>
        <v>0</v>
      </c>
      <c r="BL140" s="21" t="s">
        <v>111</v>
      </c>
      <c r="BM140" s="187" t="s">
        <v>2572</v>
      </c>
    </row>
    <row r="141" s="2" customFormat="1" ht="16.5" customHeight="1">
      <c r="A141" s="40"/>
      <c r="B141" s="175"/>
      <c r="C141" s="176" t="s">
        <v>669</v>
      </c>
      <c r="D141" s="176" t="s">
        <v>176</v>
      </c>
      <c r="E141" s="177" t="s">
        <v>2573</v>
      </c>
      <c r="F141" s="178" t="s">
        <v>2574</v>
      </c>
      <c r="G141" s="179" t="s">
        <v>3</v>
      </c>
      <c r="H141" s="180">
        <v>4</v>
      </c>
      <c r="I141" s="181"/>
      <c r="J141" s="182">
        <f>ROUND(I141*H141,2)</f>
        <v>0</v>
      </c>
      <c r="K141" s="178" t="s">
        <v>3</v>
      </c>
      <c r="L141" s="41"/>
      <c r="M141" s="183" t="s">
        <v>3</v>
      </c>
      <c r="N141" s="184" t="s">
        <v>43</v>
      </c>
      <c r="O141" s="74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187" t="s">
        <v>111</v>
      </c>
      <c r="AT141" s="187" t="s">
        <v>176</v>
      </c>
      <c r="AU141" s="187" t="s">
        <v>81</v>
      </c>
      <c r="AY141" s="21" t="s">
        <v>174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21" t="s">
        <v>79</v>
      </c>
      <c r="BK141" s="188">
        <f>ROUND(I141*H141,2)</f>
        <v>0</v>
      </c>
      <c r="BL141" s="21" t="s">
        <v>111</v>
      </c>
      <c r="BM141" s="187" t="s">
        <v>2575</v>
      </c>
    </row>
    <row r="142" s="2" customFormat="1" ht="16.5" customHeight="1">
      <c r="A142" s="40"/>
      <c r="B142" s="175"/>
      <c r="C142" s="176" t="s">
        <v>674</v>
      </c>
      <c r="D142" s="176" t="s">
        <v>176</v>
      </c>
      <c r="E142" s="177" t="s">
        <v>2576</v>
      </c>
      <c r="F142" s="178" t="s">
        <v>2577</v>
      </c>
      <c r="G142" s="179" t="s">
        <v>3</v>
      </c>
      <c r="H142" s="180">
        <v>1</v>
      </c>
      <c r="I142" s="181"/>
      <c r="J142" s="182">
        <f>ROUND(I142*H142,2)</f>
        <v>0</v>
      </c>
      <c r="K142" s="178" t="s">
        <v>3</v>
      </c>
      <c r="L142" s="41"/>
      <c r="M142" s="183" t="s">
        <v>3</v>
      </c>
      <c r="N142" s="184" t="s">
        <v>43</v>
      </c>
      <c r="O142" s="74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187" t="s">
        <v>111</v>
      </c>
      <c r="AT142" s="187" t="s">
        <v>176</v>
      </c>
      <c r="AU142" s="187" t="s">
        <v>81</v>
      </c>
      <c r="AY142" s="21" t="s">
        <v>174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21" t="s">
        <v>79</v>
      </c>
      <c r="BK142" s="188">
        <f>ROUND(I142*H142,2)</f>
        <v>0</v>
      </c>
      <c r="BL142" s="21" t="s">
        <v>111</v>
      </c>
      <c r="BM142" s="187" t="s">
        <v>2578</v>
      </c>
    </row>
    <row r="143" s="2" customFormat="1" ht="16.5" customHeight="1">
      <c r="A143" s="40"/>
      <c r="B143" s="175"/>
      <c r="C143" s="176" t="s">
        <v>678</v>
      </c>
      <c r="D143" s="176" t="s">
        <v>176</v>
      </c>
      <c r="E143" s="177" t="s">
        <v>2579</v>
      </c>
      <c r="F143" s="178" t="s">
        <v>2580</v>
      </c>
      <c r="G143" s="179" t="s">
        <v>3</v>
      </c>
      <c r="H143" s="180">
        <v>4</v>
      </c>
      <c r="I143" s="181"/>
      <c r="J143" s="182">
        <f>ROUND(I143*H143,2)</f>
        <v>0</v>
      </c>
      <c r="K143" s="178" t="s">
        <v>3</v>
      </c>
      <c r="L143" s="41"/>
      <c r="M143" s="183" t="s">
        <v>3</v>
      </c>
      <c r="N143" s="184" t="s">
        <v>43</v>
      </c>
      <c r="O143" s="74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187" t="s">
        <v>111</v>
      </c>
      <c r="AT143" s="187" t="s">
        <v>176</v>
      </c>
      <c r="AU143" s="187" t="s">
        <v>81</v>
      </c>
      <c r="AY143" s="21" t="s">
        <v>174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21" t="s">
        <v>79</v>
      </c>
      <c r="BK143" s="188">
        <f>ROUND(I143*H143,2)</f>
        <v>0</v>
      </c>
      <c r="BL143" s="21" t="s">
        <v>111</v>
      </c>
      <c r="BM143" s="187" t="s">
        <v>2581</v>
      </c>
    </row>
    <row r="144" s="2" customFormat="1" ht="16.5" customHeight="1">
      <c r="A144" s="40"/>
      <c r="B144" s="175"/>
      <c r="C144" s="176" t="s">
        <v>682</v>
      </c>
      <c r="D144" s="176" t="s">
        <v>176</v>
      </c>
      <c r="E144" s="177" t="s">
        <v>2582</v>
      </c>
      <c r="F144" s="178" t="s">
        <v>2583</v>
      </c>
      <c r="G144" s="179" t="s">
        <v>3</v>
      </c>
      <c r="H144" s="180">
        <v>2</v>
      </c>
      <c r="I144" s="181"/>
      <c r="J144" s="182">
        <f>ROUND(I144*H144,2)</f>
        <v>0</v>
      </c>
      <c r="K144" s="178" t="s">
        <v>3</v>
      </c>
      <c r="L144" s="41"/>
      <c r="M144" s="183" t="s">
        <v>3</v>
      </c>
      <c r="N144" s="184" t="s">
        <v>43</v>
      </c>
      <c r="O144" s="74"/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187" t="s">
        <v>111</v>
      </c>
      <c r="AT144" s="187" t="s">
        <v>176</v>
      </c>
      <c r="AU144" s="187" t="s">
        <v>81</v>
      </c>
      <c r="AY144" s="21" t="s">
        <v>174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21" t="s">
        <v>79</v>
      </c>
      <c r="BK144" s="188">
        <f>ROUND(I144*H144,2)</f>
        <v>0</v>
      </c>
      <c r="BL144" s="21" t="s">
        <v>111</v>
      </c>
      <c r="BM144" s="187" t="s">
        <v>2584</v>
      </c>
    </row>
    <row r="145" s="2" customFormat="1" ht="16.5" customHeight="1">
      <c r="A145" s="40"/>
      <c r="B145" s="175"/>
      <c r="C145" s="176" t="s">
        <v>686</v>
      </c>
      <c r="D145" s="176" t="s">
        <v>176</v>
      </c>
      <c r="E145" s="177" t="s">
        <v>2585</v>
      </c>
      <c r="F145" s="178" t="s">
        <v>2586</v>
      </c>
      <c r="G145" s="179" t="s">
        <v>3</v>
      </c>
      <c r="H145" s="180">
        <v>96</v>
      </c>
      <c r="I145" s="181"/>
      <c r="J145" s="182">
        <f>ROUND(I145*H145,2)</f>
        <v>0</v>
      </c>
      <c r="K145" s="178" t="s">
        <v>3</v>
      </c>
      <c r="L145" s="41"/>
      <c r="M145" s="183" t="s">
        <v>3</v>
      </c>
      <c r="N145" s="184" t="s">
        <v>43</v>
      </c>
      <c r="O145" s="74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187" t="s">
        <v>111</v>
      </c>
      <c r="AT145" s="187" t="s">
        <v>176</v>
      </c>
      <c r="AU145" s="187" t="s">
        <v>81</v>
      </c>
      <c r="AY145" s="21" t="s">
        <v>174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21" t="s">
        <v>79</v>
      </c>
      <c r="BK145" s="188">
        <f>ROUND(I145*H145,2)</f>
        <v>0</v>
      </c>
      <c r="BL145" s="21" t="s">
        <v>111</v>
      </c>
      <c r="BM145" s="187" t="s">
        <v>2587</v>
      </c>
    </row>
    <row r="146" s="2" customFormat="1" ht="16.5" customHeight="1">
      <c r="A146" s="40"/>
      <c r="B146" s="175"/>
      <c r="C146" s="176" t="s">
        <v>690</v>
      </c>
      <c r="D146" s="176" t="s">
        <v>176</v>
      </c>
      <c r="E146" s="177" t="s">
        <v>2588</v>
      </c>
      <c r="F146" s="178" t="s">
        <v>2589</v>
      </c>
      <c r="G146" s="179" t="s">
        <v>3</v>
      </c>
      <c r="H146" s="180">
        <v>65</v>
      </c>
      <c r="I146" s="181"/>
      <c r="J146" s="182">
        <f>ROUND(I146*H146,2)</f>
        <v>0</v>
      </c>
      <c r="K146" s="178" t="s">
        <v>3</v>
      </c>
      <c r="L146" s="41"/>
      <c r="M146" s="183" t="s">
        <v>3</v>
      </c>
      <c r="N146" s="184" t="s">
        <v>43</v>
      </c>
      <c r="O146" s="74"/>
      <c r="P146" s="185">
        <f>O146*H146</f>
        <v>0</v>
      </c>
      <c r="Q146" s="185">
        <v>0</v>
      </c>
      <c r="R146" s="185">
        <f>Q146*H146</f>
        <v>0</v>
      </c>
      <c r="S146" s="185">
        <v>0</v>
      </c>
      <c r="T146" s="18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187" t="s">
        <v>111</v>
      </c>
      <c r="AT146" s="187" t="s">
        <v>176</v>
      </c>
      <c r="AU146" s="187" t="s">
        <v>81</v>
      </c>
      <c r="AY146" s="21" t="s">
        <v>174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21" t="s">
        <v>79</v>
      </c>
      <c r="BK146" s="188">
        <f>ROUND(I146*H146,2)</f>
        <v>0</v>
      </c>
      <c r="BL146" s="21" t="s">
        <v>111</v>
      </c>
      <c r="BM146" s="187" t="s">
        <v>2590</v>
      </c>
    </row>
    <row r="147" s="2" customFormat="1" ht="16.5" customHeight="1">
      <c r="A147" s="40"/>
      <c r="B147" s="175"/>
      <c r="C147" s="176" t="s">
        <v>696</v>
      </c>
      <c r="D147" s="176" t="s">
        <v>176</v>
      </c>
      <c r="E147" s="177" t="s">
        <v>2591</v>
      </c>
      <c r="F147" s="178" t="s">
        <v>2592</v>
      </c>
      <c r="G147" s="179" t="s">
        <v>3</v>
      </c>
      <c r="H147" s="180">
        <v>48</v>
      </c>
      <c r="I147" s="181"/>
      <c r="J147" s="182">
        <f>ROUND(I147*H147,2)</f>
        <v>0</v>
      </c>
      <c r="K147" s="178" t="s">
        <v>3</v>
      </c>
      <c r="L147" s="41"/>
      <c r="M147" s="183" t="s">
        <v>3</v>
      </c>
      <c r="N147" s="184" t="s">
        <v>43</v>
      </c>
      <c r="O147" s="74"/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187" t="s">
        <v>111</v>
      </c>
      <c r="AT147" s="187" t="s">
        <v>176</v>
      </c>
      <c r="AU147" s="187" t="s">
        <v>81</v>
      </c>
      <c r="AY147" s="21" t="s">
        <v>174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21" t="s">
        <v>79</v>
      </c>
      <c r="BK147" s="188">
        <f>ROUND(I147*H147,2)</f>
        <v>0</v>
      </c>
      <c r="BL147" s="21" t="s">
        <v>111</v>
      </c>
      <c r="BM147" s="187" t="s">
        <v>2593</v>
      </c>
    </row>
    <row r="148" s="2" customFormat="1" ht="16.5" customHeight="1">
      <c r="A148" s="40"/>
      <c r="B148" s="175"/>
      <c r="C148" s="176" t="s">
        <v>701</v>
      </c>
      <c r="D148" s="176" t="s">
        <v>176</v>
      </c>
      <c r="E148" s="177" t="s">
        <v>2594</v>
      </c>
      <c r="F148" s="178" t="s">
        <v>2595</v>
      </c>
      <c r="G148" s="179" t="s">
        <v>3</v>
      </c>
      <c r="H148" s="180">
        <v>24</v>
      </c>
      <c r="I148" s="181"/>
      <c r="J148" s="182">
        <f>ROUND(I148*H148,2)</f>
        <v>0</v>
      </c>
      <c r="K148" s="178" t="s">
        <v>3</v>
      </c>
      <c r="L148" s="41"/>
      <c r="M148" s="183" t="s">
        <v>3</v>
      </c>
      <c r="N148" s="184" t="s">
        <v>43</v>
      </c>
      <c r="O148" s="74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187" t="s">
        <v>111</v>
      </c>
      <c r="AT148" s="187" t="s">
        <v>176</v>
      </c>
      <c r="AU148" s="187" t="s">
        <v>81</v>
      </c>
      <c r="AY148" s="21" t="s">
        <v>174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21" t="s">
        <v>79</v>
      </c>
      <c r="BK148" s="188">
        <f>ROUND(I148*H148,2)</f>
        <v>0</v>
      </c>
      <c r="BL148" s="21" t="s">
        <v>111</v>
      </c>
      <c r="BM148" s="187" t="s">
        <v>2596</v>
      </c>
    </row>
    <row r="149" s="2" customFormat="1" ht="16.5" customHeight="1">
      <c r="A149" s="40"/>
      <c r="B149" s="175"/>
      <c r="C149" s="176" t="s">
        <v>705</v>
      </c>
      <c r="D149" s="176" t="s">
        <v>176</v>
      </c>
      <c r="E149" s="177" t="s">
        <v>2597</v>
      </c>
      <c r="F149" s="178" t="s">
        <v>2598</v>
      </c>
      <c r="G149" s="179" t="s">
        <v>3</v>
      </c>
      <c r="H149" s="180">
        <v>11</v>
      </c>
      <c r="I149" s="181"/>
      <c r="J149" s="182">
        <f>ROUND(I149*H149,2)</f>
        <v>0</v>
      </c>
      <c r="K149" s="178" t="s">
        <v>3</v>
      </c>
      <c r="L149" s="41"/>
      <c r="M149" s="183" t="s">
        <v>3</v>
      </c>
      <c r="N149" s="184" t="s">
        <v>43</v>
      </c>
      <c r="O149" s="74"/>
      <c r="P149" s="185">
        <f>O149*H149</f>
        <v>0</v>
      </c>
      <c r="Q149" s="185">
        <v>0</v>
      </c>
      <c r="R149" s="185">
        <f>Q149*H149</f>
        <v>0</v>
      </c>
      <c r="S149" s="185">
        <v>0</v>
      </c>
      <c r="T149" s="18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187" t="s">
        <v>111</v>
      </c>
      <c r="AT149" s="187" t="s">
        <v>176</v>
      </c>
      <c r="AU149" s="187" t="s">
        <v>81</v>
      </c>
      <c r="AY149" s="21" t="s">
        <v>174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21" t="s">
        <v>79</v>
      </c>
      <c r="BK149" s="188">
        <f>ROUND(I149*H149,2)</f>
        <v>0</v>
      </c>
      <c r="BL149" s="21" t="s">
        <v>111</v>
      </c>
      <c r="BM149" s="187" t="s">
        <v>2599</v>
      </c>
    </row>
    <row r="150" s="2" customFormat="1" ht="16.5" customHeight="1">
      <c r="A150" s="40"/>
      <c r="B150" s="175"/>
      <c r="C150" s="176" t="s">
        <v>709</v>
      </c>
      <c r="D150" s="176" t="s">
        <v>176</v>
      </c>
      <c r="E150" s="177" t="s">
        <v>2600</v>
      </c>
      <c r="F150" s="178" t="s">
        <v>2601</v>
      </c>
      <c r="G150" s="179" t="s">
        <v>3</v>
      </c>
      <c r="H150" s="180">
        <v>2</v>
      </c>
      <c r="I150" s="181"/>
      <c r="J150" s="182">
        <f>ROUND(I150*H150,2)</f>
        <v>0</v>
      </c>
      <c r="K150" s="178" t="s">
        <v>3</v>
      </c>
      <c r="L150" s="41"/>
      <c r="M150" s="183" t="s">
        <v>3</v>
      </c>
      <c r="N150" s="184" t="s">
        <v>43</v>
      </c>
      <c r="O150" s="74"/>
      <c r="P150" s="185">
        <f>O150*H150</f>
        <v>0</v>
      </c>
      <c r="Q150" s="185">
        <v>0</v>
      </c>
      <c r="R150" s="185">
        <f>Q150*H150</f>
        <v>0</v>
      </c>
      <c r="S150" s="185">
        <v>0</v>
      </c>
      <c r="T150" s="18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187" t="s">
        <v>111</v>
      </c>
      <c r="AT150" s="187" t="s">
        <v>176</v>
      </c>
      <c r="AU150" s="187" t="s">
        <v>81</v>
      </c>
      <c r="AY150" s="21" t="s">
        <v>174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21" t="s">
        <v>79</v>
      </c>
      <c r="BK150" s="188">
        <f>ROUND(I150*H150,2)</f>
        <v>0</v>
      </c>
      <c r="BL150" s="21" t="s">
        <v>111</v>
      </c>
      <c r="BM150" s="187" t="s">
        <v>2602</v>
      </c>
    </row>
    <row r="151" s="2" customFormat="1" ht="16.5" customHeight="1">
      <c r="A151" s="40"/>
      <c r="B151" s="175"/>
      <c r="C151" s="176" t="s">
        <v>713</v>
      </c>
      <c r="D151" s="176" t="s">
        <v>176</v>
      </c>
      <c r="E151" s="177" t="s">
        <v>2603</v>
      </c>
      <c r="F151" s="178" t="s">
        <v>2604</v>
      </c>
      <c r="G151" s="179" t="s">
        <v>3</v>
      </c>
      <c r="H151" s="180">
        <v>4</v>
      </c>
      <c r="I151" s="181"/>
      <c r="J151" s="182">
        <f>ROUND(I151*H151,2)</f>
        <v>0</v>
      </c>
      <c r="K151" s="178" t="s">
        <v>3</v>
      </c>
      <c r="L151" s="41"/>
      <c r="M151" s="183" t="s">
        <v>3</v>
      </c>
      <c r="N151" s="184" t="s">
        <v>43</v>
      </c>
      <c r="O151" s="74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187" t="s">
        <v>111</v>
      </c>
      <c r="AT151" s="187" t="s">
        <v>176</v>
      </c>
      <c r="AU151" s="187" t="s">
        <v>81</v>
      </c>
      <c r="AY151" s="21" t="s">
        <v>174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21" t="s">
        <v>79</v>
      </c>
      <c r="BK151" s="188">
        <f>ROUND(I151*H151,2)</f>
        <v>0</v>
      </c>
      <c r="BL151" s="21" t="s">
        <v>111</v>
      </c>
      <c r="BM151" s="187" t="s">
        <v>2605</v>
      </c>
    </row>
    <row r="152" s="2" customFormat="1" ht="16.5" customHeight="1">
      <c r="A152" s="40"/>
      <c r="B152" s="175"/>
      <c r="C152" s="176" t="s">
        <v>718</v>
      </c>
      <c r="D152" s="176" t="s">
        <v>176</v>
      </c>
      <c r="E152" s="177" t="s">
        <v>2606</v>
      </c>
      <c r="F152" s="178" t="s">
        <v>2607</v>
      </c>
      <c r="G152" s="179" t="s">
        <v>3</v>
      </c>
      <c r="H152" s="180">
        <v>1</v>
      </c>
      <c r="I152" s="181"/>
      <c r="J152" s="182">
        <f>ROUND(I152*H152,2)</f>
        <v>0</v>
      </c>
      <c r="K152" s="178" t="s">
        <v>3</v>
      </c>
      <c r="L152" s="41"/>
      <c r="M152" s="183" t="s">
        <v>3</v>
      </c>
      <c r="N152" s="184" t="s">
        <v>43</v>
      </c>
      <c r="O152" s="74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187" t="s">
        <v>111</v>
      </c>
      <c r="AT152" s="187" t="s">
        <v>176</v>
      </c>
      <c r="AU152" s="187" t="s">
        <v>81</v>
      </c>
      <c r="AY152" s="21" t="s">
        <v>174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21" t="s">
        <v>79</v>
      </c>
      <c r="BK152" s="188">
        <f>ROUND(I152*H152,2)</f>
        <v>0</v>
      </c>
      <c r="BL152" s="21" t="s">
        <v>111</v>
      </c>
      <c r="BM152" s="187" t="s">
        <v>2608</v>
      </c>
    </row>
    <row r="153" s="2" customFormat="1" ht="16.5" customHeight="1">
      <c r="A153" s="40"/>
      <c r="B153" s="175"/>
      <c r="C153" s="176" t="s">
        <v>722</v>
      </c>
      <c r="D153" s="176" t="s">
        <v>176</v>
      </c>
      <c r="E153" s="177" t="s">
        <v>2609</v>
      </c>
      <c r="F153" s="178" t="s">
        <v>2610</v>
      </c>
      <c r="G153" s="179" t="s">
        <v>3</v>
      </c>
      <c r="H153" s="180">
        <v>1</v>
      </c>
      <c r="I153" s="181"/>
      <c r="J153" s="182">
        <f>ROUND(I153*H153,2)</f>
        <v>0</v>
      </c>
      <c r="K153" s="178" t="s">
        <v>3</v>
      </c>
      <c r="L153" s="41"/>
      <c r="M153" s="183" t="s">
        <v>3</v>
      </c>
      <c r="N153" s="184" t="s">
        <v>43</v>
      </c>
      <c r="O153" s="74"/>
      <c r="P153" s="185">
        <f>O153*H153</f>
        <v>0</v>
      </c>
      <c r="Q153" s="185">
        <v>0</v>
      </c>
      <c r="R153" s="185">
        <f>Q153*H153</f>
        <v>0</v>
      </c>
      <c r="S153" s="185">
        <v>0</v>
      </c>
      <c r="T153" s="18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187" t="s">
        <v>111</v>
      </c>
      <c r="AT153" s="187" t="s">
        <v>176</v>
      </c>
      <c r="AU153" s="187" t="s">
        <v>81</v>
      </c>
      <c r="AY153" s="21" t="s">
        <v>174</v>
      </c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21" t="s">
        <v>79</v>
      </c>
      <c r="BK153" s="188">
        <f>ROUND(I153*H153,2)</f>
        <v>0</v>
      </c>
      <c r="BL153" s="21" t="s">
        <v>111</v>
      </c>
      <c r="BM153" s="187" t="s">
        <v>2611</v>
      </c>
    </row>
    <row r="154" s="2" customFormat="1" ht="16.5" customHeight="1">
      <c r="A154" s="40"/>
      <c r="B154" s="175"/>
      <c r="C154" s="176" t="s">
        <v>727</v>
      </c>
      <c r="D154" s="176" t="s">
        <v>176</v>
      </c>
      <c r="E154" s="177" t="s">
        <v>2612</v>
      </c>
      <c r="F154" s="178" t="s">
        <v>2613</v>
      </c>
      <c r="G154" s="179" t="s">
        <v>3</v>
      </c>
      <c r="H154" s="180">
        <v>2</v>
      </c>
      <c r="I154" s="181"/>
      <c r="J154" s="182">
        <f>ROUND(I154*H154,2)</f>
        <v>0</v>
      </c>
      <c r="K154" s="178" t="s">
        <v>3</v>
      </c>
      <c r="L154" s="41"/>
      <c r="M154" s="183" t="s">
        <v>3</v>
      </c>
      <c r="N154" s="184" t="s">
        <v>43</v>
      </c>
      <c r="O154" s="74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187" t="s">
        <v>111</v>
      </c>
      <c r="AT154" s="187" t="s">
        <v>176</v>
      </c>
      <c r="AU154" s="187" t="s">
        <v>81</v>
      </c>
      <c r="AY154" s="21" t="s">
        <v>174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21" t="s">
        <v>79</v>
      </c>
      <c r="BK154" s="188">
        <f>ROUND(I154*H154,2)</f>
        <v>0</v>
      </c>
      <c r="BL154" s="21" t="s">
        <v>111</v>
      </c>
      <c r="BM154" s="187" t="s">
        <v>2614</v>
      </c>
    </row>
    <row r="155" s="2" customFormat="1" ht="16.5" customHeight="1">
      <c r="A155" s="40"/>
      <c r="B155" s="175"/>
      <c r="C155" s="176" t="s">
        <v>736</v>
      </c>
      <c r="D155" s="176" t="s">
        <v>176</v>
      </c>
      <c r="E155" s="177" t="s">
        <v>2615</v>
      </c>
      <c r="F155" s="178" t="s">
        <v>2616</v>
      </c>
      <c r="G155" s="179" t="s">
        <v>3</v>
      </c>
      <c r="H155" s="180">
        <v>70</v>
      </c>
      <c r="I155" s="181"/>
      <c r="J155" s="182">
        <f>ROUND(I155*H155,2)</f>
        <v>0</v>
      </c>
      <c r="K155" s="178" t="s">
        <v>3</v>
      </c>
      <c r="L155" s="41"/>
      <c r="M155" s="183" t="s">
        <v>3</v>
      </c>
      <c r="N155" s="184" t="s">
        <v>43</v>
      </c>
      <c r="O155" s="74"/>
      <c r="P155" s="185">
        <f>O155*H155</f>
        <v>0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187" t="s">
        <v>111</v>
      </c>
      <c r="AT155" s="187" t="s">
        <v>176</v>
      </c>
      <c r="AU155" s="187" t="s">
        <v>81</v>
      </c>
      <c r="AY155" s="21" t="s">
        <v>174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21" t="s">
        <v>79</v>
      </c>
      <c r="BK155" s="188">
        <f>ROUND(I155*H155,2)</f>
        <v>0</v>
      </c>
      <c r="BL155" s="21" t="s">
        <v>111</v>
      </c>
      <c r="BM155" s="187" t="s">
        <v>2617</v>
      </c>
    </row>
    <row r="156" s="2" customFormat="1" ht="16.5" customHeight="1">
      <c r="A156" s="40"/>
      <c r="B156" s="175"/>
      <c r="C156" s="176" t="s">
        <v>744</v>
      </c>
      <c r="D156" s="176" t="s">
        <v>176</v>
      </c>
      <c r="E156" s="177" t="s">
        <v>2618</v>
      </c>
      <c r="F156" s="178" t="s">
        <v>2619</v>
      </c>
      <c r="G156" s="179" t="s">
        <v>3</v>
      </c>
      <c r="H156" s="180">
        <v>7</v>
      </c>
      <c r="I156" s="181"/>
      <c r="J156" s="182">
        <f>ROUND(I156*H156,2)</f>
        <v>0</v>
      </c>
      <c r="K156" s="178" t="s">
        <v>3</v>
      </c>
      <c r="L156" s="41"/>
      <c r="M156" s="183" t="s">
        <v>3</v>
      </c>
      <c r="N156" s="184" t="s">
        <v>43</v>
      </c>
      <c r="O156" s="74"/>
      <c r="P156" s="185">
        <f>O156*H156</f>
        <v>0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187" t="s">
        <v>111</v>
      </c>
      <c r="AT156" s="187" t="s">
        <v>176</v>
      </c>
      <c r="AU156" s="187" t="s">
        <v>81</v>
      </c>
      <c r="AY156" s="21" t="s">
        <v>174</v>
      </c>
      <c r="BE156" s="188">
        <f>IF(N156="základní",J156,0)</f>
        <v>0</v>
      </c>
      <c r="BF156" s="188">
        <f>IF(N156="snížená",J156,0)</f>
        <v>0</v>
      </c>
      <c r="BG156" s="188">
        <f>IF(N156="zákl. přenesená",J156,0)</f>
        <v>0</v>
      </c>
      <c r="BH156" s="188">
        <f>IF(N156="sníž. přenesená",J156,0)</f>
        <v>0</v>
      </c>
      <c r="BI156" s="188">
        <f>IF(N156="nulová",J156,0)</f>
        <v>0</v>
      </c>
      <c r="BJ156" s="21" t="s">
        <v>79</v>
      </c>
      <c r="BK156" s="188">
        <f>ROUND(I156*H156,2)</f>
        <v>0</v>
      </c>
      <c r="BL156" s="21" t="s">
        <v>111</v>
      </c>
      <c r="BM156" s="187" t="s">
        <v>2620</v>
      </c>
    </row>
    <row r="157" s="2" customFormat="1" ht="16.5" customHeight="1">
      <c r="A157" s="40"/>
      <c r="B157" s="175"/>
      <c r="C157" s="176" t="s">
        <v>748</v>
      </c>
      <c r="D157" s="176" t="s">
        <v>176</v>
      </c>
      <c r="E157" s="177" t="s">
        <v>2621</v>
      </c>
      <c r="F157" s="178" t="s">
        <v>2622</v>
      </c>
      <c r="G157" s="179" t="s">
        <v>3</v>
      </c>
      <c r="H157" s="180">
        <v>2</v>
      </c>
      <c r="I157" s="181"/>
      <c r="J157" s="182">
        <f>ROUND(I157*H157,2)</f>
        <v>0</v>
      </c>
      <c r="K157" s="178" t="s">
        <v>3</v>
      </c>
      <c r="L157" s="41"/>
      <c r="M157" s="183" t="s">
        <v>3</v>
      </c>
      <c r="N157" s="184" t="s">
        <v>43</v>
      </c>
      <c r="O157" s="74"/>
      <c r="P157" s="185">
        <f>O157*H157</f>
        <v>0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187" t="s">
        <v>111</v>
      </c>
      <c r="AT157" s="187" t="s">
        <v>176</v>
      </c>
      <c r="AU157" s="187" t="s">
        <v>81</v>
      </c>
      <c r="AY157" s="21" t="s">
        <v>174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21" t="s">
        <v>79</v>
      </c>
      <c r="BK157" s="188">
        <f>ROUND(I157*H157,2)</f>
        <v>0</v>
      </c>
      <c r="BL157" s="21" t="s">
        <v>111</v>
      </c>
      <c r="BM157" s="187" t="s">
        <v>2623</v>
      </c>
    </row>
    <row r="158" s="2" customFormat="1" ht="16.5" customHeight="1">
      <c r="A158" s="40"/>
      <c r="B158" s="175"/>
      <c r="C158" s="176" t="s">
        <v>753</v>
      </c>
      <c r="D158" s="176" t="s">
        <v>176</v>
      </c>
      <c r="E158" s="177" t="s">
        <v>2624</v>
      </c>
      <c r="F158" s="178" t="s">
        <v>2625</v>
      </c>
      <c r="G158" s="179" t="s">
        <v>3</v>
      </c>
      <c r="H158" s="180">
        <v>2</v>
      </c>
      <c r="I158" s="181"/>
      <c r="J158" s="182">
        <f>ROUND(I158*H158,2)</f>
        <v>0</v>
      </c>
      <c r="K158" s="178" t="s">
        <v>3</v>
      </c>
      <c r="L158" s="41"/>
      <c r="M158" s="183" t="s">
        <v>3</v>
      </c>
      <c r="N158" s="184" t="s">
        <v>43</v>
      </c>
      <c r="O158" s="74"/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187" t="s">
        <v>111</v>
      </c>
      <c r="AT158" s="187" t="s">
        <v>176</v>
      </c>
      <c r="AU158" s="187" t="s">
        <v>81</v>
      </c>
      <c r="AY158" s="21" t="s">
        <v>174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21" t="s">
        <v>79</v>
      </c>
      <c r="BK158" s="188">
        <f>ROUND(I158*H158,2)</f>
        <v>0</v>
      </c>
      <c r="BL158" s="21" t="s">
        <v>111</v>
      </c>
      <c r="BM158" s="187" t="s">
        <v>2626</v>
      </c>
    </row>
    <row r="159" s="2" customFormat="1" ht="16.5" customHeight="1">
      <c r="A159" s="40"/>
      <c r="B159" s="175"/>
      <c r="C159" s="176" t="s">
        <v>757</v>
      </c>
      <c r="D159" s="176" t="s">
        <v>176</v>
      </c>
      <c r="E159" s="177" t="s">
        <v>2627</v>
      </c>
      <c r="F159" s="178" t="s">
        <v>2628</v>
      </c>
      <c r="G159" s="179" t="s">
        <v>3</v>
      </c>
      <c r="H159" s="180">
        <v>4</v>
      </c>
      <c r="I159" s="181"/>
      <c r="J159" s="182">
        <f>ROUND(I159*H159,2)</f>
        <v>0</v>
      </c>
      <c r="K159" s="178" t="s">
        <v>3</v>
      </c>
      <c r="L159" s="41"/>
      <c r="M159" s="183" t="s">
        <v>3</v>
      </c>
      <c r="N159" s="184" t="s">
        <v>43</v>
      </c>
      <c r="O159" s="74"/>
      <c r="P159" s="185">
        <f>O159*H159</f>
        <v>0</v>
      </c>
      <c r="Q159" s="185">
        <v>0</v>
      </c>
      <c r="R159" s="185">
        <f>Q159*H159</f>
        <v>0</v>
      </c>
      <c r="S159" s="185">
        <v>0</v>
      </c>
      <c r="T159" s="18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187" t="s">
        <v>111</v>
      </c>
      <c r="AT159" s="187" t="s">
        <v>176</v>
      </c>
      <c r="AU159" s="187" t="s">
        <v>81</v>
      </c>
      <c r="AY159" s="21" t="s">
        <v>174</v>
      </c>
      <c r="BE159" s="188">
        <f>IF(N159="základní",J159,0)</f>
        <v>0</v>
      </c>
      <c r="BF159" s="188">
        <f>IF(N159="snížená",J159,0)</f>
        <v>0</v>
      </c>
      <c r="BG159" s="188">
        <f>IF(N159="zákl. přenesená",J159,0)</f>
        <v>0</v>
      </c>
      <c r="BH159" s="188">
        <f>IF(N159="sníž. přenesená",J159,0)</f>
        <v>0</v>
      </c>
      <c r="BI159" s="188">
        <f>IF(N159="nulová",J159,0)</f>
        <v>0</v>
      </c>
      <c r="BJ159" s="21" t="s">
        <v>79</v>
      </c>
      <c r="BK159" s="188">
        <f>ROUND(I159*H159,2)</f>
        <v>0</v>
      </c>
      <c r="BL159" s="21" t="s">
        <v>111</v>
      </c>
      <c r="BM159" s="187" t="s">
        <v>2629</v>
      </c>
    </row>
    <row r="160" s="2" customFormat="1" ht="16.5" customHeight="1">
      <c r="A160" s="40"/>
      <c r="B160" s="175"/>
      <c r="C160" s="176" t="s">
        <v>761</v>
      </c>
      <c r="D160" s="176" t="s">
        <v>176</v>
      </c>
      <c r="E160" s="177" t="s">
        <v>2630</v>
      </c>
      <c r="F160" s="178" t="s">
        <v>2631</v>
      </c>
      <c r="G160" s="179" t="s">
        <v>3</v>
      </c>
      <c r="H160" s="180">
        <v>2</v>
      </c>
      <c r="I160" s="181"/>
      <c r="J160" s="182">
        <f>ROUND(I160*H160,2)</f>
        <v>0</v>
      </c>
      <c r="K160" s="178" t="s">
        <v>3</v>
      </c>
      <c r="L160" s="41"/>
      <c r="M160" s="183" t="s">
        <v>3</v>
      </c>
      <c r="N160" s="184" t="s">
        <v>43</v>
      </c>
      <c r="O160" s="74"/>
      <c r="P160" s="185">
        <f>O160*H160</f>
        <v>0</v>
      </c>
      <c r="Q160" s="185">
        <v>0</v>
      </c>
      <c r="R160" s="185">
        <f>Q160*H160</f>
        <v>0</v>
      </c>
      <c r="S160" s="185">
        <v>0</v>
      </c>
      <c r="T160" s="18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187" t="s">
        <v>111</v>
      </c>
      <c r="AT160" s="187" t="s">
        <v>176</v>
      </c>
      <c r="AU160" s="187" t="s">
        <v>81</v>
      </c>
      <c r="AY160" s="21" t="s">
        <v>174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21" t="s">
        <v>79</v>
      </c>
      <c r="BK160" s="188">
        <f>ROUND(I160*H160,2)</f>
        <v>0</v>
      </c>
      <c r="BL160" s="21" t="s">
        <v>111</v>
      </c>
      <c r="BM160" s="187" t="s">
        <v>2632</v>
      </c>
    </row>
    <row r="161" s="2" customFormat="1" ht="16.5" customHeight="1">
      <c r="A161" s="40"/>
      <c r="B161" s="175"/>
      <c r="C161" s="176" t="s">
        <v>766</v>
      </c>
      <c r="D161" s="176" t="s">
        <v>176</v>
      </c>
      <c r="E161" s="177" t="s">
        <v>2633</v>
      </c>
      <c r="F161" s="178" t="s">
        <v>2634</v>
      </c>
      <c r="G161" s="179" t="s">
        <v>3</v>
      </c>
      <c r="H161" s="180">
        <v>1</v>
      </c>
      <c r="I161" s="181"/>
      <c r="J161" s="182">
        <f>ROUND(I161*H161,2)</f>
        <v>0</v>
      </c>
      <c r="K161" s="178" t="s">
        <v>3</v>
      </c>
      <c r="L161" s="41"/>
      <c r="M161" s="183" t="s">
        <v>3</v>
      </c>
      <c r="N161" s="184" t="s">
        <v>43</v>
      </c>
      <c r="O161" s="74"/>
      <c r="P161" s="185">
        <f>O161*H161</f>
        <v>0</v>
      </c>
      <c r="Q161" s="185">
        <v>0</v>
      </c>
      <c r="R161" s="185">
        <f>Q161*H161</f>
        <v>0</v>
      </c>
      <c r="S161" s="185">
        <v>0</v>
      </c>
      <c r="T161" s="18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187" t="s">
        <v>111</v>
      </c>
      <c r="AT161" s="187" t="s">
        <v>176</v>
      </c>
      <c r="AU161" s="187" t="s">
        <v>81</v>
      </c>
      <c r="AY161" s="21" t="s">
        <v>174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21" t="s">
        <v>79</v>
      </c>
      <c r="BK161" s="188">
        <f>ROUND(I161*H161,2)</f>
        <v>0</v>
      </c>
      <c r="BL161" s="21" t="s">
        <v>111</v>
      </c>
      <c r="BM161" s="187" t="s">
        <v>2635</v>
      </c>
    </row>
    <row r="162" s="2" customFormat="1" ht="16.5" customHeight="1">
      <c r="A162" s="40"/>
      <c r="B162" s="175"/>
      <c r="C162" s="176" t="s">
        <v>770</v>
      </c>
      <c r="D162" s="176" t="s">
        <v>176</v>
      </c>
      <c r="E162" s="177" t="s">
        <v>2636</v>
      </c>
      <c r="F162" s="178" t="s">
        <v>2637</v>
      </c>
      <c r="G162" s="179" t="s">
        <v>3</v>
      </c>
      <c r="H162" s="180">
        <v>1</v>
      </c>
      <c r="I162" s="181"/>
      <c r="J162" s="182">
        <f>ROUND(I162*H162,2)</f>
        <v>0</v>
      </c>
      <c r="K162" s="178" t="s">
        <v>3</v>
      </c>
      <c r="L162" s="41"/>
      <c r="M162" s="183" t="s">
        <v>3</v>
      </c>
      <c r="N162" s="184" t="s">
        <v>43</v>
      </c>
      <c r="O162" s="74"/>
      <c r="P162" s="185">
        <f>O162*H162</f>
        <v>0</v>
      </c>
      <c r="Q162" s="185">
        <v>0</v>
      </c>
      <c r="R162" s="185">
        <f>Q162*H162</f>
        <v>0</v>
      </c>
      <c r="S162" s="185">
        <v>0</v>
      </c>
      <c r="T162" s="18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187" t="s">
        <v>111</v>
      </c>
      <c r="AT162" s="187" t="s">
        <v>176</v>
      </c>
      <c r="AU162" s="187" t="s">
        <v>81</v>
      </c>
      <c r="AY162" s="21" t="s">
        <v>174</v>
      </c>
      <c r="BE162" s="188">
        <f>IF(N162="základní",J162,0)</f>
        <v>0</v>
      </c>
      <c r="BF162" s="188">
        <f>IF(N162="snížená",J162,0)</f>
        <v>0</v>
      </c>
      <c r="BG162" s="188">
        <f>IF(N162="zákl. přenesená",J162,0)</f>
        <v>0</v>
      </c>
      <c r="BH162" s="188">
        <f>IF(N162="sníž. přenesená",J162,0)</f>
        <v>0</v>
      </c>
      <c r="BI162" s="188">
        <f>IF(N162="nulová",J162,0)</f>
        <v>0</v>
      </c>
      <c r="BJ162" s="21" t="s">
        <v>79</v>
      </c>
      <c r="BK162" s="188">
        <f>ROUND(I162*H162,2)</f>
        <v>0</v>
      </c>
      <c r="BL162" s="21" t="s">
        <v>111</v>
      </c>
      <c r="BM162" s="187" t="s">
        <v>2638</v>
      </c>
    </row>
    <row r="163" s="2" customFormat="1" ht="16.5" customHeight="1">
      <c r="A163" s="40"/>
      <c r="B163" s="175"/>
      <c r="C163" s="176" t="s">
        <v>776</v>
      </c>
      <c r="D163" s="176" t="s">
        <v>176</v>
      </c>
      <c r="E163" s="177" t="s">
        <v>2639</v>
      </c>
      <c r="F163" s="178" t="s">
        <v>2640</v>
      </c>
      <c r="G163" s="179" t="s">
        <v>3</v>
      </c>
      <c r="H163" s="180">
        <v>4</v>
      </c>
      <c r="I163" s="181"/>
      <c r="J163" s="182">
        <f>ROUND(I163*H163,2)</f>
        <v>0</v>
      </c>
      <c r="K163" s="178" t="s">
        <v>3</v>
      </c>
      <c r="L163" s="41"/>
      <c r="M163" s="183" t="s">
        <v>3</v>
      </c>
      <c r="N163" s="184" t="s">
        <v>43</v>
      </c>
      <c r="O163" s="74"/>
      <c r="P163" s="185">
        <f>O163*H163</f>
        <v>0</v>
      </c>
      <c r="Q163" s="185">
        <v>0</v>
      </c>
      <c r="R163" s="185">
        <f>Q163*H163</f>
        <v>0</v>
      </c>
      <c r="S163" s="185">
        <v>0</v>
      </c>
      <c r="T163" s="18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187" t="s">
        <v>111</v>
      </c>
      <c r="AT163" s="187" t="s">
        <v>176</v>
      </c>
      <c r="AU163" s="187" t="s">
        <v>81</v>
      </c>
      <c r="AY163" s="21" t="s">
        <v>174</v>
      </c>
      <c r="BE163" s="188">
        <f>IF(N163="základní",J163,0)</f>
        <v>0</v>
      </c>
      <c r="BF163" s="188">
        <f>IF(N163="snížená",J163,0)</f>
        <v>0</v>
      </c>
      <c r="BG163" s="188">
        <f>IF(N163="zákl. přenesená",J163,0)</f>
        <v>0</v>
      </c>
      <c r="BH163" s="188">
        <f>IF(N163="sníž. přenesená",J163,0)</f>
        <v>0</v>
      </c>
      <c r="BI163" s="188">
        <f>IF(N163="nulová",J163,0)</f>
        <v>0</v>
      </c>
      <c r="BJ163" s="21" t="s">
        <v>79</v>
      </c>
      <c r="BK163" s="188">
        <f>ROUND(I163*H163,2)</f>
        <v>0</v>
      </c>
      <c r="BL163" s="21" t="s">
        <v>111</v>
      </c>
      <c r="BM163" s="187" t="s">
        <v>2641</v>
      </c>
    </row>
    <row r="164" s="2" customFormat="1" ht="16.5" customHeight="1">
      <c r="A164" s="40"/>
      <c r="B164" s="175"/>
      <c r="C164" s="176" t="s">
        <v>781</v>
      </c>
      <c r="D164" s="176" t="s">
        <v>176</v>
      </c>
      <c r="E164" s="177" t="s">
        <v>2642</v>
      </c>
      <c r="F164" s="178" t="s">
        <v>2643</v>
      </c>
      <c r="G164" s="179" t="s">
        <v>3</v>
      </c>
      <c r="H164" s="180">
        <v>1</v>
      </c>
      <c r="I164" s="181"/>
      <c r="J164" s="182">
        <f>ROUND(I164*H164,2)</f>
        <v>0</v>
      </c>
      <c r="K164" s="178" t="s">
        <v>3</v>
      </c>
      <c r="L164" s="41"/>
      <c r="M164" s="183" t="s">
        <v>3</v>
      </c>
      <c r="N164" s="184" t="s">
        <v>43</v>
      </c>
      <c r="O164" s="74"/>
      <c r="P164" s="185">
        <f>O164*H164</f>
        <v>0</v>
      </c>
      <c r="Q164" s="185">
        <v>0</v>
      </c>
      <c r="R164" s="185">
        <f>Q164*H164</f>
        <v>0</v>
      </c>
      <c r="S164" s="185">
        <v>0</v>
      </c>
      <c r="T164" s="18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187" t="s">
        <v>111</v>
      </c>
      <c r="AT164" s="187" t="s">
        <v>176</v>
      </c>
      <c r="AU164" s="187" t="s">
        <v>81</v>
      </c>
      <c r="AY164" s="21" t="s">
        <v>174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21" t="s">
        <v>79</v>
      </c>
      <c r="BK164" s="188">
        <f>ROUND(I164*H164,2)</f>
        <v>0</v>
      </c>
      <c r="BL164" s="21" t="s">
        <v>111</v>
      </c>
      <c r="BM164" s="187" t="s">
        <v>2644</v>
      </c>
    </row>
    <row r="165" s="2" customFormat="1" ht="16.5" customHeight="1">
      <c r="A165" s="40"/>
      <c r="B165" s="175"/>
      <c r="C165" s="176" t="s">
        <v>786</v>
      </c>
      <c r="D165" s="176" t="s">
        <v>176</v>
      </c>
      <c r="E165" s="177" t="s">
        <v>2645</v>
      </c>
      <c r="F165" s="178" t="s">
        <v>2646</v>
      </c>
      <c r="G165" s="179" t="s">
        <v>3</v>
      </c>
      <c r="H165" s="180">
        <v>2</v>
      </c>
      <c r="I165" s="181"/>
      <c r="J165" s="182">
        <f>ROUND(I165*H165,2)</f>
        <v>0</v>
      </c>
      <c r="K165" s="178" t="s">
        <v>3</v>
      </c>
      <c r="L165" s="41"/>
      <c r="M165" s="183" t="s">
        <v>3</v>
      </c>
      <c r="N165" s="184" t="s">
        <v>43</v>
      </c>
      <c r="O165" s="74"/>
      <c r="P165" s="185">
        <f>O165*H165</f>
        <v>0</v>
      </c>
      <c r="Q165" s="185">
        <v>0</v>
      </c>
      <c r="R165" s="185">
        <f>Q165*H165</f>
        <v>0</v>
      </c>
      <c r="S165" s="185">
        <v>0</v>
      </c>
      <c r="T165" s="18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187" t="s">
        <v>111</v>
      </c>
      <c r="AT165" s="187" t="s">
        <v>176</v>
      </c>
      <c r="AU165" s="187" t="s">
        <v>81</v>
      </c>
      <c r="AY165" s="21" t="s">
        <v>174</v>
      </c>
      <c r="BE165" s="188">
        <f>IF(N165="základní",J165,0)</f>
        <v>0</v>
      </c>
      <c r="BF165" s="188">
        <f>IF(N165="snížená",J165,0)</f>
        <v>0</v>
      </c>
      <c r="BG165" s="188">
        <f>IF(N165="zákl. přenesená",J165,0)</f>
        <v>0</v>
      </c>
      <c r="BH165" s="188">
        <f>IF(N165="sníž. přenesená",J165,0)</f>
        <v>0</v>
      </c>
      <c r="BI165" s="188">
        <f>IF(N165="nulová",J165,0)</f>
        <v>0</v>
      </c>
      <c r="BJ165" s="21" t="s">
        <v>79</v>
      </c>
      <c r="BK165" s="188">
        <f>ROUND(I165*H165,2)</f>
        <v>0</v>
      </c>
      <c r="BL165" s="21" t="s">
        <v>111</v>
      </c>
      <c r="BM165" s="187" t="s">
        <v>2647</v>
      </c>
    </row>
    <row r="166" s="2" customFormat="1" ht="16.5" customHeight="1">
      <c r="A166" s="40"/>
      <c r="B166" s="175"/>
      <c r="C166" s="176" t="s">
        <v>790</v>
      </c>
      <c r="D166" s="176" t="s">
        <v>176</v>
      </c>
      <c r="E166" s="177" t="s">
        <v>2648</v>
      </c>
      <c r="F166" s="178" t="s">
        <v>2649</v>
      </c>
      <c r="G166" s="179" t="s">
        <v>3</v>
      </c>
      <c r="H166" s="180">
        <v>7</v>
      </c>
      <c r="I166" s="181"/>
      <c r="J166" s="182">
        <f>ROUND(I166*H166,2)</f>
        <v>0</v>
      </c>
      <c r="K166" s="178" t="s">
        <v>3</v>
      </c>
      <c r="L166" s="41"/>
      <c r="M166" s="183" t="s">
        <v>3</v>
      </c>
      <c r="N166" s="184" t="s">
        <v>43</v>
      </c>
      <c r="O166" s="74"/>
      <c r="P166" s="185">
        <f>O166*H166</f>
        <v>0</v>
      </c>
      <c r="Q166" s="185">
        <v>0</v>
      </c>
      <c r="R166" s="185">
        <f>Q166*H166</f>
        <v>0</v>
      </c>
      <c r="S166" s="185">
        <v>0</v>
      </c>
      <c r="T166" s="18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187" t="s">
        <v>111</v>
      </c>
      <c r="AT166" s="187" t="s">
        <v>176</v>
      </c>
      <c r="AU166" s="187" t="s">
        <v>81</v>
      </c>
      <c r="AY166" s="21" t="s">
        <v>174</v>
      </c>
      <c r="BE166" s="188">
        <f>IF(N166="základní",J166,0)</f>
        <v>0</v>
      </c>
      <c r="BF166" s="188">
        <f>IF(N166="snížená",J166,0)</f>
        <v>0</v>
      </c>
      <c r="BG166" s="188">
        <f>IF(N166="zákl. přenesená",J166,0)</f>
        <v>0</v>
      </c>
      <c r="BH166" s="188">
        <f>IF(N166="sníž. přenesená",J166,0)</f>
        <v>0</v>
      </c>
      <c r="BI166" s="188">
        <f>IF(N166="nulová",J166,0)</f>
        <v>0</v>
      </c>
      <c r="BJ166" s="21" t="s">
        <v>79</v>
      </c>
      <c r="BK166" s="188">
        <f>ROUND(I166*H166,2)</f>
        <v>0</v>
      </c>
      <c r="BL166" s="21" t="s">
        <v>111</v>
      </c>
      <c r="BM166" s="187" t="s">
        <v>2650</v>
      </c>
    </row>
    <row r="167" s="2" customFormat="1" ht="16.5" customHeight="1">
      <c r="A167" s="40"/>
      <c r="B167" s="175"/>
      <c r="C167" s="176" t="s">
        <v>794</v>
      </c>
      <c r="D167" s="176" t="s">
        <v>176</v>
      </c>
      <c r="E167" s="177" t="s">
        <v>2651</v>
      </c>
      <c r="F167" s="178" t="s">
        <v>2652</v>
      </c>
      <c r="G167" s="179" t="s">
        <v>3</v>
      </c>
      <c r="H167" s="180">
        <v>2</v>
      </c>
      <c r="I167" s="181"/>
      <c r="J167" s="182">
        <f>ROUND(I167*H167,2)</f>
        <v>0</v>
      </c>
      <c r="K167" s="178" t="s">
        <v>3</v>
      </c>
      <c r="L167" s="41"/>
      <c r="M167" s="183" t="s">
        <v>3</v>
      </c>
      <c r="N167" s="184" t="s">
        <v>43</v>
      </c>
      <c r="O167" s="74"/>
      <c r="P167" s="185">
        <f>O167*H167</f>
        <v>0</v>
      </c>
      <c r="Q167" s="185">
        <v>0</v>
      </c>
      <c r="R167" s="185">
        <f>Q167*H167</f>
        <v>0</v>
      </c>
      <c r="S167" s="185">
        <v>0</v>
      </c>
      <c r="T167" s="18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187" t="s">
        <v>111</v>
      </c>
      <c r="AT167" s="187" t="s">
        <v>176</v>
      </c>
      <c r="AU167" s="187" t="s">
        <v>81</v>
      </c>
      <c r="AY167" s="21" t="s">
        <v>174</v>
      </c>
      <c r="BE167" s="188">
        <f>IF(N167="základní",J167,0)</f>
        <v>0</v>
      </c>
      <c r="BF167" s="188">
        <f>IF(N167="snížená",J167,0)</f>
        <v>0</v>
      </c>
      <c r="BG167" s="188">
        <f>IF(N167="zákl. přenesená",J167,0)</f>
        <v>0</v>
      </c>
      <c r="BH167" s="188">
        <f>IF(N167="sníž. přenesená",J167,0)</f>
        <v>0</v>
      </c>
      <c r="BI167" s="188">
        <f>IF(N167="nulová",J167,0)</f>
        <v>0</v>
      </c>
      <c r="BJ167" s="21" t="s">
        <v>79</v>
      </c>
      <c r="BK167" s="188">
        <f>ROUND(I167*H167,2)</f>
        <v>0</v>
      </c>
      <c r="BL167" s="21" t="s">
        <v>111</v>
      </c>
      <c r="BM167" s="187" t="s">
        <v>2653</v>
      </c>
    </row>
    <row r="168" s="2" customFormat="1" ht="16.5" customHeight="1">
      <c r="A168" s="40"/>
      <c r="B168" s="175"/>
      <c r="C168" s="176" t="s">
        <v>798</v>
      </c>
      <c r="D168" s="176" t="s">
        <v>176</v>
      </c>
      <c r="E168" s="177" t="s">
        <v>2654</v>
      </c>
      <c r="F168" s="178" t="s">
        <v>2655</v>
      </c>
      <c r="G168" s="179" t="s">
        <v>3</v>
      </c>
      <c r="H168" s="180">
        <v>4</v>
      </c>
      <c r="I168" s="181"/>
      <c r="J168" s="182">
        <f>ROUND(I168*H168,2)</f>
        <v>0</v>
      </c>
      <c r="K168" s="178" t="s">
        <v>3</v>
      </c>
      <c r="L168" s="41"/>
      <c r="M168" s="183" t="s">
        <v>3</v>
      </c>
      <c r="N168" s="184" t="s">
        <v>43</v>
      </c>
      <c r="O168" s="74"/>
      <c r="P168" s="185">
        <f>O168*H168</f>
        <v>0</v>
      </c>
      <c r="Q168" s="185">
        <v>0</v>
      </c>
      <c r="R168" s="185">
        <f>Q168*H168</f>
        <v>0</v>
      </c>
      <c r="S168" s="185">
        <v>0</v>
      </c>
      <c r="T168" s="18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187" t="s">
        <v>111</v>
      </c>
      <c r="AT168" s="187" t="s">
        <v>176</v>
      </c>
      <c r="AU168" s="187" t="s">
        <v>81</v>
      </c>
      <c r="AY168" s="21" t="s">
        <v>174</v>
      </c>
      <c r="BE168" s="188">
        <f>IF(N168="základní",J168,0)</f>
        <v>0</v>
      </c>
      <c r="BF168" s="188">
        <f>IF(N168="snížená",J168,0)</f>
        <v>0</v>
      </c>
      <c r="BG168" s="188">
        <f>IF(N168="zákl. přenesená",J168,0)</f>
        <v>0</v>
      </c>
      <c r="BH168" s="188">
        <f>IF(N168="sníž. přenesená",J168,0)</f>
        <v>0</v>
      </c>
      <c r="BI168" s="188">
        <f>IF(N168="nulová",J168,0)</f>
        <v>0</v>
      </c>
      <c r="BJ168" s="21" t="s">
        <v>79</v>
      </c>
      <c r="BK168" s="188">
        <f>ROUND(I168*H168,2)</f>
        <v>0</v>
      </c>
      <c r="BL168" s="21" t="s">
        <v>111</v>
      </c>
      <c r="BM168" s="187" t="s">
        <v>2656</v>
      </c>
    </row>
    <row r="169" s="2" customFormat="1" ht="16.5" customHeight="1">
      <c r="A169" s="40"/>
      <c r="B169" s="175"/>
      <c r="C169" s="176" t="s">
        <v>802</v>
      </c>
      <c r="D169" s="176" t="s">
        <v>176</v>
      </c>
      <c r="E169" s="177" t="s">
        <v>2657</v>
      </c>
      <c r="F169" s="178" t="s">
        <v>2658</v>
      </c>
      <c r="G169" s="179" t="s">
        <v>3</v>
      </c>
      <c r="H169" s="180">
        <v>1</v>
      </c>
      <c r="I169" s="181"/>
      <c r="J169" s="182">
        <f>ROUND(I169*H169,2)</f>
        <v>0</v>
      </c>
      <c r="K169" s="178" t="s">
        <v>3</v>
      </c>
      <c r="L169" s="41"/>
      <c r="M169" s="183" t="s">
        <v>3</v>
      </c>
      <c r="N169" s="184" t="s">
        <v>43</v>
      </c>
      <c r="O169" s="74"/>
      <c r="P169" s="185">
        <f>O169*H169</f>
        <v>0</v>
      </c>
      <c r="Q169" s="185">
        <v>0</v>
      </c>
      <c r="R169" s="185">
        <f>Q169*H169</f>
        <v>0</v>
      </c>
      <c r="S169" s="185">
        <v>0</v>
      </c>
      <c r="T169" s="18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187" t="s">
        <v>111</v>
      </c>
      <c r="AT169" s="187" t="s">
        <v>176</v>
      </c>
      <c r="AU169" s="187" t="s">
        <v>81</v>
      </c>
      <c r="AY169" s="21" t="s">
        <v>174</v>
      </c>
      <c r="BE169" s="188">
        <f>IF(N169="základní",J169,0)</f>
        <v>0</v>
      </c>
      <c r="BF169" s="188">
        <f>IF(N169="snížená",J169,0)</f>
        <v>0</v>
      </c>
      <c r="BG169" s="188">
        <f>IF(N169="zákl. přenesená",J169,0)</f>
        <v>0</v>
      </c>
      <c r="BH169" s="188">
        <f>IF(N169="sníž. přenesená",J169,0)</f>
        <v>0</v>
      </c>
      <c r="BI169" s="188">
        <f>IF(N169="nulová",J169,0)</f>
        <v>0</v>
      </c>
      <c r="BJ169" s="21" t="s">
        <v>79</v>
      </c>
      <c r="BK169" s="188">
        <f>ROUND(I169*H169,2)</f>
        <v>0</v>
      </c>
      <c r="BL169" s="21" t="s">
        <v>111</v>
      </c>
      <c r="BM169" s="187" t="s">
        <v>2659</v>
      </c>
    </row>
    <row r="170" s="2" customFormat="1" ht="16.5" customHeight="1">
      <c r="A170" s="40"/>
      <c r="B170" s="175"/>
      <c r="C170" s="176" t="s">
        <v>806</v>
      </c>
      <c r="D170" s="176" t="s">
        <v>176</v>
      </c>
      <c r="E170" s="177" t="s">
        <v>2660</v>
      </c>
      <c r="F170" s="178" t="s">
        <v>2661</v>
      </c>
      <c r="G170" s="179" t="s">
        <v>3</v>
      </c>
      <c r="H170" s="180">
        <v>1</v>
      </c>
      <c r="I170" s="181"/>
      <c r="J170" s="182">
        <f>ROUND(I170*H170,2)</f>
        <v>0</v>
      </c>
      <c r="K170" s="178" t="s">
        <v>3</v>
      </c>
      <c r="L170" s="41"/>
      <c r="M170" s="183" t="s">
        <v>3</v>
      </c>
      <c r="N170" s="184" t="s">
        <v>43</v>
      </c>
      <c r="O170" s="74"/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187" t="s">
        <v>111</v>
      </c>
      <c r="AT170" s="187" t="s">
        <v>176</v>
      </c>
      <c r="AU170" s="187" t="s">
        <v>81</v>
      </c>
      <c r="AY170" s="21" t="s">
        <v>174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21" t="s">
        <v>79</v>
      </c>
      <c r="BK170" s="188">
        <f>ROUND(I170*H170,2)</f>
        <v>0</v>
      </c>
      <c r="BL170" s="21" t="s">
        <v>111</v>
      </c>
      <c r="BM170" s="187" t="s">
        <v>2662</v>
      </c>
    </row>
    <row r="171" s="2" customFormat="1" ht="16.5" customHeight="1">
      <c r="A171" s="40"/>
      <c r="B171" s="175"/>
      <c r="C171" s="176" t="s">
        <v>810</v>
      </c>
      <c r="D171" s="176" t="s">
        <v>176</v>
      </c>
      <c r="E171" s="177" t="s">
        <v>2663</v>
      </c>
      <c r="F171" s="178" t="s">
        <v>2664</v>
      </c>
      <c r="G171" s="179" t="s">
        <v>3</v>
      </c>
      <c r="H171" s="180">
        <v>52</v>
      </c>
      <c r="I171" s="181"/>
      <c r="J171" s="182">
        <f>ROUND(I171*H171,2)</f>
        <v>0</v>
      </c>
      <c r="K171" s="178" t="s">
        <v>3</v>
      </c>
      <c r="L171" s="41"/>
      <c r="M171" s="183" t="s">
        <v>3</v>
      </c>
      <c r="N171" s="184" t="s">
        <v>43</v>
      </c>
      <c r="O171" s="74"/>
      <c r="P171" s="185">
        <f>O171*H171</f>
        <v>0</v>
      </c>
      <c r="Q171" s="185">
        <v>0</v>
      </c>
      <c r="R171" s="185">
        <f>Q171*H171</f>
        <v>0</v>
      </c>
      <c r="S171" s="185">
        <v>0</v>
      </c>
      <c r="T171" s="18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187" t="s">
        <v>111</v>
      </c>
      <c r="AT171" s="187" t="s">
        <v>176</v>
      </c>
      <c r="AU171" s="187" t="s">
        <v>81</v>
      </c>
      <c r="AY171" s="21" t="s">
        <v>174</v>
      </c>
      <c r="BE171" s="188">
        <f>IF(N171="základní",J171,0)</f>
        <v>0</v>
      </c>
      <c r="BF171" s="188">
        <f>IF(N171="snížená",J171,0)</f>
        <v>0</v>
      </c>
      <c r="BG171" s="188">
        <f>IF(N171="zákl. přenesená",J171,0)</f>
        <v>0</v>
      </c>
      <c r="BH171" s="188">
        <f>IF(N171="sníž. přenesená",J171,0)</f>
        <v>0</v>
      </c>
      <c r="BI171" s="188">
        <f>IF(N171="nulová",J171,0)</f>
        <v>0</v>
      </c>
      <c r="BJ171" s="21" t="s">
        <v>79</v>
      </c>
      <c r="BK171" s="188">
        <f>ROUND(I171*H171,2)</f>
        <v>0</v>
      </c>
      <c r="BL171" s="21" t="s">
        <v>111</v>
      </c>
      <c r="BM171" s="187" t="s">
        <v>2665</v>
      </c>
    </row>
    <row r="172" s="2" customFormat="1" ht="16.5" customHeight="1">
      <c r="A172" s="40"/>
      <c r="B172" s="175"/>
      <c r="C172" s="176" t="s">
        <v>815</v>
      </c>
      <c r="D172" s="176" t="s">
        <v>176</v>
      </c>
      <c r="E172" s="177" t="s">
        <v>2666</v>
      </c>
      <c r="F172" s="178" t="s">
        <v>2667</v>
      </c>
      <c r="G172" s="179" t="s">
        <v>3</v>
      </c>
      <c r="H172" s="180">
        <v>20</v>
      </c>
      <c r="I172" s="181"/>
      <c r="J172" s="182">
        <f>ROUND(I172*H172,2)</f>
        <v>0</v>
      </c>
      <c r="K172" s="178" t="s">
        <v>3</v>
      </c>
      <c r="L172" s="41"/>
      <c r="M172" s="183" t="s">
        <v>3</v>
      </c>
      <c r="N172" s="184" t="s">
        <v>43</v>
      </c>
      <c r="O172" s="74"/>
      <c r="P172" s="185">
        <f>O172*H172</f>
        <v>0</v>
      </c>
      <c r="Q172" s="185">
        <v>0</v>
      </c>
      <c r="R172" s="185">
        <f>Q172*H172</f>
        <v>0</v>
      </c>
      <c r="S172" s="185">
        <v>0</v>
      </c>
      <c r="T172" s="18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187" t="s">
        <v>111</v>
      </c>
      <c r="AT172" s="187" t="s">
        <v>176</v>
      </c>
      <c r="AU172" s="187" t="s">
        <v>81</v>
      </c>
      <c r="AY172" s="21" t="s">
        <v>174</v>
      </c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21" t="s">
        <v>79</v>
      </c>
      <c r="BK172" s="188">
        <f>ROUND(I172*H172,2)</f>
        <v>0</v>
      </c>
      <c r="BL172" s="21" t="s">
        <v>111</v>
      </c>
      <c r="BM172" s="187" t="s">
        <v>2668</v>
      </c>
    </row>
    <row r="173" s="2" customFormat="1" ht="16.5" customHeight="1">
      <c r="A173" s="40"/>
      <c r="B173" s="175"/>
      <c r="C173" s="176" t="s">
        <v>821</v>
      </c>
      <c r="D173" s="176" t="s">
        <v>176</v>
      </c>
      <c r="E173" s="177" t="s">
        <v>2669</v>
      </c>
      <c r="F173" s="178" t="s">
        <v>2670</v>
      </c>
      <c r="G173" s="179" t="s">
        <v>3</v>
      </c>
      <c r="H173" s="180">
        <v>37</v>
      </c>
      <c r="I173" s="181"/>
      <c r="J173" s="182">
        <f>ROUND(I173*H173,2)</f>
        <v>0</v>
      </c>
      <c r="K173" s="178" t="s">
        <v>3</v>
      </c>
      <c r="L173" s="41"/>
      <c r="M173" s="183" t="s">
        <v>3</v>
      </c>
      <c r="N173" s="184" t="s">
        <v>43</v>
      </c>
      <c r="O173" s="74"/>
      <c r="P173" s="185">
        <f>O173*H173</f>
        <v>0</v>
      </c>
      <c r="Q173" s="185">
        <v>0</v>
      </c>
      <c r="R173" s="185">
        <f>Q173*H173</f>
        <v>0</v>
      </c>
      <c r="S173" s="185">
        <v>0</v>
      </c>
      <c r="T173" s="18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187" t="s">
        <v>111</v>
      </c>
      <c r="AT173" s="187" t="s">
        <v>176</v>
      </c>
      <c r="AU173" s="187" t="s">
        <v>81</v>
      </c>
      <c r="AY173" s="21" t="s">
        <v>174</v>
      </c>
      <c r="BE173" s="188">
        <f>IF(N173="základní",J173,0)</f>
        <v>0</v>
      </c>
      <c r="BF173" s="188">
        <f>IF(N173="snížená",J173,0)</f>
        <v>0</v>
      </c>
      <c r="BG173" s="188">
        <f>IF(N173="zákl. přenesená",J173,0)</f>
        <v>0</v>
      </c>
      <c r="BH173" s="188">
        <f>IF(N173="sníž. přenesená",J173,0)</f>
        <v>0</v>
      </c>
      <c r="BI173" s="188">
        <f>IF(N173="nulová",J173,0)</f>
        <v>0</v>
      </c>
      <c r="BJ173" s="21" t="s">
        <v>79</v>
      </c>
      <c r="BK173" s="188">
        <f>ROUND(I173*H173,2)</f>
        <v>0</v>
      </c>
      <c r="BL173" s="21" t="s">
        <v>111</v>
      </c>
      <c r="BM173" s="187" t="s">
        <v>2671</v>
      </c>
    </row>
    <row r="174" s="2" customFormat="1" ht="16.5" customHeight="1">
      <c r="A174" s="40"/>
      <c r="B174" s="175"/>
      <c r="C174" s="176" t="s">
        <v>829</v>
      </c>
      <c r="D174" s="176" t="s">
        <v>176</v>
      </c>
      <c r="E174" s="177" t="s">
        <v>2672</v>
      </c>
      <c r="F174" s="178" t="s">
        <v>2673</v>
      </c>
      <c r="G174" s="179" t="s">
        <v>3</v>
      </c>
      <c r="H174" s="180">
        <v>45</v>
      </c>
      <c r="I174" s="181"/>
      <c r="J174" s="182">
        <f>ROUND(I174*H174,2)</f>
        <v>0</v>
      </c>
      <c r="K174" s="178" t="s">
        <v>3</v>
      </c>
      <c r="L174" s="41"/>
      <c r="M174" s="183" t="s">
        <v>3</v>
      </c>
      <c r="N174" s="184" t="s">
        <v>43</v>
      </c>
      <c r="O174" s="74"/>
      <c r="P174" s="185">
        <f>O174*H174</f>
        <v>0</v>
      </c>
      <c r="Q174" s="185">
        <v>0</v>
      </c>
      <c r="R174" s="185">
        <f>Q174*H174</f>
        <v>0</v>
      </c>
      <c r="S174" s="185">
        <v>0</v>
      </c>
      <c r="T174" s="18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187" t="s">
        <v>111</v>
      </c>
      <c r="AT174" s="187" t="s">
        <v>176</v>
      </c>
      <c r="AU174" s="187" t="s">
        <v>81</v>
      </c>
      <c r="AY174" s="21" t="s">
        <v>174</v>
      </c>
      <c r="BE174" s="188">
        <f>IF(N174="základní",J174,0)</f>
        <v>0</v>
      </c>
      <c r="BF174" s="188">
        <f>IF(N174="snížená",J174,0)</f>
        <v>0</v>
      </c>
      <c r="BG174" s="188">
        <f>IF(N174="zákl. přenesená",J174,0)</f>
        <v>0</v>
      </c>
      <c r="BH174" s="188">
        <f>IF(N174="sníž. přenesená",J174,0)</f>
        <v>0</v>
      </c>
      <c r="BI174" s="188">
        <f>IF(N174="nulová",J174,0)</f>
        <v>0</v>
      </c>
      <c r="BJ174" s="21" t="s">
        <v>79</v>
      </c>
      <c r="BK174" s="188">
        <f>ROUND(I174*H174,2)</f>
        <v>0</v>
      </c>
      <c r="BL174" s="21" t="s">
        <v>111</v>
      </c>
      <c r="BM174" s="187" t="s">
        <v>2674</v>
      </c>
    </row>
    <row r="175" s="2" customFormat="1" ht="16.5" customHeight="1">
      <c r="A175" s="40"/>
      <c r="B175" s="175"/>
      <c r="C175" s="176" t="s">
        <v>649</v>
      </c>
      <c r="D175" s="176" t="s">
        <v>176</v>
      </c>
      <c r="E175" s="177" t="s">
        <v>2675</v>
      </c>
      <c r="F175" s="178" t="s">
        <v>2676</v>
      </c>
      <c r="G175" s="179" t="s">
        <v>3</v>
      </c>
      <c r="H175" s="180">
        <v>3</v>
      </c>
      <c r="I175" s="181"/>
      <c r="J175" s="182">
        <f>ROUND(I175*H175,2)</f>
        <v>0</v>
      </c>
      <c r="K175" s="178" t="s">
        <v>3</v>
      </c>
      <c r="L175" s="41"/>
      <c r="M175" s="183" t="s">
        <v>3</v>
      </c>
      <c r="N175" s="184" t="s">
        <v>43</v>
      </c>
      <c r="O175" s="74"/>
      <c r="P175" s="185">
        <f>O175*H175</f>
        <v>0</v>
      </c>
      <c r="Q175" s="185">
        <v>0</v>
      </c>
      <c r="R175" s="185">
        <f>Q175*H175</f>
        <v>0</v>
      </c>
      <c r="S175" s="185">
        <v>0</v>
      </c>
      <c r="T175" s="18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187" t="s">
        <v>111</v>
      </c>
      <c r="AT175" s="187" t="s">
        <v>176</v>
      </c>
      <c r="AU175" s="187" t="s">
        <v>81</v>
      </c>
      <c r="AY175" s="21" t="s">
        <v>174</v>
      </c>
      <c r="BE175" s="188">
        <f>IF(N175="základní",J175,0)</f>
        <v>0</v>
      </c>
      <c r="BF175" s="188">
        <f>IF(N175="snížená",J175,0)</f>
        <v>0</v>
      </c>
      <c r="BG175" s="188">
        <f>IF(N175="zákl. přenesená",J175,0)</f>
        <v>0</v>
      </c>
      <c r="BH175" s="188">
        <f>IF(N175="sníž. přenesená",J175,0)</f>
        <v>0</v>
      </c>
      <c r="BI175" s="188">
        <f>IF(N175="nulová",J175,0)</f>
        <v>0</v>
      </c>
      <c r="BJ175" s="21" t="s">
        <v>79</v>
      </c>
      <c r="BK175" s="188">
        <f>ROUND(I175*H175,2)</f>
        <v>0</v>
      </c>
      <c r="BL175" s="21" t="s">
        <v>111</v>
      </c>
      <c r="BM175" s="187" t="s">
        <v>2677</v>
      </c>
    </row>
    <row r="176" s="2" customFormat="1" ht="16.5" customHeight="1">
      <c r="A176" s="40"/>
      <c r="B176" s="175"/>
      <c r="C176" s="176" t="s">
        <v>838</v>
      </c>
      <c r="D176" s="176" t="s">
        <v>176</v>
      </c>
      <c r="E176" s="177" t="s">
        <v>2678</v>
      </c>
      <c r="F176" s="178" t="s">
        <v>2679</v>
      </c>
      <c r="G176" s="179" t="s">
        <v>3</v>
      </c>
      <c r="H176" s="180">
        <v>10</v>
      </c>
      <c r="I176" s="181"/>
      <c r="J176" s="182">
        <f>ROUND(I176*H176,2)</f>
        <v>0</v>
      </c>
      <c r="K176" s="178" t="s">
        <v>3</v>
      </c>
      <c r="L176" s="41"/>
      <c r="M176" s="183" t="s">
        <v>3</v>
      </c>
      <c r="N176" s="184" t="s">
        <v>43</v>
      </c>
      <c r="O176" s="74"/>
      <c r="P176" s="185">
        <f>O176*H176</f>
        <v>0</v>
      </c>
      <c r="Q176" s="185">
        <v>0</v>
      </c>
      <c r="R176" s="185">
        <f>Q176*H176</f>
        <v>0</v>
      </c>
      <c r="S176" s="185">
        <v>0</v>
      </c>
      <c r="T176" s="18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187" t="s">
        <v>111</v>
      </c>
      <c r="AT176" s="187" t="s">
        <v>176</v>
      </c>
      <c r="AU176" s="187" t="s">
        <v>81</v>
      </c>
      <c r="AY176" s="21" t="s">
        <v>174</v>
      </c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21" t="s">
        <v>79</v>
      </c>
      <c r="BK176" s="188">
        <f>ROUND(I176*H176,2)</f>
        <v>0</v>
      </c>
      <c r="BL176" s="21" t="s">
        <v>111</v>
      </c>
      <c r="BM176" s="187" t="s">
        <v>2680</v>
      </c>
    </row>
    <row r="177" s="2" customFormat="1" ht="16.5" customHeight="1">
      <c r="A177" s="40"/>
      <c r="B177" s="175"/>
      <c r="C177" s="176" t="s">
        <v>842</v>
      </c>
      <c r="D177" s="176" t="s">
        <v>176</v>
      </c>
      <c r="E177" s="177" t="s">
        <v>2681</v>
      </c>
      <c r="F177" s="178" t="s">
        <v>2682</v>
      </c>
      <c r="G177" s="179" t="s">
        <v>3</v>
      </c>
      <c r="H177" s="180">
        <v>6</v>
      </c>
      <c r="I177" s="181"/>
      <c r="J177" s="182">
        <f>ROUND(I177*H177,2)</f>
        <v>0</v>
      </c>
      <c r="K177" s="178" t="s">
        <v>3</v>
      </c>
      <c r="L177" s="41"/>
      <c r="M177" s="183" t="s">
        <v>3</v>
      </c>
      <c r="N177" s="184" t="s">
        <v>43</v>
      </c>
      <c r="O177" s="74"/>
      <c r="P177" s="185">
        <f>O177*H177</f>
        <v>0</v>
      </c>
      <c r="Q177" s="185">
        <v>0</v>
      </c>
      <c r="R177" s="185">
        <f>Q177*H177</f>
        <v>0</v>
      </c>
      <c r="S177" s="185">
        <v>0</v>
      </c>
      <c r="T177" s="18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187" t="s">
        <v>111</v>
      </c>
      <c r="AT177" s="187" t="s">
        <v>176</v>
      </c>
      <c r="AU177" s="187" t="s">
        <v>81</v>
      </c>
      <c r="AY177" s="21" t="s">
        <v>174</v>
      </c>
      <c r="BE177" s="188">
        <f>IF(N177="základní",J177,0)</f>
        <v>0</v>
      </c>
      <c r="BF177" s="188">
        <f>IF(N177="snížená",J177,0)</f>
        <v>0</v>
      </c>
      <c r="BG177" s="188">
        <f>IF(N177="zákl. přenesená",J177,0)</f>
        <v>0</v>
      </c>
      <c r="BH177" s="188">
        <f>IF(N177="sníž. přenesená",J177,0)</f>
        <v>0</v>
      </c>
      <c r="BI177" s="188">
        <f>IF(N177="nulová",J177,0)</f>
        <v>0</v>
      </c>
      <c r="BJ177" s="21" t="s">
        <v>79</v>
      </c>
      <c r="BK177" s="188">
        <f>ROUND(I177*H177,2)</f>
        <v>0</v>
      </c>
      <c r="BL177" s="21" t="s">
        <v>111</v>
      </c>
      <c r="BM177" s="187" t="s">
        <v>2683</v>
      </c>
    </row>
    <row r="178" s="2" customFormat="1" ht="16.5" customHeight="1">
      <c r="A178" s="40"/>
      <c r="B178" s="175"/>
      <c r="C178" s="176" t="s">
        <v>775</v>
      </c>
      <c r="D178" s="176" t="s">
        <v>176</v>
      </c>
      <c r="E178" s="177" t="s">
        <v>2684</v>
      </c>
      <c r="F178" s="178" t="s">
        <v>2685</v>
      </c>
      <c r="G178" s="179" t="s">
        <v>3</v>
      </c>
      <c r="H178" s="180">
        <v>20</v>
      </c>
      <c r="I178" s="181"/>
      <c r="J178" s="182">
        <f>ROUND(I178*H178,2)</f>
        <v>0</v>
      </c>
      <c r="K178" s="178" t="s">
        <v>3</v>
      </c>
      <c r="L178" s="41"/>
      <c r="M178" s="183" t="s">
        <v>3</v>
      </c>
      <c r="N178" s="184" t="s">
        <v>43</v>
      </c>
      <c r="O178" s="74"/>
      <c r="P178" s="185">
        <f>O178*H178</f>
        <v>0</v>
      </c>
      <c r="Q178" s="185">
        <v>0</v>
      </c>
      <c r="R178" s="185">
        <f>Q178*H178</f>
        <v>0</v>
      </c>
      <c r="S178" s="185">
        <v>0</v>
      </c>
      <c r="T178" s="18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187" t="s">
        <v>111</v>
      </c>
      <c r="AT178" s="187" t="s">
        <v>176</v>
      </c>
      <c r="AU178" s="187" t="s">
        <v>81</v>
      </c>
      <c r="AY178" s="21" t="s">
        <v>174</v>
      </c>
      <c r="BE178" s="188">
        <f>IF(N178="základní",J178,0)</f>
        <v>0</v>
      </c>
      <c r="BF178" s="188">
        <f>IF(N178="snížená",J178,0)</f>
        <v>0</v>
      </c>
      <c r="BG178" s="188">
        <f>IF(N178="zákl. přenesená",J178,0)</f>
        <v>0</v>
      </c>
      <c r="BH178" s="188">
        <f>IF(N178="sníž. přenesená",J178,0)</f>
        <v>0</v>
      </c>
      <c r="BI178" s="188">
        <f>IF(N178="nulová",J178,0)</f>
        <v>0</v>
      </c>
      <c r="BJ178" s="21" t="s">
        <v>79</v>
      </c>
      <c r="BK178" s="188">
        <f>ROUND(I178*H178,2)</f>
        <v>0</v>
      </c>
      <c r="BL178" s="21" t="s">
        <v>111</v>
      </c>
      <c r="BM178" s="187" t="s">
        <v>2686</v>
      </c>
    </row>
    <row r="179" s="2" customFormat="1" ht="16.5" customHeight="1">
      <c r="A179" s="40"/>
      <c r="B179" s="175"/>
      <c r="C179" s="176" t="s">
        <v>850</v>
      </c>
      <c r="D179" s="176" t="s">
        <v>176</v>
      </c>
      <c r="E179" s="177" t="s">
        <v>2687</v>
      </c>
      <c r="F179" s="178" t="s">
        <v>2688</v>
      </c>
      <c r="G179" s="179" t="s">
        <v>3</v>
      </c>
      <c r="H179" s="180">
        <v>4</v>
      </c>
      <c r="I179" s="181"/>
      <c r="J179" s="182">
        <f>ROUND(I179*H179,2)</f>
        <v>0</v>
      </c>
      <c r="K179" s="178" t="s">
        <v>3</v>
      </c>
      <c r="L179" s="41"/>
      <c r="M179" s="183" t="s">
        <v>3</v>
      </c>
      <c r="N179" s="184" t="s">
        <v>43</v>
      </c>
      <c r="O179" s="74"/>
      <c r="P179" s="185">
        <f>O179*H179</f>
        <v>0</v>
      </c>
      <c r="Q179" s="185">
        <v>0</v>
      </c>
      <c r="R179" s="185">
        <f>Q179*H179</f>
        <v>0</v>
      </c>
      <c r="S179" s="185">
        <v>0</v>
      </c>
      <c r="T179" s="18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187" t="s">
        <v>111</v>
      </c>
      <c r="AT179" s="187" t="s">
        <v>176</v>
      </c>
      <c r="AU179" s="187" t="s">
        <v>81</v>
      </c>
      <c r="AY179" s="21" t="s">
        <v>174</v>
      </c>
      <c r="BE179" s="188">
        <f>IF(N179="základní",J179,0)</f>
        <v>0</v>
      </c>
      <c r="BF179" s="188">
        <f>IF(N179="snížená",J179,0)</f>
        <v>0</v>
      </c>
      <c r="BG179" s="188">
        <f>IF(N179="zákl. přenesená",J179,0)</f>
        <v>0</v>
      </c>
      <c r="BH179" s="188">
        <f>IF(N179="sníž. přenesená",J179,0)</f>
        <v>0</v>
      </c>
      <c r="BI179" s="188">
        <f>IF(N179="nulová",J179,0)</f>
        <v>0</v>
      </c>
      <c r="BJ179" s="21" t="s">
        <v>79</v>
      </c>
      <c r="BK179" s="188">
        <f>ROUND(I179*H179,2)</f>
        <v>0</v>
      </c>
      <c r="BL179" s="21" t="s">
        <v>111</v>
      </c>
      <c r="BM179" s="187" t="s">
        <v>2689</v>
      </c>
    </row>
    <row r="180" s="2" customFormat="1" ht="16.5" customHeight="1">
      <c r="A180" s="40"/>
      <c r="B180" s="175"/>
      <c r="C180" s="176" t="s">
        <v>855</v>
      </c>
      <c r="D180" s="176" t="s">
        <v>176</v>
      </c>
      <c r="E180" s="177" t="s">
        <v>2690</v>
      </c>
      <c r="F180" s="178" t="s">
        <v>2691</v>
      </c>
      <c r="G180" s="179" t="s">
        <v>3</v>
      </c>
      <c r="H180" s="180">
        <v>10</v>
      </c>
      <c r="I180" s="181"/>
      <c r="J180" s="182">
        <f>ROUND(I180*H180,2)</f>
        <v>0</v>
      </c>
      <c r="K180" s="178" t="s">
        <v>3</v>
      </c>
      <c r="L180" s="41"/>
      <c r="M180" s="183" t="s">
        <v>3</v>
      </c>
      <c r="N180" s="184" t="s">
        <v>43</v>
      </c>
      <c r="O180" s="74"/>
      <c r="P180" s="185">
        <f>O180*H180</f>
        <v>0</v>
      </c>
      <c r="Q180" s="185">
        <v>0</v>
      </c>
      <c r="R180" s="185">
        <f>Q180*H180</f>
        <v>0</v>
      </c>
      <c r="S180" s="185">
        <v>0</v>
      </c>
      <c r="T180" s="18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187" t="s">
        <v>111</v>
      </c>
      <c r="AT180" s="187" t="s">
        <v>176</v>
      </c>
      <c r="AU180" s="187" t="s">
        <v>81</v>
      </c>
      <c r="AY180" s="21" t="s">
        <v>174</v>
      </c>
      <c r="BE180" s="188">
        <f>IF(N180="základní",J180,0)</f>
        <v>0</v>
      </c>
      <c r="BF180" s="188">
        <f>IF(N180="snížená",J180,0)</f>
        <v>0</v>
      </c>
      <c r="BG180" s="188">
        <f>IF(N180="zákl. přenesená",J180,0)</f>
        <v>0</v>
      </c>
      <c r="BH180" s="188">
        <f>IF(N180="sníž. přenesená",J180,0)</f>
        <v>0</v>
      </c>
      <c r="BI180" s="188">
        <f>IF(N180="nulová",J180,0)</f>
        <v>0</v>
      </c>
      <c r="BJ180" s="21" t="s">
        <v>79</v>
      </c>
      <c r="BK180" s="188">
        <f>ROUND(I180*H180,2)</f>
        <v>0</v>
      </c>
      <c r="BL180" s="21" t="s">
        <v>111</v>
      </c>
      <c r="BM180" s="187" t="s">
        <v>2692</v>
      </c>
    </row>
    <row r="181" s="2" customFormat="1" ht="16.5" customHeight="1">
      <c r="A181" s="40"/>
      <c r="B181" s="175"/>
      <c r="C181" s="176" t="s">
        <v>860</v>
      </c>
      <c r="D181" s="176" t="s">
        <v>176</v>
      </c>
      <c r="E181" s="177" t="s">
        <v>2693</v>
      </c>
      <c r="F181" s="178" t="s">
        <v>2694</v>
      </c>
      <c r="G181" s="179" t="s">
        <v>3</v>
      </c>
      <c r="H181" s="180">
        <v>4</v>
      </c>
      <c r="I181" s="181"/>
      <c r="J181" s="182">
        <f>ROUND(I181*H181,2)</f>
        <v>0</v>
      </c>
      <c r="K181" s="178" t="s">
        <v>3</v>
      </c>
      <c r="L181" s="41"/>
      <c r="M181" s="183" t="s">
        <v>3</v>
      </c>
      <c r="N181" s="184" t="s">
        <v>43</v>
      </c>
      <c r="O181" s="74"/>
      <c r="P181" s="185">
        <f>O181*H181</f>
        <v>0</v>
      </c>
      <c r="Q181" s="185">
        <v>0</v>
      </c>
      <c r="R181" s="185">
        <f>Q181*H181</f>
        <v>0</v>
      </c>
      <c r="S181" s="185">
        <v>0</v>
      </c>
      <c r="T181" s="18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187" t="s">
        <v>111</v>
      </c>
      <c r="AT181" s="187" t="s">
        <v>176</v>
      </c>
      <c r="AU181" s="187" t="s">
        <v>81</v>
      </c>
      <c r="AY181" s="21" t="s">
        <v>174</v>
      </c>
      <c r="BE181" s="188">
        <f>IF(N181="základní",J181,0)</f>
        <v>0</v>
      </c>
      <c r="BF181" s="188">
        <f>IF(N181="snížená",J181,0)</f>
        <v>0</v>
      </c>
      <c r="BG181" s="188">
        <f>IF(N181="zákl. přenesená",J181,0)</f>
        <v>0</v>
      </c>
      <c r="BH181" s="188">
        <f>IF(N181="sníž. přenesená",J181,0)</f>
        <v>0</v>
      </c>
      <c r="BI181" s="188">
        <f>IF(N181="nulová",J181,0)</f>
        <v>0</v>
      </c>
      <c r="BJ181" s="21" t="s">
        <v>79</v>
      </c>
      <c r="BK181" s="188">
        <f>ROUND(I181*H181,2)</f>
        <v>0</v>
      </c>
      <c r="BL181" s="21" t="s">
        <v>111</v>
      </c>
      <c r="BM181" s="187" t="s">
        <v>2695</v>
      </c>
    </row>
    <row r="182" s="2" customFormat="1" ht="16.5" customHeight="1">
      <c r="A182" s="40"/>
      <c r="B182" s="175"/>
      <c r="C182" s="176" t="s">
        <v>865</v>
      </c>
      <c r="D182" s="176" t="s">
        <v>176</v>
      </c>
      <c r="E182" s="177" t="s">
        <v>2696</v>
      </c>
      <c r="F182" s="178" t="s">
        <v>2697</v>
      </c>
      <c r="G182" s="179" t="s">
        <v>3</v>
      </c>
      <c r="H182" s="180">
        <v>4</v>
      </c>
      <c r="I182" s="181"/>
      <c r="J182" s="182">
        <f>ROUND(I182*H182,2)</f>
        <v>0</v>
      </c>
      <c r="K182" s="178" t="s">
        <v>3</v>
      </c>
      <c r="L182" s="41"/>
      <c r="M182" s="183" t="s">
        <v>3</v>
      </c>
      <c r="N182" s="184" t="s">
        <v>43</v>
      </c>
      <c r="O182" s="74"/>
      <c r="P182" s="185">
        <f>O182*H182</f>
        <v>0</v>
      </c>
      <c r="Q182" s="185">
        <v>0</v>
      </c>
      <c r="R182" s="185">
        <f>Q182*H182</f>
        <v>0</v>
      </c>
      <c r="S182" s="185">
        <v>0</v>
      </c>
      <c r="T182" s="18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187" t="s">
        <v>111</v>
      </c>
      <c r="AT182" s="187" t="s">
        <v>176</v>
      </c>
      <c r="AU182" s="187" t="s">
        <v>81</v>
      </c>
      <c r="AY182" s="21" t="s">
        <v>174</v>
      </c>
      <c r="BE182" s="188">
        <f>IF(N182="základní",J182,0)</f>
        <v>0</v>
      </c>
      <c r="BF182" s="188">
        <f>IF(N182="snížená",J182,0)</f>
        <v>0</v>
      </c>
      <c r="BG182" s="188">
        <f>IF(N182="zákl. přenesená",J182,0)</f>
        <v>0</v>
      </c>
      <c r="BH182" s="188">
        <f>IF(N182="sníž. přenesená",J182,0)</f>
        <v>0</v>
      </c>
      <c r="BI182" s="188">
        <f>IF(N182="nulová",J182,0)</f>
        <v>0</v>
      </c>
      <c r="BJ182" s="21" t="s">
        <v>79</v>
      </c>
      <c r="BK182" s="188">
        <f>ROUND(I182*H182,2)</f>
        <v>0</v>
      </c>
      <c r="BL182" s="21" t="s">
        <v>111</v>
      </c>
      <c r="BM182" s="187" t="s">
        <v>2698</v>
      </c>
    </row>
    <row r="183" s="2" customFormat="1" ht="16.5" customHeight="1">
      <c r="A183" s="40"/>
      <c r="B183" s="175"/>
      <c r="C183" s="176" t="s">
        <v>869</v>
      </c>
      <c r="D183" s="176" t="s">
        <v>176</v>
      </c>
      <c r="E183" s="177" t="s">
        <v>2699</v>
      </c>
      <c r="F183" s="178" t="s">
        <v>2700</v>
      </c>
      <c r="G183" s="179" t="s">
        <v>3</v>
      </c>
      <c r="H183" s="180">
        <v>1</v>
      </c>
      <c r="I183" s="181"/>
      <c r="J183" s="182">
        <f>ROUND(I183*H183,2)</f>
        <v>0</v>
      </c>
      <c r="K183" s="178" t="s">
        <v>3</v>
      </c>
      <c r="L183" s="41"/>
      <c r="M183" s="183" t="s">
        <v>3</v>
      </c>
      <c r="N183" s="184" t="s">
        <v>43</v>
      </c>
      <c r="O183" s="74"/>
      <c r="P183" s="185">
        <f>O183*H183</f>
        <v>0</v>
      </c>
      <c r="Q183" s="185">
        <v>0</v>
      </c>
      <c r="R183" s="185">
        <f>Q183*H183</f>
        <v>0</v>
      </c>
      <c r="S183" s="185">
        <v>0</v>
      </c>
      <c r="T183" s="18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187" t="s">
        <v>111</v>
      </c>
      <c r="AT183" s="187" t="s">
        <v>176</v>
      </c>
      <c r="AU183" s="187" t="s">
        <v>81</v>
      </c>
      <c r="AY183" s="21" t="s">
        <v>174</v>
      </c>
      <c r="BE183" s="188">
        <f>IF(N183="základní",J183,0)</f>
        <v>0</v>
      </c>
      <c r="BF183" s="188">
        <f>IF(N183="snížená",J183,0)</f>
        <v>0</v>
      </c>
      <c r="BG183" s="188">
        <f>IF(N183="zákl. přenesená",J183,0)</f>
        <v>0</v>
      </c>
      <c r="BH183" s="188">
        <f>IF(N183="sníž. přenesená",J183,0)</f>
        <v>0</v>
      </c>
      <c r="BI183" s="188">
        <f>IF(N183="nulová",J183,0)</f>
        <v>0</v>
      </c>
      <c r="BJ183" s="21" t="s">
        <v>79</v>
      </c>
      <c r="BK183" s="188">
        <f>ROUND(I183*H183,2)</f>
        <v>0</v>
      </c>
      <c r="BL183" s="21" t="s">
        <v>111</v>
      </c>
      <c r="BM183" s="187" t="s">
        <v>2701</v>
      </c>
    </row>
    <row r="184" s="2" customFormat="1" ht="16.5" customHeight="1">
      <c r="A184" s="40"/>
      <c r="B184" s="175"/>
      <c r="C184" s="176" t="s">
        <v>876</v>
      </c>
      <c r="D184" s="176" t="s">
        <v>176</v>
      </c>
      <c r="E184" s="177" t="s">
        <v>2702</v>
      </c>
      <c r="F184" s="178" t="s">
        <v>2703</v>
      </c>
      <c r="G184" s="179" t="s">
        <v>3</v>
      </c>
      <c r="H184" s="180">
        <v>1</v>
      </c>
      <c r="I184" s="181"/>
      <c r="J184" s="182">
        <f>ROUND(I184*H184,2)</f>
        <v>0</v>
      </c>
      <c r="K184" s="178" t="s">
        <v>3</v>
      </c>
      <c r="L184" s="41"/>
      <c r="M184" s="183" t="s">
        <v>3</v>
      </c>
      <c r="N184" s="184" t="s">
        <v>43</v>
      </c>
      <c r="O184" s="74"/>
      <c r="P184" s="185">
        <f>O184*H184</f>
        <v>0</v>
      </c>
      <c r="Q184" s="185">
        <v>0</v>
      </c>
      <c r="R184" s="185">
        <f>Q184*H184</f>
        <v>0</v>
      </c>
      <c r="S184" s="185">
        <v>0</v>
      </c>
      <c r="T184" s="18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187" t="s">
        <v>111</v>
      </c>
      <c r="AT184" s="187" t="s">
        <v>176</v>
      </c>
      <c r="AU184" s="187" t="s">
        <v>81</v>
      </c>
      <c r="AY184" s="21" t="s">
        <v>174</v>
      </c>
      <c r="BE184" s="188">
        <f>IF(N184="základní",J184,0)</f>
        <v>0</v>
      </c>
      <c r="BF184" s="188">
        <f>IF(N184="snížená",J184,0)</f>
        <v>0</v>
      </c>
      <c r="BG184" s="188">
        <f>IF(N184="zákl. přenesená",J184,0)</f>
        <v>0</v>
      </c>
      <c r="BH184" s="188">
        <f>IF(N184="sníž. přenesená",J184,0)</f>
        <v>0</v>
      </c>
      <c r="BI184" s="188">
        <f>IF(N184="nulová",J184,0)</f>
        <v>0</v>
      </c>
      <c r="BJ184" s="21" t="s">
        <v>79</v>
      </c>
      <c r="BK184" s="188">
        <f>ROUND(I184*H184,2)</f>
        <v>0</v>
      </c>
      <c r="BL184" s="21" t="s">
        <v>111</v>
      </c>
      <c r="BM184" s="187" t="s">
        <v>2704</v>
      </c>
    </row>
    <row r="185" s="2" customFormat="1" ht="16.5" customHeight="1">
      <c r="A185" s="40"/>
      <c r="B185" s="175"/>
      <c r="C185" s="176" t="s">
        <v>880</v>
      </c>
      <c r="D185" s="176" t="s">
        <v>176</v>
      </c>
      <c r="E185" s="177" t="s">
        <v>2705</v>
      </c>
      <c r="F185" s="178" t="s">
        <v>2706</v>
      </c>
      <c r="G185" s="179" t="s">
        <v>3</v>
      </c>
      <c r="H185" s="180">
        <v>4</v>
      </c>
      <c r="I185" s="181"/>
      <c r="J185" s="182">
        <f>ROUND(I185*H185,2)</f>
        <v>0</v>
      </c>
      <c r="K185" s="178" t="s">
        <v>3</v>
      </c>
      <c r="L185" s="41"/>
      <c r="M185" s="183" t="s">
        <v>3</v>
      </c>
      <c r="N185" s="184" t="s">
        <v>43</v>
      </c>
      <c r="O185" s="74"/>
      <c r="P185" s="185">
        <f>O185*H185</f>
        <v>0</v>
      </c>
      <c r="Q185" s="185">
        <v>0</v>
      </c>
      <c r="R185" s="185">
        <f>Q185*H185</f>
        <v>0</v>
      </c>
      <c r="S185" s="185">
        <v>0</v>
      </c>
      <c r="T185" s="18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187" t="s">
        <v>111</v>
      </c>
      <c r="AT185" s="187" t="s">
        <v>176</v>
      </c>
      <c r="AU185" s="187" t="s">
        <v>81</v>
      </c>
      <c r="AY185" s="21" t="s">
        <v>174</v>
      </c>
      <c r="BE185" s="188">
        <f>IF(N185="základní",J185,0)</f>
        <v>0</v>
      </c>
      <c r="BF185" s="188">
        <f>IF(N185="snížená",J185,0)</f>
        <v>0</v>
      </c>
      <c r="BG185" s="188">
        <f>IF(N185="zákl. přenesená",J185,0)</f>
        <v>0</v>
      </c>
      <c r="BH185" s="188">
        <f>IF(N185="sníž. přenesená",J185,0)</f>
        <v>0</v>
      </c>
      <c r="BI185" s="188">
        <f>IF(N185="nulová",J185,0)</f>
        <v>0</v>
      </c>
      <c r="BJ185" s="21" t="s">
        <v>79</v>
      </c>
      <c r="BK185" s="188">
        <f>ROUND(I185*H185,2)</f>
        <v>0</v>
      </c>
      <c r="BL185" s="21" t="s">
        <v>111</v>
      </c>
      <c r="BM185" s="187" t="s">
        <v>2707</v>
      </c>
    </row>
    <row r="186" s="2" customFormat="1" ht="16.5" customHeight="1">
      <c r="A186" s="40"/>
      <c r="B186" s="175"/>
      <c r="C186" s="176" t="s">
        <v>885</v>
      </c>
      <c r="D186" s="176" t="s">
        <v>176</v>
      </c>
      <c r="E186" s="177" t="s">
        <v>2708</v>
      </c>
      <c r="F186" s="178" t="s">
        <v>2709</v>
      </c>
      <c r="G186" s="179" t="s">
        <v>3</v>
      </c>
      <c r="H186" s="180">
        <v>2</v>
      </c>
      <c r="I186" s="181"/>
      <c r="J186" s="182">
        <f>ROUND(I186*H186,2)</f>
        <v>0</v>
      </c>
      <c r="K186" s="178" t="s">
        <v>3</v>
      </c>
      <c r="L186" s="41"/>
      <c r="M186" s="183" t="s">
        <v>3</v>
      </c>
      <c r="N186" s="184" t="s">
        <v>43</v>
      </c>
      <c r="O186" s="74"/>
      <c r="P186" s="185">
        <f>O186*H186</f>
        <v>0</v>
      </c>
      <c r="Q186" s="185">
        <v>0</v>
      </c>
      <c r="R186" s="185">
        <f>Q186*H186</f>
        <v>0</v>
      </c>
      <c r="S186" s="185">
        <v>0</v>
      </c>
      <c r="T186" s="18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187" t="s">
        <v>111</v>
      </c>
      <c r="AT186" s="187" t="s">
        <v>176</v>
      </c>
      <c r="AU186" s="187" t="s">
        <v>81</v>
      </c>
      <c r="AY186" s="21" t="s">
        <v>174</v>
      </c>
      <c r="BE186" s="188">
        <f>IF(N186="základní",J186,0)</f>
        <v>0</v>
      </c>
      <c r="BF186" s="188">
        <f>IF(N186="snížená",J186,0)</f>
        <v>0</v>
      </c>
      <c r="BG186" s="188">
        <f>IF(N186="zákl. přenesená",J186,0)</f>
        <v>0</v>
      </c>
      <c r="BH186" s="188">
        <f>IF(N186="sníž. přenesená",J186,0)</f>
        <v>0</v>
      </c>
      <c r="BI186" s="188">
        <f>IF(N186="nulová",J186,0)</f>
        <v>0</v>
      </c>
      <c r="BJ186" s="21" t="s">
        <v>79</v>
      </c>
      <c r="BK186" s="188">
        <f>ROUND(I186*H186,2)</f>
        <v>0</v>
      </c>
      <c r="BL186" s="21" t="s">
        <v>111</v>
      </c>
      <c r="BM186" s="187" t="s">
        <v>2710</v>
      </c>
    </row>
    <row r="187" s="2" customFormat="1" ht="16.5" customHeight="1">
      <c r="A187" s="40"/>
      <c r="B187" s="175"/>
      <c r="C187" s="176" t="s">
        <v>889</v>
      </c>
      <c r="D187" s="176" t="s">
        <v>176</v>
      </c>
      <c r="E187" s="177" t="s">
        <v>2711</v>
      </c>
      <c r="F187" s="178" t="s">
        <v>2712</v>
      </c>
      <c r="G187" s="179" t="s">
        <v>3</v>
      </c>
      <c r="H187" s="180">
        <v>24</v>
      </c>
      <c r="I187" s="181"/>
      <c r="J187" s="182">
        <f>ROUND(I187*H187,2)</f>
        <v>0</v>
      </c>
      <c r="K187" s="178" t="s">
        <v>3</v>
      </c>
      <c r="L187" s="41"/>
      <c r="M187" s="183" t="s">
        <v>3</v>
      </c>
      <c r="N187" s="184" t="s">
        <v>43</v>
      </c>
      <c r="O187" s="74"/>
      <c r="P187" s="185">
        <f>O187*H187</f>
        <v>0</v>
      </c>
      <c r="Q187" s="185">
        <v>0</v>
      </c>
      <c r="R187" s="185">
        <f>Q187*H187</f>
        <v>0</v>
      </c>
      <c r="S187" s="185">
        <v>0</v>
      </c>
      <c r="T187" s="18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187" t="s">
        <v>111</v>
      </c>
      <c r="AT187" s="187" t="s">
        <v>176</v>
      </c>
      <c r="AU187" s="187" t="s">
        <v>81</v>
      </c>
      <c r="AY187" s="21" t="s">
        <v>174</v>
      </c>
      <c r="BE187" s="188">
        <f>IF(N187="základní",J187,0)</f>
        <v>0</v>
      </c>
      <c r="BF187" s="188">
        <f>IF(N187="snížená",J187,0)</f>
        <v>0</v>
      </c>
      <c r="BG187" s="188">
        <f>IF(N187="zákl. přenesená",J187,0)</f>
        <v>0</v>
      </c>
      <c r="BH187" s="188">
        <f>IF(N187="sníž. přenesená",J187,0)</f>
        <v>0</v>
      </c>
      <c r="BI187" s="188">
        <f>IF(N187="nulová",J187,0)</f>
        <v>0</v>
      </c>
      <c r="BJ187" s="21" t="s">
        <v>79</v>
      </c>
      <c r="BK187" s="188">
        <f>ROUND(I187*H187,2)</f>
        <v>0</v>
      </c>
      <c r="BL187" s="21" t="s">
        <v>111</v>
      </c>
      <c r="BM187" s="187" t="s">
        <v>2713</v>
      </c>
    </row>
    <row r="188" s="2" customFormat="1" ht="16.5" customHeight="1">
      <c r="A188" s="40"/>
      <c r="B188" s="175"/>
      <c r="C188" s="176" t="s">
        <v>894</v>
      </c>
      <c r="D188" s="176" t="s">
        <v>176</v>
      </c>
      <c r="E188" s="177" t="s">
        <v>2714</v>
      </c>
      <c r="F188" s="178" t="s">
        <v>2715</v>
      </c>
      <c r="G188" s="179" t="s">
        <v>3</v>
      </c>
      <c r="H188" s="180">
        <v>8</v>
      </c>
      <c r="I188" s="181"/>
      <c r="J188" s="182">
        <f>ROUND(I188*H188,2)</f>
        <v>0</v>
      </c>
      <c r="K188" s="178" t="s">
        <v>3</v>
      </c>
      <c r="L188" s="41"/>
      <c r="M188" s="183" t="s">
        <v>3</v>
      </c>
      <c r="N188" s="184" t="s">
        <v>43</v>
      </c>
      <c r="O188" s="74"/>
      <c r="P188" s="185">
        <f>O188*H188</f>
        <v>0</v>
      </c>
      <c r="Q188" s="185">
        <v>0</v>
      </c>
      <c r="R188" s="185">
        <f>Q188*H188</f>
        <v>0</v>
      </c>
      <c r="S188" s="185">
        <v>0</v>
      </c>
      <c r="T188" s="18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187" t="s">
        <v>111</v>
      </c>
      <c r="AT188" s="187" t="s">
        <v>176</v>
      </c>
      <c r="AU188" s="187" t="s">
        <v>81</v>
      </c>
      <c r="AY188" s="21" t="s">
        <v>174</v>
      </c>
      <c r="BE188" s="188">
        <f>IF(N188="základní",J188,0)</f>
        <v>0</v>
      </c>
      <c r="BF188" s="188">
        <f>IF(N188="snížená",J188,0)</f>
        <v>0</v>
      </c>
      <c r="BG188" s="188">
        <f>IF(N188="zákl. přenesená",J188,0)</f>
        <v>0</v>
      </c>
      <c r="BH188" s="188">
        <f>IF(N188="sníž. přenesená",J188,0)</f>
        <v>0</v>
      </c>
      <c r="BI188" s="188">
        <f>IF(N188="nulová",J188,0)</f>
        <v>0</v>
      </c>
      <c r="BJ188" s="21" t="s">
        <v>79</v>
      </c>
      <c r="BK188" s="188">
        <f>ROUND(I188*H188,2)</f>
        <v>0</v>
      </c>
      <c r="BL188" s="21" t="s">
        <v>111</v>
      </c>
      <c r="BM188" s="187" t="s">
        <v>2716</v>
      </c>
    </row>
    <row r="189" s="2" customFormat="1" ht="16.5" customHeight="1">
      <c r="A189" s="40"/>
      <c r="B189" s="175"/>
      <c r="C189" s="176" t="s">
        <v>900</v>
      </c>
      <c r="D189" s="176" t="s">
        <v>176</v>
      </c>
      <c r="E189" s="177" t="s">
        <v>2717</v>
      </c>
      <c r="F189" s="178" t="s">
        <v>2718</v>
      </c>
      <c r="G189" s="179" t="s">
        <v>3</v>
      </c>
      <c r="H189" s="180">
        <v>161</v>
      </c>
      <c r="I189" s="181"/>
      <c r="J189" s="182">
        <f>ROUND(I189*H189,2)</f>
        <v>0</v>
      </c>
      <c r="K189" s="178" t="s">
        <v>3</v>
      </c>
      <c r="L189" s="41"/>
      <c r="M189" s="183" t="s">
        <v>3</v>
      </c>
      <c r="N189" s="184" t="s">
        <v>43</v>
      </c>
      <c r="O189" s="74"/>
      <c r="P189" s="185">
        <f>O189*H189</f>
        <v>0</v>
      </c>
      <c r="Q189" s="185">
        <v>0</v>
      </c>
      <c r="R189" s="185">
        <f>Q189*H189</f>
        <v>0</v>
      </c>
      <c r="S189" s="185">
        <v>0</v>
      </c>
      <c r="T189" s="18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187" t="s">
        <v>111</v>
      </c>
      <c r="AT189" s="187" t="s">
        <v>176</v>
      </c>
      <c r="AU189" s="187" t="s">
        <v>81</v>
      </c>
      <c r="AY189" s="21" t="s">
        <v>174</v>
      </c>
      <c r="BE189" s="188">
        <f>IF(N189="základní",J189,0)</f>
        <v>0</v>
      </c>
      <c r="BF189" s="188">
        <f>IF(N189="snížená",J189,0)</f>
        <v>0</v>
      </c>
      <c r="BG189" s="188">
        <f>IF(N189="zákl. přenesená",J189,0)</f>
        <v>0</v>
      </c>
      <c r="BH189" s="188">
        <f>IF(N189="sníž. přenesená",J189,0)</f>
        <v>0</v>
      </c>
      <c r="BI189" s="188">
        <f>IF(N189="nulová",J189,0)</f>
        <v>0</v>
      </c>
      <c r="BJ189" s="21" t="s">
        <v>79</v>
      </c>
      <c r="BK189" s="188">
        <f>ROUND(I189*H189,2)</f>
        <v>0</v>
      </c>
      <c r="BL189" s="21" t="s">
        <v>111</v>
      </c>
      <c r="BM189" s="187" t="s">
        <v>2719</v>
      </c>
    </row>
    <row r="190" s="2" customFormat="1" ht="16.5" customHeight="1">
      <c r="A190" s="40"/>
      <c r="B190" s="175"/>
      <c r="C190" s="176" t="s">
        <v>905</v>
      </c>
      <c r="D190" s="176" t="s">
        <v>176</v>
      </c>
      <c r="E190" s="177" t="s">
        <v>2720</v>
      </c>
      <c r="F190" s="178" t="s">
        <v>2721</v>
      </c>
      <c r="G190" s="179" t="s">
        <v>3</v>
      </c>
      <c r="H190" s="180">
        <v>48</v>
      </c>
      <c r="I190" s="181"/>
      <c r="J190" s="182">
        <f>ROUND(I190*H190,2)</f>
        <v>0</v>
      </c>
      <c r="K190" s="178" t="s">
        <v>3</v>
      </c>
      <c r="L190" s="41"/>
      <c r="M190" s="183" t="s">
        <v>3</v>
      </c>
      <c r="N190" s="184" t="s">
        <v>43</v>
      </c>
      <c r="O190" s="74"/>
      <c r="P190" s="185">
        <f>O190*H190</f>
        <v>0</v>
      </c>
      <c r="Q190" s="185">
        <v>0</v>
      </c>
      <c r="R190" s="185">
        <f>Q190*H190</f>
        <v>0</v>
      </c>
      <c r="S190" s="185">
        <v>0</v>
      </c>
      <c r="T190" s="18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187" t="s">
        <v>111</v>
      </c>
      <c r="AT190" s="187" t="s">
        <v>176</v>
      </c>
      <c r="AU190" s="187" t="s">
        <v>81</v>
      </c>
      <c r="AY190" s="21" t="s">
        <v>174</v>
      </c>
      <c r="BE190" s="188">
        <f>IF(N190="základní",J190,0)</f>
        <v>0</v>
      </c>
      <c r="BF190" s="188">
        <f>IF(N190="snížená",J190,0)</f>
        <v>0</v>
      </c>
      <c r="BG190" s="188">
        <f>IF(N190="zákl. přenesená",J190,0)</f>
        <v>0</v>
      </c>
      <c r="BH190" s="188">
        <f>IF(N190="sníž. přenesená",J190,0)</f>
        <v>0</v>
      </c>
      <c r="BI190" s="188">
        <f>IF(N190="nulová",J190,0)</f>
        <v>0</v>
      </c>
      <c r="BJ190" s="21" t="s">
        <v>79</v>
      </c>
      <c r="BK190" s="188">
        <f>ROUND(I190*H190,2)</f>
        <v>0</v>
      </c>
      <c r="BL190" s="21" t="s">
        <v>111</v>
      </c>
      <c r="BM190" s="187" t="s">
        <v>2722</v>
      </c>
    </row>
    <row r="191" s="2" customFormat="1" ht="16.5" customHeight="1">
      <c r="A191" s="40"/>
      <c r="B191" s="175"/>
      <c r="C191" s="176" t="s">
        <v>917</v>
      </c>
      <c r="D191" s="176" t="s">
        <v>176</v>
      </c>
      <c r="E191" s="177" t="s">
        <v>2723</v>
      </c>
      <c r="F191" s="178" t="s">
        <v>2724</v>
      </c>
      <c r="G191" s="179" t="s">
        <v>3</v>
      </c>
      <c r="H191" s="180">
        <v>11</v>
      </c>
      <c r="I191" s="181"/>
      <c r="J191" s="182">
        <f>ROUND(I191*H191,2)</f>
        <v>0</v>
      </c>
      <c r="K191" s="178" t="s">
        <v>3</v>
      </c>
      <c r="L191" s="41"/>
      <c r="M191" s="183" t="s">
        <v>3</v>
      </c>
      <c r="N191" s="184" t="s">
        <v>43</v>
      </c>
      <c r="O191" s="74"/>
      <c r="P191" s="185">
        <f>O191*H191</f>
        <v>0</v>
      </c>
      <c r="Q191" s="185">
        <v>0</v>
      </c>
      <c r="R191" s="185">
        <f>Q191*H191</f>
        <v>0</v>
      </c>
      <c r="S191" s="185">
        <v>0</v>
      </c>
      <c r="T191" s="18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187" t="s">
        <v>111</v>
      </c>
      <c r="AT191" s="187" t="s">
        <v>176</v>
      </c>
      <c r="AU191" s="187" t="s">
        <v>81</v>
      </c>
      <c r="AY191" s="21" t="s">
        <v>174</v>
      </c>
      <c r="BE191" s="188">
        <f>IF(N191="základní",J191,0)</f>
        <v>0</v>
      </c>
      <c r="BF191" s="188">
        <f>IF(N191="snížená",J191,0)</f>
        <v>0</v>
      </c>
      <c r="BG191" s="188">
        <f>IF(N191="zákl. přenesená",J191,0)</f>
        <v>0</v>
      </c>
      <c r="BH191" s="188">
        <f>IF(N191="sníž. přenesená",J191,0)</f>
        <v>0</v>
      </c>
      <c r="BI191" s="188">
        <f>IF(N191="nulová",J191,0)</f>
        <v>0</v>
      </c>
      <c r="BJ191" s="21" t="s">
        <v>79</v>
      </c>
      <c r="BK191" s="188">
        <f>ROUND(I191*H191,2)</f>
        <v>0</v>
      </c>
      <c r="BL191" s="21" t="s">
        <v>111</v>
      </c>
      <c r="BM191" s="187" t="s">
        <v>2725</v>
      </c>
    </row>
    <row r="192" s="2" customFormat="1" ht="16.5" customHeight="1">
      <c r="A192" s="40"/>
      <c r="B192" s="175"/>
      <c r="C192" s="176" t="s">
        <v>922</v>
      </c>
      <c r="D192" s="176" t="s">
        <v>176</v>
      </c>
      <c r="E192" s="177" t="s">
        <v>2726</v>
      </c>
      <c r="F192" s="178" t="s">
        <v>2727</v>
      </c>
      <c r="G192" s="179" t="s">
        <v>3</v>
      </c>
      <c r="H192" s="180">
        <v>22</v>
      </c>
      <c r="I192" s="181"/>
      <c r="J192" s="182">
        <f>ROUND(I192*H192,2)</f>
        <v>0</v>
      </c>
      <c r="K192" s="178" t="s">
        <v>3</v>
      </c>
      <c r="L192" s="41"/>
      <c r="M192" s="183" t="s">
        <v>3</v>
      </c>
      <c r="N192" s="184" t="s">
        <v>43</v>
      </c>
      <c r="O192" s="74"/>
      <c r="P192" s="185">
        <f>O192*H192</f>
        <v>0</v>
      </c>
      <c r="Q192" s="185">
        <v>0</v>
      </c>
      <c r="R192" s="185">
        <f>Q192*H192</f>
        <v>0</v>
      </c>
      <c r="S192" s="185">
        <v>0</v>
      </c>
      <c r="T192" s="18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187" t="s">
        <v>111</v>
      </c>
      <c r="AT192" s="187" t="s">
        <v>176</v>
      </c>
      <c r="AU192" s="187" t="s">
        <v>81</v>
      </c>
      <c r="AY192" s="21" t="s">
        <v>174</v>
      </c>
      <c r="BE192" s="188">
        <f>IF(N192="základní",J192,0)</f>
        <v>0</v>
      </c>
      <c r="BF192" s="188">
        <f>IF(N192="snížená",J192,0)</f>
        <v>0</v>
      </c>
      <c r="BG192" s="188">
        <f>IF(N192="zákl. přenesená",J192,0)</f>
        <v>0</v>
      </c>
      <c r="BH192" s="188">
        <f>IF(N192="sníž. přenesená",J192,0)</f>
        <v>0</v>
      </c>
      <c r="BI192" s="188">
        <f>IF(N192="nulová",J192,0)</f>
        <v>0</v>
      </c>
      <c r="BJ192" s="21" t="s">
        <v>79</v>
      </c>
      <c r="BK192" s="188">
        <f>ROUND(I192*H192,2)</f>
        <v>0</v>
      </c>
      <c r="BL192" s="21" t="s">
        <v>111</v>
      </c>
      <c r="BM192" s="187" t="s">
        <v>2728</v>
      </c>
    </row>
    <row r="193" s="2" customFormat="1" ht="16.5" customHeight="1">
      <c r="A193" s="40"/>
      <c r="B193" s="175"/>
      <c r="C193" s="176" t="s">
        <v>928</v>
      </c>
      <c r="D193" s="176" t="s">
        <v>176</v>
      </c>
      <c r="E193" s="177" t="s">
        <v>2729</v>
      </c>
      <c r="F193" s="178" t="s">
        <v>2730</v>
      </c>
      <c r="G193" s="179" t="s">
        <v>3</v>
      </c>
      <c r="H193" s="180">
        <v>2</v>
      </c>
      <c r="I193" s="181"/>
      <c r="J193" s="182">
        <f>ROUND(I193*H193,2)</f>
        <v>0</v>
      </c>
      <c r="K193" s="178" t="s">
        <v>3</v>
      </c>
      <c r="L193" s="41"/>
      <c r="M193" s="183" t="s">
        <v>3</v>
      </c>
      <c r="N193" s="184" t="s">
        <v>43</v>
      </c>
      <c r="O193" s="74"/>
      <c r="P193" s="185">
        <f>O193*H193</f>
        <v>0</v>
      </c>
      <c r="Q193" s="185">
        <v>0</v>
      </c>
      <c r="R193" s="185">
        <f>Q193*H193</f>
        <v>0</v>
      </c>
      <c r="S193" s="185">
        <v>0</v>
      </c>
      <c r="T193" s="18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187" t="s">
        <v>111</v>
      </c>
      <c r="AT193" s="187" t="s">
        <v>176</v>
      </c>
      <c r="AU193" s="187" t="s">
        <v>81</v>
      </c>
      <c r="AY193" s="21" t="s">
        <v>174</v>
      </c>
      <c r="BE193" s="188">
        <f>IF(N193="základní",J193,0)</f>
        <v>0</v>
      </c>
      <c r="BF193" s="188">
        <f>IF(N193="snížená",J193,0)</f>
        <v>0</v>
      </c>
      <c r="BG193" s="188">
        <f>IF(N193="zákl. přenesená",J193,0)</f>
        <v>0</v>
      </c>
      <c r="BH193" s="188">
        <f>IF(N193="sníž. přenesená",J193,0)</f>
        <v>0</v>
      </c>
      <c r="BI193" s="188">
        <f>IF(N193="nulová",J193,0)</f>
        <v>0</v>
      </c>
      <c r="BJ193" s="21" t="s">
        <v>79</v>
      </c>
      <c r="BK193" s="188">
        <f>ROUND(I193*H193,2)</f>
        <v>0</v>
      </c>
      <c r="BL193" s="21" t="s">
        <v>111</v>
      </c>
      <c r="BM193" s="187" t="s">
        <v>2731</v>
      </c>
    </row>
    <row r="194" s="2" customFormat="1" ht="16.5" customHeight="1">
      <c r="A194" s="40"/>
      <c r="B194" s="175"/>
      <c r="C194" s="176" t="s">
        <v>934</v>
      </c>
      <c r="D194" s="176" t="s">
        <v>176</v>
      </c>
      <c r="E194" s="177" t="s">
        <v>2732</v>
      </c>
      <c r="F194" s="178" t="s">
        <v>2733</v>
      </c>
      <c r="G194" s="179" t="s">
        <v>3</v>
      </c>
      <c r="H194" s="180">
        <v>1</v>
      </c>
      <c r="I194" s="181"/>
      <c r="J194" s="182">
        <f>ROUND(I194*H194,2)</f>
        <v>0</v>
      </c>
      <c r="K194" s="178" t="s">
        <v>3</v>
      </c>
      <c r="L194" s="41"/>
      <c r="M194" s="183" t="s">
        <v>3</v>
      </c>
      <c r="N194" s="184" t="s">
        <v>43</v>
      </c>
      <c r="O194" s="74"/>
      <c r="P194" s="185">
        <f>O194*H194</f>
        <v>0</v>
      </c>
      <c r="Q194" s="185">
        <v>0</v>
      </c>
      <c r="R194" s="185">
        <f>Q194*H194</f>
        <v>0</v>
      </c>
      <c r="S194" s="185">
        <v>0</v>
      </c>
      <c r="T194" s="18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187" t="s">
        <v>111</v>
      </c>
      <c r="AT194" s="187" t="s">
        <v>176</v>
      </c>
      <c r="AU194" s="187" t="s">
        <v>81</v>
      </c>
      <c r="AY194" s="21" t="s">
        <v>174</v>
      </c>
      <c r="BE194" s="188">
        <f>IF(N194="základní",J194,0)</f>
        <v>0</v>
      </c>
      <c r="BF194" s="188">
        <f>IF(N194="snížená",J194,0)</f>
        <v>0</v>
      </c>
      <c r="BG194" s="188">
        <f>IF(N194="zákl. přenesená",J194,0)</f>
        <v>0</v>
      </c>
      <c r="BH194" s="188">
        <f>IF(N194="sníž. přenesená",J194,0)</f>
        <v>0</v>
      </c>
      <c r="BI194" s="188">
        <f>IF(N194="nulová",J194,0)</f>
        <v>0</v>
      </c>
      <c r="BJ194" s="21" t="s">
        <v>79</v>
      </c>
      <c r="BK194" s="188">
        <f>ROUND(I194*H194,2)</f>
        <v>0</v>
      </c>
      <c r="BL194" s="21" t="s">
        <v>111</v>
      </c>
      <c r="BM194" s="187" t="s">
        <v>2734</v>
      </c>
    </row>
    <row r="195" s="2" customFormat="1" ht="16.5" customHeight="1">
      <c r="A195" s="40"/>
      <c r="B195" s="175"/>
      <c r="C195" s="176" t="s">
        <v>937</v>
      </c>
      <c r="D195" s="176" t="s">
        <v>176</v>
      </c>
      <c r="E195" s="177" t="s">
        <v>2735</v>
      </c>
      <c r="F195" s="178" t="s">
        <v>2736</v>
      </c>
      <c r="G195" s="179" t="s">
        <v>3</v>
      </c>
      <c r="H195" s="180">
        <v>1</v>
      </c>
      <c r="I195" s="181"/>
      <c r="J195" s="182">
        <f>ROUND(I195*H195,2)</f>
        <v>0</v>
      </c>
      <c r="K195" s="178" t="s">
        <v>3</v>
      </c>
      <c r="L195" s="41"/>
      <c r="M195" s="183" t="s">
        <v>3</v>
      </c>
      <c r="N195" s="184" t="s">
        <v>43</v>
      </c>
      <c r="O195" s="74"/>
      <c r="P195" s="185">
        <f>O195*H195</f>
        <v>0</v>
      </c>
      <c r="Q195" s="185">
        <v>0</v>
      </c>
      <c r="R195" s="185">
        <f>Q195*H195</f>
        <v>0</v>
      </c>
      <c r="S195" s="185">
        <v>0</v>
      </c>
      <c r="T195" s="18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187" t="s">
        <v>111</v>
      </c>
      <c r="AT195" s="187" t="s">
        <v>176</v>
      </c>
      <c r="AU195" s="187" t="s">
        <v>81</v>
      </c>
      <c r="AY195" s="21" t="s">
        <v>174</v>
      </c>
      <c r="BE195" s="188">
        <f>IF(N195="základní",J195,0)</f>
        <v>0</v>
      </c>
      <c r="BF195" s="188">
        <f>IF(N195="snížená",J195,0)</f>
        <v>0</v>
      </c>
      <c r="BG195" s="188">
        <f>IF(N195="zákl. přenesená",J195,0)</f>
        <v>0</v>
      </c>
      <c r="BH195" s="188">
        <f>IF(N195="sníž. přenesená",J195,0)</f>
        <v>0</v>
      </c>
      <c r="BI195" s="188">
        <f>IF(N195="nulová",J195,0)</f>
        <v>0</v>
      </c>
      <c r="BJ195" s="21" t="s">
        <v>79</v>
      </c>
      <c r="BK195" s="188">
        <f>ROUND(I195*H195,2)</f>
        <v>0</v>
      </c>
      <c r="BL195" s="21" t="s">
        <v>111</v>
      </c>
      <c r="BM195" s="187" t="s">
        <v>2737</v>
      </c>
    </row>
    <row r="196" s="2" customFormat="1" ht="16.5" customHeight="1">
      <c r="A196" s="40"/>
      <c r="B196" s="175"/>
      <c r="C196" s="176" t="s">
        <v>943</v>
      </c>
      <c r="D196" s="176" t="s">
        <v>176</v>
      </c>
      <c r="E196" s="177" t="s">
        <v>2738</v>
      </c>
      <c r="F196" s="178" t="s">
        <v>2739</v>
      </c>
      <c r="G196" s="179" t="s">
        <v>3</v>
      </c>
      <c r="H196" s="180">
        <v>20</v>
      </c>
      <c r="I196" s="181"/>
      <c r="J196" s="182">
        <f>ROUND(I196*H196,2)</f>
        <v>0</v>
      </c>
      <c r="K196" s="178" t="s">
        <v>3</v>
      </c>
      <c r="L196" s="41"/>
      <c r="M196" s="183" t="s">
        <v>3</v>
      </c>
      <c r="N196" s="184" t="s">
        <v>43</v>
      </c>
      <c r="O196" s="74"/>
      <c r="P196" s="185">
        <f>O196*H196</f>
        <v>0</v>
      </c>
      <c r="Q196" s="185">
        <v>0</v>
      </c>
      <c r="R196" s="185">
        <f>Q196*H196</f>
        <v>0</v>
      </c>
      <c r="S196" s="185">
        <v>0</v>
      </c>
      <c r="T196" s="18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187" t="s">
        <v>111</v>
      </c>
      <c r="AT196" s="187" t="s">
        <v>176</v>
      </c>
      <c r="AU196" s="187" t="s">
        <v>81</v>
      </c>
      <c r="AY196" s="21" t="s">
        <v>174</v>
      </c>
      <c r="BE196" s="188">
        <f>IF(N196="základní",J196,0)</f>
        <v>0</v>
      </c>
      <c r="BF196" s="188">
        <f>IF(N196="snížená",J196,0)</f>
        <v>0</v>
      </c>
      <c r="BG196" s="188">
        <f>IF(N196="zákl. přenesená",J196,0)</f>
        <v>0</v>
      </c>
      <c r="BH196" s="188">
        <f>IF(N196="sníž. přenesená",J196,0)</f>
        <v>0</v>
      </c>
      <c r="BI196" s="188">
        <f>IF(N196="nulová",J196,0)</f>
        <v>0</v>
      </c>
      <c r="BJ196" s="21" t="s">
        <v>79</v>
      </c>
      <c r="BK196" s="188">
        <f>ROUND(I196*H196,2)</f>
        <v>0</v>
      </c>
      <c r="BL196" s="21" t="s">
        <v>111</v>
      </c>
      <c r="BM196" s="187" t="s">
        <v>2740</v>
      </c>
    </row>
    <row r="197" s="2" customFormat="1" ht="16.5" customHeight="1">
      <c r="A197" s="40"/>
      <c r="B197" s="175"/>
      <c r="C197" s="176" t="s">
        <v>947</v>
      </c>
      <c r="D197" s="176" t="s">
        <v>176</v>
      </c>
      <c r="E197" s="177" t="s">
        <v>2741</v>
      </c>
      <c r="F197" s="178" t="s">
        <v>2742</v>
      </c>
      <c r="G197" s="179" t="s">
        <v>3</v>
      </c>
      <c r="H197" s="180">
        <v>10</v>
      </c>
      <c r="I197" s="181"/>
      <c r="J197" s="182">
        <f>ROUND(I197*H197,2)</f>
        <v>0</v>
      </c>
      <c r="K197" s="178" t="s">
        <v>3</v>
      </c>
      <c r="L197" s="41"/>
      <c r="M197" s="183" t="s">
        <v>3</v>
      </c>
      <c r="N197" s="184" t="s">
        <v>43</v>
      </c>
      <c r="O197" s="74"/>
      <c r="P197" s="185">
        <f>O197*H197</f>
        <v>0</v>
      </c>
      <c r="Q197" s="185">
        <v>0</v>
      </c>
      <c r="R197" s="185">
        <f>Q197*H197</f>
        <v>0</v>
      </c>
      <c r="S197" s="185">
        <v>0</v>
      </c>
      <c r="T197" s="18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187" t="s">
        <v>111</v>
      </c>
      <c r="AT197" s="187" t="s">
        <v>176</v>
      </c>
      <c r="AU197" s="187" t="s">
        <v>81</v>
      </c>
      <c r="AY197" s="21" t="s">
        <v>174</v>
      </c>
      <c r="BE197" s="188">
        <f>IF(N197="základní",J197,0)</f>
        <v>0</v>
      </c>
      <c r="BF197" s="188">
        <f>IF(N197="snížená",J197,0)</f>
        <v>0</v>
      </c>
      <c r="BG197" s="188">
        <f>IF(N197="zákl. přenesená",J197,0)</f>
        <v>0</v>
      </c>
      <c r="BH197" s="188">
        <f>IF(N197="sníž. přenesená",J197,0)</f>
        <v>0</v>
      </c>
      <c r="BI197" s="188">
        <f>IF(N197="nulová",J197,0)</f>
        <v>0</v>
      </c>
      <c r="BJ197" s="21" t="s">
        <v>79</v>
      </c>
      <c r="BK197" s="188">
        <f>ROUND(I197*H197,2)</f>
        <v>0</v>
      </c>
      <c r="BL197" s="21" t="s">
        <v>111</v>
      </c>
      <c r="BM197" s="187" t="s">
        <v>2743</v>
      </c>
    </row>
    <row r="198" s="2" customFormat="1" ht="16.5" customHeight="1">
      <c r="A198" s="40"/>
      <c r="B198" s="175"/>
      <c r="C198" s="176" t="s">
        <v>953</v>
      </c>
      <c r="D198" s="176" t="s">
        <v>176</v>
      </c>
      <c r="E198" s="177" t="s">
        <v>2744</v>
      </c>
      <c r="F198" s="178" t="s">
        <v>2745</v>
      </c>
      <c r="G198" s="179" t="s">
        <v>3</v>
      </c>
      <c r="H198" s="180">
        <v>32</v>
      </c>
      <c r="I198" s="181"/>
      <c r="J198" s="182">
        <f>ROUND(I198*H198,2)</f>
        <v>0</v>
      </c>
      <c r="K198" s="178" t="s">
        <v>3</v>
      </c>
      <c r="L198" s="41"/>
      <c r="M198" s="183" t="s">
        <v>3</v>
      </c>
      <c r="N198" s="184" t="s">
        <v>43</v>
      </c>
      <c r="O198" s="74"/>
      <c r="P198" s="185">
        <f>O198*H198</f>
        <v>0</v>
      </c>
      <c r="Q198" s="185">
        <v>0</v>
      </c>
      <c r="R198" s="185">
        <f>Q198*H198</f>
        <v>0</v>
      </c>
      <c r="S198" s="185">
        <v>0</v>
      </c>
      <c r="T198" s="18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187" t="s">
        <v>111</v>
      </c>
      <c r="AT198" s="187" t="s">
        <v>176</v>
      </c>
      <c r="AU198" s="187" t="s">
        <v>81</v>
      </c>
      <c r="AY198" s="21" t="s">
        <v>174</v>
      </c>
      <c r="BE198" s="188">
        <f>IF(N198="základní",J198,0)</f>
        <v>0</v>
      </c>
      <c r="BF198" s="188">
        <f>IF(N198="snížená",J198,0)</f>
        <v>0</v>
      </c>
      <c r="BG198" s="188">
        <f>IF(N198="zákl. přenesená",J198,0)</f>
        <v>0</v>
      </c>
      <c r="BH198" s="188">
        <f>IF(N198="sníž. přenesená",J198,0)</f>
        <v>0</v>
      </c>
      <c r="BI198" s="188">
        <f>IF(N198="nulová",J198,0)</f>
        <v>0</v>
      </c>
      <c r="BJ198" s="21" t="s">
        <v>79</v>
      </c>
      <c r="BK198" s="188">
        <f>ROUND(I198*H198,2)</f>
        <v>0</v>
      </c>
      <c r="BL198" s="21" t="s">
        <v>111</v>
      </c>
      <c r="BM198" s="187" t="s">
        <v>2746</v>
      </c>
    </row>
    <row r="199" s="2" customFormat="1" ht="16.5" customHeight="1">
      <c r="A199" s="40"/>
      <c r="B199" s="175"/>
      <c r="C199" s="176" t="s">
        <v>2089</v>
      </c>
      <c r="D199" s="176" t="s">
        <v>176</v>
      </c>
      <c r="E199" s="177" t="s">
        <v>2747</v>
      </c>
      <c r="F199" s="178" t="s">
        <v>2748</v>
      </c>
      <c r="G199" s="179" t="s">
        <v>3</v>
      </c>
      <c r="H199" s="180">
        <v>8</v>
      </c>
      <c r="I199" s="181"/>
      <c r="J199" s="182">
        <f>ROUND(I199*H199,2)</f>
        <v>0</v>
      </c>
      <c r="K199" s="178" t="s">
        <v>3</v>
      </c>
      <c r="L199" s="41"/>
      <c r="M199" s="183" t="s">
        <v>3</v>
      </c>
      <c r="N199" s="184" t="s">
        <v>43</v>
      </c>
      <c r="O199" s="74"/>
      <c r="P199" s="185">
        <f>O199*H199</f>
        <v>0</v>
      </c>
      <c r="Q199" s="185">
        <v>0</v>
      </c>
      <c r="R199" s="185">
        <f>Q199*H199</f>
        <v>0</v>
      </c>
      <c r="S199" s="185">
        <v>0</v>
      </c>
      <c r="T199" s="18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187" t="s">
        <v>111</v>
      </c>
      <c r="AT199" s="187" t="s">
        <v>176</v>
      </c>
      <c r="AU199" s="187" t="s">
        <v>81</v>
      </c>
      <c r="AY199" s="21" t="s">
        <v>174</v>
      </c>
      <c r="BE199" s="188">
        <f>IF(N199="základní",J199,0)</f>
        <v>0</v>
      </c>
      <c r="BF199" s="188">
        <f>IF(N199="snížená",J199,0)</f>
        <v>0</v>
      </c>
      <c r="BG199" s="188">
        <f>IF(N199="zákl. přenesená",J199,0)</f>
        <v>0</v>
      </c>
      <c r="BH199" s="188">
        <f>IF(N199="sníž. přenesená",J199,0)</f>
        <v>0</v>
      </c>
      <c r="BI199" s="188">
        <f>IF(N199="nulová",J199,0)</f>
        <v>0</v>
      </c>
      <c r="BJ199" s="21" t="s">
        <v>79</v>
      </c>
      <c r="BK199" s="188">
        <f>ROUND(I199*H199,2)</f>
        <v>0</v>
      </c>
      <c r="BL199" s="21" t="s">
        <v>111</v>
      </c>
      <c r="BM199" s="187" t="s">
        <v>2749</v>
      </c>
    </row>
    <row r="200" s="2" customFormat="1" ht="16.5" customHeight="1">
      <c r="A200" s="40"/>
      <c r="B200" s="175"/>
      <c r="C200" s="176" t="s">
        <v>2093</v>
      </c>
      <c r="D200" s="176" t="s">
        <v>176</v>
      </c>
      <c r="E200" s="177" t="s">
        <v>2750</v>
      </c>
      <c r="F200" s="178" t="s">
        <v>2751</v>
      </c>
      <c r="G200" s="179" t="s">
        <v>3</v>
      </c>
      <c r="H200" s="180">
        <v>1</v>
      </c>
      <c r="I200" s="181"/>
      <c r="J200" s="182">
        <f>ROUND(I200*H200,2)</f>
        <v>0</v>
      </c>
      <c r="K200" s="178" t="s">
        <v>3</v>
      </c>
      <c r="L200" s="41"/>
      <c r="M200" s="183" t="s">
        <v>3</v>
      </c>
      <c r="N200" s="184" t="s">
        <v>43</v>
      </c>
      <c r="O200" s="74"/>
      <c r="P200" s="185">
        <f>O200*H200</f>
        <v>0</v>
      </c>
      <c r="Q200" s="185">
        <v>0</v>
      </c>
      <c r="R200" s="185">
        <f>Q200*H200</f>
        <v>0</v>
      </c>
      <c r="S200" s="185">
        <v>0</v>
      </c>
      <c r="T200" s="18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187" t="s">
        <v>111</v>
      </c>
      <c r="AT200" s="187" t="s">
        <v>176</v>
      </c>
      <c r="AU200" s="187" t="s">
        <v>81</v>
      </c>
      <c r="AY200" s="21" t="s">
        <v>174</v>
      </c>
      <c r="BE200" s="188">
        <f>IF(N200="základní",J200,0)</f>
        <v>0</v>
      </c>
      <c r="BF200" s="188">
        <f>IF(N200="snížená",J200,0)</f>
        <v>0</v>
      </c>
      <c r="BG200" s="188">
        <f>IF(N200="zákl. přenesená",J200,0)</f>
        <v>0</v>
      </c>
      <c r="BH200" s="188">
        <f>IF(N200="sníž. přenesená",J200,0)</f>
        <v>0</v>
      </c>
      <c r="BI200" s="188">
        <f>IF(N200="nulová",J200,0)</f>
        <v>0</v>
      </c>
      <c r="BJ200" s="21" t="s">
        <v>79</v>
      </c>
      <c r="BK200" s="188">
        <f>ROUND(I200*H200,2)</f>
        <v>0</v>
      </c>
      <c r="BL200" s="21" t="s">
        <v>111</v>
      </c>
      <c r="BM200" s="187" t="s">
        <v>2752</v>
      </c>
    </row>
    <row r="201" s="12" customFormat="1" ht="22.8" customHeight="1">
      <c r="A201" s="12"/>
      <c r="B201" s="162"/>
      <c r="C201" s="12"/>
      <c r="D201" s="163" t="s">
        <v>71</v>
      </c>
      <c r="E201" s="173" t="s">
        <v>2753</v>
      </c>
      <c r="F201" s="173" t="s">
        <v>2754</v>
      </c>
      <c r="G201" s="12"/>
      <c r="H201" s="12"/>
      <c r="I201" s="165"/>
      <c r="J201" s="174">
        <f>BK201</f>
        <v>0</v>
      </c>
      <c r="K201" s="12"/>
      <c r="L201" s="162"/>
      <c r="M201" s="167"/>
      <c r="N201" s="168"/>
      <c r="O201" s="168"/>
      <c r="P201" s="169">
        <f>SUM(P202:P217)</f>
        <v>0</v>
      </c>
      <c r="Q201" s="168"/>
      <c r="R201" s="169">
        <f>SUM(R202:R217)</f>
        <v>0</v>
      </c>
      <c r="S201" s="168"/>
      <c r="T201" s="170">
        <f>SUM(T202:T217)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63" t="s">
        <v>89</v>
      </c>
      <c r="AT201" s="171" t="s">
        <v>71</v>
      </c>
      <c r="AU201" s="171" t="s">
        <v>79</v>
      </c>
      <c r="AY201" s="163" t="s">
        <v>174</v>
      </c>
      <c r="BK201" s="172">
        <f>SUM(BK202:BK217)</f>
        <v>0</v>
      </c>
    </row>
    <row r="202" s="2" customFormat="1" ht="16.5" customHeight="1">
      <c r="A202" s="40"/>
      <c r="B202" s="175"/>
      <c r="C202" s="176" t="s">
        <v>2099</v>
      </c>
      <c r="D202" s="176" t="s">
        <v>176</v>
      </c>
      <c r="E202" s="177" t="s">
        <v>2755</v>
      </c>
      <c r="F202" s="178" t="s">
        <v>2756</v>
      </c>
      <c r="G202" s="179" t="s">
        <v>3</v>
      </c>
      <c r="H202" s="180">
        <v>1</v>
      </c>
      <c r="I202" s="181"/>
      <c r="J202" s="182">
        <f>ROUND(I202*H202,2)</f>
        <v>0</v>
      </c>
      <c r="K202" s="178" t="s">
        <v>3</v>
      </c>
      <c r="L202" s="41"/>
      <c r="M202" s="183" t="s">
        <v>3</v>
      </c>
      <c r="N202" s="184" t="s">
        <v>43</v>
      </c>
      <c r="O202" s="74"/>
      <c r="P202" s="185">
        <f>O202*H202</f>
        <v>0</v>
      </c>
      <c r="Q202" s="185">
        <v>0</v>
      </c>
      <c r="R202" s="185">
        <f>Q202*H202</f>
        <v>0</v>
      </c>
      <c r="S202" s="185">
        <v>0</v>
      </c>
      <c r="T202" s="18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187" t="s">
        <v>111</v>
      </c>
      <c r="AT202" s="187" t="s">
        <v>176</v>
      </c>
      <c r="AU202" s="187" t="s">
        <v>81</v>
      </c>
      <c r="AY202" s="21" t="s">
        <v>174</v>
      </c>
      <c r="BE202" s="188">
        <f>IF(N202="základní",J202,0)</f>
        <v>0</v>
      </c>
      <c r="BF202" s="188">
        <f>IF(N202="snížená",J202,0)</f>
        <v>0</v>
      </c>
      <c r="BG202" s="188">
        <f>IF(N202="zákl. přenesená",J202,0)</f>
        <v>0</v>
      </c>
      <c r="BH202" s="188">
        <f>IF(N202="sníž. přenesená",J202,0)</f>
        <v>0</v>
      </c>
      <c r="BI202" s="188">
        <f>IF(N202="nulová",J202,0)</f>
        <v>0</v>
      </c>
      <c r="BJ202" s="21" t="s">
        <v>79</v>
      </c>
      <c r="BK202" s="188">
        <f>ROUND(I202*H202,2)</f>
        <v>0</v>
      </c>
      <c r="BL202" s="21" t="s">
        <v>111</v>
      </c>
      <c r="BM202" s="187" t="s">
        <v>2757</v>
      </c>
    </row>
    <row r="203" s="2" customFormat="1" ht="16.5" customHeight="1">
      <c r="A203" s="40"/>
      <c r="B203" s="175"/>
      <c r="C203" s="176" t="s">
        <v>2103</v>
      </c>
      <c r="D203" s="176" t="s">
        <v>176</v>
      </c>
      <c r="E203" s="177" t="s">
        <v>2758</v>
      </c>
      <c r="F203" s="178" t="s">
        <v>2759</v>
      </c>
      <c r="G203" s="179" t="s">
        <v>3</v>
      </c>
      <c r="H203" s="180">
        <v>1</v>
      </c>
      <c r="I203" s="181"/>
      <c r="J203" s="182">
        <f>ROUND(I203*H203,2)</f>
        <v>0</v>
      </c>
      <c r="K203" s="178" t="s">
        <v>3</v>
      </c>
      <c r="L203" s="41"/>
      <c r="M203" s="183" t="s">
        <v>3</v>
      </c>
      <c r="N203" s="184" t="s">
        <v>43</v>
      </c>
      <c r="O203" s="74"/>
      <c r="P203" s="185">
        <f>O203*H203</f>
        <v>0</v>
      </c>
      <c r="Q203" s="185">
        <v>0</v>
      </c>
      <c r="R203" s="185">
        <f>Q203*H203</f>
        <v>0</v>
      </c>
      <c r="S203" s="185">
        <v>0</v>
      </c>
      <c r="T203" s="18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187" t="s">
        <v>111</v>
      </c>
      <c r="AT203" s="187" t="s">
        <v>176</v>
      </c>
      <c r="AU203" s="187" t="s">
        <v>81</v>
      </c>
      <c r="AY203" s="21" t="s">
        <v>174</v>
      </c>
      <c r="BE203" s="188">
        <f>IF(N203="základní",J203,0)</f>
        <v>0</v>
      </c>
      <c r="BF203" s="188">
        <f>IF(N203="snížená",J203,0)</f>
        <v>0</v>
      </c>
      <c r="BG203" s="188">
        <f>IF(N203="zákl. přenesená",J203,0)</f>
        <v>0</v>
      </c>
      <c r="BH203" s="188">
        <f>IF(N203="sníž. přenesená",J203,0)</f>
        <v>0</v>
      </c>
      <c r="BI203" s="188">
        <f>IF(N203="nulová",J203,0)</f>
        <v>0</v>
      </c>
      <c r="BJ203" s="21" t="s">
        <v>79</v>
      </c>
      <c r="BK203" s="188">
        <f>ROUND(I203*H203,2)</f>
        <v>0</v>
      </c>
      <c r="BL203" s="21" t="s">
        <v>111</v>
      </c>
      <c r="BM203" s="187" t="s">
        <v>2760</v>
      </c>
    </row>
    <row r="204" s="2" customFormat="1">
      <c r="A204" s="40"/>
      <c r="B204" s="41"/>
      <c r="C204" s="40"/>
      <c r="D204" s="189" t="s">
        <v>182</v>
      </c>
      <c r="E204" s="40"/>
      <c r="F204" s="190" t="s">
        <v>2761</v>
      </c>
      <c r="G204" s="40"/>
      <c r="H204" s="40"/>
      <c r="I204" s="191"/>
      <c r="J204" s="40"/>
      <c r="K204" s="40"/>
      <c r="L204" s="41"/>
      <c r="M204" s="192"/>
      <c r="N204" s="193"/>
      <c r="O204" s="74"/>
      <c r="P204" s="74"/>
      <c r="Q204" s="74"/>
      <c r="R204" s="74"/>
      <c r="S204" s="74"/>
      <c r="T204" s="75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21" t="s">
        <v>182</v>
      </c>
      <c r="AU204" s="21" t="s">
        <v>81</v>
      </c>
    </row>
    <row r="205" s="2" customFormat="1" ht="16.5" customHeight="1">
      <c r="A205" s="40"/>
      <c r="B205" s="175"/>
      <c r="C205" s="176" t="s">
        <v>2109</v>
      </c>
      <c r="D205" s="176" t="s">
        <v>176</v>
      </c>
      <c r="E205" s="177" t="s">
        <v>2762</v>
      </c>
      <c r="F205" s="178" t="s">
        <v>2763</v>
      </c>
      <c r="G205" s="179" t="s">
        <v>3</v>
      </c>
      <c r="H205" s="180">
        <v>1</v>
      </c>
      <c r="I205" s="181"/>
      <c r="J205" s="182">
        <f>ROUND(I205*H205,2)</f>
        <v>0</v>
      </c>
      <c r="K205" s="178" t="s">
        <v>3</v>
      </c>
      <c r="L205" s="41"/>
      <c r="M205" s="183" t="s">
        <v>3</v>
      </c>
      <c r="N205" s="184" t="s">
        <v>43</v>
      </c>
      <c r="O205" s="74"/>
      <c r="P205" s="185">
        <f>O205*H205</f>
        <v>0</v>
      </c>
      <c r="Q205" s="185">
        <v>0</v>
      </c>
      <c r="R205" s="185">
        <f>Q205*H205</f>
        <v>0</v>
      </c>
      <c r="S205" s="185">
        <v>0</v>
      </c>
      <c r="T205" s="18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187" t="s">
        <v>111</v>
      </c>
      <c r="AT205" s="187" t="s">
        <v>176</v>
      </c>
      <c r="AU205" s="187" t="s">
        <v>81</v>
      </c>
      <c r="AY205" s="21" t="s">
        <v>174</v>
      </c>
      <c r="BE205" s="188">
        <f>IF(N205="základní",J205,0)</f>
        <v>0</v>
      </c>
      <c r="BF205" s="188">
        <f>IF(N205="snížená",J205,0)</f>
        <v>0</v>
      </c>
      <c r="BG205" s="188">
        <f>IF(N205="zákl. přenesená",J205,0)</f>
        <v>0</v>
      </c>
      <c r="BH205" s="188">
        <f>IF(N205="sníž. přenesená",J205,0)</f>
        <v>0</v>
      </c>
      <c r="BI205" s="188">
        <f>IF(N205="nulová",J205,0)</f>
        <v>0</v>
      </c>
      <c r="BJ205" s="21" t="s">
        <v>79</v>
      </c>
      <c r="BK205" s="188">
        <f>ROUND(I205*H205,2)</f>
        <v>0</v>
      </c>
      <c r="BL205" s="21" t="s">
        <v>111</v>
      </c>
      <c r="BM205" s="187" t="s">
        <v>2764</v>
      </c>
    </row>
    <row r="206" s="2" customFormat="1" ht="16.5" customHeight="1">
      <c r="A206" s="40"/>
      <c r="B206" s="175"/>
      <c r="C206" s="176" t="s">
        <v>2113</v>
      </c>
      <c r="D206" s="176" t="s">
        <v>176</v>
      </c>
      <c r="E206" s="177" t="s">
        <v>2765</v>
      </c>
      <c r="F206" s="178" t="s">
        <v>2766</v>
      </c>
      <c r="G206" s="179" t="s">
        <v>3</v>
      </c>
      <c r="H206" s="180">
        <v>1</v>
      </c>
      <c r="I206" s="181"/>
      <c r="J206" s="182">
        <f>ROUND(I206*H206,2)</f>
        <v>0</v>
      </c>
      <c r="K206" s="178" t="s">
        <v>3</v>
      </c>
      <c r="L206" s="41"/>
      <c r="M206" s="183" t="s">
        <v>3</v>
      </c>
      <c r="N206" s="184" t="s">
        <v>43</v>
      </c>
      <c r="O206" s="74"/>
      <c r="P206" s="185">
        <f>O206*H206</f>
        <v>0</v>
      </c>
      <c r="Q206" s="185">
        <v>0</v>
      </c>
      <c r="R206" s="185">
        <f>Q206*H206</f>
        <v>0</v>
      </c>
      <c r="S206" s="185">
        <v>0</v>
      </c>
      <c r="T206" s="18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187" t="s">
        <v>111</v>
      </c>
      <c r="AT206" s="187" t="s">
        <v>176</v>
      </c>
      <c r="AU206" s="187" t="s">
        <v>81</v>
      </c>
      <c r="AY206" s="21" t="s">
        <v>174</v>
      </c>
      <c r="BE206" s="188">
        <f>IF(N206="základní",J206,0)</f>
        <v>0</v>
      </c>
      <c r="BF206" s="188">
        <f>IF(N206="snížená",J206,0)</f>
        <v>0</v>
      </c>
      <c r="BG206" s="188">
        <f>IF(N206="zákl. přenesená",J206,0)</f>
        <v>0</v>
      </c>
      <c r="BH206" s="188">
        <f>IF(N206="sníž. přenesená",J206,0)</f>
        <v>0</v>
      </c>
      <c r="BI206" s="188">
        <f>IF(N206="nulová",J206,0)</f>
        <v>0</v>
      </c>
      <c r="BJ206" s="21" t="s">
        <v>79</v>
      </c>
      <c r="BK206" s="188">
        <f>ROUND(I206*H206,2)</f>
        <v>0</v>
      </c>
      <c r="BL206" s="21" t="s">
        <v>111</v>
      </c>
      <c r="BM206" s="187" t="s">
        <v>2767</v>
      </c>
    </row>
    <row r="207" s="2" customFormat="1" ht="16.5" customHeight="1">
      <c r="A207" s="40"/>
      <c r="B207" s="175"/>
      <c r="C207" s="176" t="s">
        <v>2117</v>
      </c>
      <c r="D207" s="176" t="s">
        <v>176</v>
      </c>
      <c r="E207" s="177" t="s">
        <v>2768</v>
      </c>
      <c r="F207" s="178" t="s">
        <v>2769</v>
      </c>
      <c r="G207" s="179" t="s">
        <v>3</v>
      </c>
      <c r="H207" s="180">
        <v>5</v>
      </c>
      <c r="I207" s="181"/>
      <c r="J207" s="182">
        <f>ROUND(I207*H207,2)</f>
        <v>0</v>
      </c>
      <c r="K207" s="178" t="s">
        <v>3</v>
      </c>
      <c r="L207" s="41"/>
      <c r="M207" s="183" t="s">
        <v>3</v>
      </c>
      <c r="N207" s="184" t="s">
        <v>43</v>
      </c>
      <c r="O207" s="74"/>
      <c r="P207" s="185">
        <f>O207*H207</f>
        <v>0</v>
      </c>
      <c r="Q207" s="185">
        <v>0</v>
      </c>
      <c r="R207" s="185">
        <f>Q207*H207</f>
        <v>0</v>
      </c>
      <c r="S207" s="185">
        <v>0</v>
      </c>
      <c r="T207" s="18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187" t="s">
        <v>111</v>
      </c>
      <c r="AT207" s="187" t="s">
        <v>176</v>
      </c>
      <c r="AU207" s="187" t="s">
        <v>81</v>
      </c>
      <c r="AY207" s="21" t="s">
        <v>174</v>
      </c>
      <c r="BE207" s="188">
        <f>IF(N207="základní",J207,0)</f>
        <v>0</v>
      </c>
      <c r="BF207" s="188">
        <f>IF(N207="snížená",J207,0)</f>
        <v>0</v>
      </c>
      <c r="BG207" s="188">
        <f>IF(N207="zákl. přenesená",J207,0)</f>
        <v>0</v>
      </c>
      <c r="BH207" s="188">
        <f>IF(N207="sníž. přenesená",J207,0)</f>
        <v>0</v>
      </c>
      <c r="BI207" s="188">
        <f>IF(N207="nulová",J207,0)</f>
        <v>0</v>
      </c>
      <c r="BJ207" s="21" t="s">
        <v>79</v>
      </c>
      <c r="BK207" s="188">
        <f>ROUND(I207*H207,2)</f>
        <v>0</v>
      </c>
      <c r="BL207" s="21" t="s">
        <v>111</v>
      </c>
      <c r="BM207" s="187" t="s">
        <v>2770</v>
      </c>
    </row>
    <row r="208" s="2" customFormat="1" ht="16.5" customHeight="1">
      <c r="A208" s="40"/>
      <c r="B208" s="175"/>
      <c r="C208" s="176" t="s">
        <v>2122</v>
      </c>
      <c r="D208" s="176" t="s">
        <v>176</v>
      </c>
      <c r="E208" s="177" t="s">
        <v>2771</v>
      </c>
      <c r="F208" s="178" t="s">
        <v>2772</v>
      </c>
      <c r="G208" s="179" t="s">
        <v>3</v>
      </c>
      <c r="H208" s="180">
        <v>5</v>
      </c>
      <c r="I208" s="181"/>
      <c r="J208" s="182">
        <f>ROUND(I208*H208,2)</f>
        <v>0</v>
      </c>
      <c r="K208" s="178" t="s">
        <v>3</v>
      </c>
      <c r="L208" s="41"/>
      <c r="M208" s="183" t="s">
        <v>3</v>
      </c>
      <c r="N208" s="184" t="s">
        <v>43</v>
      </c>
      <c r="O208" s="74"/>
      <c r="P208" s="185">
        <f>O208*H208</f>
        <v>0</v>
      </c>
      <c r="Q208" s="185">
        <v>0</v>
      </c>
      <c r="R208" s="185">
        <f>Q208*H208</f>
        <v>0</v>
      </c>
      <c r="S208" s="185">
        <v>0</v>
      </c>
      <c r="T208" s="18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187" t="s">
        <v>111</v>
      </c>
      <c r="AT208" s="187" t="s">
        <v>176</v>
      </c>
      <c r="AU208" s="187" t="s">
        <v>81</v>
      </c>
      <c r="AY208" s="21" t="s">
        <v>174</v>
      </c>
      <c r="BE208" s="188">
        <f>IF(N208="základní",J208,0)</f>
        <v>0</v>
      </c>
      <c r="BF208" s="188">
        <f>IF(N208="snížená",J208,0)</f>
        <v>0</v>
      </c>
      <c r="BG208" s="188">
        <f>IF(N208="zákl. přenesená",J208,0)</f>
        <v>0</v>
      </c>
      <c r="BH208" s="188">
        <f>IF(N208="sníž. přenesená",J208,0)</f>
        <v>0</v>
      </c>
      <c r="BI208" s="188">
        <f>IF(N208="nulová",J208,0)</f>
        <v>0</v>
      </c>
      <c r="BJ208" s="21" t="s">
        <v>79</v>
      </c>
      <c r="BK208" s="188">
        <f>ROUND(I208*H208,2)</f>
        <v>0</v>
      </c>
      <c r="BL208" s="21" t="s">
        <v>111</v>
      </c>
      <c r="BM208" s="187" t="s">
        <v>2773</v>
      </c>
    </row>
    <row r="209" s="2" customFormat="1" ht="16.5" customHeight="1">
      <c r="A209" s="40"/>
      <c r="B209" s="175"/>
      <c r="C209" s="176" t="s">
        <v>2126</v>
      </c>
      <c r="D209" s="176" t="s">
        <v>176</v>
      </c>
      <c r="E209" s="177" t="s">
        <v>2774</v>
      </c>
      <c r="F209" s="178" t="s">
        <v>2775</v>
      </c>
      <c r="G209" s="179" t="s">
        <v>3</v>
      </c>
      <c r="H209" s="180">
        <v>1</v>
      </c>
      <c r="I209" s="181"/>
      <c r="J209" s="182">
        <f>ROUND(I209*H209,2)</f>
        <v>0</v>
      </c>
      <c r="K209" s="178" t="s">
        <v>3</v>
      </c>
      <c r="L209" s="41"/>
      <c r="M209" s="183" t="s">
        <v>3</v>
      </c>
      <c r="N209" s="184" t="s">
        <v>43</v>
      </c>
      <c r="O209" s="74"/>
      <c r="P209" s="185">
        <f>O209*H209</f>
        <v>0</v>
      </c>
      <c r="Q209" s="185">
        <v>0</v>
      </c>
      <c r="R209" s="185">
        <f>Q209*H209</f>
        <v>0</v>
      </c>
      <c r="S209" s="185">
        <v>0</v>
      </c>
      <c r="T209" s="18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187" t="s">
        <v>111</v>
      </c>
      <c r="AT209" s="187" t="s">
        <v>176</v>
      </c>
      <c r="AU209" s="187" t="s">
        <v>81</v>
      </c>
      <c r="AY209" s="21" t="s">
        <v>174</v>
      </c>
      <c r="BE209" s="188">
        <f>IF(N209="základní",J209,0)</f>
        <v>0</v>
      </c>
      <c r="BF209" s="188">
        <f>IF(N209="snížená",J209,0)</f>
        <v>0</v>
      </c>
      <c r="BG209" s="188">
        <f>IF(N209="zákl. přenesená",J209,0)</f>
        <v>0</v>
      </c>
      <c r="BH209" s="188">
        <f>IF(N209="sníž. přenesená",J209,0)</f>
        <v>0</v>
      </c>
      <c r="BI209" s="188">
        <f>IF(N209="nulová",J209,0)</f>
        <v>0</v>
      </c>
      <c r="BJ209" s="21" t="s">
        <v>79</v>
      </c>
      <c r="BK209" s="188">
        <f>ROUND(I209*H209,2)</f>
        <v>0</v>
      </c>
      <c r="BL209" s="21" t="s">
        <v>111</v>
      </c>
      <c r="BM209" s="187" t="s">
        <v>2776</v>
      </c>
    </row>
    <row r="210" s="2" customFormat="1" ht="16.5" customHeight="1">
      <c r="A210" s="40"/>
      <c r="B210" s="175"/>
      <c r="C210" s="176" t="s">
        <v>2130</v>
      </c>
      <c r="D210" s="176" t="s">
        <v>176</v>
      </c>
      <c r="E210" s="177" t="s">
        <v>2777</v>
      </c>
      <c r="F210" s="178" t="s">
        <v>2778</v>
      </c>
      <c r="G210" s="179" t="s">
        <v>3</v>
      </c>
      <c r="H210" s="180">
        <v>1</v>
      </c>
      <c r="I210" s="181"/>
      <c r="J210" s="182">
        <f>ROUND(I210*H210,2)</f>
        <v>0</v>
      </c>
      <c r="K210" s="178" t="s">
        <v>3</v>
      </c>
      <c r="L210" s="41"/>
      <c r="M210" s="183" t="s">
        <v>3</v>
      </c>
      <c r="N210" s="184" t="s">
        <v>43</v>
      </c>
      <c r="O210" s="74"/>
      <c r="P210" s="185">
        <f>O210*H210</f>
        <v>0</v>
      </c>
      <c r="Q210" s="185">
        <v>0</v>
      </c>
      <c r="R210" s="185">
        <f>Q210*H210</f>
        <v>0</v>
      </c>
      <c r="S210" s="185">
        <v>0</v>
      </c>
      <c r="T210" s="18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187" t="s">
        <v>111</v>
      </c>
      <c r="AT210" s="187" t="s">
        <v>176</v>
      </c>
      <c r="AU210" s="187" t="s">
        <v>81</v>
      </c>
      <c r="AY210" s="21" t="s">
        <v>174</v>
      </c>
      <c r="BE210" s="188">
        <f>IF(N210="základní",J210,0)</f>
        <v>0</v>
      </c>
      <c r="BF210" s="188">
        <f>IF(N210="snížená",J210,0)</f>
        <v>0</v>
      </c>
      <c r="BG210" s="188">
        <f>IF(N210="zákl. přenesená",J210,0)</f>
        <v>0</v>
      </c>
      <c r="BH210" s="188">
        <f>IF(N210="sníž. přenesená",J210,0)</f>
        <v>0</v>
      </c>
      <c r="BI210" s="188">
        <f>IF(N210="nulová",J210,0)</f>
        <v>0</v>
      </c>
      <c r="BJ210" s="21" t="s">
        <v>79</v>
      </c>
      <c r="BK210" s="188">
        <f>ROUND(I210*H210,2)</f>
        <v>0</v>
      </c>
      <c r="BL210" s="21" t="s">
        <v>111</v>
      </c>
      <c r="BM210" s="187" t="s">
        <v>2779</v>
      </c>
    </row>
    <row r="211" s="2" customFormat="1" ht="16.5" customHeight="1">
      <c r="A211" s="40"/>
      <c r="B211" s="175"/>
      <c r="C211" s="176" t="s">
        <v>2134</v>
      </c>
      <c r="D211" s="176" t="s">
        <v>176</v>
      </c>
      <c r="E211" s="177" t="s">
        <v>2780</v>
      </c>
      <c r="F211" s="178" t="s">
        <v>2781</v>
      </c>
      <c r="G211" s="179" t="s">
        <v>3</v>
      </c>
      <c r="H211" s="180">
        <v>1</v>
      </c>
      <c r="I211" s="181"/>
      <c r="J211" s="182">
        <f>ROUND(I211*H211,2)</f>
        <v>0</v>
      </c>
      <c r="K211" s="178" t="s">
        <v>3</v>
      </c>
      <c r="L211" s="41"/>
      <c r="M211" s="183" t="s">
        <v>3</v>
      </c>
      <c r="N211" s="184" t="s">
        <v>43</v>
      </c>
      <c r="O211" s="74"/>
      <c r="P211" s="185">
        <f>O211*H211</f>
        <v>0</v>
      </c>
      <c r="Q211" s="185">
        <v>0</v>
      </c>
      <c r="R211" s="185">
        <f>Q211*H211</f>
        <v>0</v>
      </c>
      <c r="S211" s="185">
        <v>0</v>
      </c>
      <c r="T211" s="18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187" t="s">
        <v>111</v>
      </c>
      <c r="AT211" s="187" t="s">
        <v>176</v>
      </c>
      <c r="AU211" s="187" t="s">
        <v>81</v>
      </c>
      <c r="AY211" s="21" t="s">
        <v>174</v>
      </c>
      <c r="BE211" s="188">
        <f>IF(N211="základní",J211,0)</f>
        <v>0</v>
      </c>
      <c r="BF211" s="188">
        <f>IF(N211="snížená",J211,0)</f>
        <v>0</v>
      </c>
      <c r="BG211" s="188">
        <f>IF(N211="zákl. přenesená",J211,0)</f>
        <v>0</v>
      </c>
      <c r="BH211" s="188">
        <f>IF(N211="sníž. přenesená",J211,0)</f>
        <v>0</v>
      </c>
      <c r="BI211" s="188">
        <f>IF(N211="nulová",J211,0)</f>
        <v>0</v>
      </c>
      <c r="BJ211" s="21" t="s">
        <v>79</v>
      </c>
      <c r="BK211" s="188">
        <f>ROUND(I211*H211,2)</f>
        <v>0</v>
      </c>
      <c r="BL211" s="21" t="s">
        <v>111</v>
      </c>
      <c r="BM211" s="187" t="s">
        <v>2782</v>
      </c>
    </row>
    <row r="212" s="2" customFormat="1" ht="16.5" customHeight="1">
      <c r="A212" s="40"/>
      <c r="B212" s="175"/>
      <c r="C212" s="176" t="s">
        <v>2140</v>
      </c>
      <c r="D212" s="176" t="s">
        <v>176</v>
      </c>
      <c r="E212" s="177" t="s">
        <v>2783</v>
      </c>
      <c r="F212" s="178" t="s">
        <v>2784</v>
      </c>
      <c r="G212" s="179" t="s">
        <v>3</v>
      </c>
      <c r="H212" s="180">
        <v>1</v>
      </c>
      <c r="I212" s="181"/>
      <c r="J212" s="182">
        <f>ROUND(I212*H212,2)</f>
        <v>0</v>
      </c>
      <c r="K212" s="178" t="s">
        <v>3</v>
      </c>
      <c r="L212" s="41"/>
      <c r="M212" s="183" t="s">
        <v>3</v>
      </c>
      <c r="N212" s="184" t="s">
        <v>43</v>
      </c>
      <c r="O212" s="74"/>
      <c r="P212" s="185">
        <f>O212*H212</f>
        <v>0</v>
      </c>
      <c r="Q212" s="185">
        <v>0</v>
      </c>
      <c r="R212" s="185">
        <f>Q212*H212</f>
        <v>0</v>
      </c>
      <c r="S212" s="185">
        <v>0</v>
      </c>
      <c r="T212" s="18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187" t="s">
        <v>111</v>
      </c>
      <c r="AT212" s="187" t="s">
        <v>176</v>
      </c>
      <c r="AU212" s="187" t="s">
        <v>81</v>
      </c>
      <c r="AY212" s="21" t="s">
        <v>174</v>
      </c>
      <c r="BE212" s="188">
        <f>IF(N212="základní",J212,0)</f>
        <v>0</v>
      </c>
      <c r="BF212" s="188">
        <f>IF(N212="snížená",J212,0)</f>
        <v>0</v>
      </c>
      <c r="BG212" s="188">
        <f>IF(N212="zákl. přenesená",J212,0)</f>
        <v>0</v>
      </c>
      <c r="BH212" s="188">
        <f>IF(N212="sníž. přenesená",J212,0)</f>
        <v>0</v>
      </c>
      <c r="BI212" s="188">
        <f>IF(N212="nulová",J212,0)</f>
        <v>0</v>
      </c>
      <c r="BJ212" s="21" t="s">
        <v>79</v>
      </c>
      <c r="BK212" s="188">
        <f>ROUND(I212*H212,2)</f>
        <v>0</v>
      </c>
      <c r="BL212" s="21" t="s">
        <v>111</v>
      </c>
      <c r="BM212" s="187" t="s">
        <v>2785</v>
      </c>
    </row>
    <row r="213" s="2" customFormat="1" ht="16.5" customHeight="1">
      <c r="A213" s="40"/>
      <c r="B213" s="175"/>
      <c r="C213" s="176" t="s">
        <v>2144</v>
      </c>
      <c r="D213" s="176" t="s">
        <v>176</v>
      </c>
      <c r="E213" s="177" t="s">
        <v>2786</v>
      </c>
      <c r="F213" s="178" t="s">
        <v>2787</v>
      </c>
      <c r="G213" s="179" t="s">
        <v>3</v>
      </c>
      <c r="H213" s="180">
        <v>1</v>
      </c>
      <c r="I213" s="181"/>
      <c r="J213" s="182">
        <f>ROUND(I213*H213,2)</f>
        <v>0</v>
      </c>
      <c r="K213" s="178" t="s">
        <v>3</v>
      </c>
      <c r="L213" s="41"/>
      <c r="M213" s="183" t="s">
        <v>3</v>
      </c>
      <c r="N213" s="184" t="s">
        <v>43</v>
      </c>
      <c r="O213" s="74"/>
      <c r="P213" s="185">
        <f>O213*H213</f>
        <v>0</v>
      </c>
      <c r="Q213" s="185">
        <v>0</v>
      </c>
      <c r="R213" s="185">
        <f>Q213*H213</f>
        <v>0</v>
      </c>
      <c r="S213" s="185">
        <v>0</v>
      </c>
      <c r="T213" s="18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187" t="s">
        <v>111</v>
      </c>
      <c r="AT213" s="187" t="s">
        <v>176</v>
      </c>
      <c r="AU213" s="187" t="s">
        <v>81</v>
      </c>
      <c r="AY213" s="21" t="s">
        <v>174</v>
      </c>
      <c r="BE213" s="188">
        <f>IF(N213="základní",J213,0)</f>
        <v>0</v>
      </c>
      <c r="BF213" s="188">
        <f>IF(N213="snížená",J213,0)</f>
        <v>0</v>
      </c>
      <c r="BG213" s="188">
        <f>IF(N213="zákl. přenesená",J213,0)</f>
        <v>0</v>
      </c>
      <c r="BH213" s="188">
        <f>IF(N213="sníž. přenesená",J213,0)</f>
        <v>0</v>
      </c>
      <c r="BI213" s="188">
        <f>IF(N213="nulová",J213,0)</f>
        <v>0</v>
      </c>
      <c r="BJ213" s="21" t="s">
        <v>79</v>
      </c>
      <c r="BK213" s="188">
        <f>ROUND(I213*H213,2)</f>
        <v>0</v>
      </c>
      <c r="BL213" s="21" t="s">
        <v>111</v>
      </c>
      <c r="BM213" s="187" t="s">
        <v>2788</v>
      </c>
    </row>
    <row r="214" s="2" customFormat="1" ht="16.5" customHeight="1">
      <c r="A214" s="40"/>
      <c r="B214" s="175"/>
      <c r="C214" s="176" t="s">
        <v>2150</v>
      </c>
      <c r="D214" s="176" t="s">
        <v>176</v>
      </c>
      <c r="E214" s="177" t="s">
        <v>2789</v>
      </c>
      <c r="F214" s="178" t="s">
        <v>2790</v>
      </c>
      <c r="G214" s="179" t="s">
        <v>3</v>
      </c>
      <c r="H214" s="180">
        <v>1</v>
      </c>
      <c r="I214" s="181"/>
      <c r="J214" s="182">
        <f>ROUND(I214*H214,2)</f>
        <v>0</v>
      </c>
      <c r="K214" s="178" t="s">
        <v>3</v>
      </c>
      <c r="L214" s="41"/>
      <c r="M214" s="183" t="s">
        <v>3</v>
      </c>
      <c r="N214" s="184" t="s">
        <v>43</v>
      </c>
      <c r="O214" s="74"/>
      <c r="P214" s="185">
        <f>O214*H214</f>
        <v>0</v>
      </c>
      <c r="Q214" s="185">
        <v>0</v>
      </c>
      <c r="R214" s="185">
        <f>Q214*H214</f>
        <v>0</v>
      </c>
      <c r="S214" s="185">
        <v>0</v>
      </c>
      <c r="T214" s="18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187" t="s">
        <v>111</v>
      </c>
      <c r="AT214" s="187" t="s">
        <v>176</v>
      </c>
      <c r="AU214" s="187" t="s">
        <v>81</v>
      </c>
      <c r="AY214" s="21" t="s">
        <v>174</v>
      </c>
      <c r="BE214" s="188">
        <f>IF(N214="základní",J214,0)</f>
        <v>0</v>
      </c>
      <c r="BF214" s="188">
        <f>IF(N214="snížená",J214,0)</f>
        <v>0</v>
      </c>
      <c r="BG214" s="188">
        <f>IF(N214="zákl. přenesená",J214,0)</f>
        <v>0</v>
      </c>
      <c r="BH214" s="188">
        <f>IF(N214="sníž. přenesená",J214,0)</f>
        <v>0</v>
      </c>
      <c r="BI214" s="188">
        <f>IF(N214="nulová",J214,0)</f>
        <v>0</v>
      </c>
      <c r="BJ214" s="21" t="s">
        <v>79</v>
      </c>
      <c r="BK214" s="188">
        <f>ROUND(I214*H214,2)</f>
        <v>0</v>
      </c>
      <c r="BL214" s="21" t="s">
        <v>111</v>
      </c>
      <c r="BM214" s="187" t="s">
        <v>2791</v>
      </c>
    </row>
    <row r="215" s="2" customFormat="1" ht="16.5" customHeight="1">
      <c r="A215" s="40"/>
      <c r="B215" s="175"/>
      <c r="C215" s="176" t="s">
        <v>2154</v>
      </c>
      <c r="D215" s="176" t="s">
        <v>176</v>
      </c>
      <c r="E215" s="177" t="s">
        <v>2792</v>
      </c>
      <c r="F215" s="178" t="s">
        <v>2793</v>
      </c>
      <c r="G215" s="179" t="s">
        <v>3</v>
      </c>
      <c r="H215" s="180">
        <v>1</v>
      </c>
      <c r="I215" s="181"/>
      <c r="J215" s="182">
        <f>ROUND(I215*H215,2)</f>
        <v>0</v>
      </c>
      <c r="K215" s="178" t="s">
        <v>3</v>
      </c>
      <c r="L215" s="41"/>
      <c r="M215" s="183" t="s">
        <v>3</v>
      </c>
      <c r="N215" s="184" t="s">
        <v>43</v>
      </c>
      <c r="O215" s="74"/>
      <c r="P215" s="185">
        <f>O215*H215</f>
        <v>0</v>
      </c>
      <c r="Q215" s="185">
        <v>0</v>
      </c>
      <c r="R215" s="185">
        <f>Q215*H215</f>
        <v>0</v>
      </c>
      <c r="S215" s="185">
        <v>0</v>
      </c>
      <c r="T215" s="18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187" t="s">
        <v>111</v>
      </c>
      <c r="AT215" s="187" t="s">
        <v>176</v>
      </c>
      <c r="AU215" s="187" t="s">
        <v>81</v>
      </c>
      <c r="AY215" s="21" t="s">
        <v>174</v>
      </c>
      <c r="BE215" s="188">
        <f>IF(N215="základní",J215,0)</f>
        <v>0</v>
      </c>
      <c r="BF215" s="188">
        <f>IF(N215="snížená",J215,0)</f>
        <v>0</v>
      </c>
      <c r="BG215" s="188">
        <f>IF(N215="zákl. přenesená",J215,0)</f>
        <v>0</v>
      </c>
      <c r="BH215" s="188">
        <f>IF(N215="sníž. přenesená",J215,0)</f>
        <v>0</v>
      </c>
      <c r="BI215" s="188">
        <f>IF(N215="nulová",J215,0)</f>
        <v>0</v>
      </c>
      <c r="BJ215" s="21" t="s">
        <v>79</v>
      </c>
      <c r="BK215" s="188">
        <f>ROUND(I215*H215,2)</f>
        <v>0</v>
      </c>
      <c r="BL215" s="21" t="s">
        <v>111</v>
      </c>
      <c r="BM215" s="187" t="s">
        <v>2794</v>
      </c>
    </row>
    <row r="216" s="2" customFormat="1" ht="16.5" customHeight="1">
      <c r="A216" s="40"/>
      <c r="B216" s="175"/>
      <c r="C216" s="176" t="s">
        <v>2158</v>
      </c>
      <c r="D216" s="176" t="s">
        <v>176</v>
      </c>
      <c r="E216" s="177" t="s">
        <v>2795</v>
      </c>
      <c r="F216" s="178" t="s">
        <v>2796</v>
      </c>
      <c r="G216" s="179" t="s">
        <v>3</v>
      </c>
      <c r="H216" s="180">
        <v>1</v>
      </c>
      <c r="I216" s="181"/>
      <c r="J216" s="182">
        <f>ROUND(I216*H216,2)</f>
        <v>0</v>
      </c>
      <c r="K216" s="178" t="s">
        <v>3</v>
      </c>
      <c r="L216" s="41"/>
      <c r="M216" s="183" t="s">
        <v>3</v>
      </c>
      <c r="N216" s="184" t="s">
        <v>43</v>
      </c>
      <c r="O216" s="74"/>
      <c r="P216" s="185">
        <f>O216*H216</f>
        <v>0</v>
      </c>
      <c r="Q216" s="185">
        <v>0</v>
      </c>
      <c r="R216" s="185">
        <f>Q216*H216</f>
        <v>0</v>
      </c>
      <c r="S216" s="185">
        <v>0</v>
      </c>
      <c r="T216" s="18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187" t="s">
        <v>111</v>
      </c>
      <c r="AT216" s="187" t="s">
        <v>176</v>
      </c>
      <c r="AU216" s="187" t="s">
        <v>81</v>
      </c>
      <c r="AY216" s="21" t="s">
        <v>174</v>
      </c>
      <c r="BE216" s="188">
        <f>IF(N216="základní",J216,0)</f>
        <v>0</v>
      </c>
      <c r="BF216" s="188">
        <f>IF(N216="snížená",J216,0)</f>
        <v>0</v>
      </c>
      <c r="BG216" s="188">
        <f>IF(N216="zákl. přenesená",J216,0)</f>
        <v>0</v>
      </c>
      <c r="BH216" s="188">
        <f>IF(N216="sníž. přenesená",J216,0)</f>
        <v>0</v>
      </c>
      <c r="BI216" s="188">
        <f>IF(N216="nulová",J216,0)</f>
        <v>0</v>
      </c>
      <c r="BJ216" s="21" t="s">
        <v>79</v>
      </c>
      <c r="BK216" s="188">
        <f>ROUND(I216*H216,2)</f>
        <v>0</v>
      </c>
      <c r="BL216" s="21" t="s">
        <v>111</v>
      </c>
      <c r="BM216" s="187" t="s">
        <v>2797</v>
      </c>
    </row>
    <row r="217" s="2" customFormat="1">
      <c r="A217" s="40"/>
      <c r="B217" s="41"/>
      <c r="C217" s="40"/>
      <c r="D217" s="189" t="s">
        <v>182</v>
      </c>
      <c r="E217" s="40"/>
      <c r="F217" s="190" t="s">
        <v>2798</v>
      </c>
      <c r="G217" s="40"/>
      <c r="H217" s="40"/>
      <c r="I217" s="191"/>
      <c r="J217" s="40"/>
      <c r="K217" s="40"/>
      <c r="L217" s="41"/>
      <c r="M217" s="192"/>
      <c r="N217" s="193"/>
      <c r="O217" s="74"/>
      <c r="P217" s="74"/>
      <c r="Q217" s="74"/>
      <c r="R217" s="74"/>
      <c r="S217" s="74"/>
      <c r="T217" s="75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21" t="s">
        <v>182</v>
      </c>
      <c r="AU217" s="21" t="s">
        <v>81</v>
      </c>
    </row>
    <row r="218" s="12" customFormat="1" ht="22.8" customHeight="1">
      <c r="A218" s="12"/>
      <c r="B218" s="162"/>
      <c r="C218" s="12"/>
      <c r="D218" s="163" t="s">
        <v>71</v>
      </c>
      <c r="E218" s="173" t="s">
        <v>2799</v>
      </c>
      <c r="F218" s="173" t="s">
        <v>2800</v>
      </c>
      <c r="G218" s="12"/>
      <c r="H218" s="12"/>
      <c r="I218" s="165"/>
      <c r="J218" s="174">
        <f>BK218</f>
        <v>0</v>
      </c>
      <c r="K218" s="12"/>
      <c r="L218" s="162"/>
      <c r="M218" s="167"/>
      <c r="N218" s="168"/>
      <c r="O218" s="168"/>
      <c r="P218" s="169">
        <f>SUM(P219:P223)</f>
        <v>0</v>
      </c>
      <c r="Q218" s="168"/>
      <c r="R218" s="169">
        <f>SUM(R219:R223)</f>
        <v>0</v>
      </c>
      <c r="S218" s="168"/>
      <c r="T218" s="170">
        <f>SUM(T219:T223)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163" t="s">
        <v>89</v>
      </c>
      <c r="AT218" s="171" t="s">
        <v>71</v>
      </c>
      <c r="AU218" s="171" t="s">
        <v>79</v>
      </c>
      <c r="AY218" s="163" t="s">
        <v>174</v>
      </c>
      <c r="BK218" s="172">
        <f>SUM(BK219:BK223)</f>
        <v>0</v>
      </c>
    </row>
    <row r="219" s="2" customFormat="1" ht="16.5" customHeight="1">
      <c r="A219" s="40"/>
      <c r="B219" s="175"/>
      <c r="C219" s="176" t="s">
        <v>2162</v>
      </c>
      <c r="D219" s="176" t="s">
        <v>176</v>
      </c>
      <c r="E219" s="177" t="s">
        <v>2801</v>
      </c>
      <c r="F219" s="178" t="s">
        <v>2802</v>
      </c>
      <c r="G219" s="179" t="s">
        <v>3</v>
      </c>
      <c r="H219" s="180">
        <v>0.01</v>
      </c>
      <c r="I219" s="181"/>
      <c r="J219" s="182">
        <f>ROUND(I219*H219,2)</f>
        <v>0</v>
      </c>
      <c r="K219" s="178" t="s">
        <v>3</v>
      </c>
      <c r="L219" s="41"/>
      <c r="M219" s="183" t="s">
        <v>3</v>
      </c>
      <c r="N219" s="184" t="s">
        <v>43</v>
      </c>
      <c r="O219" s="74"/>
      <c r="P219" s="185">
        <f>O219*H219</f>
        <v>0</v>
      </c>
      <c r="Q219" s="185">
        <v>0</v>
      </c>
      <c r="R219" s="185">
        <f>Q219*H219</f>
        <v>0</v>
      </c>
      <c r="S219" s="185">
        <v>0</v>
      </c>
      <c r="T219" s="18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187" t="s">
        <v>111</v>
      </c>
      <c r="AT219" s="187" t="s">
        <v>176</v>
      </c>
      <c r="AU219" s="187" t="s">
        <v>81</v>
      </c>
      <c r="AY219" s="21" t="s">
        <v>174</v>
      </c>
      <c r="BE219" s="188">
        <f>IF(N219="základní",J219,0)</f>
        <v>0</v>
      </c>
      <c r="BF219" s="188">
        <f>IF(N219="snížená",J219,0)</f>
        <v>0</v>
      </c>
      <c r="BG219" s="188">
        <f>IF(N219="zákl. přenesená",J219,0)</f>
        <v>0</v>
      </c>
      <c r="BH219" s="188">
        <f>IF(N219="sníž. přenesená",J219,0)</f>
        <v>0</v>
      </c>
      <c r="BI219" s="188">
        <f>IF(N219="nulová",J219,0)</f>
        <v>0</v>
      </c>
      <c r="BJ219" s="21" t="s">
        <v>79</v>
      </c>
      <c r="BK219" s="188">
        <f>ROUND(I219*H219,2)</f>
        <v>0</v>
      </c>
      <c r="BL219" s="21" t="s">
        <v>111</v>
      </c>
      <c r="BM219" s="187" t="s">
        <v>2803</v>
      </c>
    </row>
    <row r="220" s="2" customFormat="1" ht="16.5" customHeight="1">
      <c r="A220" s="40"/>
      <c r="B220" s="175"/>
      <c r="C220" s="176" t="s">
        <v>2166</v>
      </c>
      <c r="D220" s="176" t="s">
        <v>176</v>
      </c>
      <c r="E220" s="177" t="s">
        <v>2804</v>
      </c>
      <c r="F220" s="178" t="s">
        <v>2805</v>
      </c>
      <c r="G220" s="179" t="s">
        <v>3</v>
      </c>
      <c r="H220" s="180">
        <v>9</v>
      </c>
      <c r="I220" s="181"/>
      <c r="J220" s="182">
        <f>ROUND(I220*H220,2)</f>
        <v>0</v>
      </c>
      <c r="K220" s="178" t="s">
        <v>3</v>
      </c>
      <c r="L220" s="41"/>
      <c r="M220" s="183" t="s">
        <v>3</v>
      </c>
      <c r="N220" s="184" t="s">
        <v>43</v>
      </c>
      <c r="O220" s="74"/>
      <c r="P220" s="185">
        <f>O220*H220</f>
        <v>0</v>
      </c>
      <c r="Q220" s="185">
        <v>0</v>
      </c>
      <c r="R220" s="185">
        <f>Q220*H220</f>
        <v>0</v>
      </c>
      <c r="S220" s="185">
        <v>0</v>
      </c>
      <c r="T220" s="18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187" t="s">
        <v>111</v>
      </c>
      <c r="AT220" s="187" t="s">
        <v>176</v>
      </c>
      <c r="AU220" s="187" t="s">
        <v>81</v>
      </c>
      <c r="AY220" s="21" t="s">
        <v>174</v>
      </c>
      <c r="BE220" s="188">
        <f>IF(N220="základní",J220,0)</f>
        <v>0</v>
      </c>
      <c r="BF220" s="188">
        <f>IF(N220="snížená",J220,0)</f>
        <v>0</v>
      </c>
      <c r="BG220" s="188">
        <f>IF(N220="zákl. přenesená",J220,0)</f>
        <v>0</v>
      </c>
      <c r="BH220" s="188">
        <f>IF(N220="sníž. přenesená",J220,0)</f>
        <v>0</v>
      </c>
      <c r="BI220" s="188">
        <f>IF(N220="nulová",J220,0)</f>
        <v>0</v>
      </c>
      <c r="BJ220" s="21" t="s">
        <v>79</v>
      </c>
      <c r="BK220" s="188">
        <f>ROUND(I220*H220,2)</f>
        <v>0</v>
      </c>
      <c r="BL220" s="21" t="s">
        <v>111</v>
      </c>
      <c r="BM220" s="187" t="s">
        <v>2806</v>
      </c>
    </row>
    <row r="221" s="2" customFormat="1" ht="16.5" customHeight="1">
      <c r="A221" s="40"/>
      <c r="B221" s="175"/>
      <c r="C221" s="176" t="s">
        <v>2173</v>
      </c>
      <c r="D221" s="176" t="s">
        <v>176</v>
      </c>
      <c r="E221" s="177" t="s">
        <v>2807</v>
      </c>
      <c r="F221" s="178" t="s">
        <v>2808</v>
      </c>
      <c r="G221" s="179" t="s">
        <v>3</v>
      </c>
      <c r="H221" s="180">
        <v>9</v>
      </c>
      <c r="I221" s="181"/>
      <c r="J221" s="182">
        <f>ROUND(I221*H221,2)</f>
        <v>0</v>
      </c>
      <c r="K221" s="178" t="s">
        <v>3</v>
      </c>
      <c r="L221" s="41"/>
      <c r="M221" s="183" t="s">
        <v>3</v>
      </c>
      <c r="N221" s="184" t="s">
        <v>43</v>
      </c>
      <c r="O221" s="74"/>
      <c r="P221" s="185">
        <f>O221*H221</f>
        <v>0</v>
      </c>
      <c r="Q221" s="185">
        <v>0</v>
      </c>
      <c r="R221" s="185">
        <f>Q221*H221</f>
        <v>0</v>
      </c>
      <c r="S221" s="185">
        <v>0</v>
      </c>
      <c r="T221" s="18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187" t="s">
        <v>111</v>
      </c>
      <c r="AT221" s="187" t="s">
        <v>176</v>
      </c>
      <c r="AU221" s="187" t="s">
        <v>81</v>
      </c>
      <c r="AY221" s="21" t="s">
        <v>174</v>
      </c>
      <c r="BE221" s="188">
        <f>IF(N221="základní",J221,0)</f>
        <v>0</v>
      </c>
      <c r="BF221" s="188">
        <f>IF(N221="snížená",J221,0)</f>
        <v>0</v>
      </c>
      <c r="BG221" s="188">
        <f>IF(N221="zákl. přenesená",J221,0)</f>
        <v>0</v>
      </c>
      <c r="BH221" s="188">
        <f>IF(N221="sníž. přenesená",J221,0)</f>
        <v>0</v>
      </c>
      <c r="BI221" s="188">
        <f>IF(N221="nulová",J221,0)</f>
        <v>0</v>
      </c>
      <c r="BJ221" s="21" t="s">
        <v>79</v>
      </c>
      <c r="BK221" s="188">
        <f>ROUND(I221*H221,2)</f>
        <v>0</v>
      </c>
      <c r="BL221" s="21" t="s">
        <v>111</v>
      </c>
      <c r="BM221" s="187" t="s">
        <v>2809</v>
      </c>
    </row>
    <row r="222" s="2" customFormat="1" ht="16.5" customHeight="1">
      <c r="A222" s="40"/>
      <c r="B222" s="175"/>
      <c r="C222" s="176" t="s">
        <v>2179</v>
      </c>
      <c r="D222" s="176" t="s">
        <v>176</v>
      </c>
      <c r="E222" s="177" t="s">
        <v>2810</v>
      </c>
      <c r="F222" s="178" t="s">
        <v>2811</v>
      </c>
      <c r="G222" s="179" t="s">
        <v>3</v>
      </c>
      <c r="H222" s="180">
        <v>22</v>
      </c>
      <c r="I222" s="181"/>
      <c r="J222" s="182">
        <f>ROUND(I222*H222,2)</f>
        <v>0</v>
      </c>
      <c r="K222" s="178" t="s">
        <v>3</v>
      </c>
      <c r="L222" s="41"/>
      <c r="M222" s="183" t="s">
        <v>3</v>
      </c>
      <c r="N222" s="184" t="s">
        <v>43</v>
      </c>
      <c r="O222" s="74"/>
      <c r="P222" s="185">
        <f>O222*H222</f>
        <v>0</v>
      </c>
      <c r="Q222" s="185">
        <v>0</v>
      </c>
      <c r="R222" s="185">
        <f>Q222*H222</f>
        <v>0</v>
      </c>
      <c r="S222" s="185">
        <v>0</v>
      </c>
      <c r="T222" s="18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187" t="s">
        <v>111</v>
      </c>
      <c r="AT222" s="187" t="s">
        <v>176</v>
      </c>
      <c r="AU222" s="187" t="s">
        <v>81</v>
      </c>
      <c r="AY222" s="21" t="s">
        <v>174</v>
      </c>
      <c r="BE222" s="188">
        <f>IF(N222="základní",J222,0)</f>
        <v>0</v>
      </c>
      <c r="BF222" s="188">
        <f>IF(N222="snížená",J222,0)</f>
        <v>0</v>
      </c>
      <c r="BG222" s="188">
        <f>IF(N222="zákl. přenesená",J222,0)</f>
        <v>0</v>
      </c>
      <c r="BH222" s="188">
        <f>IF(N222="sníž. přenesená",J222,0)</f>
        <v>0</v>
      </c>
      <c r="BI222" s="188">
        <f>IF(N222="nulová",J222,0)</f>
        <v>0</v>
      </c>
      <c r="BJ222" s="21" t="s">
        <v>79</v>
      </c>
      <c r="BK222" s="188">
        <f>ROUND(I222*H222,2)</f>
        <v>0</v>
      </c>
      <c r="BL222" s="21" t="s">
        <v>111</v>
      </c>
      <c r="BM222" s="187" t="s">
        <v>2812</v>
      </c>
    </row>
    <row r="223" s="2" customFormat="1" ht="16.5" customHeight="1">
      <c r="A223" s="40"/>
      <c r="B223" s="175"/>
      <c r="C223" s="176" t="s">
        <v>2183</v>
      </c>
      <c r="D223" s="176" t="s">
        <v>176</v>
      </c>
      <c r="E223" s="177" t="s">
        <v>2813</v>
      </c>
      <c r="F223" s="178" t="s">
        <v>2814</v>
      </c>
      <c r="G223" s="179" t="s">
        <v>3</v>
      </c>
      <c r="H223" s="180">
        <v>9</v>
      </c>
      <c r="I223" s="181"/>
      <c r="J223" s="182">
        <f>ROUND(I223*H223,2)</f>
        <v>0</v>
      </c>
      <c r="K223" s="178" t="s">
        <v>3</v>
      </c>
      <c r="L223" s="41"/>
      <c r="M223" s="183" t="s">
        <v>3</v>
      </c>
      <c r="N223" s="184" t="s">
        <v>43</v>
      </c>
      <c r="O223" s="74"/>
      <c r="P223" s="185">
        <f>O223*H223</f>
        <v>0</v>
      </c>
      <c r="Q223" s="185">
        <v>0</v>
      </c>
      <c r="R223" s="185">
        <f>Q223*H223</f>
        <v>0</v>
      </c>
      <c r="S223" s="185">
        <v>0</v>
      </c>
      <c r="T223" s="18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187" t="s">
        <v>111</v>
      </c>
      <c r="AT223" s="187" t="s">
        <v>176</v>
      </c>
      <c r="AU223" s="187" t="s">
        <v>81</v>
      </c>
      <c r="AY223" s="21" t="s">
        <v>174</v>
      </c>
      <c r="BE223" s="188">
        <f>IF(N223="základní",J223,0)</f>
        <v>0</v>
      </c>
      <c r="BF223" s="188">
        <f>IF(N223="snížená",J223,0)</f>
        <v>0</v>
      </c>
      <c r="BG223" s="188">
        <f>IF(N223="zákl. přenesená",J223,0)</f>
        <v>0</v>
      </c>
      <c r="BH223" s="188">
        <f>IF(N223="sníž. přenesená",J223,0)</f>
        <v>0</v>
      </c>
      <c r="BI223" s="188">
        <f>IF(N223="nulová",J223,0)</f>
        <v>0</v>
      </c>
      <c r="BJ223" s="21" t="s">
        <v>79</v>
      </c>
      <c r="BK223" s="188">
        <f>ROUND(I223*H223,2)</f>
        <v>0</v>
      </c>
      <c r="BL223" s="21" t="s">
        <v>111</v>
      </c>
      <c r="BM223" s="187" t="s">
        <v>2815</v>
      </c>
    </row>
    <row r="224" s="12" customFormat="1" ht="22.8" customHeight="1">
      <c r="A224" s="12"/>
      <c r="B224" s="162"/>
      <c r="C224" s="12"/>
      <c r="D224" s="163" t="s">
        <v>71</v>
      </c>
      <c r="E224" s="173" t="s">
        <v>2816</v>
      </c>
      <c r="F224" s="173" t="s">
        <v>2817</v>
      </c>
      <c r="G224" s="12"/>
      <c r="H224" s="12"/>
      <c r="I224" s="165"/>
      <c r="J224" s="174">
        <f>BK224</f>
        <v>0</v>
      </c>
      <c r="K224" s="12"/>
      <c r="L224" s="162"/>
      <c r="M224" s="167"/>
      <c r="N224" s="168"/>
      <c r="O224" s="168"/>
      <c r="P224" s="169">
        <f>SUM(P225:P232)</f>
        <v>0</v>
      </c>
      <c r="Q224" s="168"/>
      <c r="R224" s="169">
        <f>SUM(R225:R232)</f>
        <v>0</v>
      </c>
      <c r="S224" s="168"/>
      <c r="T224" s="170">
        <f>SUM(T225:T232)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63" t="s">
        <v>89</v>
      </c>
      <c r="AT224" s="171" t="s">
        <v>71</v>
      </c>
      <c r="AU224" s="171" t="s">
        <v>79</v>
      </c>
      <c r="AY224" s="163" t="s">
        <v>174</v>
      </c>
      <c r="BK224" s="172">
        <f>SUM(BK225:BK232)</f>
        <v>0</v>
      </c>
    </row>
    <row r="225" s="2" customFormat="1" ht="16.5" customHeight="1">
      <c r="A225" s="40"/>
      <c r="B225" s="175"/>
      <c r="C225" s="176" t="s">
        <v>2187</v>
      </c>
      <c r="D225" s="176" t="s">
        <v>176</v>
      </c>
      <c r="E225" s="177" t="s">
        <v>2818</v>
      </c>
      <c r="F225" s="178" t="s">
        <v>2819</v>
      </c>
      <c r="G225" s="179" t="s">
        <v>3</v>
      </c>
      <c r="H225" s="180">
        <v>1</v>
      </c>
      <c r="I225" s="181"/>
      <c r="J225" s="182">
        <f>ROUND(I225*H225,2)</f>
        <v>0</v>
      </c>
      <c r="K225" s="178" t="s">
        <v>3</v>
      </c>
      <c r="L225" s="41"/>
      <c r="M225" s="183" t="s">
        <v>3</v>
      </c>
      <c r="N225" s="184" t="s">
        <v>43</v>
      </c>
      <c r="O225" s="74"/>
      <c r="P225" s="185">
        <f>O225*H225</f>
        <v>0</v>
      </c>
      <c r="Q225" s="185">
        <v>0</v>
      </c>
      <c r="R225" s="185">
        <f>Q225*H225</f>
        <v>0</v>
      </c>
      <c r="S225" s="185">
        <v>0</v>
      </c>
      <c r="T225" s="18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187" t="s">
        <v>111</v>
      </c>
      <c r="AT225" s="187" t="s">
        <v>176</v>
      </c>
      <c r="AU225" s="187" t="s">
        <v>81</v>
      </c>
      <c r="AY225" s="21" t="s">
        <v>174</v>
      </c>
      <c r="BE225" s="188">
        <f>IF(N225="základní",J225,0)</f>
        <v>0</v>
      </c>
      <c r="BF225" s="188">
        <f>IF(N225="snížená",J225,0)</f>
        <v>0</v>
      </c>
      <c r="BG225" s="188">
        <f>IF(N225="zákl. přenesená",J225,0)</f>
        <v>0</v>
      </c>
      <c r="BH225" s="188">
        <f>IF(N225="sníž. přenesená",J225,0)</f>
        <v>0</v>
      </c>
      <c r="BI225" s="188">
        <f>IF(N225="nulová",J225,0)</f>
        <v>0</v>
      </c>
      <c r="BJ225" s="21" t="s">
        <v>79</v>
      </c>
      <c r="BK225" s="188">
        <f>ROUND(I225*H225,2)</f>
        <v>0</v>
      </c>
      <c r="BL225" s="21" t="s">
        <v>111</v>
      </c>
      <c r="BM225" s="187" t="s">
        <v>2820</v>
      </c>
    </row>
    <row r="226" s="2" customFormat="1" ht="16.5" customHeight="1">
      <c r="A226" s="40"/>
      <c r="B226" s="175"/>
      <c r="C226" s="176" t="s">
        <v>2191</v>
      </c>
      <c r="D226" s="176" t="s">
        <v>176</v>
      </c>
      <c r="E226" s="177" t="s">
        <v>2821</v>
      </c>
      <c r="F226" s="178" t="s">
        <v>2822</v>
      </c>
      <c r="G226" s="179" t="s">
        <v>3</v>
      </c>
      <c r="H226" s="180">
        <v>1</v>
      </c>
      <c r="I226" s="181"/>
      <c r="J226" s="182">
        <f>ROUND(I226*H226,2)</f>
        <v>0</v>
      </c>
      <c r="K226" s="178" t="s">
        <v>3</v>
      </c>
      <c r="L226" s="41"/>
      <c r="M226" s="183" t="s">
        <v>3</v>
      </c>
      <c r="N226" s="184" t="s">
        <v>43</v>
      </c>
      <c r="O226" s="74"/>
      <c r="P226" s="185">
        <f>O226*H226</f>
        <v>0</v>
      </c>
      <c r="Q226" s="185">
        <v>0</v>
      </c>
      <c r="R226" s="185">
        <f>Q226*H226</f>
        <v>0</v>
      </c>
      <c r="S226" s="185">
        <v>0</v>
      </c>
      <c r="T226" s="18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187" t="s">
        <v>111</v>
      </c>
      <c r="AT226" s="187" t="s">
        <v>176</v>
      </c>
      <c r="AU226" s="187" t="s">
        <v>81</v>
      </c>
      <c r="AY226" s="21" t="s">
        <v>174</v>
      </c>
      <c r="BE226" s="188">
        <f>IF(N226="základní",J226,0)</f>
        <v>0</v>
      </c>
      <c r="BF226" s="188">
        <f>IF(N226="snížená",J226,0)</f>
        <v>0</v>
      </c>
      <c r="BG226" s="188">
        <f>IF(N226="zákl. přenesená",J226,0)</f>
        <v>0</v>
      </c>
      <c r="BH226" s="188">
        <f>IF(N226="sníž. přenesená",J226,0)</f>
        <v>0</v>
      </c>
      <c r="BI226" s="188">
        <f>IF(N226="nulová",J226,0)</f>
        <v>0</v>
      </c>
      <c r="BJ226" s="21" t="s">
        <v>79</v>
      </c>
      <c r="BK226" s="188">
        <f>ROUND(I226*H226,2)</f>
        <v>0</v>
      </c>
      <c r="BL226" s="21" t="s">
        <v>111</v>
      </c>
      <c r="BM226" s="187" t="s">
        <v>2823</v>
      </c>
    </row>
    <row r="227" s="2" customFormat="1" ht="16.5" customHeight="1">
      <c r="A227" s="40"/>
      <c r="B227" s="175"/>
      <c r="C227" s="176" t="s">
        <v>2195</v>
      </c>
      <c r="D227" s="176" t="s">
        <v>176</v>
      </c>
      <c r="E227" s="177" t="s">
        <v>2824</v>
      </c>
      <c r="F227" s="178" t="s">
        <v>2825</v>
      </c>
      <c r="G227" s="179" t="s">
        <v>3</v>
      </c>
      <c r="H227" s="180">
        <v>1</v>
      </c>
      <c r="I227" s="181"/>
      <c r="J227" s="182">
        <f>ROUND(I227*H227,2)</f>
        <v>0</v>
      </c>
      <c r="K227" s="178" t="s">
        <v>3</v>
      </c>
      <c r="L227" s="41"/>
      <c r="M227" s="183" t="s">
        <v>3</v>
      </c>
      <c r="N227" s="184" t="s">
        <v>43</v>
      </c>
      <c r="O227" s="74"/>
      <c r="P227" s="185">
        <f>O227*H227</f>
        <v>0</v>
      </c>
      <c r="Q227" s="185">
        <v>0</v>
      </c>
      <c r="R227" s="185">
        <f>Q227*H227</f>
        <v>0</v>
      </c>
      <c r="S227" s="185">
        <v>0</v>
      </c>
      <c r="T227" s="18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187" t="s">
        <v>111</v>
      </c>
      <c r="AT227" s="187" t="s">
        <v>176</v>
      </c>
      <c r="AU227" s="187" t="s">
        <v>81</v>
      </c>
      <c r="AY227" s="21" t="s">
        <v>174</v>
      </c>
      <c r="BE227" s="188">
        <f>IF(N227="základní",J227,0)</f>
        <v>0</v>
      </c>
      <c r="BF227" s="188">
        <f>IF(N227="snížená",J227,0)</f>
        <v>0</v>
      </c>
      <c r="BG227" s="188">
        <f>IF(N227="zákl. přenesená",J227,0)</f>
        <v>0</v>
      </c>
      <c r="BH227" s="188">
        <f>IF(N227="sníž. přenesená",J227,0)</f>
        <v>0</v>
      </c>
      <c r="BI227" s="188">
        <f>IF(N227="nulová",J227,0)</f>
        <v>0</v>
      </c>
      <c r="BJ227" s="21" t="s">
        <v>79</v>
      </c>
      <c r="BK227" s="188">
        <f>ROUND(I227*H227,2)</f>
        <v>0</v>
      </c>
      <c r="BL227" s="21" t="s">
        <v>111</v>
      </c>
      <c r="BM227" s="187" t="s">
        <v>2826</v>
      </c>
    </row>
    <row r="228" s="2" customFormat="1" ht="16.5" customHeight="1">
      <c r="A228" s="40"/>
      <c r="B228" s="175"/>
      <c r="C228" s="176" t="s">
        <v>2202</v>
      </c>
      <c r="D228" s="176" t="s">
        <v>176</v>
      </c>
      <c r="E228" s="177" t="s">
        <v>2827</v>
      </c>
      <c r="F228" s="178" t="s">
        <v>2828</v>
      </c>
      <c r="G228" s="179" t="s">
        <v>3</v>
      </c>
      <c r="H228" s="180">
        <v>1</v>
      </c>
      <c r="I228" s="181"/>
      <c r="J228" s="182">
        <f>ROUND(I228*H228,2)</f>
        <v>0</v>
      </c>
      <c r="K228" s="178" t="s">
        <v>3</v>
      </c>
      <c r="L228" s="41"/>
      <c r="M228" s="183" t="s">
        <v>3</v>
      </c>
      <c r="N228" s="184" t="s">
        <v>43</v>
      </c>
      <c r="O228" s="74"/>
      <c r="P228" s="185">
        <f>O228*H228</f>
        <v>0</v>
      </c>
      <c r="Q228" s="185">
        <v>0</v>
      </c>
      <c r="R228" s="185">
        <f>Q228*H228</f>
        <v>0</v>
      </c>
      <c r="S228" s="185">
        <v>0</v>
      </c>
      <c r="T228" s="18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187" t="s">
        <v>111</v>
      </c>
      <c r="AT228" s="187" t="s">
        <v>176</v>
      </c>
      <c r="AU228" s="187" t="s">
        <v>81</v>
      </c>
      <c r="AY228" s="21" t="s">
        <v>174</v>
      </c>
      <c r="BE228" s="188">
        <f>IF(N228="základní",J228,0)</f>
        <v>0</v>
      </c>
      <c r="BF228" s="188">
        <f>IF(N228="snížená",J228,0)</f>
        <v>0</v>
      </c>
      <c r="BG228" s="188">
        <f>IF(N228="zákl. přenesená",J228,0)</f>
        <v>0</v>
      </c>
      <c r="BH228" s="188">
        <f>IF(N228="sníž. přenesená",J228,0)</f>
        <v>0</v>
      </c>
      <c r="BI228" s="188">
        <f>IF(N228="nulová",J228,0)</f>
        <v>0</v>
      </c>
      <c r="BJ228" s="21" t="s">
        <v>79</v>
      </c>
      <c r="BK228" s="188">
        <f>ROUND(I228*H228,2)</f>
        <v>0</v>
      </c>
      <c r="BL228" s="21" t="s">
        <v>111</v>
      </c>
      <c r="BM228" s="187" t="s">
        <v>2829</v>
      </c>
    </row>
    <row r="229" s="2" customFormat="1" ht="16.5" customHeight="1">
      <c r="A229" s="40"/>
      <c r="B229" s="175"/>
      <c r="C229" s="176" t="s">
        <v>2205</v>
      </c>
      <c r="D229" s="176" t="s">
        <v>176</v>
      </c>
      <c r="E229" s="177" t="s">
        <v>2830</v>
      </c>
      <c r="F229" s="178" t="s">
        <v>2831</v>
      </c>
      <c r="G229" s="179" t="s">
        <v>3</v>
      </c>
      <c r="H229" s="180">
        <v>1</v>
      </c>
      <c r="I229" s="181"/>
      <c r="J229" s="182">
        <f>ROUND(I229*H229,2)</f>
        <v>0</v>
      </c>
      <c r="K229" s="178" t="s">
        <v>3</v>
      </c>
      <c r="L229" s="41"/>
      <c r="M229" s="183" t="s">
        <v>3</v>
      </c>
      <c r="N229" s="184" t="s">
        <v>43</v>
      </c>
      <c r="O229" s="74"/>
      <c r="P229" s="185">
        <f>O229*H229</f>
        <v>0</v>
      </c>
      <c r="Q229" s="185">
        <v>0</v>
      </c>
      <c r="R229" s="185">
        <f>Q229*H229</f>
        <v>0</v>
      </c>
      <c r="S229" s="185">
        <v>0</v>
      </c>
      <c r="T229" s="18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187" t="s">
        <v>111</v>
      </c>
      <c r="AT229" s="187" t="s">
        <v>176</v>
      </c>
      <c r="AU229" s="187" t="s">
        <v>81</v>
      </c>
      <c r="AY229" s="21" t="s">
        <v>174</v>
      </c>
      <c r="BE229" s="188">
        <f>IF(N229="základní",J229,0)</f>
        <v>0</v>
      </c>
      <c r="BF229" s="188">
        <f>IF(N229="snížená",J229,0)</f>
        <v>0</v>
      </c>
      <c r="BG229" s="188">
        <f>IF(N229="zákl. přenesená",J229,0)</f>
        <v>0</v>
      </c>
      <c r="BH229" s="188">
        <f>IF(N229="sníž. přenesená",J229,0)</f>
        <v>0</v>
      </c>
      <c r="BI229" s="188">
        <f>IF(N229="nulová",J229,0)</f>
        <v>0</v>
      </c>
      <c r="BJ229" s="21" t="s">
        <v>79</v>
      </c>
      <c r="BK229" s="188">
        <f>ROUND(I229*H229,2)</f>
        <v>0</v>
      </c>
      <c r="BL229" s="21" t="s">
        <v>111</v>
      </c>
      <c r="BM229" s="187" t="s">
        <v>2832</v>
      </c>
    </row>
    <row r="230" s="2" customFormat="1" ht="16.5" customHeight="1">
      <c r="A230" s="40"/>
      <c r="B230" s="175"/>
      <c r="C230" s="176" t="s">
        <v>2208</v>
      </c>
      <c r="D230" s="176" t="s">
        <v>176</v>
      </c>
      <c r="E230" s="177" t="s">
        <v>2833</v>
      </c>
      <c r="F230" s="178" t="s">
        <v>1475</v>
      </c>
      <c r="G230" s="179" t="s">
        <v>3</v>
      </c>
      <c r="H230" s="180">
        <v>1</v>
      </c>
      <c r="I230" s="181"/>
      <c r="J230" s="182">
        <f>ROUND(I230*H230,2)</f>
        <v>0</v>
      </c>
      <c r="K230" s="178" t="s">
        <v>3</v>
      </c>
      <c r="L230" s="41"/>
      <c r="M230" s="183" t="s">
        <v>3</v>
      </c>
      <c r="N230" s="184" t="s">
        <v>43</v>
      </c>
      <c r="O230" s="74"/>
      <c r="P230" s="185">
        <f>O230*H230</f>
        <v>0</v>
      </c>
      <c r="Q230" s="185">
        <v>0</v>
      </c>
      <c r="R230" s="185">
        <f>Q230*H230</f>
        <v>0</v>
      </c>
      <c r="S230" s="185">
        <v>0</v>
      </c>
      <c r="T230" s="18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187" t="s">
        <v>111</v>
      </c>
      <c r="AT230" s="187" t="s">
        <v>176</v>
      </c>
      <c r="AU230" s="187" t="s">
        <v>81</v>
      </c>
      <c r="AY230" s="21" t="s">
        <v>174</v>
      </c>
      <c r="BE230" s="188">
        <f>IF(N230="základní",J230,0)</f>
        <v>0</v>
      </c>
      <c r="BF230" s="188">
        <f>IF(N230="snížená",J230,0)</f>
        <v>0</v>
      </c>
      <c r="BG230" s="188">
        <f>IF(N230="zákl. přenesená",J230,0)</f>
        <v>0</v>
      </c>
      <c r="BH230" s="188">
        <f>IF(N230="sníž. přenesená",J230,0)</f>
        <v>0</v>
      </c>
      <c r="BI230" s="188">
        <f>IF(N230="nulová",J230,0)</f>
        <v>0</v>
      </c>
      <c r="BJ230" s="21" t="s">
        <v>79</v>
      </c>
      <c r="BK230" s="188">
        <f>ROUND(I230*H230,2)</f>
        <v>0</v>
      </c>
      <c r="BL230" s="21" t="s">
        <v>111</v>
      </c>
      <c r="BM230" s="187" t="s">
        <v>2834</v>
      </c>
    </row>
    <row r="231" s="2" customFormat="1" ht="16.5" customHeight="1">
      <c r="A231" s="40"/>
      <c r="B231" s="175"/>
      <c r="C231" s="176" t="s">
        <v>2210</v>
      </c>
      <c r="D231" s="176" t="s">
        <v>176</v>
      </c>
      <c r="E231" s="177" t="s">
        <v>2835</v>
      </c>
      <c r="F231" s="178" t="s">
        <v>2836</v>
      </c>
      <c r="G231" s="179" t="s">
        <v>3</v>
      </c>
      <c r="H231" s="180">
        <v>1</v>
      </c>
      <c r="I231" s="181"/>
      <c r="J231" s="182">
        <f>ROUND(I231*H231,2)</f>
        <v>0</v>
      </c>
      <c r="K231" s="178" t="s">
        <v>3</v>
      </c>
      <c r="L231" s="41"/>
      <c r="M231" s="183" t="s">
        <v>3</v>
      </c>
      <c r="N231" s="184" t="s">
        <v>43</v>
      </c>
      <c r="O231" s="74"/>
      <c r="P231" s="185">
        <f>O231*H231</f>
        <v>0</v>
      </c>
      <c r="Q231" s="185">
        <v>0</v>
      </c>
      <c r="R231" s="185">
        <f>Q231*H231</f>
        <v>0</v>
      </c>
      <c r="S231" s="185">
        <v>0</v>
      </c>
      <c r="T231" s="18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187" t="s">
        <v>111</v>
      </c>
      <c r="AT231" s="187" t="s">
        <v>176</v>
      </c>
      <c r="AU231" s="187" t="s">
        <v>81</v>
      </c>
      <c r="AY231" s="21" t="s">
        <v>174</v>
      </c>
      <c r="BE231" s="188">
        <f>IF(N231="základní",J231,0)</f>
        <v>0</v>
      </c>
      <c r="BF231" s="188">
        <f>IF(N231="snížená",J231,0)</f>
        <v>0</v>
      </c>
      <c r="BG231" s="188">
        <f>IF(N231="zákl. přenesená",J231,0)</f>
        <v>0</v>
      </c>
      <c r="BH231" s="188">
        <f>IF(N231="sníž. přenesená",J231,0)</f>
        <v>0</v>
      </c>
      <c r="BI231" s="188">
        <f>IF(N231="nulová",J231,0)</f>
        <v>0</v>
      </c>
      <c r="BJ231" s="21" t="s">
        <v>79</v>
      </c>
      <c r="BK231" s="188">
        <f>ROUND(I231*H231,2)</f>
        <v>0</v>
      </c>
      <c r="BL231" s="21" t="s">
        <v>111</v>
      </c>
      <c r="BM231" s="187" t="s">
        <v>2837</v>
      </c>
    </row>
    <row r="232" s="2" customFormat="1" ht="16.5" customHeight="1">
      <c r="A232" s="40"/>
      <c r="B232" s="175"/>
      <c r="C232" s="176" t="s">
        <v>2213</v>
      </c>
      <c r="D232" s="176" t="s">
        <v>176</v>
      </c>
      <c r="E232" s="177" t="s">
        <v>2838</v>
      </c>
      <c r="F232" s="178" t="s">
        <v>2839</v>
      </c>
      <c r="G232" s="179" t="s">
        <v>3</v>
      </c>
      <c r="H232" s="180">
        <v>1</v>
      </c>
      <c r="I232" s="181"/>
      <c r="J232" s="182">
        <f>ROUND(I232*H232,2)</f>
        <v>0</v>
      </c>
      <c r="K232" s="178" t="s">
        <v>3</v>
      </c>
      <c r="L232" s="41"/>
      <c r="M232" s="235" t="s">
        <v>3</v>
      </c>
      <c r="N232" s="236" t="s">
        <v>43</v>
      </c>
      <c r="O232" s="237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187" t="s">
        <v>111</v>
      </c>
      <c r="AT232" s="187" t="s">
        <v>176</v>
      </c>
      <c r="AU232" s="187" t="s">
        <v>81</v>
      </c>
      <c r="AY232" s="21" t="s">
        <v>174</v>
      </c>
      <c r="BE232" s="188">
        <f>IF(N232="základní",J232,0)</f>
        <v>0</v>
      </c>
      <c r="BF232" s="188">
        <f>IF(N232="snížená",J232,0)</f>
        <v>0</v>
      </c>
      <c r="BG232" s="188">
        <f>IF(N232="zákl. přenesená",J232,0)</f>
        <v>0</v>
      </c>
      <c r="BH232" s="188">
        <f>IF(N232="sníž. přenesená",J232,0)</f>
        <v>0</v>
      </c>
      <c r="BI232" s="188">
        <f>IF(N232="nulová",J232,0)</f>
        <v>0</v>
      </c>
      <c r="BJ232" s="21" t="s">
        <v>79</v>
      </c>
      <c r="BK232" s="188">
        <f>ROUND(I232*H232,2)</f>
        <v>0</v>
      </c>
      <c r="BL232" s="21" t="s">
        <v>111</v>
      </c>
      <c r="BM232" s="187" t="s">
        <v>2840</v>
      </c>
    </row>
    <row r="233" s="2" customFormat="1" ht="6.96" customHeight="1">
      <c r="A233" s="40"/>
      <c r="B233" s="57"/>
      <c r="C233" s="58"/>
      <c r="D233" s="58"/>
      <c r="E233" s="58"/>
      <c r="F233" s="58"/>
      <c r="G233" s="58"/>
      <c r="H233" s="58"/>
      <c r="I233" s="58"/>
      <c r="J233" s="58"/>
      <c r="K233" s="58"/>
      <c r="L233" s="41"/>
      <c r="M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</row>
  </sheetData>
  <autoFilter ref="C96:K23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20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124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4"/>
      <c r="AT3" s="21" t="s">
        <v>81</v>
      </c>
    </row>
    <row r="4" s="1" customFormat="1" ht="24.96" customHeight="1">
      <c r="B4" s="24"/>
      <c r="D4" s="25" t="s">
        <v>133</v>
      </c>
      <c r="L4" s="24"/>
      <c r="M4" s="125" t="s">
        <v>11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34" t="s">
        <v>17</v>
      </c>
      <c r="L6" s="24"/>
    </row>
    <row r="7" s="1" customFormat="1" ht="16.5" customHeight="1">
      <c r="B7" s="24"/>
      <c r="E7" s="126" t="str">
        <f>'Rekapitulace stavby'!K6</f>
        <v>Žireč - Kanalizace a čistírna odpadních vod, přípojky splaškové kanalizace</v>
      </c>
      <c r="F7" s="34"/>
      <c r="G7" s="34"/>
      <c r="H7" s="34"/>
      <c r="L7" s="24"/>
    </row>
    <row r="8">
      <c r="B8" s="24"/>
      <c r="D8" s="34" t="s">
        <v>134</v>
      </c>
      <c r="L8" s="24"/>
    </row>
    <row r="9" s="1" customFormat="1" ht="16.5" customHeight="1">
      <c r="B9" s="24"/>
      <c r="E9" s="126" t="s">
        <v>135</v>
      </c>
      <c r="F9" s="1"/>
      <c r="G9" s="1"/>
      <c r="H9" s="1"/>
      <c r="L9" s="24"/>
    </row>
    <row r="10" s="1" customFormat="1" ht="12" customHeight="1">
      <c r="B10" s="24"/>
      <c r="D10" s="34" t="s">
        <v>136</v>
      </c>
      <c r="L10" s="24"/>
    </row>
    <row r="11" s="2" customFormat="1" ht="16.5" customHeight="1">
      <c r="A11" s="40"/>
      <c r="B11" s="41"/>
      <c r="C11" s="40"/>
      <c r="D11" s="40"/>
      <c r="E11" s="127" t="s">
        <v>2841</v>
      </c>
      <c r="F11" s="40"/>
      <c r="G11" s="40"/>
      <c r="H11" s="40"/>
      <c r="I11" s="40"/>
      <c r="J11" s="40"/>
      <c r="K11" s="40"/>
      <c r="L11" s="12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4" t="s">
        <v>138</v>
      </c>
      <c r="E12" s="40"/>
      <c r="F12" s="40"/>
      <c r="G12" s="40"/>
      <c r="H12" s="40"/>
      <c r="I12" s="40"/>
      <c r="J12" s="40"/>
      <c r="K12" s="40"/>
      <c r="L12" s="12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1"/>
      <c r="C13" s="40"/>
      <c r="D13" s="40"/>
      <c r="E13" s="64" t="s">
        <v>2842</v>
      </c>
      <c r="F13" s="40"/>
      <c r="G13" s="40"/>
      <c r="H13" s="40"/>
      <c r="I13" s="40"/>
      <c r="J13" s="40"/>
      <c r="K13" s="40"/>
      <c r="L13" s="12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1"/>
      <c r="C14" s="40"/>
      <c r="D14" s="40"/>
      <c r="E14" s="40"/>
      <c r="F14" s="40"/>
      <c r="G14" s="40"/>
      <c r="H14" s="40"/>
      <c r="I14" s="40"/>
      <c r="J14" s="40"/>
      <c r="K14" s="40"/>
      <c r="L14" s="12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1"/>
      <c r="C15" s="40"/>
      <c r="D15" s="34" t="s">
        <v>19</v>
      </c>
      <c r="E15" s="40"/>
      <c r="F15" s="29" t="s">
        <v>3</v>
      </c>
      <c r="G15" s="40"/>
      <c r="H15" s="40"/>
      <c r="I15" s="34" t="s">
        <v>20</v>
      </c>
      <c r="J15" s="29" t="s">
        <v>3</v>
      </c>
      <c r="K15" s="40"/>
      <c r="L15" s="12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1"/>
      <c r="C16" s="40"/>
      <c r="D16" s="34" t="s">
        <v>21</v>
      </c>
      <c r="E16" s="40"/>
      <c r="F16" s="29" t="s">
        <v>22</v>
      </c>
      <c r="G16" s="40"/>
      <c r="H16" s="40"/>
      <c r="I16" s="34" t="s">
        <v>23</v>
      </c>
      <c r="J16" s="66" t="str">
        <f>'Rekapitulace stavby'!AN8</f>
        <v>3. 1. 2021</v>
      </c>
      <c r="K16" s="40"/>
      <c r="L16" s="12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1"/>
      <c r="C17" s="40"/>
      <c r="D17" s="40"/>
      <c r="E17" s="40"/>
      <c r="F17" s="40"/>
      <c r="G17" s="40"/>
      <c r="H17" s="40"/>
      <c r="I17" s="40"/>
      <c r="J17" s="40"/>
      <c r="K17" s="40"/>
      <c r="L17" s="12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1"/>
      <c r="C18" s="40"/>
      <c r="D18" s="34" t="s">
        <v>25</v>
      </c>
      <c r="E18" s="40"/>
      <c r="F18" s="40"/>
      <c r="G18" s="40"/>
      <c r="H18" s="40"/>
      <c r="I18" s="34" t="s">
        <v>26</v>
      </c>
      <c r="J18" s="29" t="s">
        <v>3</v>
      </c>
      <c r="K18" s="40"/>
      <c r="L18" s="12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1"/>
      <c r="C19" s="40"/>
      <c r="D19" s="40"/>
      <c r="E19" s="29" t="s">
        <v>27</v>
      </c>
      <c r="F19" s="40"/>
      <c r="G19" s="40"/>
      <c r="H19" s="40"/>
      <c r="I19" s="34" t="s">
        <v>28</v>
      </c>
      <c r="J19" s="29" t="s">
        <v>3</v>
      </c>
      <c r="K19" s="40"/>
      <c r="L19" s="12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1"/>
      <c r="C20" s="40"/>
      <c r="D20" s="40"/>
      <c r="E20" s="40"/>
      <c r="F20" s="40"/>
      <c r="G20" s="40"/>
      <c r="H20" s="40"/>
      <c r="I20" s="40"/>
      <c r="J20" s="40"/>
      <c r="K20" s="40"/>
      <c r="L20" s="12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1"/>
      <c r="C21" s="40"/>
      <c r="D21" s="34" t="s">
        <v>29</v>
      </c>
      <c r="E21" s="40"/>
      <c r="F21" s="40"/>
      <c r="G21" s="40"/>
      <c r="H21" s="40"/>
      <c r="I21" s="34" t="s">
        <v>26</v>
      </c>
      <c r="J21" s="35" t="str">
        <f>'Rekapitulace stavby'!AN13</f>
        <v>Vyplň údaj</v>
      </c>
      <c r="K21" s="40"/>
      <c r="L21" s="12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1"/>
      <c r="C22" s="40"/>
      <c r="D22" s="40"/>
      <c r="E22" s="35" t="str">
        <f>'Rekapitulace stavby'!E14</f>
        <v>Vyplň údaj</v>
      </c>
      <c r="F22" s="29"/>
      <c r="G22" s="29"/>
      <c r="H22" s="29"/>
      <c r="I22" s="34" t="s">
        <v>28</v>
      </c>
      <c r="J22" s="35" t="str">
        <f>'Rekapitulace stavby'!AN14</f>
        <v>Vyplň údaj</v>
      </c>
      <c r="K22" s="40"/>
      <c r="L22" s="12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1"/>
      <c r="C23" s="40"/>
      <c r="D23" s="40"/>
      <c r="E23" s="40"/>
      <c r="F23" s="40"/>
      <c r="G23" s="40"/>
      <c r="H23" s="40"/>
      <c r="I23" s="40"/>
      <c r="J23" s="40"/>
      <c r="K23" s="40"/>
      <c r="L23" s="12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1"/>
      <c r="C24" s="40"/>
      <c r="D24" s="34" t="s">
        <v>31</v>
      </c>
      <c r="E24" s="40"/>
      <c r="F24" s="40"/>
      <c r="G24" s="40"/>
      <c r="H24" s="40"/>
      <c r="I24" s="34" t="s">
        <v>26</v>
      </c>
      <c r="J24" s="29" t="s">
        <v>3</v>
      </c>
      <c r="K24" s="40"/>
      <c r="L24" s="12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1"/>
      <c r="C25" s="40"/>
      <c r="D25" s="40"/>
      <c r="E25" s="29" t="s">
        <v>32</v>
      </c>
      <c r="F25" s="40"/>
      <c r="G25" s="40"/>
      <c r="H25" s="40"/>
      <c r="I25" s="34" t="s">
        <v>28</v>
      </c>
      <c r="J25" s="29" t="s">
        <v>3</v>
      </c>
      <c r="K25" s="40"/>
      <c r="L25" s="12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1"/>
      <c r="C26" s="40"/>
      <c r="D26" s="40"/>
      <c r="E26" s="40"/>
      <c r="F26" s="40"/>
      <c r="G26" s="40"/>
      <c r="H26" s="40"/>
      <c r="I26" s="40"/>
      <c r="J26" s="40"/>
      <c r="K26" s="40"/>
      <c r="L26" s="12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1"/>
      <c r="C27" s="40"/>
      <c r="D27" s="34" t="s">
        <v>34</v>
      </c>
      <c r="E27" s="40"/>
      <c r="F27" s="40"/>
      <c r="G27" s="40"/>
      <c r="H27" s="40"/>
      <c r="I27" s="34" t="s">
        <v>26</v>
      </c>
      <c r="J27" s="29" t="s">
        <v>3</v>
      </c>
      <c r="K27" s="40"/>
      <c r="L27" s="12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1"/>
      <c r="C28" s="40"/>
      <c r="D28" s="40"/>
      <c r="E28" s="29" t="s">
        <v>35</v>
      </c>
      <c r="F28" s="40"/>
      <c r="G28" s="40"/>
      <c r="H28" s="40"/>
      <c r="I28" s="34" t="s">
        <v>28</v>
      </c>
      <c r="J28" s="29" t="s">
        <v>3</v>
      </c>
      <c r="K28" s="40"/>
      <c r="L28" s="12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12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1"/>
      <c r="C30" s="40"/>
      <c r="D30" s="34" t="s">
        <v>36</v>
      </c>
      <c r="E30" s="40"/>
      <c r="F30" s="40"/>
      <c r="G30" s="40"/>
      <c r="H30" s="40"/>
      <c r="I30" s="40"/>
      <c r="J30" s="40"/>
      <c r="K30" s="40"/>
      <c r="L30" s="12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29"/>
      <c r="B31" s="130"/>
      <c r="C31" s="129"/>
      <c r="D31" s="129"/>
      <c r="E31" s="38" t="s">
        <v>3</v>
      </c>
      <c r="F31" s="38"/>
      <c r="G31" s="38"/>
      <c r="H31" s="38"/>
      <c r="I31" s="129"/>
      <c r="J31" s="129"/>
      <c r="K31" s="129"/>
      <c r="L31" s="131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</row>
    <row r="32" s="2" customFormat="1" ht="6.96" customHeight="1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12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1"/>
      <c r="C33" s="40"/>
      <c r="D33" s="86"/>
      <c r="E33" s="86"/>
      <c r="F33" s="86"/>
      <c r="G33" s="86"/>
      <c r="H33" s="86"/>
      <c r="I33" s="86"/>
      <c r="J33" s="86"/>
      <c r="K33" s="86"/>
      <c r="L33" s="12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1"/>
      <c r="C34" s="40"/>
      <c r="D34" s="132" t="s">
        <v>38</v>
      </c>
      <c r="E34" s="40"/>
      <c r="F34" s="40"/>
      <c r="G34" s="40"/>
      <c r="H34" s="40"/>
      <c r="I34" s="40"/>
      <c r="J34" s="92">
        <f>ROUND(J107, 2)</f>
        <v>0</v>
      </c>
      <c r="K34" s="40"/>
      <c r="L34" s="12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1"/>
      <c r="C35" s="40"/>
      <c r="D35" s="86"/>
      <c r="E35" s="86"/>
      <c r="F35" s="86"/>
      <c r="G35" s="86"/>
      <c r="H35" s="86"/>
      <c r="I35" s="86"/>
      <c r="J35" s="86"/>
      <c r="K35" s="86"/>
      <c r="L35" s="12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1"/>
      <c r="C36" s="40"/>
      <c r="D36" s="40"/>
      <c r="E36" s="40"/>
      <c r="F36" s="45" t="s">
        <v>40</v>
      </c>
      <c r="G36" s="40"/>
      <c r="H36" s="40"/>
      <c r="I36" s="45" t="s">
        <v>39</v>
      </c>
      <c r="J36" s="45" t="s">
        <v>41</v>
      </c>
      <c r="K36" s="40"/>
      <c r="L36" s="12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1"/>
      <c r="C37" s="40"/>
      <c r="D37" s="127" t="s">
        <v>42</v>
      </c>
      <c r="E37" s="34" t="s">
        <v>43</v>
      </c>
      <c r="F37" s="133">
        <f>ROUND((SUM(BE107:BE225)),  2)</f>
        <v>0</v>
      </c>
      <c r="G37" s="40"/>
      <c r="H37" s="40"/>
      <c r="I37" s="134">
        <v>0.20999999999999999</v>
      </c>
      <c r="J37" s="133">
        <f>ROUND(((SUM(BE107:BE225))*I37),  2)</f>
        <v>0</v>
      </c>
      <c r="K37" s="40"/>
      <c r="L37" s="12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1"/>
      <c r="C38" s="40"/>
      <c r="D38" s="40"/>
      <c r="E38" s="34" t="s">
        <v>44</v>
      </c>
      <c r="F38" s="133">
        <f>ROUND((SUM(BF107:BF225)),  2)</f>
        <v>0</v>
      </c>
      <c r="G38" s="40"/>
      <c r="H38" s="40"/>
      <c r="I38" s="134">
        <v>0.14999999999999999</v>
      </c>
      <c r="J38" s="133">
        <f>ROUND(((SUM(BF107:BF225))*I38),  2)</f>
        <v>0</v>
      </c>
      <c r="K38" s="40"/>
      <c r="L38" s="12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1"/>
      <c r="C39" s="40"/>
      <c r="D39" s="40"/>
      <c r="E39" s="34" t="s">
        <v>45</v>
      </c>
      <c r="F39" s="133">
        <f>ROUND((SUM(BG107:BG225)),  2)</f>
        <v>0</v>
      </c>
      <c r="G39" s="40"/>
      <c r="H39" s="40"/>
      <c r="I39" s="134">
        <v>0.20999999999999999</v>
      </c>
      <c r="J39" s="133">
        <f>0</f>
        <v>0</v>
      </c>
      <c r="K39" s="40"/>
      <c r="L39" s="12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1"/>
      <c r="C40" s="40"/>
      <c r="D40" s="40"/>
      <c r="E40" s="34" t="s">
        <v>46</v>
      </c>
      <c r="F40" s="133">
        <f>ROUND((SUM(BH107:BH225)),  2)</f>
        <v>0</v>
      </c>
      <c r="G40" s="40"/>
      <c r="H40" s="40"/>
      <c r="I40" s="134">
        <v>0.14999999999999999</v>
      </c>
      <c r="J40" s="133">
        <f>0</f>
        <v>0</v>
      </c>
      <c r="K40" s="40"/>
      <c r="L40" s="12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1"/>
      <c r="C41" s="40"/>
      <c r="D41" s="40"/>
      <c r="E41" s="34" t="s">
        <v>47</v>
      </c>
      <c r="F41" s="133">
        <f>ROUND((SUM(BI107:BI225)),  2)</f>
        <v>0</v>
      </c>
      <c r="G41" s="40"/>
      <c r="H41" s="40"/>
      <c r="I41" s="134">
        <v>0</v>
      </c>
      <c r="J41" s="133">
        <f>0</f>
        <v>0</v>
      </c>
      <c r="K41" s="40"/>
      <c r="L41" s="12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12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1"/>
      <c r="C43" s="135"/>
      <c r="D43" s="136" t="s">
        <v>48</v>
      </c>
      <c r="E43" s="78"/>
      <c r="F43" s="78"/>
      <c r="G43" s="137" t="s">
        <v>49</v>
      </c>
      <c r="H43" s="138" t="s">
        <v>50</v>
      </c>
      <c r="I43" s="78"/>
      <c r="J43" s="139">
        <f>SUM(J34:J41)</f>
        <v>0</v>
      </c>
      <c r="K43" s="140"/>
      <c r="L43" s="12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2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59"/>
      <c r="C48" s="60"/>
      <c r="D48" s="60"/>
      <c r="E48" s="60"/>
      <c r="F48" s="60"/>
      <c r="G48" s="60"/>
      <c r="H48" s="60"/>
      <c r="I48" s="60"/>
      <c r="J48" s="60"/>
      <c r="K48" s="60"/>
      <c r="L48" s="12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140</v>
      </c>
      <c r="D49" s="40"/>
      <c r="E49" s="40"/>
      <c r="F49" s="40"/>
      <c r="G49" s="40"/>
      <c r="H49" s="40"/>
      <c r="I49" s="40"/>
      <c r="J49" s="40"/>
      <c r="K49" s="40"/>
      <c r="L49" s="12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12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17</v>
      </c>
      <c r="D51" s="40"/>
      <c r="E51" s="40"/>
      <c r="F51" s="40"/>
      <c r="G51" s="40"/>
      <c r="H51" s="40"/>
      <c r="I51" s="40"/>
      <c r="J51" s="40"/>
      <c r="K51" s="40"/>
      <c r="L51" s="12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0"/>
      <c r="D52" s="40"/>
      <c r="E52" s="126" t="str">
        <f>E7</f>
        <v>Žireč - Kanalizace a čistírna odpadních vod, přípojky splaškové kanalizace</v>
      </c>
      <c r="F52" s="34"/>
      <c r="G52" s="34"/>
      <c r="H52" s="34"/>
      <c r="I52" s="40"/>
      <c r="J52" s="40"/>
      <c r="K52" s="40"/>
      <c r="L52" s="12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4"/>
      <c r="C53" s="34" t="s">
        <v>134</v>
      </c>
      <c r="L53" s="24"/>
    </row>
    <row r="54" s="1" customFormat="1" ht="16.5" customHeight="1">
      <c r="B54" s="24"/>
      <c r="E54" s="126" t="s">
        <v>135</v>
      </c>
      <c r="F54" s="1"/>
      <c r="G54" s="1"/>
      <c r="H54" s="1"/>
      <c r="L54" s="24"/>
    </row>
    <row r="55" s="1" customFormat="1" ht="12" customHeight="1">
      <c r="B55" s="24"/>
      <c r="C55" s="34" t="s">
        <v>136</v>
      </c>
      <c r="L55" s="24"/>
    </row>
    <row r="56" s="2" customFormat="1" ht="16.5" customHeight="1">
      <c r="A56" s="40"/>
      <c r="B56" s="41"/>
      <c r="C56" s="40"/>
      <c r="D56" s="40"/>
      <c r="E56" s="127" t="s">
        <v>2841</v>
      </c>
      <c r="F56" s="40"/>
      <c r="G56" s="40"/>
      <c r="H56" s="40"/>
      <c r="I56" s="40"/>
      <c r="J56" s="40"/>
      <c r="K56" s="40"/>
      <c r="L56" s="12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138</v>
      </c>
      <c r="D57" s="40"/>
      <c r="E57" s="40"/>
      <c r="F57" s="40"/>
      <c r="G57" s="40"/>
      <c r="H57" s="40"/>
      <c r="I57" s="40"/>
      <c r="J57" s="40"/>
      <c r="K57" s="40"/>
      <c r="L57" s="12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0"/>
      <c r="D58" s="40"/>
      <c r="E58" s="64" t="str">
        <f>E13</f>
        <v>D.2.1. - TECHNOLOGICKÁ ČÁST ČOV</v>
      </c>
      <c r="F58" s="40"/>
      <c r="G58" s="40"/>
      <c r="H58" s="40"/>
      <c r="I58" s="40"/>
      <c r="J58" s="40"/>
      <c r="K58" s="40"/>
      <c r="L58" s="12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12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0"/>
      <c r="E60" s="40"/>
      <c r="F60" s="29" t="str">
        <f>F16</f>
        <v>DVŮR KRÁLOVÉ NAD LABEM, MÍSTNÍ ČÁST ŽIREČ</v>
      </c>
      <c r="G60" s="40"/>
      <c r="H60" s="40"/>
      <c r="I60" s="34" t="s">
        <v>23</v>
      </c>
      <c r="J60" s="66" t="str">
        <f>IF(J16="","",J16)</f>
        <v>3. 1. 2021</v>
      </c>
      <c r="K60" s="40"/>
      <c r="L60" s="12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12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0"/>
      <c r="E62" s="40"/>
      <c r="F62" s="29" t="str">
        <f>E19</f>
        <v>Město Dvůr Králové, nám. T.G.Masaryka 38, 544 17</v>
      </c>
      <c r="G62" s="40"/>
      <c r="H62" s="40"/>
      <c r="I62" s="34" t="s">
        <v>31</v>
      </c>
      <c r="J62" s="38" t="str">
        <f>E25</f>
        <v>P-AQUA s.r.o., Jižní 870, 500 03 Hradec Králové</v>
      </c>
      <c r="K62" s="40"/>
      <c r="L62" s="12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0"/>
      <c r="E63" s="40"/>
      <c r="F63" s="29" t="str">
        <f>IF(E22="","",E22)</f>
        <v>Vyplň údaj</v>
      </c>
      <c r="G63" s="40"/>
      <c r="H63" s="40"/>
      <c r="I63" s="34" t="s">
        <v>34</v>
      </c>
      <c r="J63" s="38" t="str">
        <f>E28</f>
        <v>Ing. Tomáš Růžička, Ing. Luboš Kasper</v>
      </c>
      <c r="K63" s="40"/>
      <c r="L63" s="12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12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41" t="s">
        <v>141</v>
      </c>
      <c r="D65" s="135"/>
      <c r="E65" s="135"/>
      <c r="F65" s="135"/>
      <c r="G65" s="135"/>
      <c r="H65" s="135"/>
      <c r="I65" s="135"/>
      <c r="J65" s="142" t="s">
        <v>142</v>
      </c>
      <c r="K65" s="135"/>
      <c r="L65" s="12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12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43" t="s">
        <v>70</v>
      </c>
      <c r="D67" s="40"/>
      <c r="E67" s="40"/>
      <c r="F67" s="40"/>
      <c r="G67" s="40"/>
      <c r="H67" s="40"/>
      <c r="I67" s="40"/>
      <c r="J67" s="92">
        <f>J107</f>
        <v>0</v>
      </c>
      <c r="K67" s="40"/>
      <c r="L67" s="12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21" t="s">
        <v>143</v>
      </c>
    </row>
    <row r="68" s="9" customFormat="1" ht="24.96" customHeight="1">
      <c r="A68" s="9"/>
      <c r="B68" s="144"/>
      <c r="C68" s="9"/>
      <c r="D68" s="145" t="s">
        <v>2444</v>
      </c>
      <c r="E68" s="146"/>
      <c r="F68" s="146"/>
      <c r="G68" s="146"/>
      <c r="H68" s="146"/>
      <c r="I68" s="146"/>
      <c r="J68" s="147">
        <f>J108</f>
        <v>0</v>
      </c>
      <c r="K68" s="9"/>
      <c r="L68" s="14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48"/>
      <c r="C69" s="10"/>
      <c r="D69" s="149" t="s">
        <v>2843</v>
      </c>
      <c r="E69" s="150"/>
      <c r="F69" s="150"/>
      <c r="G69" s="150"/>
      <c r="H69" s="150"/>
      <c r="I69" s="150"/>
      <c r="J69" s="151">
        <f>J109</f>
        <v>0</v>
      </c>
      <c r="K69" s="10"/>
      <c r="L69" s="14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8"/>
      <c r="C70" s="10"/>
      <c r="D70" s="149" t="s">
        <v>2844</v>
      </c>
      <c r="E70" s="150"/>
      <c r="F70" s="150"/>
      <c r="G70" s="150"/>
      <c r="H70" s="150"/>
      <c r="I70" s="150"/>
      <c r="J70" s="151">
        <f>J117</f>
        <v>0</v>
      </c>
      <c r="K70" s="10"/>
      <c r="L70" s="14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8"/>
      <c r="C71" s="10"/>
      <c r="D71" s="149" t="s">
        <v>2845</v>
      </c>
      <c r="E71" s="150"/>
      <c r="F71" s="150"/>
      <c r="G71" s="150"/>
      <c r="H71" s="150"/>
      <c r="I71" s="150"/>
      <c r="J71" s="151">
        <f>J124</f>
        <v>0</v>
      </c>
      <c r="K71" s="10"/>
      <c r="L71" s="14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8"/>
      <c r="C72" s="10"/>
      <c r="D72" s="149" t="s">
        <v>2846</v>
      </c>
      <c r="E72" s="150"/>
      <c r="F72" s="150"/>
      <c r="G72" s="150"/>
      <c r="H72" s="150"/>
      <c r="I72" s="150"/>
      <c r="J72" s="151">
        <f>J126</f>
        <v>0</v>
      </c>
      <c r="K72" s="10"/>
      <c r="L72" s="14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48"/>
      <c r="C73" s="10"/>
      <c r="D73" s="149" t="s">
        <v>2847</v>
      </c>
      <c r="E73" s="150"/>
      <c r="F73" s="150"/>
      <c r="G73" s="150"/>
      <c r="H73" s="150"/>
      <c r="I73" s="150"/>
      <c r="J73" s="151">
        <f>J133</f>
        <v>0</v>
      </c>
      <c r="K73" s="10"/>
      <c r="L73" s="14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48"/>
      <c r="C74" s="10"/>
      <c r="D74" s="149" t="s">
        <v>2848</v>
      </c>
      <c r="E74" s="150"/>
      <c r="F74" s="150"/>
      <c r="G74" s="150"/>
      <c r="H74" s="150"/>
      <c r="I74" s="150"/>
      <c r="J74" s="151">
        <f>J145</f>
        <v>0</v>
      </c>
      <c r="K74" s="10"/>
      <c r="L74" s="14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48"/>
      <c r="C75" s="10"/>
      <c r="D75" s="149" t="s">
        <v>2849</v>
      </c>
      <c r="E75" s="150"/>
      <c r="F75" s="150"/>
      <c r="G75" s="150"/>
      <c r="H75" s="150"/>
      <c r="I75" s="150"/>
      <c r="J75" s="151">
        <f>J165</f>
        <v>0</v>
      </c>
      <c r="K75" s="10"/>
      <c r="L75" s="14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48"/>
      <c r="C76" s="10"/>
      <c r="D76" s="149" t="s">
        <v>2850</v>
      </c>
      <c r="E76" s="150"/>
      <c r="F76" s="150"/>
      <c r="G76" s="150"/>
      <c r="H76" s="150"/>
      <c r="I76" s="150"/>
      <c r="J76" s="151">
        <f>J170</f>
        <v>0</v>
      </c>
      <c r="K76" s="10"/>
      <c r="L76" s="14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48"/>
      <c r="C77" s="10"/>
      <c r="D77" s="149" t="s">
        <v>2851</v>
      </c>
      <c r="E77" s="150"/>
      <c r="F77" s="150"/>
      <c r="G77" s="150"/>
      <c r="H77" s="150"/>
      <c r="I77" s="150"/>
      <c r="J77" s="151">
        <f>J188</f>
        <v>0</v>
      </c>
      <c r="K77" s="10"/>
      <c r="L77" s="14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48"/>
      <c r="C78" s="10"/>
      <c r="D78" s="149" t="s">
        <v>2852</v>
      </c>
      <c r="E78" s="150"/>
      <c r="F78" s="150"/>
      <c r="G78" s="150"/>
      <c r="H78" s="150"/>
      <c r="I78" s="150"/>
      <c r="J78" s="151">
        <f>J201</f>
        <v>0</v>
      </c>
      <c r="K78" s="10"/>
      <c r="L78" s="14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48"/>
      <c r="C79" s="10"/>
      <c r="D79" s="149" t="s">
        <v>2853</v>
      </c>
      <c r="E79" s="150"/>
      <c r="F79" s="150"/>
      <c r="G79" s="150"/>
      <c r="H79" s="150"/>
      <c r="I79" s="150"/>
      <c r="J79" s="151">
        <f>J206</f>
        <v>0</v>
      </c>
      <c r="K79" s="10"/>
      <c r="L79" s="14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44"/>
      <c r="C80" s="9"/>
      <c r="D80" s="145" t="s">
        <v>1369</v>
      </c>
      <c r="E80" s="146"/>
      <c r="F80" s="146"/>
      <c r="G80" s="146"/>
      <c r="H80" s="146"/>
      <c r="I80" s="146"/>
      <c r="J80" s="147">
        <f>J213</f>
        <v>0</v>
      </c>
      <c r="K80" s="9"/>
      <c r="L80" s="144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44"/>
      <c r="C81" s="9"/>
      <c r="D81" s="145" t="s">
        <v>153</v>
      </c>
      <c r="E81" s="146"/>
      <c r="F81" s="146"/>
      <c r="G81" s="146"/>
      <c r="H81" s="146"/>
      <c r="I81" s="146"/>
      <c r="J81" s="147">
        <f>J221</f>
        <v>0</v>
      </c>
      <c r="K81" s="9"/>
      <c r="L81" s="144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10" customFormat="1" ht="19.92" customHeight="1">
      <c r="A82" s="10"/>
      <c r="B82" s="148"/>
      <c r="C82" s="10"/>
      <c r="D82" s="149" t="s">
        <v>154</v>
      </c>
      <c r="E82" s="150"/>
      <c r="F82" s="150"/>
      <c r="G82" s="150"/>
      <c r="H82" s="150"/>
      <c r="I82" s="150"/>
      <c r="J82" s="151">
        <f>J222</f>
        <v>0</v>
      </c>
      <c r="K82" s="10"/>
      <c r="L82" s="14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48"/>
      <c r="C83" s="10"/>
      <c r="D83" s="149" t="s">
        <v>156</v>
      </c>
      <c r="E83" s="150"/>
      <c r="F83" s="150"/>
      <c r="G83" s="150"/>
      <c r="H83" s="150"/>
      <c r="I83" s="150"/>
      <c r="J83" s="151">
        <f>J224</f>
        <v>0</v>
      </c>
      <c r="K83" s="10"/>
      <c r="L83" s="14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2" customFormat="1" ht="21.84" customHeight="1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12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57"/>
      <c r="C85" s="58"/>
      <c r="D85" s="58"/>
      <c r="E85" s="58"/>
      <c r="F85" s="58"/>
      <c r="G85" s="58"/>
      <c r="H85" s="58"/>
      <c r="I85" s="58"/>
      <c r="J85" s="58"/>
      <c r="K85" s="58"/>
      <c r="L85" s="12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9" s="2" customFormat="1" ht="6.96" customHeight="1">
      <c r="A89" s="40"/>
      <c r="B89" s="59"/>
      <c r="C89" s="60"/>
      <c r="D89" s="60"/>
      <c r="E89" s="60"/>
      <c r="F89" s="60"/>
      <c r="G89" s="60"/>
      <c r="H89" s="60"/>
      <c r="I89" s="60"/>
      <c r="J89" s="60"/>
      <c r="K89" s="60"/>
      <c r="L89" s="12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4.96" customHeight="1">
      <c r="A90" s="40"/>
      <c r="B90" s="41"/>
      <c r="C90" s="25" t="s">
        <v>159</v>
      </c>
      <c r="D90" s="40"/>
      <c r="E90" s="40"/>
      <c r="F90" s="40"/>
      <c r="G90" s="40"/>
      <c r="H90" s="40"/>
      <c r="I90" s="40"/>
      <c r="J90" s="40"/>
      <c r="K90" s="40"/>
      <c r="L90" s="12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12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17</v>
      </c>
      <c r="D92" s="40"/>
      <c r="E92" s="40"/>
      <c r="F92" s="40"/>
      <c r="G92" s="40"/>
      <c r="H92" s="40"/>
      <c r="I92" s="40"/>
      <c r="J92" s="40"/>
      <c r="K92" s="40"/>
      <c r="L92" s="12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0"/>
      <c r="D93" s="40"/>
      <c r="E93" s="126" t="str">
        <f>E7</f>
        <v>Žireč - Kanalizace a čistírna odpadních vod, přípojky splaškové kanalizace</v>
      </c>
      <c r="F93" s="34"/>
      <c r="G93" s="34"/>
      <c r="H93" s="34"/>
      <c r="I93" s="40"/>
      <c r="J93" s="40"/>
      <c r="K93" s="40"/>
      <c r="L93" s="12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" customFormat="1" ht="12" customHeight="1">
      <c r="B94" s="24"/>
      <c r="C94" s="34" t="s">
        <v>134</v>
      </c>
      <c r="L94" s="24"/>
    </row>
    <row r="95" s="1" customFormat="1" ht="16.5" customHeight="1">
      <c r="B95" s="24"/>
      <c r="E95" s="126" t="s">
        <v>135</v>
      </c>
      <c r="F95" s="1"/>
      <c r="G95" s="1"/>
      <c r="H95" s="1"/>
      <c r="L95" s="24"/>
    </row>
    <row r="96" s="1" customFormat="1" ht="12" customHeight="1">
      <c r="B96" s="24"/>
      <c r="C96" s="34" t="s">
        <v>136</v>
      </c>
      <c r="L96" s="24"/>
    </row>
    <row r="97" s="2" customFormat="1" ht="16.5" customHeight="1">
      <c r="A97" s="40"/>
      <c r="B97" s="41"/>
      <c r="C97" s="40"/>
      <c r="D97" s="40"/>
      <c r="E97" s="127" t="s">
        <v>2841</v>
      </c>
      <c r="F97" s="40"/>
      <c r="G97" s="40"/>
      <c r="H97" s="40"/>
      <c r="I97" s="40"/>
      <c r="J97" s="40"/>
      <c r="K97" s="40"/>
      <c r="L97" s="12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138</v>
      </c>
      <c r="D98" s="40"/>
      <c r="E98" s="40"/>
      <c r="F98" s="40"/>
      <c r="G98" s="40"/>
      <c r="H98" s="40"/>
      <c r="I98" s="40"/>
      <c r="J98" s="40"/>
      <c r="K98" s="40"/>
      <c r="L98" s="12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6.5" customHeight="1">
      <c r="A99" s="40"/>
      <c r="B99" s="41"/>
      <c r="C99" s="40"/>
      <c r="D99" s="40"/>
      <c r="E99" s="64" t="str">
        <f>E13</f>
        <v>D.2.1. - TECHNOLOGICKÁ ČÁST ČOV</v>
      </c>
      <c r="F99" s="40"/>
      <c r="G99" s="40"/>
      <c r="H99" s="40"/>
      <c r="I99" s="40"/>
      <c r="J99" s="40"/>
      <c r="K99" s="40"/>
      <c r="L99" s="12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12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21</v>
      </c>
      <c r="D101" s="40"/>
      <c r="E101" s="40"/>
      <c r="F101" s="29" t="str">
        <f>F16</f>
        <v>DVŮR KRÁLOVÉ NAD LABEM, MÍSTNÍ ČÁST ŽIREČ</v>
      </c>
      <c r="G101" s="40"/>
      <c r="H101" s="40"/>
      <c r="I101" s="34" t="s">
        <v>23</v>
      </c>
      <c r="J101" s="66" t="str">
        <f>IF(J16="","",J16)</f>
        <v>3. 1. 2021</v>
      </c>
      <c r="K101" s="40"/>
      <c r="L101" s="12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12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40.05" customHeight="1">
      <c r="A103" s="40"/>
      <c r="B103" s="41"/>
      <c r="C103" s="34" t="s">
        <v>25</v>
      </c>
      <c r="D103" s="40"/>
      <c r="E103" s="40"/>
      <c r="F103" s="29" t="str">
        <f>E19</f>
        <v>Město Dvůr Králové, nám. T.G.Masaryka 38, 544 17</v>
      </c>
      <c r="G103" s="40"/>
      <c r="H103" s="40"/>
      <c r="I103" s="34" t="s">
        <v>31</v>
      </c>
      <c r="J103" s="38" t="str">
        <f>E25</f>
        <v>P-AQUA s.r.o., Jižní 870, 500 03 Hradec Králové</v>
      </c>
      <c r="K103" s="40"/>
      <c r="L103" s="128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5.65" customHeight="1">
      <c r="A104" s="40"/>
      <c r="B104" s="41"/>
      <c r="C104" s="34" t="s">
        <v>29</v>
      </c>
      <c r="D104" s="40"/>
      <c r="E104" s="40"/>
      <c r="F104" s="29" t="str">
        <f>IF(E22="","",E22)</f>
        <v>Vyplň údaj</v>
      </c>
      <c r="G104" s="40"/>
      <c r="H104" s="40"/>
      <c r="I104" s="34" t="s">
        <v>34</v>
      </c>
      <c r="J104" s="38" t="str">
        <f>E28</f>
        <v>Ing. Tomáš Růžička, Ing. Luboš Kasper</v>
      </c>
      <c r="K104" s="40"/>
      <c r="L104" s="128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0.32" customHeight="1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128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11" customFormat="1" ht="29.28" customHeight="1">
      <c r="A106" s="152"/>
      <c r="B106" s="153"/>
      <c r="C106" s="154" t="s">
        <v>160</v>
      </c>
      <c r="D106" s="155" t="s">
        <v>57</v>
      </c>
      <c r="E106" s="155" t="s">
        <v>53</v>
      </c>
      <c r="F106" s="155" t="s">
        <v>54</v>
      </c>
      <c r="G106" s="155" t="s">
        <v>161</v>
      </c>
      <c r="H106" s="155" t="s">
        <v>162</v>
      </c>
      <c r="I106" s="155" t="s">
        <v>163</v>
      </c>
      <c r="J106" s="155" t="s">
        <v>142</v>
      </c>
      <c r="K106" s="156" t="s">
        <v>164</v>
      </c>
      <c r="L106" s="157"/>
      <c r="M106" s="82" t="s">
        <v>3</v>
      </c>
      <c r="N106" s="83" t="s">
        <v>42</v>
      </c>
      <c r="O106" s="83" t="s">
        <v>165</v>
      </c>
      <c r="P106" s="83" t="s">
        <v>166</v>
      </c>
      <c r="Q106" s="83" t="s">
        <v>167</v>
      </c>
      <c r="R106" s="83" t="s">
        <v>168</v>
      </c>
      <c r="S106" s="83" t="s">
        <v>169</v>
      </c>
      <c r="T106" s="84" t="s">
        <v>170</v>
      </c>
      <c r="U106" s="152"/>
      <c r="V106" s="152"/>
      <c r="W106" s="152"/>
      <c r="X106" s="152"/>
      <c r="Y106" s="152"/>
      <c r="Z106" s="152"/>
      <c r="AA106" s="152"/>
      <c r="AB106" s="152"/>
      <c r="AC106" s="152"/>
      <c r="AD106" s="152"/>
      <c r="AE106" s="152"/>
    </row>
    <row r="107" s="2" customFormat="1" ht="22.8" customHeight="1">
      <c r="A107" s="40"/>
      <c r="B107" s="41"/>
      <c r="C107" s="89" t="s">
        <v>171</v>
      </c>
      <c r="D107" s="40"/>
      <c r="E107" s="40"/>
      <c r="F107" s="40"/>
      <c r="G107" s="40"/>
      <c r="H107" s="40"/>
      <c r="I107" s="40"/>
      <c r="J107" s="158">
        <f>BK107</f>
        <v>0</v>
      </c>
      <c r="K107" s="40"/>
      <c r="L107" s="41"/>
      <c r="M107" s="85"/>
      <c r="N107" s="70"/>
      <c r="O107" s="86"/>
      <c r="P107" s="159">
        <f>P108+P213+P221</f>
        <v>0</v>
      </c>
      <c r="Q107" s="86"/>
      <c r="R107" s="159">
        <f>R108+R213+R221</f>
        <v>0</v>
      </c>
      <c r="S107" s="86"/>
      <c r="T107" s="160">
        <f>T108+T213+T221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21" t="s">
        <v>71</v>
      </c>
      <c r="AU107" s="21" t="s">
        <v>143</v>
      </c>
      <c r="BK107" s="161">
        <f>BK108+BK213+BK221</f>
        <v>0</v>
      </c>
    </row>
    <row r="108" s="12" customFormat="1" ht="25.92" customHeight="1">
      <c r="A108" s="12"/>
      <c r="B108" s="162"/>
      <c r="C108" s="12"/>
      <c r="D108" s="163" t="s">
        <v>71</v>
      </c>
      <c r="E108" s="164" t="s">
        <v>615</v>
      </c>
      <c r="F108" s="164" t="s">
        <v>2450</v>
      </c>
      <c r="G108" s="12"/>
      <c r="H108" s="12"/>
      <c r="I108" s="165"/>
      <c r="J108" s="166">
        <f>BK108</f>
        <v>0</v>
      </c>
      <c r="K108" s="12"/>
      <c r="L108" s="162"/>
      <c r="M108" s="167"/>
      <c r="N108" s="168"/>
      <c r="O108" s="168"/>
      <c r="P108" s="169">
        <f>P109+P117+P124+P126+P133+P145+P165+P170+P188+P201+P206</f>
        <v>0</v>
      </c>
      <c r="Q108" s="168"/>
      <c r="R108" s="169">
        <f>R109+R117+R124+R126+R133+R145+R165+R170+R188+R201+R206</f>
        <v>0</v>
      </c>
      <c r="S108" s="168"/>
      <c r="T108" s="170">
        <f>T109+T117+T124+T126+T133+T145+T165+T170+T188+T201+T206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63" t="s">
        <v>79</v>
      </c>
      <c r="AT108" s="171" t="s">
        <v>71</v>
      </c>
      <c r="AU108" s="171" t="s">
        <v>72</v>
      </c>
      <c r="AY108" s="163" t="s">
        <v>174</v>
      </c>
      <c r="BK108" s="172">
        <f>BK109+BK117+BK124+BK126+BK133+BK145+BK165+BK170+BK188+BK201+BK206</f>
        <v>0</v>
      </c>
    </row>
    <row r="109" s="12" customFormat="1" ht="22.8" customHeight="1">
      <c r="A109" s="12"/>
      <c r="B109" s="162"/>
      <c r="C109" s="12"/>
      <c r="D109" s="163" t="s">
        <v>71</v>
      </c>
      <c r="E109" s="173" t="s">
        <v>2449</v>
      </c>
      <c r="F109" s="173" t="s">
        <v>2854</v>
      </c>
      <c r="G109" s="12"/>
      <c r="H109" s="12"/>
      <c r="I109" s="165"/>
      <c r="J109" s="174">
        <f>BK109</f>
        <v>0</v>
      </c>
      <c r="K109" s="12"/>
      <c r="L109" s="162"/>
      <c r="M109" s="167"/>
      <c r="N109" s="168"/>
      <c r="O109" s="168"/>
      <c r="P109" s="169">
        <f>SUM(P110:P116)</f>
        <v>0</v>
      </c>
      <c r="Q109" s="168"/>
      <c r="R109" s="169">
        <f>SUM(R110:R116)</f>
        <v>0</v>
      </c>
      <c r="S109" s="168"/>
      <c r="T109" s="170">
        <f>SUM(T110:T116)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163" t="s">
        <v>79</v>
      </c>
      <c r="AT109" s="171" t="s">
        <v>71</v>
      </c>
      <c r="AU109" s="171" t="s">
        <v>79</v>
      </c>
      <c r="AY109" s="163" t="s">
        <v>174</v>
      </c>
      <c r="BK109" s="172">
        <f>SUM(BK110:BK116)</f>
        <v>0</v>
      </c>
    </row>
    <row r="110" s="2" customFormat="1">
      <c r="A110" s="40"/>
      <c r="B110" s="175"/>
      <c r="C110" s="176" t="s">
        <v>79</v>
      </c>
      <c r="D110" s="176" t="s">
        <v>176</v>
      </c>
      <c r="E110" s="177" t="s">
        <v>2855</v>
      </c>
      <c r="F110" s="178" t="s">
        <v>2856</v>
      </c>
      <c r="G110" s="179" t="s">
        <v>2857</v>
      </c>
      <c r="H110" s="180">
        <v>2</v>
      </c>
      <c r="I110" s="181"/>
      <c r="J110" s="182">
        <f>ROUND(I110*H110,2)</f>
        <v>0</v>
      </c>
      <c r="K110" s="178" t="s">
        <v>3</v>
      </c>
      <c r="L110" s="41"/>
      <c r="M110" s="183" t="s">
        <v>3</v>
      </c>
      <c r="N110" s="184" t="s">
        <v>43</v>
      </c>
      <c r="O110" s="74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187" t="s">
        <v>111</v>
      </c>
      <c r="AT110" s="187" t="s">
        <v>176</v>
      </c>
      <c r="AU110" s="187" t="s">
        <v>81</v>
      </c>
      <c r="AY110" s="21" t="s">
        <v>174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21" t="s">
        <v>79</v>
      </c>
      <c r="BK110" s="188">
        <f>ROUND(I110*H110,2)</f>
        <v>0</v>
      </c>
      <c r="BL110" s="21" t="s">
        <v>111</v>
      </c>
      <c r="BM110" s="187" t="s">
        <v>2858</v>
      </c>
    </row>
    <row r="111" s="2" customFormat="1">
      <c r="A111" s="40"/>
      <c r="B111" s="41"/>
      <c r="C111" s="40"/>
      <c r="D111" s="189" t="s">
        <v>182</v>
      </c>
      <c r="E111" s="40"/>
      <c r="F111" s="190" t="s">
        <v>2859</v>
      </c>
      <c r="G111" s="40"/>
      <c r="H111" s="40"/>
      <c r="I111" s="191"/>
      <c r="J111" s="40"/>
      <c r="K111" s="40"/>
      <c r="L111" s="41"/>
      <c r="M111" s="192"/>
      <c r="N111" s="193"/>
      <c r="O111" s="74"/>
      <c r="P111" s="74"/>
      <c r="Q111" s="74"/>
      <c r="R111" s="74"/>
      <c r="S111" s="74"/>
      <c r="T111" s="75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21" t="s">
        <v>182</v>
      </c>
      <c r="AU111" s="21" t="s">
        <v>81</v>
      </c>
    </row>
    <row r="112" s="2" customFormat="1" ht="16.5" customHeight="1">
      <c r="A112" s="40"/>
      <c r="B112" s="175"/>
      <c r="C112" s="176" t="s">
        <v>81</v>
      </c>
      <c r="D112" s="176" t="s">
        <v>176</v>
      </c>
      <c r="E112" s="177" t="s">
        <v>2860</v>
      </c>
      <c r="F112" s="178" t="s">
        <v>2861</v>
      </c>
      <c r="G112" s="179" t="s">
        <v>2857</v>
      </c>
      <c r="H112" s="180">
        <v>2</v>
      </c>
      <c r="I112" s="181"/>
      <c r="J112" s="182">
        <f>ROUND(I112*H112,2)</f>
        <v>0</v>
      </c>
      <c r="K112" s="178" t="s">
        <v>3</v>
      </c>
      <c r="L112" s="41"/>
      <c r="M112" s="183" t="s">
        <v>3</v>
      </c>
      <c r="N112" s="184" t="s">
        <v>43</v>
      </c>
      <c r="O112" s="74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187" t="s">
        <v>111</v>
      </c>
      <c r="AT112" s="187" t="s">
        <v>176</v>
      </c>
      <c r="AU112" s="187" t="s">
        <v>81</v>
      </c>
      <c r="AY112" s="21" t="s">
        <v>174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1" t="s">
        <v>79</v>
      </c>
      <c r="BK112" s="188">
        <f>ROUND(I112*H112,2)</f>
        <v>0</v>
      </c>
      <c r="BL112" s="21" t="s">
        <v>111</v>
      </c>
      <c r="BM112" s="187" t="s">
        <v>2862</v>
      </c>
    </row>
    <row r="113" s="2" customFormat="1" ht="16.5" customHeight="1">
      <c r="A113" s="40"/>
      <c r="B113" s="175"/>
      <c r="C113" s="176" t="s">
        <v>89</v>
      </c>
      <c r="D113" s="176" t="s">
        <v>176</v>
      </c>
      <c r="E113" s="177" t="s">
        <v>2863</v>
      </c>
      <c r="F113" s="178" t="s">
        <v>2864</v>
      </c>
      <c r="G113" s="179" t="s">
        <v>210</v>
      </c>
      <c r="H113" s="180">
        <v>12</v>
      </c>
      <c r="I113" s="181"/>
      <c r="J113" s="182">
        <f>ROUND(I113*H113,2)</f>
        <v>0</v>
      </c>
      <c r="K113" s="178" t="s">
        <v>3</v>
      </c>
      <c r="L113" s="41"/>
      <c r="M113" s="183" t="s">
        <v>3</v>
      </c>
      <c r="N113" s="184" t="s">
        <v>43</v>
      </c>
      <c r="O113" s="74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187" t="s">
        <v>111</v>
      </c>
      <c r="AT113" s="187" t="s">
        <v>176</v>
      </c>
      <c r="AU113" s="187" t="s">
        <v>81</v>
      </c>
      <c r="AY113" s="21" t="s">
        <v>174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21" t="s">
        <v>79</v>
      </c>
      <c r="BK113" s="188">
        <f>ROUND(I113*H113,2)</f>
        <v>0</v>
      </c>
      <c r="BL113" s="21" t="s">
        <v>111</v>
      </c>
      <c r="BM113" s="187" t="s">
        <v>2865</v>
      </c>
    </row>
    <row r="114" s="2" customFormat="1" ht="16.5" customHeight="1">
      <c r="A114" s="40"/>
      <c r="B114" s="175"/>
      <c r="C114" s="176" t="s">
        <v>111</v>
      </c>
      <c r="D114" s="176" t="s">
        <v>176</v>
      </c>
      <c r="E114" s="177" t="s">
        <v>2866</v>
      </c>
      <c r="F114" s="178" t="s">
        <v>2867</v>
      </c>
      <c r="G114" s="179" t="s">
        <v>210</v>
      </c>
      <c r="H114" s="180">
        <v>18</v>
      </c>
      <c r="I114" s="181"/>
      <c r="J114" s="182">
        <f>ROUND(I114*H114,2)</f>
        <v>0</v>
      </c>
      <c r="K114" s="178" t="s">
        <v>3</v>
      </c>
      <c r="L114" s="41"/>
      <c r="M114" s="183" t="s">
        <v>3</v>
      </c>
      <c r="N114" s="184" t="s">
        <v>43</v>
      </c>
      <c r="O114" s="74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187" t="s">
        <v>111</v>
      </c>
      <c r="AT114" s="187" t="s">
        <v>176</v>
      </c>
      <c r="AU114" s="187" t="s">
        <v>81</v>
      </c>
      <c r="AY114" s="21" t="s">
        <v>174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21" t="s">
        <v>79</v>
      </c>
      <c r="BK114" s="188">
        <f>ROUND(I114*H114,2)</f>
        <v>0</v>
      </c>
      <c r="BL114" s="21" t="s">
        <v>111</v>
      </c>
      <c r="BM114" s="187" t="s">
        <v>2868</v>
      </c>
    </row>
    <row r="115" s="2" customFormat="1" ht="21.75" customHeight="1">
      <c r="A115" s="40"/>
      <c r="B115" s="175"/>
      <c r="C115" s="176" t="s">
        <v>203</v>
      </c>
      <c r="D115" s="176" t="s">
        <v>176</v>
      </c>
      <c r="E115" s="177" t="s">
        <v>2869</v>
      </c>
      <c r="F115" s="178" t="s">
        <v>2870</v>
      </c>
      <c r="G115" s="179" t="s">
        <v>210</v>
      </c>
      <c r="H115" s="180">
        <v>10.199999999999999</v>
      </c>
      <c r="I115" s="181"/>
      <c r="J115" s="182">
        <f>ROUND(I115*H115,2)</f>
        <v>0</v>
      </c>
      <c r="K115" s="178" t="s">
        <v>3</v>
      </c>
      <c r="L115" s="41"/>
      <c r="M115" s="183" t="s">
        <v>3</v>
      </c>
      <c r="N115" s="184" t="s">
        <v>43</v>
      </c>
      <c r="O115" s="74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187" t="s">
        <v>111</v>
      </c>
      <c r="AT115" s="187" t="s">
        <v>176</v>
      </c>
      <c r="AU115" s="187" t="s">
        <v>81</v>
      </c>
      <c r="AY115" s="21" t="s">
        <v>174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21" t="s">
        <v>79</v>
      </c>
      <c r="BK115" s="188">
        <f>ROUND(I115*H115,2)</f>
        <v>0</v>
      </c>
      <c r="BL115" s="21" t="s">
        <v>111</v>
      </c>
      <c r="BM115" s="187" t="s">
        <v>2871</v>
      </c>
    </row>
    <row r="116" s="2" customFormat="1" ht="16.5" customHeight="1">
      <c r="A116" s="40"/>
      <c r="B116" s="175"/>
      <c r="C116" s="176" t="s">
        <v>207</v>
      </c>
      <c r="D116" s="176" t="s">
        <v>176</v>
      </c>
      <c r="E116" s="177" t="s">
        <v>2872</v>
      </c>
      <c r="F116" s="178" t="s">
        <v>2873</v>
      </c>
      <c r="G116" s="179" t="s">
        <v>2857</v>
      </c>
      <c r="H116" s="180">
        <v>2</v>
      </c>
      <c r="I116" s="181"/>
      <c r="J116" s="182">
        <f>ROUND(I116*H116,2)</f>
        <v>0</v>
      </c>
      <c r="K116" s="178" t="s">
        <v>3</v>
      </c>
      <c r="L116" s="41"/>
      <c r="M116" s="183" t="s">
        <v>3</v>
      </c>
      <c r="N116" s="184" t="s">
        <v>43</v>
      </c>
      <c r="O116" s="74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187" t="s">
        <v>111</v>
      </c>
      <c r="AT116" s="187" t="s">
        <v>176</v>
      </c>
      <c r="AU116" s="187" t="s">
        <v>81</v>
      </c>
      <c r="AY116" s="21" t="s">
        <v>174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21" t="s">
        <v>79</v>
      </c>
      <c r="BK116" s="188">
        <f>ROUND(I116*H116,2)</f>
        <v>0</v>
      </c>
      <c r="BL116" s="21" t="s">
        <v>111</v>
      </c>
      <c r="BM116" s="187" t="s">
        <v>2874</v>
      </c>
    </row>
    <row r="117" s="12" customFormat="1" ht="22.8" customHeight="1">
      <c r="A117" s="12"/>
      <c r="B117" s="162"/>
      <c r="C117" s="12"/>
      <c r="D117" s="163" t="s">
        <v>71</v>
      </c>
      <c r="E117" s="173" t="s">
        <v>2875</v>
      </c>
      <c r="F117" s="173" t="s">
        <v>2876</v>
      </c>
      <c r="G117" s="12"/>
      <c r="H117" s="12"/>
      <c r="I117" s="165"/>
      <c r="J117" s="174">
        <f>BK117</f>
        <v>0</v>
      </c>
      <c r="K117" s="12"/>
      <c r="L117" s="162"/>
      <c r="M117" s="167"/>
      <c r="N117" s="168"/>
      <c r="O117" s="168"/>
      <c r="P117" s="169">
        <f>SUM(P118:P123)</f>
        <v>0</v>
      </c>
      <c r="Q117" s="168"/>
      <c r="R117" s="169">
        <f>SUM(R118:R123)</f>
        <v>0</v>
      </c>
      <c r="S117" s="168"/>
      <c r="T117" s="170">
        <f>SUM(T118:T123)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63" t="s">
        <v>79</v>
      </c>
      <c r="AT117" s="171" t="s">
        <v>71</v>
      </c>
      <c r="AU117" s="171" t="s">
        <v>79</v>
      </c>
      <c r="AY117" s="163" t="s">
        <v>174</v>
      </c>
      <c r="BK117" s="172">
        <f>SUM(BK118:BK123)</f>
        <v>0</v>
      </c>
    </row>
    <row r="118" s="2" customFormat="1">
      <c r="A118" s="40"/>
      <c r="B118" s="175"/>
      <c r="C118" s="176" t="s">
        <v>212</v>
      </c>
      <c r="D118" s="176" t="s">
        <v>176</v>
      </c>
      <c r="E118" s="177" t="s">
        <v>2877</v>
      </c>
      <c r="F118" s="178" t="s">
        <v>2878</v>
      </c>
      <c r="G118" s="179" t="s">
        <v>2857</v>
      </c>
      <c r="H118" s="180">
        <v>1</v>
      </c>
      <c r="I118" s="181"/>
      <c r="J118" s="182">
        <f>ROUND(I118*H118,2)</f>
        <v>0</v>
      </c>
      <c r="K118" s="178" t="s">
        <v>3</v>
      </c>
      <c r="L118" s="41"/>
      <c r="M118" s="183" t="s">
        <v>3</v>
      </c>
      <c r="N118" s="184" t="s">
        <v>43</v>
      </c>
      <c r="O118" s="74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187" t="s">
        <v>111</v>
      </c>
      <c r="AT118" s="187" t="s">
        <v>176</v>
      </c>
      <c r="AU118" s="187" t="s">
        <v>81</v>
      </c>
      <c r="AY118" s="21" t="s">
        <v>174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21" t="s">
        <v>79</v>
      </c>
      <c r="BK118" s="188">
        <f>ROUND(I118*H118,2)</f>
        <v>0</v>
      </c>
      <c r="BL118" s="21" t="s">
        <v>111</v>
      </c>
      <c r="BM118" s="187" t="s">
        <v>2879</v>
      </c>
    </row>
    <row r="119" s="2" customFormat="1">
      <c r="A119" s="40"/>
      <c r="B119" s="175"/>
      <c r="C119" s="176" t="s">
        <v>218</v>
      </c>
      <c r="D119" s="176" t="s">
        <v>176</v>
      </c>
      <c r="E119" s="177" t="s">
        <v>2880</v>
      </c>
      <c r="F119" s="178" t="s">
        <v>2881</v>
      </c>
      <c r="G119" s="179" t="s">
        <v>2857</v>
      </c>
      <c r="H119" s="180">
        <v>1</v>
      </c>
      <c r="I119" s="181"/>
      <c r="J119" s="182">
        <f>ROUND(I119*H119,2)</f>
        <v>0</v>
      </c>
      <c r="K119" s="178" t="s">
        <v>3</v>
      </c>
      <c r="L119" s="41"/>
      <c r="M119" s="183" t="s">
        <v>3</v>
      </c>
      <c r="N119" s="184" t="s">
        <v>43</v>
      </c>
      <c r="O119" s="74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187" t="s">
        <v>111</v>
      </c>
      <c r="AT119" s="187" t="s">
        <v>176</v>
      </c>
      <c r="AU119" s="187" t="s">
        <v>81</v>
      </c>
      <c r="AY119" s="21" t="s">
        <v>174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1" t="s">
        <v>79</v>
      </c>
      <c r="BK119" s="188">
        <f>ROUND(I119*H119,2)</f>
        <v>0</v>
      </c>
      <c r="BL119" s="21" t="s">
        <v>111</v>
      </c>
      <c r="BM119" s="187" t="s">
        <v>2882</v>
      </c>
    </row>
    <row r="120" s="2" customFormat="1" ht="16.5" customHeight="1">
      <c r="A120" s="40"/>
      <c r="B120" s="175"/>
      <c r="C120" s="176" t="s">
        <v>223</v>
      </c>
      <c r="D120" s="176" t="s">
        <v>176</v>
      </c>
      <c r="E120" s="177" t="s">
        <v>2883</v>
      </c>
      <c r="F120" s="178" t="s">
        <v>2884</v>
      </c>
      <c r="G120" s="179" t="s">
        <v>215</v>
      </c>
      <c r="H120" s="180">
        <v>72</v>
      </c>
      <c r="I120" s="181"/>
      <c r="J120" s="182">
        <f>ROUND(I120*H120,2)</f>
        <v>0</v>
      </c>
      <c r="K120" s="178" t="s">
        <v>3</v>
      </c>
      <c r="L120" s="41"/>
      <c r="M120" s="183" t="s">
        <v>3</v>
      </c>
      <c r="N120" s="184" t="s">
        <v>43</v>
      </c>
      <c r="O120" s="74"/>
      <c r="P120" s="185">
        <f>O120*H120</f>
        <v>0</v>
      </c>
      <c r="Q120" s="185">
        <v>0</v>
      </c>
      <c r="R120" s="185">
        <f>Q120*H120</f>
        <v>0</v>
      </c>
      <c r="S120" s="185">
        <v>0</v>
      </c>
      <c r="T120" s="18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187" t="s">
        <v>111</v>
      </c>
      <c r="AT120" s="187" t="s">
        <v>176</v>
      </c>
      <c r="AU120" s="187" t="s">
        <v>81</v>
      </c>
      <c r="AY120" s="21" t="s">
        <v>174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21" t="s">
        <v>79</v>
      </c>
      <c r="BK120" s="188">
        <f>ROUND(I120*H120,2)</f>
        <v>0</v>
      </c>
      <c r="BL120" s="21" t="s">
        <v>111</v>
      </c>
      <c r="BM120" s="187" t="s">
        <v>2885</v>
      </c>
    </row>
    <row r="121" s="2" customFormat="1" ht="16.5" customHeight="1">
      <c r="A121" s="40"/>
      <c r="B121" s="175"/>
      <c r="C121" s="176" t="s">
        <v>229</v>
      </c>
      <c r="D121" s="176" t="s">
        <v>176</v>
      </c>
      <c r="E121" s="177" t="s">
        <v>2886</v>
      </c>
      <c r="F121" s="178" t="s">
        <v>2887</v>
      </c>
      <c r="G121" s="179" t="s">
        <v>215</v>
      </c>
      <c r="H121" s="180">
        <v>8</v>
      </c>
      <c r="I121" s="181"/>
      <c r="J121" s="182">
        <f>ROUND(I121*H121,2)</f>
        <v>0</v>
      </c>
      <c r="K121" s="178" t="s">
        <v>3</v>
      </c>
      <c r="L121" s="41"/>
      <c r="M121" s="183" t="s">
        <v>3</v>
      </c>
      <c r="N121" s="184" t="s">
        <v>43</v>
      </c>
      <c r="O121" s="74"/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187" t="s">
        <v>111</v>
      </c>
      <c r="AT121" s="187" t="s">
        <v>176</v>
      </c>
      <c r="AU121" s="187" t="s">
        <v>81</v>
      </c>
      <c r="AY121" s="21" t="s">
        <v>174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21" t="s">
        <v>79</v>
      </c>
      <c r="BK121" s="188">
        <f>ROUND(I121*H121,2)</f>
        <v>0</v>
      </c>
      <c r="BL121" s="21" t="s">
        <v>111</v>
      </c>
      <c r="BM121" s="187" t="s">
        <v>2888</v>
      </c>
    </row>
    <row r="122" s="2" customFormat="1" ht="16.5" customHeight="1">
      <c r="A122" s="40"/>
      <c r="B122" s="175"/>
      <c r="C122" s="176" t="s">
        <v>234</v>
      </c>
      <c r="D122" s="176" t="s">
        <v>176</v>
      </c>
      <c r="E122" s="177" t="s">
        <v>2889</v>
      </c>
      <c r="F122" s="178" t="s">
        <v>2890</v>
      </c>
      <c r="G122" s="179" t="s">
        <v>2857</v>
      </c>
      <c r="H122" s="180">
        <v>1</v>
      </c>
      <c r="I122" s="181"/>
      <c r="J122" s="182">
        <f>ROUND(I122*H122,2)</f>
        <v>0</v>
      </c>
      <c r="K122" s="178" t="s">
        <v>3</v>
      </c>
      <c r="L122" s="41"/>
      <c r="M122" s="183" t="s">
        <v>3</v>
      </c>
      <c r="N122" s="184" t="s">
        <v>43</v>
      </c>
      <c r="O122" s="74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187" t="s">
        <v>111</v>
      </c>
      <c r="AT122" s="187" t="s">
        <v>176</v>
      </c>
      <c r="AU122" s="187" t="s">
        <v>81</v>
      </c>
      <c r="AY122" s="21" t="s">
        <v>174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21" t="s">
        <v>79</v>
      </c>
      <c r="BK122" s="188">
        <f>ROUND(I122*H122,2)</f>
        <v>0</v>
      </c>
      <c r="BL122" s="21" t="s">
        <v>111</v>
      </c>
      <c r="BM122" s="187" t="s">
        <v>2891</v>
      </c>
    </row>
    <row r="123" s="2" customFormat="1" ht="16.5" customHeight="1">
      <c r="A123" s="40"/>
      <c r="B123" s="175"/>
      <c r="C123" s="176" t="s">
        <v>239</v>
      </c>
      <c r="D123" s="176" t="s">
        <v>176</v>
      </c>
      <c r="E123" s="177" t="s">
        <v>2892</v>
      </c>
      <c r="F123" s="178" t="s">
        <v>2893</v>
      </c>
      <c r="G123" s="179" t="s">
        <v>2857</v>
      </c>
      <c r="H123" s="180">
        <v>1</v>
      </c>
      <c r="I123" s="181"/>
      <c r="J123" s="182">
        <f>ROUND(I123*H123,2)</f>
        <v>0</v>
      </c>
      <c r="K123" s="178" t="s">
        <v>3</v>
      </c>
      <c r="L123" s="41"/>
      <c r="M123" s="183" t="s">
        <v>3</v>
      </c>
      <c r="N123" s="184" t="s">
        <v>43</v>
      </c>
      <c r="O123" s="74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187" t="s">
        <v>111</v>
      </c>
      <c r="AT123" s="187" t="s">
        <v>176</v>
      </c>
      <c r="AU123" s="187" t="s">
        <v>81</v>
      </c>
      <c r="AY123" s="21" t="s">
        <v>174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21" t="s">
        <v>79</v>
      </c>
      <c r="BK123" s="188">
        <f>ROUND(I123*H123,2)</f>
        <v>0</v>
      </c>
      <c r="BL123" s="21" t="s">
        <v>111</v>
      </c>
      <c r="BM123" s="187" t="s">
        <v>2894</v>
      </c>
    </row>
    <row r="124" s="12" customFormat="1" ht="22.8" customHeight="1">
      <c r="A124" s="12"/>
      <c r="B124" s="162"/>
      <c r="C124" s="12"/>
      <c r="D124" s="163" t="s">
        <v>71</v>
      </c>
      <c r="E124" s="173" t="s">
        <v>2895</v>
      </c>
      <c r="F124" s="173" t="s">
        <v>2896</v>
      </c>
      <c r="G124" s="12"/>
      <c r="H124" s="12"/>
      <c r="I124" s="165"/>
      <c r="J124" s="174">
        <f>BK124</f>
        <v>0</v>
      </c>
      <c r="K124" s="12"/>
      <c r="L124" s="162"/>
      <c r="M124" s="167"/>
      <c r="N124" s="168"/>
      <c r="O124" s="168"/>
      <c r="P124" s="169">
        <f>P125</f>
        <v>0</v>
      </c>
      <c r="Q124" s="168"/>
      <c r="R124" s="169">
        <f>R125</f>
        <v>0</v>
      </c>
      <c r="S124" s="168"/>
      <c r="T124" s="170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3" t="s">
        <v>79</v>
      </c>
      <c r="AT124" s="171" t="s">
        <v>71</v>
      </c>
      <c r="AU124" s="171" t="s">
        <v>79</v>
      </c>
      <c r="AY124" s="163" t="s">
        <v>174</v>
      </c>
      <c r="BK124" s="172">
        <f>BK125</f>
        <v>0</v>
      </c>
    </row>
    <row r="125" s="2" customFormat="1" ht="16.5" customHeight="1">
      <c r="A125" s="40"/>
      <c r="B125" s="175"/>
      <c r="C125" s="176" t="s">
        <v>247</v>
      </c>
      <c r="D125" s="176" t="s">
        <v>176</v>
      </c>
      <c r="E125" s="177" t="s">
        <v>2897</v>
      </c>
      <c r="F125" s="178" t="s">
        <v>2898</v>
      </c>
      <c r="G125" s="179" t="s">
        <v>2857</v>
      </c>
      <c r="H125" s="180">
        <v>1</v>
      </c>
      <c r="I125" s="181"/>
      <c r="J125" s="182">
        <f>ROUND(I125*H125,2)</f>
        <v>0</v>
      </c>
      <c r="K125" s="178" t="s">
        <v>3</v>
      </c>
      <c r="L125" s="41"/>
      <c r="M125" s="183" t="s">
        <v>3</v>
      </c>
      <c r="N125" s="184" t="s">
        <v>43</v>
      </c>
      <c r="O125" s="74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187" t="s">
        <v>111</v>
      </c>
      <c r="AT125" s="187" t="s">
        <v>176</v>
      </c>
      <c r="AU125" s="187" t="s">
        <v>81</v>
      </c>
      <c r="AY125" s="21" t="s">
        <v>174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21" t="s">
        <v>79</v>
      </c>
      <c r="BK125" s="188">
        <f>ROUND(I125*H125,2)</f>
        <v>0</v>
      </c>
      <c r="BL125" s="21" t="s">
        <v>111</v>
      </c>
      <c r="BM125" s="187" t="s">
        <v>2899</v>
      </c>
    </row>
    <row r="126" s="12" customFormat="1" ht="22.8" customHeight="1">
      <c r="A126" s="12"/>
      <c r="B126" s="162"/>
      <c r="C126" s="12"/>
      <c r="D126" s="163" t="s">
        <v>71</v>
      </c>
      <c r="E126" s="173" t="s">
        <v>2900</v>
      </c>
      <c r="F126" s="173" t="s">
        <v>2901</v>
      </c>
      <c r="G126" s="12"/>
      <c r="H126" s="12"/>
      <c r="I126" s="165"/>
      <c r="J126" s="174">
        <f>BK126</f>
        <v>0</v>
      </c>
      <c r="K126" s="12"/>
      <c r="L126" s="162"/>
      <c r="M126" s="167"/>
      <c r="N126" s="168"/>
      <c r="O126" s="168"/>
      <c r="P126" s="169">
        <f>SUM(P127:P132)</f>
        <v>0</v>
      </c>
      <c r="Q126" s="168"/>
      <c r="R126" s="169">
        <f>SUM(R127:R132)</f>
        <v>0</v>
      </c>
      <c r="S126" s="168"/>
      <c r="T126" s="170">
        <f>SUM(T127:T132)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3" t="s">
        <v>79</v>
      </c>
      <c r="AT126" s="171" t="s">
        <v>71</v>
      </c>
      <c r="AU126" s="171" t="s">
        <v>79</v>
      </c>
      <c r="AY126" s="163" t="s">
        <v>174</v>
      </c>
      <c r="BK126" s="172">
        <f>SUM(BK127:BK132)</f>
        <v>0</v>
      </c>
    </row>
    <row r="127" s="2" customFormat="1" ht="16.5" customHeight="1">
      <c r="A127" s="40"/>
      <c r="B127" s="175"/>
      <c r="C127" s="176" t="s">
        <v>252</v>
      </c>
      <c r="D127" s="176" t="s">
        <v>176</v>
      </c>
      <c r="E127" s="177" t="s">
        <v>2902</v>
      </c>
      <c r="F127" s="178" t="s">
        <v>2903</v>
      </c>
      <c r="G127" s="179" t="s">
        <v>2857</v>
      </c>
      <c r="H127" s="180">
        <v>1</v>
      </c>
      <c r="I127" s="181"/>
      <c r="J127" s="182">
        <f>ROUND(I127*H127,2)</f>
        <v>0</v>
      </c>
      <c r="K127" s="178" t="s">
        <v>3</v>
      </c>
      <c r="L127" s="41"/>
      <c r="M127" s="183" t="s">
        <v>3</v>
      </c>
      <c r="N127" s="184" t="s">
        <v>43</v>
      </c>
      <c r="O127" s="74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187" t="s">
        <v>111</v>
      </c>
      <c r="AT127" s="187" t="s">
        <v>176</v>
      </c>
      <c r="AU127" s="187" t="s">
        <v>81</v>
      </c>
      <c r="AY127" s="21" t="s">
        <v>174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21" t="s">
        <v>79</v>
      </c>
      <c r="BK127" s="188">
        <f>ROUND(I127*H127,2)</f>
        <v>0</v>
      </c>
      <c r="BL127" s="21" t="s">
        <v>111</v>
      </c>
      <c r="BM127" s="187" t="s">
        <v>2904</v>
      </c>
    </row>
    <row r="128" s="2" customFormat="1" ht="16.5" customHeight="1">
      <c r="A128" s="40"/>
      <c r="B128" s="175"/>
      <c r="C128" s="176" t="s">
        <v>9</v>
      </c>
      <c r="D128" s="176" t="s">
        <v>176</v>
      </c>
      <c r="E128" s="177" t="s">
        <v>2905</v>
      </c>
      <c r="F128" s="178" t="s">
        <v>2906</v>
      </c>
      <c r="G128" s="179" t="s">
        <v>2857</v>
      </c>
      <c r="H128" s="180">
        <v>2</v>
      </c>
      <c r="I128" s="181"/>
      <c r="J128" s="182">
        <f>ROUND(I128*H128,2)</f>
        <v>0</v>
      </c>
      <c r="K128" s="178" t="s">
        <v>3</v>
      </c>
      <c r="L128" s="41"/>
      <c r="M128" s="183" t="s">
        <v>3</v>
      </c>
      <c r="N128" s="184" t="s">
        <v>43</v>
      </c>
      <c r="O128" s="74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187" t="s">
        <v>111</v>
      </c>
      <c r="AT128" s="187" t="s">
        <v>176</v>
      </c>
      <c r="AU128" s="187" t="s">
        <v>81</v>
      </c>
      <c r="AY128" s="21" t="s">
        <v>174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21" t="s">
        <v>79</v>
      </c>
      <c r="BK128" s="188">
        <f>ROUND(I128*H128,2)</f>
        <v>0</v>
      </c>
      <c r="BL128" s="21" t="s">
        <v>111</v>
      </c>
      <c r="BM128" s="187" t="s">
        <v>2907</v>
      </c>
    </row>
    <row r="129" s="2" customFormat="1" ht="16.5" customHeight="1">
      <c r="A129" s="40"/>
      <c r="B129" s="175"/>
      <c r="C129" s="176" t="s">
        <v>351</v>
      </c>
      <c r="D129" s="176" t="s">
        <v>176</v>
      </c>
      <c r="E129" s="177" t="s">
        <v>2908</v>
      </c>
      <c r="F129" s="178" t="s">
        <v>2909</v>
      </c>
      <c r="G129" s="179" t="s">
        <v>2857</v>
      </c>
      <c r="H129" s="180">
        <v>1</v>
      </c>
      <c r="I129" s="181"/>
      <c r="J129" s="182">
        <f>ROUND(I129*H129,2)</f>
        <v>0</v>
      </c>
      <c r="K129" s="178" t="s">
        <v>3</v>
      </c>
      <c r="L129" s="41"/>
      <c r="M129" s="183" t="s">
        <v>3</v>
      </c>
      <c r="N129" s="184" t="s">
        <v>43</v>
      </c>
      <c r="O129" s="74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187" t="s">
        <v>111</v>
      </c>
      <c r="AT129" s="187" t="s">
        <v>176</v>
      </c>
      <c r="AU129" s="187" t="s">
        <v>81</v>
      </c>
      <c r="AY129" s="21" t="s">
        <v>174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21" t="s">
        <v>79</v>
      </c>
      <c r="BK129" s="188">
        <f>ROUND(I129*H129,2)</f>
        <v>0</v>
      </c>
      <c r="BL129" s="21" t="s">
        <v>111</v>
      </c>
      <c r="BM129" s="187" t="s">
        <v>2910</v>
      </c>
    </row>
    <row r="130" s="2" customFormat="1" ht="16.5" customHeight="1">
      <c r="A130" s="40"/>
      <c r="B130" s="175"/>
      <c r="C130" s="176" t="s">
        <v>436</v>
      </c>
      <c r="D130" s="176" t="s">
        <v>176</v>
      </c>
      <c r="E130" s="177" t="s">
        <v>2911</v>
      </c>
      <c r="F130" s="178" t="s">
        <v>2912</v>
      </c>
      <c r="G130" s="179" t="s">
        <v>210</v>
      </c>
      <c r="H130" s="180">
        <v>5</v>
      </c>
      <c r="I130" s="181"/>
      <c r="J130" s="182">
        <f>ROUND(I130*H130,2)</f>
        <v>0</v>
      </c>
      <c r="K130" s="178" t="s">
        <v>3</v>
      </c>
      <c r="L130" s="41"/>
      <c r="M130" s="183" t="s">
        <v>3</v>
      </c>
      <c r="N130" s="184" t="s">
        <v>43</v>
      </c>
      <c r="O130" s="74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187" t="s">
        <v>111</v>
      </c>
      <c r="AT130" s="187" t="s">
        <v>176</v>
      </c>
      <c r="AU130" s="187" t="s">
        <v>81</v>
      </c>
      <c r="AY130" s="21" t="s">
        <v>174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21" t="s">
        <v>79</v>
      </c>
      <c r="BK130" s="188">
        <f>ROUND(I130*H130,2)</f>
        <v>0</v>
      </c>
      <c r="BL130" s="21" t="s">
        <v>111</v>
      </c>
      <c r="BM130" s="187" t="s">
        <v>2913</v>
      </c>
    </row>
    <row r="131" s="2" customFormat="1">
      <c r="A131" s="40"/>
      <c r="B131" s="175"/>
      <c r="C131" s="176" t="s">
        <v>441</v>
      </c>
      <c r="D131" s="176" t="s">
        <v>176</v>
      </c>
      <c r="E131" s="177" t="s">
        <v>2914</v>
      </c>
      <c r="F131" s="178" t="s">
        <v>2915</v>
      </c>
      <c r="G131" s="179" t="s">
        <v>2857</v>
      </c>
      <c r="H131" s="180">
        <v>1</v>
      </c>
      <c r="I131" s="181"/>
      <c r="J131" s="182">
        <f>ROUND(I131*H131,2)</f>
        <v>0</v>
      </c>
      <c r="K131" s="178" t="s">
        <v>3</v>
      </c>
      <c r="L131" s="41"/>
      <c r="M131" s="183" t="s">
        <v>3</v>
      </c>
      <c r="N131" s="184" t="s">
        <v>43</v>
      </c>
      <c r="O131" s="74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187" t="s">
        <v>111</v>
      </c>
      <c r="AT131" s="187" t="s">
        <v>176</v>
      </c>
      <c r="AU131" s="187" t="s">
        <v>81</v>
      </c>
      <c r="AY131" s="21" t="s">
        <v>174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21" t="s">
        <v>79</v>
      </c>
      <c r="BK131" s="188">
        <f>ROUND(I131*H131,2)</f>
        <v>0</v>
      </c>
      <c r="BL131" s="21" t="s">
        <v>111</v>
      </c>
      <c r="BM131" s="187" t="s">
        <v>2916</v>
      </c>
    </row>
    <row r="132" s="2" customFormat="1" ht="16.5" customHeight="1">
      <c r="A132" s="40"/>
      <c r="B132" s="175"/>
      <c r="C132" s="176" t="s">
        <v>515</v>
      </c>
      <c r="D132" s="176" t="s">
        <v>176</v>
      </c>
      <c r="E132" s="177" t="s">
        <v>2917</v>
      </c>
      <c r="F132" s="178" t="s">
        <v>2918</v>
      </c>
      <c r="G132" s="179" t="s">
        <v>2857</v>
      </c>
      <c r="H132" s="180">
        <v>1</v>
      </c>
      <c r="I132" s="181"/>
      <c r="J132" s="182">
        <f>ROUND(I132*H132,2)</f>
        <v>0</v>
      </c>
      <c r="K132" s="178" t="s">
        <v>3</v>
      </c>
      <c r="L132" s="41"/>
      <c r="M132" s="183" t="s">
        <v>3</v>
      </c>
      <c r="N132" s="184" t="s">
        <v>43</v>
      </c>
      <c r="O132" s="74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187" t="s">
        <v>111</v>
      </c>
      <c r="AT132" s="187" t="s">
        <v>176</v>
      </c>
      <c r="AU132" s="187" t="s">
        <v>81</v>
      </c>
      <c r="AY132" s="21" t="s">
        <v>174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21" t="s">
        <v>79</v>
      </c>
      <c r="BK132" s="188">
        <f>ROUND(I132*H132,2)</f>
        <v>0</v>
      </c>
      <c r="BL132" s="21" t="s">
        <v>111</v>
      </c>
      <c r="BM132" s="187" t="s">
        <v>2919</v>
      </c>
    </row>
    <row r="133" s="12" customFormat="1" ht="22.8" customHeight="1">
      <c r="A133" s="12"/>
      <c r="B133" s="162"/>
      <c r="C133" s="12"/>
      <c r="D133" s="163" t="s">
        <v>71</v>
      </c>
      <c r="E133" s="173" t="s">
        <v>2920</v>
      </c>
      <c r="F133" s="173" t="s">
        <v>2921</v>
      </c>
      <c r="G133" s="12"/>
      <c r="H133" s="12"/>
      <c r="I133" s="165"/>
      <c r="J133" s="174">
        <f>BK133</f>
        <v>0</v>
      </c>
      <c r="K133" s="12"/>
      <c r="L133" s="162"/>
      <c r="M133" s="167"/>
      <c r="N133" s="168"/>
      <c r="O133" s="168"/>
      <c r="P133" s="169">
        <f>SUM(P134:P144)</f>
        <v>0</v>
      </c>
      <c r="Q133" s="168"/>
      <c r="R133" s="169">
        <f>SUM(R134:R144)</f>
        <v>0</v>
      </c>
      <c r="S133" s="168"/>
      <c r="T133" s="170">
        <f>SUM(T134:T144)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3" t="s">
        <v>79</v>
      </c>
      <c r="AT133" s="171" t="s">
        <v>71</v>
      </c>
      <c r="AU133" s="171" t="s">
        <v>79</v>
      </c>
      <c r="AY133" s="163" t="s">
        <v>174</v>
      </c>
      <c r="BK133" s="172">
        <f>SUM(BK134:BK144)</f>
        <v>0</v>
      </c>
    </row>
    <row r="134" s="2" customFormat="1">
      <c r="A134" s="40"/>
      <c r="B134" s="175"/>
      <c r="C134" s="176" t="s">
        <v>528</v>
      </c>
      <c r="D134" s="176" t="s">
        <v>176</v>
      </c>
      <c r="E134" s="177" t="s">
        <v>2922</v>
      </c>
      <c r="F134" s="178" t="s">
        <v>2923</v>
      </c>
      <c r="G134" s="179" t="s">
        <v>2857</v>
      </c>
      <c r="H134" s="180">
        <v>1</v>
      </c>
      <c r="I134" s="181"/>
      <c r="J134" s="182">
        <f>ROUND(I134*H134,2)</f>
        <v>0</v>
      </c>
      <c r="K134" s="178" t="s">
        <v>3</v>
      </c>
      <c r="L134" s="41"/>
      <c r="M134" s="183" t="s">
        <v>3</v>
      </c>
      <c r="N134" s="184" t="s">
        <v>43</v>
      </c>
      <c r="O134" s="74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187" t="s">
        <v>111</v>
      </c>
      <c r="AT134" s="187" t="s">
        <v>176</v>
      </c>
      <c r="AU134" s="187" t="s">
        <v>81</v>
      </c>
      <c r="AY134" s="21" t="s">
        <v>174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21" t="s">
        <v>79</v>
      </c>
      <c r="BK134" s="188">
        <f>ROUND(I134*H134,2)</f>
        <v>0</v>
      </c>
      <c r="BL134" s="21" t="s">
        <v>111</v>
      </c>
      <c r="BM134" s="187" t="s">
        <v>2924</v>
      </c>
    </row>
    <row r="135" s="2" customFormat="1">
      <c r="A135" s="40"/>
      <c r="B135" s="41"/>
      <c r="C135" s="40"/>
      <c r="D135" s="189" t="s">
        <v>182</v>
      </c>
      <c r="E135" s="40"/>
      <c r="F135" s="190" t="s">
        <v>2925</v>
      </c>
      <c r="G135" s="40"/>
      <c r="H135" s="40"/>
      <c r="I135" s="191"/>
      <c r="J135" s="40"/>
      <c r="K135" s="40"/>
      <c r="L135" s="41"/>
      <c r="M135" s="192"/>
      <c r="N135" s="193"/>
      <c r="O135" s="74"/>
      <c r="P135" s="74"/>
      <c r="Q135" s="74"/>
      <c r="R135" s="74"/>
      <c r="S135" s="74"/>
      <c r="T135" s="75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21" t="s">
        <v>182</v>
      </c>
      <c r="AU135" s="21" t="s">
        <v>81</v>
      </c>
    </row>
    <row r="136" s="2" customFormat="1" ht="16.5" customHeight="1">
      <c r="A136" s="40"/>
      <c r="B136" s="175"/>
      <c r="C136" s="176" t="s">
        <v>8</v>
      </c>
      <c r="D136" s="176" t="s">
        <v>176</v>
      </c>
      <c r="E136" s="177" t="s">
        <v>2926</v>
      </c>
      <c r="F136" s="178" t="s">
        <v>2927</v>
      </c>
      <c r="G136" s="179" t="s">
        <v>2857</v>
      </c>
      <c r="H136" s="180">
        <v>1</v>
      </c>
      <c r="I136" s="181"/>
      <c r="J136" s="182">
        <f>ROUND(I136*H136,2)</f>
        <v>0</v>
      </c>
      <c r="K136" s="178" t="s">
        <v>3</v>
      </c>
      <c r="L136" s="41"/>
      <c r="M136" s="183" t="s">
        <v>3</v>
      </c>
      <c r="N136" s="184" t="s">
        <v>43</v>
      </c>
      <c r="O136" s="74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187" t="s">
        <v>111</v>
      </c>
      <c r="AT136" s="187" t="s">
        <v>176</v>
      </c>
      <c r="AU136" s="187" t="s">
        <v>81</v>
      </c>
      <c r="AY136" s="21" t="s">
        <v>174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21" t="s">
        <v>79</v>
      </c>
      <c r="BK136" s="188">
        <f>ROUND(I136*H136,2)</f>
        <v>0</v>
      </c>
      <c r="BL136" s="21" t="s">
        <v>111</v>
      </c>
      <c r="BM136" s="187" t="s">
        <v>2928</v>
      </c>
    </row>
    <row r="137" s="2" customFormat="1" ht="16.5" customHeight="1">
      <c r="A137" s="40"/>
      <c r="B137" s="175"/>
      <c r="C137" s="176" t="s">
        <v>537</v>
      </c>
      <c r="D137" s="176" t="s">
        <v>176</v>
      </c>
      <c r="E137" s="177" t="s">
        <v>2929</v>
      </c>
      <c r="F137" s="178" t="s">
        <v>2930</v>
      </c>
      <c r="G137" s="179" t="s">
        <v>2857</v>
      </c>
      <c r="H137" s="180">
        <v>1</v>
      </c>
      <c r="I137" s="181"/>
      <c r="J137" s="182">
        <f>ROUND(I137*H137,2)</f>
        <v>0</v>
      </c>
      <c r="K137" s="178" t="s">
        <v>3</v>
      </c>
      <c r="L137" s="41"/>
      <c r="M137" s="183" t="s">
        <v>3</v>
      </c>
      <c r="N137" s="184" t="s">
        <v>43</v>
      </c>
      <c r="O137" s="74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187" t="s">
        <v>111</v>
      </c>
      <c r="AT137" s="187" t="s">
        <v>176</v>
      </c>
      <c r="AU137" s="187" t="s">
        <v>81</v>
      </c>
      <c r="AY137" s="21" t="s">
        <v>174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21" t="s">
        <v>79</v>
      </c>
      <c r="BK137" s="188">
        <f>ROUND(I137*H137,2)</f>
        <v>0</v>
      </c>
      <c r="BL137" s="21" t="s">
        <v>111</v>
      </c>
      <c r="BM137" s="187" t="s">
        <v>2931</v>
      </c>
    </row>
    <row r="138" s="2" customFormat="1" ht="16.5" customHeight="1">
      <c r="A138" s="40"/>
      <c r="B138" s="175"/>
      <c r="C138" s="176" t="s">
        <v>541</v>
      </c>
      <c r="D138" s="176" t="s">
        <v>176</v>
      </c>
      <c r="E138" s="177" t="s">
        <v>2932</v>
      </c>
      <c r="F138" s="178" t="s">
        <v>2933</v>
      </c>
      <c r="G138" s="179" t="s">
        <v>210</v>
      </c>
      <c r="H138" s="180">
        <v>5.5</v>
      </c>
      <c r="I138" s="181"/>
      <c r="J138" s="182">
        <f>ROUND(I138*H138,2)</f>
        <v>0</v>
      </c>
      <c r="K138" s="178" t="s">
        <v>3</v>
      </c>
      <c r="L138" s="41"/>
      <c r="M138" s="183" t="s">
        <v>3</v>
      </c>
      <c r="N138" s="184" t="s">
        <v>43</v>
      </c>
      <c r="O138" s="74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187" t="s">
        <v>111</v>
      </c>
      <c r="AT138" s="187" t="s">
        <v>176</v>
      </c>
      <c r="AU138" s="187" t="s">
        <v>81</v>
      </c>
      <c r="AY138" s="21" t="s">
        <v>174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21" t="s">
        <v>79</v>
      </c>
      <c r="BK138" s="188">
        <f>ROUND(I138*H138,2)</f>
        <v>0</v>
      </c>
      <c r="BL138" s="21" t="s">
        <v>111</v>
      </c>
      <c r="BM138" s="187" t="s">
        <v>2934</v>
      </c>
    </row>
    <row r="139" s="2" customFormat="1" ht="21.75" customHeight="1">
      <c r="A139" s="40"/>
      <c r="B139" s="175"/>
      <c r="C139" s="176" t="s">
        <v>558</v>
      </c>
      <c r="D139" s="176" t="s">
        <v>176</v>
      </c>
      <c r="E139" s="177" t="s">
        <v>2935</v>
      </c>
      <c r="F139" s="178" t="s">
        <v>2936</v>
      </c>
      <c r="G139" s="179" t="s">
        <v>2857</v>
      </c>
      <c r="H139" s="180">
        <v>2</v>
      </c>
      <c r="I139" s="181"/>
      <c r="J139" s="182">
        <f>ROUND(I139*H139,2)</f>
        <v>0</v>
      </c>
      <c r="K139" s="178" t="s">
        <v>3</v>
      </c>
      <c r="L139" s="41"/>
      <c r="M139" s="183" t="s">
        <v>3</v>
      </c>
      <c r="N139" s="184" t="s">
        <v>43</v>
      </c>
      <c r="O139" s="74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187" t="s">
        <v>111</v>
      </c>
      <c r="AT139" s="187" t="s">
        <v>176</v>
      </c>
      <c r="AU139" s="187" t="s">
        <v>81</v>
      </c>
      <c r="AY139" s="21" t="s">
        <v>174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21" t="s">
        <v>79</v>
      </c>
      <c r="BK139" s="188">
        <f>ROUND(I139*H139,2)</f>
        <v>0</v>
      </c>
      <c r="BL139" s="21" t="s">
        <v>111</v>
      </c>
      <c r="BM139" s="187" t="s">
        <v>2937</v>
      </c>
    </row>
    <row r="140" s="2" customFormat="1" ht="16.5" customHeight="1">
      <c r="A140" s="40"/>
      <c r="B140" s="175"/>
      <c r="C140" s="176" t="s">
        <v>571</v>
      </c>
      <c r="D140" s="176" t="s">
        <v>176</v>
      </c>
      <c r="E140" s="177" t="s">
        <v>2938</v>
      </c>
      <c r="F140" s="178" t="s">
        <v>2939</v>
      </c>
      <c r="G140" s="179" t="s">
        <v>2857</v>
      </c>
      <c r="H140" s="180">
        <v>1</v>
      </c>
      <c r="I140" s="181"/>
      <c r="J140" s="182">
        <f>ROUND(I140*H140,2)</f>
        <v>0</v>
      </c>
      <c r="K140" s="178" t="s">
        <v>3</v>
      </c>
      <c r="L140" s="41"/>
      <c r="M140" s="183" t="s">
        <v>3</v>
      </c>
      <c r="N140" s="184" t="s">
        <v>43</v>
      </c>
      <c r="O140" s="74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187" t="s">
        <v>111</v>
      </c>
      <c r="AT140" s="187" t="s">
        <v>176</v>
      </c>
      <c r="AU140" s="187" t="s">
        <v>81</v>
      </c>
      <c r="AY140" s="21" t="s">
        <v>174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21" t="s">
        <v>79</v>
      </c>
      <c r="BK140" s="188">
        <f>ROUND(I140*H140,2)</f>
        <v>0</v>
      </c>
      <c r="BL140" s="21" t="s">
        <v>111</v>
      </c>
      <c r="BM140" s="187" t="s">
        <v>2940</v>
      </c>
    </row>
    <row r="141" s="2" customFormat="1" ht="16.5" customHeight="1">
      <c r="A141" s="40"/>
      <c r="B141" s="175"/>
      <c r="C141" s="176" t="s">
        <v>576</v>
      </c>
      <c r="D141" s="176" t="s">
        <v>176</v>
      </c>
      <c r="E141" s="177" t="s">
        <v>2941</v>
      </c>
      <c r="F141" s="178" t="s">
        <v>2942</v>
      </c>
      <c r="G141" s="179" t="s">
        <v>2857</v>
      </c>
      <c r="H141" s="180">
        <v>1</v>
      </c>
      <c r="I141" s="181"/>
      <c r="J141" s="182">
        <f>ROUND(I141*H141,2)</f>
        <v>0</v>
      </c>
      <c r="K141" s="178" t="s">
        <v>3</v>
      </c>
      <c r="L141" s="41"/>
      <c r="M141" s="183" t="s">
        <v>3</v>
      </c>
      <c r="N141" s="184" t="s">
        <v>43</v>
      </c>
      <c r="O141" s="74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187" t="s">
        <v>111</v>
      </c>
      <c r="AT141" s="187" t="s">
        <v>176</v>
      </c>
      <c r="AU141" s="187" t="s">
        <v>81</v>
      </c>
      <c r="AY141" s="21" t="s">
        <v>174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21" t="s">
        <v>79</v>
      </c>
      <c r="BK141" s="188">
        <f>ROUND(I141*H141,2)</f>
        <v>0</v>
      </c>
      <c r="BL141" s="21" t="s">
        <v>111</v>
      </c>
      <c r="BM141" s="187" t="s">
        <v>2943</v>
      </c>
    </row>
    <row r="142" s="2" customFormat="1">
      <c r="A142" s="40"/>
      <c r="B142" s="41"/>
      <c r="C142" s="40"/>
      <c r="D142" s="189" t="s">
        <v>182</v>
      </c>
      <c r="E142" s="40"/>
      <c r="F142" s="190" t="s">
        <v>2944</v>
      </c>
      <c r="G142" s="40"/>
      <c r="H142" s="40"/>
      <c r="I142" s="191"/>
      <c r="J142" s="40"/>
      <c r="K142" s="40"/>
      <c r="L142" s="41"/>
      <c r="M142" s="192"/>
      <c r="N142" s="193"/>
      <c r="O142" s="74"/>
      <c r="P142" s="74"/>
      <c r="Q142" s="74"/>
      <c r="R142" s="74"/>
      <c r="S142" s="74"/>
      <c r="T142" s="75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21" t="s">
        <v>182</v>
      </c>
      <c r="AU142" s="21" t="s">
        <v>81</v>
      </c>
    </row>
    <row r="143" s="2" customFormat="1">
      <c r="A143" s="40"/>
      <c r="B143" s="175"/>
      <c r="C143" s="176" t="s">
        <v>581</v>
      </c>
      <c r="D143" s="176" t="s">
        <v>176</v>
      </c>
      <c r="E143" s="177" t="s">
        <v>2945</v>
      </c>
      <c r="F143" s="178" t="s">
        <v>2946</v>
      </c>
      <c r="G143" s="179" t="s">
        <v>2857</v>
      </c>
      <c r="H143" s="180">
        <v>1</v>
      </c>
      <c r="I143" s="181"/>
      <c r="J143" s="182">
        <f>ROUND(I143*H143,2)</f>
        <v>0</v>
      </c>
      <c r="K143" s="178" t="s">
        <v>3</v>
      </c>
      <c r="L143" s="41"/>
      <c r="M143" s="183" t="s">
        <v>3</v>
      </c>
      <c r="N143" s="184" t="s">
        <v>43</v>
      </c>
      <c r="O143" s="74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187" t="s">
        <v>111</v>
      </c>
      <c r="AT143" s="187" t="s">
        <v>176</v>
      </c>
      <c r="AU143" s="187" t="s">
        <v>81</v>
      </c>
      <c r="AY143" s="21" t="s">
        <v>174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21" t="s">
        <v>79</v>
      </c>
      <c r="BK143" s="188">
        <f>ROUND(I143*H143,2)</f>
        <v>0</v>
      </c>
      <c r="BL143" s="21" t="s">
        <v>111</v>
      </c>
      <c r="BM143" s="187" t="s">
        <v>2947</v>
      </c>
    </row>
    <row r="144" s="2" customFormat="1" ht="16.5" customHeight="1">
      <c r="A144" s="40"/>
      <c r="B144" s="175"/>
      <c r="C144" s="176" t="s">
        <v>586</v>
      </c>
      <c r="D144" s="176" t="s">
        <v>176</v>
      </c>
      <c r="E144" s="177" t="s">
        <v>2948</v>
      </c>
      <c r="F144" s="178" t="s">
        <v>2949</v>
      </c>
      <c r="G144" s="179" t="s">
        <v>2857</v>
      </c>
      <c r="H144" s="180">
        <v>1</v>
      </c>
      <c r="I144" s="181"/>
      <c r="J144" s="182">
        <f>ROUND(I144*H144,2)</f>
        <v>0</v>
      </c>
      <c r="K144" s="178" t="s">
        <v>3</v>
      </c>
      <c r="L144" s="41"/>
      <c r="M144" s="183" t="s">
        <v>3</v>
      </c>
      <c r="N144" s="184" t="s">
        <v>43</v>
      </c>
      <c r="O144" s="74"/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187" t="s">
        <v>111</v>
      </c>
      <c r="AT144" s="187" t="s">
        <v>176</v>
      </c>
      <c r="AU144" s="187" t="s">
        <v>81</v>
      </c>
      <c r="AY144" s="21" t="s">
        <v>174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21" t="s">
        <v>79</v>
      </c>
      <c r="BK144" s="188">
        <f>ROUND(I144*H144,2)</f>
        <v>0</v>
      </c>
      <c r="BL144" s="21" t="s">
        <v>111</v>
      </c>
      <c r="BM144" s="187" t="s">
        <v>2950</v>
      </c>
    </row>
    <row r="145" s="12" customFormat="1" ht="22.8" customHeight="1">
      <c r="A145" s="12"/>
      <c r="B145" s="162"/>
      <c r="C145" s="12"/>
      <c r="D145" s="163" t="s">
        <v>71</v>
      </c>
      <c r="E145" s="173" t="s">
        <v>2951</v>
      </c>
      <c r="F145" s="173" t="s">
        <v>2952</v>
      </c>
      <c r="G145" s="12"/>
      <c r="H145" s="12"/>
      <c r="I145" s="165"/>
      <c r="J145" s="174">
        <f>BK145</f>
        <v>0</v>
      </c>
      <c r="K145" s="12"/>
      <c r="L145" s="162"/>
      <c r="M145" s="167"/>
      <c r="N145" s="168"/>
      <c r="O145" s="168"/>
      <c r="P145" s="169">
        <f>SUM(P146:P164)</f>
        <v>0</v>
      </c>
      <c r="Q145" s="168"/>
      <c r="R145" s="169">
        <f>SUM(R146:R164)</f>
        <v>0</v>
      </c>
      <c r="S145" s="168"/>
      <c r="T145" s="170">
        <f>SUM(T146:T164)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63" t="s">
        <v>79</v>
      </c>
      <c r="AT145" s="171" t="s">
        <v>71</v>
      </c>
      <c r="AU145" s="171" t="s">
        <v>79</v>
      </c>
      <c r="AY145" s="163" t="s">
        <v>174</v>
      </c>
      <c r="BK145" s="172">
        <f>SUM(BK146:BK164)</f>
        <v>0</v>
      </c>
    </row>
    <row r="146" s="2" customFormat="1">
      <c r="A146" s="40"/>
      <c r="B146" s="175"/>
      <c r="C146" s="176" t="s">
        <v>594</v>
      </c>
      <c r="D146" s="176" t="s">
        <v>176</v>
      </c>
      <c r="E146" s="177" t="s">
        <v>2953</v>
      </c>
      <c r="F146" s="178" t="s">
        <v>2954</v>
      </c>
      <c r="G146" s="179" t="s">
        <v>2857</v>
      </c>
      <c r="H146" s="180">
        <v>1</v>
      </c>
      <c r="I146" s="181"/>
      <c r="J146" s="182">
        <f>ROUND(I146*H146,2)</f>
        <v>0</v>
      </c>
      <c r="K146" s="178" t="s">
        <v>3</v>
      </c>
      <c r="L146" s="41"/>
      <c r="M146" s="183" t="s">
        <v>3</v>
      </c>
      <c r="N146" s="184" t="s">
        <v>43</v>
      </c>
      <c r="O146" s="74"/>
      <c r="P146" s="185">
        <f>O146*H146</f>
        <v>0</v>
      </c>
      <c r="Q146" s="185">
        <v>0</v>
      </c>
      <c r="R146" s="185">
        <f>Q146*H146</f>
        <v>0</v>
      </c>
      <c r="S146" s="185">
        <v>0</v>
      </c>
      <c r="T146" s="18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187" t="s">
        <v>111</v>
      </c>
      <c r="AT146" s="187" t="s">
        <v>176</v>
      </c>
      <c r="AU146" s="187" t="s">
        <v>81</v>
      </c>
      <c r="AY146" s="21" t="s">
        <v>174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21" t="s">
        <v>79</v>
      </c>
      <c r="BK146" s="188">
        <f>ROUND(I146*H146,2)</f>
        <v>0</v>
      </c>
      <c r="BL146" s="21" t="s">
        <v>111</v>
      </c>
      <c r="BM146" s="187" t="s">
        <v>2955</v>
      </c>
    </row>
    <row r="147" s="2" customFormat="1">
      <c r="A147" s="40"/>
      <c r="B147" s="41"/>
      <c r="C147" s="40"/>
      <c r="D147" s="189" t="s">
        <v>182</v>
      </c>
      <c r="E147" s="40"/>
      <c r="F147" s="190" t="s">
        <v>2956</v>
      </c>
      <c r="G147" s="40"/>
      <c r="H147" s="40"/>
      <c r="I147" s="191"/>
      <c r="J147" s="40"/>
      <c r="K147" s="40"/>
      <c r="L147" s="41"/>
      <c r="M147" s="192"/>
      <c r="N147" s="193"/>
      <c r="O147" s="74"/>
      <c r="P147" s="74"/>
      <c r="Q147" s="74"/>
      <c r="R147" s="74"/>
      <c r="S147" s="74"/>
      <c r="T147" s="75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21" t="s">
        <v>182</v>
      </c>
      <c r="AU147" s="21" t="s">
        <v>81</v>
      </c>
    </row>
    <row r="148" s="2" customFormat="1" ht="21.75" customHeight="1">
      <c r="A148" s="40"/>
      <c r="B148" s="175"/>
      <c r="C148" s="176" t="s">
        <v>601</v>
      </c>
      <c r="D148" s="176" t="s">
        <v>176</v>
      </c>
      <c r="E148" s="177" t="s">
        <v>2957</v>
      </c>
      <c r="F148" s="178" t="s">
        <v>2958</v>
      </c>
      <c r="G148" s="179" t="s">
        <v>2857</v>
      </c>
      <c r="H148" s="180">
        <v>1</v>
      </c>
      <c r="I148" s="181"/>
      <c r="J148" s="182">
        <f>ROUND(I148*H148,2)</f>
        <v>0</v>
      </c>
      <c r="K148" s="178" t="s">
        <v>3</v>
      </c>
      <c r="L148" s="41"/>
      <c r="M148" s="183" t="s">
        <v>3</v>
      </c>
      <c r="N148" s="184" t="s">
        <v>43</v>
      </c>
      <c r="O148" s="74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187" t="s">
        <v>111</v>
      </c>
      <c r="AT148" s="187" t="s">
        <v>176</v>
      </c>
      <c r="AU148" s="187" t="s">
        <v>81</v>
      </c>
      <c r="AY148" s="21" t="s">
        <v>174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21" t="s">
        <v>79</v>
      </c>
      <c r="BK148" s="188">
        <f>ROUND(I148*H148,2)</f>
        <v>0</v>
      </c>
      <c r="BL148" s="21" t="s">
        <v>111</v>
      </c>
      <c r="BM148" s="187" t="s">
        <v>2959</v>
      </c>
    </row>
    <row r="149" s="2" customFormat="1" ht="21.75" customHeight="1">
      <c r="A149" s="40"/>
      <c r="B149" s="175"/>
      <c r="C149" s="176" t="s">
        <v>607</v>
      </c>
      <c r="D149" s="176" t="s">
        <v>176</v>
      </c>
      <c r="E149" s="177" t="s">
        <v>2960</v>
      </c>
      <c r="F149" s="178" t="s">
        <v>2961</v>
      </c>
      <c r="G149" s="179" t="s">
        <v>2857</v>
      </c>
      <c r="H149" s="180">
        <v>1</v>
      </c>
      <c r="I149" s="181"/>
      <c r="J149" s="182">
        <f>ROUND(I149*H149,2)</f>
        <v>0</v>
      </c>
      <c r="K149" s="178" t="s">
        <v>3</v>
      </c>
      <c r="L149" s="41"/>
      <c r="M149" s="183" t="s">
        <v>3</v>
      </c>
      <c r="N149" s="184" t="s">
        <v>43</v>
      </c>
      <c r="O149" s="74"/>
      <c r="P149" s="185">
        <f>O149*H149</f>
        <v>0</v>
      </c>
      <c r="Q149" s="185">
        <v>0</v>
      </c>
      <c r="R149" s="185">
        <f>Q149*H149</f>
        <v>0</v>
      </c>
      <c r="S149" s="185">
        <v>0</v>
      </c>
      <c r="T149" s="18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187" t="s">
        <v>111</v>
      </c>
      <c r="AT149" s="187" t="s">
        <v>176</v>
      </c>
      <c r="AU149" s="187" t="s">
        <v>81</v>
      </c>
      <c r="AY149" s="21" t="s">
        <v>174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21" t="s">
        <v>79</v>
      </c>
      <c r="BK149" s="188">
        <f>ROUND(I149*H149,2)</f>
        <v>0</v>
      </c>
      <c r="BL149" s="21" t="s">
        <v>111</v>
      </c>
      <c r="BM149" s="187" t="s">
        <v>2962</v>
      </c>
    </row>
    <row r="150" s="2" customFormat="1" ht="21.75" customHeight="1">
      <c r="A150" s="40"/>
      <c r="B150" s="175"/>
      <c r="C150" s="176" t="s">
        <v>614</v>
      </c>
      <c r="D150" s="176" t="s">
        <v>176</v>
      </c>
      <c r="E150" s="177" t="s">
        <v>2963</v>
      </c>
      <c r="F150" s="178" t="s">
        <v>2964</v>
      </c>
      <c r="G150" s="179" t="s">
        <v>2857</v>
      </c>
      <c r="H150" s="180">
        <v>1</v>
      </c>
      <c r="I150" s="181"/>
      <c r="J150" s="182">
        <f>ROUND(I150*H150,2)</f>
        <v>0</v>
      </c>
      <c r="K150" s="178" t="s">
        <v>3</v>
      </c>
      <c r="L150" s="41"/>
      <c r="M150" s="183" t="s">
        <v>3</v>
      </c>
      <c r="N150" s="184" t="s">
        <v>43</v>
      </c>
      <c r="O150" s="74"/>
      <c r="P150" s="185">
        <f>O150*H150</f>
        <v>0</v>
      </c>
      <c r="Q150" s="185">
        <v>0</v>
      </c>
      <c r="R150" s="185">
        <f>Q150*H150</f>
        <v>0</v>
      </c>
      <c r="S150" s="185">
        <v>0</v>
      </c>
      <c r="T150" s="18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187" t="s">
        <v>111</v>
      </c>
      <c r="AT150" s="187" t="s">
        <v>176</v>
      </c>
      <c r="AU150" s="187" t="s">
        <v>81</v>
      </c>
      <c r="AY150" s="21" t="s">
        <v>174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21" t="s">
        <v>79</v>
      </c>
      <c r="BK150" s="188">
        <f>ROUND(I150*H150,2)</f>
        <v>0</v>
      </c>
      <c r="BL150" s="21" t="s">
        <v>111</v>
      </c>
      <c r="BM150" s="187" t="s">
        <v>2965</v>
      </c>
    </row>
    <row r="151" s="2" customFormat="1">
      <c r="A151" s="40"/>
      <c r="B151" s="175"/>
      <c r="C151" s="176" t="s">
        <v>621</v>
      </c>
      <c r="D151" s="176" t="s">
        <v>176</v>
      </c>
      <c r="E151" s="177" t="s">
        <v>2966</v>
      </c>
      <c r="F151" s="178" t="s">
        <v>2967</v>
      </c>
      <c r="G151" s="179" t="s">
        <v>2857</v>
      </c>
      <c r="H151" s="180">
        <v>1</v>
      </c>
      <c r="I151" s="181"/>
      <c r="J151" s="182">
        <f>ROUND(I151*H151,2)</f>
        <v>0</v>
      </c>
      <c r="K151" s="178" t="s">
        <v>3</v>
      </c>
      <c r="L151" s="41"/>
      <c r="M151" s="183" t="s">
        <v>3</v>
      </c>
      <c r="N151" s="184" t="s">
        <v>43</v>
      </c>
      <c r="O151" s="74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187" t="s">
        <v>111</v>
      </c>
      <c r="AT151" s="187" t="s">
        <v>176</v>
      </c>
      <c r="AU151" s="187" t="s">
        <v>81</v>
      </c>
      <c r="AY151" s="21" t="s">
        <v>174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21" t="s">
        <v>79</v>
      </c>
      <c r="BK151" s="188">
        <f>ROUND(I151*H151,2)</f>
        <v>0</v>
      </c>
      <c r="BL151" s="21" t="s">
        <v>111</v>
      </c>
      <c r="BM151" s="187" t="s">
        <v>2968</v>
      </c>
    </row>
    <row r="152" s="2" customFormat="1" ht="16.5" customHeight="1">
      <c r="A152" s="40"/>
      <c r="B152" s="175"/>
      <c r="C152" s="176" t="s">
        <v>627</v>
      </c>
      <c r="D152" s="176" t="s">
        <v>176</v>
      </c>
      <c r="E152" s="177" t="s">
        <v>2969</v>
      </c>
      <c r="F152" s="178" t="s">
        <v>2970</v>
      </c>
      <c r="G152" s="179" t="s">
        <v>2857</v>
      </c>
      <c r="H152" s="180">
        <v>1</v>
      </c>
      <c r="I152" s="181"/>
      <c r="J152" s="182">
        <f>ROUND(I152*H152,2)</f>
        <v>0</v>
      </c>
      <c r="K152" s="178" t="s">
        <v>3</v>
      </c>
      <c r="L152" s="41"/>
      <c r="M152" s="183" t="s">
        <v>3</v>
      </c>
      <c r="N152" s="184" t="s">
        <v>43</v>
      </c>
      <c r="O152" s="74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187" t="s">
        <v>111</v>
      </c>
      <c r="AT152" s="187" t="s">
        <v>176</v>
      </c>
      <c r="AU152" s="187" t="s">
        <v>81</v>
      </c>
      <c r="AY152" s="21" t="s">
        <v>174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21" t="s">
        <v>79</v>
      </c>
      <c r="BK152" s="188">
        <f>ROUND(I152*H152,2)</f>
        <v>0</v>
      </c>
      <c r="BL152" s="21" t="s">
        <v>111</v>
      </c>
      <c r="BM152" s="187" t="s">
        <v>2971</v>
      </c>
    </row>
    <row r="153" s="2" customFormat="1" ht="16.5" customHeight="1">
      <c r="A153" s="40"/>
      <c r="B153" s="175"/>
      <c r="C153" s="176" t="s">
        <v>633</v>
      </c>
      <c r="D153" s="176" t="s">
        <v>176</v>
      </c>
      <c r="E153" s="177" t="s">
        <v>2972</v>
      </c>
      <c r="F153" s="178" t="s">
        <v>2973</v>
      </c>
      <c r="G153" s="179" t="s">
        <v>210</v>
      </c>
      <c r="H153" s="180">
        <v>9.1999999999999993</v>
      </c>
      <c r="I153" s="181"/>
      <c r="J153" s="182">
        <f>ROUND(I153*H153,2)</f>
        <v>0</v>
      </c>
      <c r="K153" s="178" t="s">
        <v>3</v>
      </c>
      <c r="L153" s="41"/>
      <c r="M153" s="183" t="s">
        <v>3</v>
      </c>
      <c r="N153" s="184" t="s">
        <v>43</v>
      </c>
      <c r="O153" s="74"/>
      <c r="P153" s="185">
        <f>O153*H153</f>
        <v>0</v>
      </c>
      <c r="Q153" s="185">
        <v>0</v>
      </c>
      <c r="R153" s="185">
        <f>Q153*H153</f>
        <v>0</v>
      </c>
      <c r="S153" s="185">
        <v>0</v>
      </c>
      <c r="T153" s="18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187" t="s">
        <v>111</v>
      </c>
      <c r="AT153" s="187" t="s">
        <v>176</v>
      </c>
      <c r="AU153" s="187" t="s">
        <v>81</v>
      </c>
      <c r="AY153" s="21" t="s">
        <v>174</v>
      </c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21" t="s">
        <v>79</v>
      </c>
      <c r="BK153" s="188">
        <f>ROUND(I153*H153,2)</f>
        <v>0</v>
      </c>
      <c r="BL153" s="21" t="s">
        <v>111</v>
      </c>
      <c r="BM153" s="187" t="s">
        <v>2974</v>
      </c>
    </row>
    <row r="154" s="2" customFormat="1" ht="16.5" customHeight="1">
      <c r="A154" s="40"/>
      <c r="B154" s="175"/>
      <c r="C154" s="176" t="s">
        <v>638</v>
      </c>
      <c r="D154" s="176" t="s">
        <v>176</v>
      </c>
      <c r="E154" s="177" t="s">
        <v>2975</v>
      </c>
      <c r="F154" s="178" t="s">
        <v>2976</v>
      </c>
      <c r="G154" s="179" t="s">
        <v>210</v>
      </c>
      <c r="H154" s="180">
        <v>6.7000000000000002</v>
      </c>
      <c r="I154" s="181"/>
      <c r="J154" s="182">
        <f>ROUND(I154*H154,2)</f>
        <v>0</v>
      </c>
      <c r="K154" s="178" t="s">
        <v>3</v>
      </c>
      <c r="L154" s="41"/>
      <c r="M154" s="183" t="s">
        <v>3</v>
      </c>
      <c r="N154" s="184" t="s">
        <v>43</v>
      </c>
      <c r="O154" s="74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187" t="s">
        <v>111</v>
      </c>
      <c r="AT154" s="187" t="s">
        <v>176</v>
      </c>
      <c r="AU154" s="187" t="s">
        <v>81</v>
      </c>
      <c r="AY154" s="21" t="s">
        <v>174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21" t="s">
        <v>79</v>
      </c>
      <c r="BK154" s="188">
        <f>ROUND(I154*H154,2)</f>
        <v>0</v>
      </c>
      <c r="BL154" s="21" t="s">
        <v>111</v>
      </c>
      <c r="BM154" s="187" t="s">
        <v>2977</v>
      </c>
    </row>
    <row r="155" s="2" customFormat="1" ht="16.5" customHeight="1">
      <c r="A155" s="40"/>
      <c r="B155" s="175"/>
      <c r="C155" s="176" t="s">
        <v>643</v>
      </c>
      <c r="D155" s="176" t="s">
        <v>176</v>
      </c>
      <c r="E155" s="177" t="s">
        <v>2978</v>
      </c>
      <c r="F155" s="178" t="s">
        <v>2979</v>
      </c>
      <c r="G155" s="179" t="s">
        <v>210</v>
      </c>
      <c r="H155" s="180">
        <v>8.8000000000000007</v>
      </c>
      <c r="I155" s="181"/>
      <c r="J155" s="182">
        <f>ROUND(I155*H155,2)</f>
        <v>0</v>
      </c>
      <c r="K155" s="178" t="s">
        <v>3</v>
      </c>
      <c r="L155" s="41"/>
      <c r="M155" s="183" t="s">
        <v>3</v>
      </c>
      <c r="N155" s="184" t="s">
        <v>43</v>
      </c>
      <c r="O155" s="74"/>
      <c r="P155" s="185">
        <f>O155*H155</f>
        <v>0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187" t="s">
        <v>111</v>
      </c>
      <c r="AT155" s="187" t="s">
        <v>176</v>
      </c>
      <c r="AU155" s="187" t="s">
        <v>81</v>
      </c>
      <c r="AY155" s="21" t="s">
        <v>174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21" t="s">
        <v>79</v>
      </c>
      <c r="BK155" s="188">
        <f>ROUND(I155*H155,2)</f>
        <v>0</v>
      </c>
      <c r="BL155" s="21" t="s">
        <v>111</v>
      </c>
      <c r="BM155" s="187" t="s">
        <v>2980</v>
      </c>
    </row>
    <row r="156" s="2" customFormat="1" ht="16.5" customHeight="1">
      <c r="A156" s="40"/>
      <c r="B156" s="175"/>
      <c r="C156" s="176" t="s">
        <v>652</v>
      </c>
      <c r="D156" s="176" t="s">
        <v>176</v>
      </c>
      <c r="E156" s="177" t="s">
        <v>2981</v>
      </c>
      <c r="F156" s="178" t="s">
        <v>2982</v>
      </c>
      <c r="G156" s="179" t="s">
        <v>210</v>
      </c>
      <c r="H156" s="180">
        <v>8.6999999999999993</v>
      </c>
      <c r="I156" s="181"/>
      <c r="J156" s="182">
        <f>ROUND(I156*H156,2)</f>
        <v>0</v>
      </c>
      <c r="K156" s="178" t="s">
        <v>3</v>
      </c>
      <c r="L156" s="41"/>
      <c r="M156" s="183" t="s">
        <v>3</v>
      </c>
      <c r="N156" s="184" t="s">
        <v>43</v>
      </c>
      <c r="O156" s="74"/>
      <c r="P156" s="185">
        <f>O156*H156</f>
        <v>0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187" t="s">
        <v>111</v>
      </c>
      <c r="AT156" s="187" t="s">
        <v>176</v>
      </c>
      <c r="AU156" s="187" t="s">
        <v>81</v>
      </c>
      <c r="AY156" s="21" t="s">
        <v>174</v>
      </c>
      <c r="BE156" s="188">
        <f>IF(N156="základní",J156,0)</f>
        <v>0</v>
      </c>
      <c r="BF156" s="188">
        <f>IF(N156="snížená",J156,0)</f>
        <v>0</v>
      </c>
      <c r="BG156" s="188">
        <f>IF(N156="zákl. přenesená",J156,0)</f>
        <v>0</v>
      </c>
      <c r="BH156" s="188">
        <f>IF(N156="sníž. přenesená",J156,0)</f>
        <v>0</v>
      </c>
      <c r="BI156" s="188">
        <f>IF(N156="nulová",J156,0)</f>
        <v>0</v>
      </c>
      <c r="BJ156" s="21" t="s">
        <v>79</v>
      </c>
      <c r="BK156" s="188">
        <f>ROUND(I156*H156,2)</f>
        <v>0</v>
      </c>
      <c r="BL156" s="21" t="s">
        <v>111</v>
      </c>
      <c r="BM156" s="187" t="s">
        <v>2983</v>
      </c>
    </row>
    <row r="157" s="2" customFormat="1" ht="21.75" customHeight="1">
      <c r="A157" s="40"/>
      <c r="B157" s="175"/>
      <c r="C157" s="176" t="s">
        <v>658</v>
      </c>
      <c r="D157" s="176" t="s">
        <v>176</v>
      </c>
      <c r="E157" s="177" t="s">
        <v>2984</v>
      </c>
      <c r="F157" s="178" t="s">
        <v>2985</v>
      </c>
      <c r="G157" s="179" t="s">
        <v>210</v>
      </c>
      <c r="H157" s="180">
        <v>10.800000000000001</v>
      </c>
      <c r="I157" s="181"/>
      <c r="J157" s="182">
        <f>ROUND(I157*H157,2)</f>
        <v>0</v>
      </c>
      <c r="K157" s="178" t="s">
        <v>3</v>
      </c>
      <c r="L157" s="41"/>
      <c r="M157" s="183" t="s">
        <v>3</v>
      </c>
      <c r="N157" s="184" t="s">
        <v>43</v>
      </c>
      <c r="O157" s="74"/>
      <c r="P157" s="185">
        <f>O157*H157</f>
        <v>0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187" t="s">
        <v>111</v>
      </c>
      <c r="AT157" s="187" t="s">
        <v>176</v>
      </c>
      <c r="AU157" s="187" t="s">
        <v>81</v>
      </c>
      <c r="AY157" s="21" t="s">
        <v>174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21" t="s">
        <v>79</v>
      </c>
      <c r="BK157" s="188">
        <f>ROUND(I157*H157,2)</f>
        <v>0</v>
      </c>
      <c r="BL157" s="21" t="s">
        <v>111</v>
      </c>
      <c r="BM157" s="187" t="s">
        <v>2986</v>
      </c>
    </row>
    <row r="158" s="2" customFormat="1" ht="16.5" customHeight="1">
      <c r="A158" s="40"/>
      <c r="B158" s="175"/>
      <c r="C158" s="176" t="s">
        <v>663</v>
      </c>
      <c r="D158" s="176" t="s">
        <v>176</v>
      </c>
      <c r="E158" s="177" t="s">
        <v>2987</v>
      </c>
      <c r="F158" s="178" t="s">
        <v>2988</v>
      </c>
      <c r="G158" s="179" t="s">
        <v>210</v>
      </c>
      <c r="H158" s="180">
        <v>7.7999999999999998</v>
      </c>
      <c r="I158" s="181"/>
      <c r="J158" s="182">
        <f>ROUND(I158*H158,2)</f>
        <v>0</v>
      </c>
      <c r="K158" s="178" t="s">
        <v>3</v>
      </c>
      <c r="L158" s="41"/>
      <c r="M158" s="183" t="s">
        <v>3</v>
      </c>
      <c r="N158" s="184" t="s">
        <v>43</v>
      </c>
      <c r="O158" s="74"/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187" t="s">
        <v>111</v>
      </c>
      <c r="AT158" s="187" t="s">
        <v>176</v>
      </c>
      <c r="AU158" s="187" t="s">
        <v>81</v>
      </c>
      <c r="AY158" s="21" t="s">
        <v>174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21" t="s">
        <v>79</v>
      </c>
      <c r="BK158" s="188">
        <f>ROUND(I158*H158,2)</f>
        <v>0</v>
      </c>
      <c r="BL158" s="21" t="s">
        <v>111</v>
      </c>
      <c r="BM158" s="187" t="s">
        <v>2989</v>
      </c>
    </row>
    <row r="159" s="2" customFormat="1">
      <c r="A159" s="40"/>
      <c r="B159" s="175"/>
      <c r="C159" s="176" t="s">
        <v>669</v>
      </c>
      <c r="D159" s="176" t="s">
        <v>176</v>
      </c>
      <c r="E159" s="177" t="s">
        <v>2990</v>
      </c>
      <c r="F159" s="178" t="s">
        <v>2991</v>
      </c>
      <c r="G159" s="179" t="s">
        <v>210</v>
      </c>
      <c r="H159" s="180">
        <v>10.6</v>
      </c>
      <c r="I159" s="181"/>
      <c r="J159" s="182">
        <f>ROUND(I159*H159,2)</f>
        <v>0</v>
      </c>
      <c r="K159" s="178" t="s">
        <v>3</v>
      </c>
      <c r="L159" s="41"/>
      <c r="M159" s="183" t="s">
        <v>3</v>
      </c>
      <c r="N159" s="184" t="s">
        <v>43</v>
      </c>
      <c r="O159" s="74"/>
      <c r="P159" s="185">
        <f>O159*H159</f>
        <v>0</v>
      </c>
      <c r="Q159" s="185">
        <v>0</v>
      </c>
      <c r="R159" s="185">
        <f>Q159*H159</f>
        <v>0</v>
      </c>
      <c r="S159" s="185">
        <v>0</v>
      </c>
      <c r="T159" s="18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187" t="s">
        <v>111</v>
      </c>
      <c r="AT159" s="187" t="s">
        <v>176</v>
      </c>
      <c r="AU159" s="187" t="s">
        <v>81</v>
      </c>
      <c r="AY159" s="21" t="s">
        <v>174</v>
      </c>
      <c r="BE159" s="188">
        <f>IF(N159="základní",J159,0)</f>
        <v>0</v>
      </c>
      <c r="BF159" s="188">
        <f>IF(N159="snížená",J159,0)</f>
        <v>0</v>
      </c>
      <c r="BG159" s="188">
        <f>IF(N159="zákl. přenesená",J159,0)</f>
        <v>0</v>
      </c>
      <c r="BH159" s="188">
        <f>IF(N159="sníž. přenesená",J159,0)</f>
        <v>0</v>
      </c>
      <c r="BI159" s="188">
        <f>IF(N159="nulová",J159,0)</f>
        <v>0</v>
      </c>
      <c r="BJ159" s="21" t="s">
        <v>79</v>
      </c>
      <c r="BK159" s="188">
        <f>ROUND(I159*H159,2)</f>
        <v>0</v>
      </c>
      <c r="BL159" s="21" t="s">
        <v>111</v>
      </c>
      <c r="BM159" s="187" t="s">
        <v>2992</v>
      </c>
    </row>
    <row r="160" s="2" customFormat="1" ht="16.5" customHeight="1">
      <c r="A160" s="40"/>
      <c r="B160" s="175"/>
      <c r="C160" s="176" t="s">
        <v>674</v>
      </c>
      <c r="D160" s="176" t="s">
        <v>176</v>
      </c>
      <c r="E160" s="177" t="s">
        <v>2993</v>
      </c>
      <c r="F160" s="178" t="s">
        <v>2994</v>
      </c>
      <c r="G160" s="179" t="s">
        <v>210</v>
      </c>
      <c r="H160" s="180">
        <v>5.9000000000000004</v>
      </c>
      <c r="I160" s="181"/>
      <c r="J160" s="182">
        <f>ROUND(I160*H160,2)</f>
        <v>0</v>
      </c>
      <c r="K160" s="178" t="s">
        <v>3</v>
      </c>
      <c r="L160" s="41"/>
      <c r="M160" s="183" t="s">
        <v>3</v>
      </c>
      <c r="N160" s="184" t="s">
        <v>43</v>
      </c>
      <c r="O160" s="74"/>
      <c r="P160" s="185">
        <f>O160*H160</f>
        <v>0</v>
      </c>
      <c r="Q160" s="185">
        <v>0</v>
      </c>
      <c r="R160" s="185">
        <f>Q160*H160</f>
        <v>0</v>
      </c>
      <c r="S160" s="185">
        <v>0</v>
      </c>
      <c r="T160" s="18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187" t="s">
        <v>111</v>
      </c>
      <c r="AT160" s="187" t="s">
        <v>176</v>
      </c>
      <c r="AU160" s="187" t="s">
        <v>81</v>
      </c>
      <c r="AY160" s="21" t="s">
        <v>174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21" t="s">
        <v>79</v>
      </c>
      <c r="BK160" s="188">
        <f>ROUND(I160*H160,2)</f>
        <v>0</v>
      </c>
      <c r="BL160" s="21" t="s">
        <v>111</v>
      </c>
      <c r="BM160" s="187" t="s">
        <v>2995</v>
      </c>
    </row>
    <row r="161" s="2" customFormat="1" ht="16.5" customHeight="1">
      <c r="A161" s="40"/>
      <c r="B161" s="175"/>
      <c r="C161" s="176" t="s">
        <v>678</v>
      </c>
      <c r="D161" s="176" t="s">
        <v>176</v>
      </c>
      <c r="E161" s="177" t="s">
        <v>2996</v>
      </c>
      <c r="F161" s="178" t="s">
        <v>2997</v>
      </c>
      <c r="G161" s="179" t="s">
        <v>2857</v>
      </c>
      <c r="H161" s="180">
        <v>1</v>
      </c>
      <c r="I161" s="181"/>
      <c r="J161" s="182">
        <f>ROUND(I161*H161,2)</f>
        <v>0</v>
      </c>
      <c r="K161" s="178" t="s">
        <v>3</v>
      </c>
      <c r="L161" s="41"/>
      <c r="M161" s="183" t="s">
        <v>3</v>
      </c>
      <c r="N161" s="184" t="s">
        <v>43</v>
      </c>
      <c r="O161" s="74"/>
      <c r="P161" s="185">
        <f>O161*H161</f>
        <v>0</v>
      </c>
      <c r="Q161" s="185">
        <v>0</v>
      </c>
      <c r="R161" s="185">
        <f>Q161*H161</f>
        <v>0</v>
      </c>
      <c r="S161" s="185">
        <v>0</v>
      </c>
      <c r="T161" s="18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187" t="s">
        <v>111</v>
      </c>
      <c r="AT161" s="187" t="s">
        <v>176</v>
      </c>
      <c r="AU161" s="187" t="s">
        <v>81</v>
      </c>
      <c r="AY161" s="21" t="s">
        <v>174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21" t="s">
        <v>79</v>
      </c>
      <c r="BK161" s="188">
        <f>ROUND(I161*H161,2)</f>
        <v>0</v>
      </c>
      <c r="BL161" s="21" t="s">
        <v>111</v>
      </c>
      <c r="BM161" s="187" t="s">
        <v>2998</v>
      </c>
    </row>
    <row r="162" s="2" customFormat="1">
      <c r="A162" s="40"/>
      <c r="B162" s="41"/>
      <c r="C162" s="40"/>
      <c r="D162" s="189" t="s">
        <v>182</v>
      </c>
      <c r="E162" s="40"/>
      <c r="F162" s="190" t="s">
        <v>2999</v>
      </c>
      <c r="G162" s="40"/>
      <c r="H162" s="40"/>
      <c r="I162" s="191"/>
      <c r="J162" s="40"/>
      <c r="K162" s="40"/>
      <c r="L162" s="41"/>
      <c r="M162" s="192"/>
      <c r="N162" s="193"/>
      <c r="O162" s="74"/>
      <c r="P162" s="74"/>
      <c r="Q162" s="74"/>
      <c r="R162" s="74"/>
      <c r="S162" s="74"/>
      <c r="T162" s="75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21" t="s">
        <v>182</v>
      </c>
      <c r="AU162" s="21" t="s">
        <v>81</v>
      </c>
    </row>
    <row r="163" s="2" customFormat="1">
      <c r="A163" s="40"/>
      <c r="B163" s="175"/>
      <c r="C163" s="176" t="s">
        <v>682</v>
      </c>
      <c r="D163" s="176" t="s">
        <v>176</v>
      </c>
      <c r="E163" s="177" t="s">
        <v>3000</v>
      </c>
      <c r="F163" s="178" t="s">
        <v>2946</v>
      </c>
      <c r="G163" s="179" t="s">
        <v>2857</v>
      </c>
      <c r="H163" s="180">
        <v>1</v>
      </c>
      <c r="I163" s="181"/>
      <c r="J163" s="182">
        <f>ROUND(I163*H163,2)</f>
        <v>0</v>
      </c>
      <c r="K163" s="178" t="s">
        <v>3</v>
      </c>
      <c r="L163" s="41"/>
      <c r="M163" s="183" t="s">
        <v>3</v>
      </c>
      <c r="N163" s="184" t="s">
        <v>43</v>
      </c>
      <c r="O163" s="74"/>
      <c r="P163" s="185">
        <f>O163*H163</f>
        <v>0</v>
      </c>
      <c r="Q163" s="185">
        <v>0</v>
      </c>
      <c r="R163" s="185">
        <f>Q163*H163</f>
        <v>0</v>
      </c>
      <c r="S163" s="185">
        <v>0</v>
      </c>
      <c r="T163" s="18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187" t="s">
        <v>111</v>
      </c>
      <c r="AT163" s="187" t="s">
        <v>176</v>
      </c>
      <c r="AU163" s="187" t="s">
        <v>81</v>
      </c>
      <c r="AY163" s="21" t="s">
        <v>174</v>
      </c>
      <c r="BE163" s="188">
        <f>IF(N163="základní",J163,0)</f>
        <v>0</v>
      </c>
      <c r="BF163" s="188">
        <f>IF(N163="snížená",J163,0)</f>
        <v>0</v>
      </c>
      <c r="BG163" s="188">
        <f>IF(N163="zákl. přenesená",J163,0)</f>
        <v>0</v>
      </c>
      <c r="BH163" s="188">
        <f>IF(N163="sníž. přenesená",J163,0)</f>
        <v>0</v>
      </c>
      <c r="BI163" s="188">
        <f>IF(N163="nulová",J163,0)</f>
        <v>0</v>
      </c>
      <c r="BJ163" s="21" t="s">
        <v>79</v>
      </c>
      <c r="BK163" s="188">
        <f>ROUND(I163*H163,2)</f>
        <v>0</v>
      </c>
      <c r="BL163" s="21" t="s">
        <v>111</v>
      </c>
      <c r="BM163" s="187" t="s">
        <v>3001</v>
      </c>
    </row>
    <row r="164" s="2" customFormat="1" ht="16.5" customHeight="1">
      <c r="A164" s="40"/>
      <c r="B164" s="175"/>
      <c r="C164" s="176" t="s">
        <v>686</v>
      </c>
      <c r="D164" s="176" t="s">
        <v>176</v>
      </c>
      <c r="E164" s="177" t="s">
        <v>3002</v>
      </c>
      <c r="F164" s="178" t="s">
        <v>2949</v>
      </c>
      <c r="G164" s="179" t="s">
        <v>2857</v>
      </c>
      <c r="H164" s="180">
        <v>1</v>
      </c>
      <c r="I164" s="181"/>
      <c r="J164" s="182">
        <f>ROUND(I164*H164,2)</f>
        <v>0</v>
      </c>
      <c r="K164" s="178" t="s">
        <v>3</v>
      </c>
      <c r="L164" s="41"/>
      <c r="M164" s="183" t="s">
        <v>3</v>
      </c>
      <c r="N164" s="184" t="s">
        <v>43</v>
      </c>
      <c r="O164" s="74"/>
      <c r="P164" s="185">
        <f>O164*H164</f>
        <v>0</v>
      </c>
      <c r="Q164" s="185">
        <v>0</v>
      </c>
      <c r="R164" s="185">
        <f>Q164*H164</f>
        <v>0</v>
      </c>
      <c r="S164" s="185">
        <v>0</v>
      </c>
      <c r="T164" s="18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187" t="s">
        <v>111</v>
      </c>
      <c r="AT164" s="187" t="s">
        <v>176</v>
      </c>
      <c r="AU164" s="187" t="s">
        <v>81</v>
      </c>
      <c r="AY164" s="21" t="s">
        <v>174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21" t="s">
        <v>79</v>
      </c>
      <c r="BK164" s="188">
        <f>ROUND(I164*H164,2)</f>
        <v>0</v>
      </c>
      <c r="BL164" s="21" t="s">
        <v>111</v>
      </c>
      <c r="BM164" s="187" t="s">
        <v>3003</v>
      </c>
    </row>
    <row r="165" s="12" customFormat="1" ht="22.8" customHeight="1">
      <c r="A165" s="12"/>
      <c r="B165" s="162"/>
      <c r="C165" s="12"/>
      <c r="D165" s="163" t="s">
        <v>71</v>
      </c>
      <c r="E165" s="173" t="s">
        <v>3004</v>
      </c>
      <c r="F165" s="173" t="s">
        <v>3005</v>
      </c>
      <c r="G165" s="12"/>
      <c r="H165" s="12"/>
      <c r="I165" s="165"/>
      <c r="J165" s="174">
        <f>BK165</f>
        <v>0</v>
      </c>
      <c r="K165" s="12"/>
      <c r="L165" s="162"/>
      <c r="M165" s="167"/>
      <c r="N165" s="168"/>
      <c r="O165" s="168"/>
      <c r="P165" s="169">
        <f>SUM(P166:P169)</f>
        <v>0</v>
      </c>
      <c r="Q165" s="168"/>
      <c r="R165" s="169">
        <f>SUM(R166:R169)</f>
        <v>0</v>
      </c>
      <c r="S165" s="168"/>
      <c r="T165" s="170">
        <f>SUM(T166:T169)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63" t="s">
        <v>79</v>
      </c>
      <c r="AT165" s="171" t="s">
        <v>71</v>
      </c>
      <c r="AU165" s="171" t="s">
        <v>79</v>
      </c>
      <c r="AY165" s="163" t="s">
        <v>174</v>
      </c>
      <c r="BK165" s="172">
        <f>SUM(BK166:BK169)</f>
        <v>0</v>
      </c>
    </row>
    <row r="166" s="2" customFormat="1" ht="16.5" customHeight="1">
      <c r="A166" s="40"/>
      <c r="B166" s="175"/>
      <c r="C166" s="176" t="s">
        <v>690</v>
      </c>
      <c r="D166" s="176" t="s">
        <v>176</v>
      </c>
      <c r="E166" s="177" t="s">
        <v>3006</v>
      </c>
      <c r="F166" s="178" t="s">
        <v>3007</v>
      </c>
      <c r="G166" s="179" t="s">
        <v>2857</v>
      </c>
      <c r="H166" s="180">
        <v>1</v>
      </c>
      <c r="I166" s="181"/>
      <c r="J166" s="182">
        <f>ROUND(I166*H166,2)</f>
        <v>0</v>
      </c>
      <c r="K166" s="178" t="s">
        <v>3</v>
      </c>
      <c r="L166" s="41"/>
      <c r="M166" s="183" t="s">
        <v>3</v>
      </c>
      <c r="N166" s="184" t="s">
        <v>43</v>
      </c>
      <c r="O166" s="74"/>
      <c r="P166" s="185">
        <f>O166*H166</f>
        <v>0</v>
      </c>
      <c r="Q166" s="185">
        <v>0</v>
      </c>
      <c r="R166" s="185">
        <f>Q166*H166</f>
        <v>0</v>
      </c>
      <c r="S166" s="185">
        <v>0</v>
      </c>
      <c r="T166" s="18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187" t="s">
        <v>111</v>
      </c>
      <c r="AT166" s="187" t="s">
        <v>176</v>
      </c>
      <c r="AU166" s="187" t="s">
        <v>81</v>
      </c>
      <c r="AY166" s="21" t="s">
        <v>174</v>
      </c>
      <c r="BE166" s="188">
        <f>IF(N166="základní",J166,0)</f>
        <v>0</v>
      </c>
      <c r="BF166" s="188">
        <f>IF(N166="snížená",J166,0)</f>
        <v>0</v>
      </c>
      <c r="BG166" s="188">
        <f>IF(N166="zákl. přenesená",J166,0)</f>
        <v>0</v>
      </c>
      <c r="BH166" s="188">
        <f>IF(N166="sníž. přenesená",J166,0)</f>
        <v>0</v>
      </c>
      <c r="BI166" s="188">
        <f>IF(N166="nulová",J166,0)</f>
        <v>0</v>
      </c>
      <c r="BJ166" s="21" t="s">
        <v>79</v>
      </c>
      <c r="BK166" s="188">
        <f>ROUND(I166*H166,2)</f>
        <v>0</v>
      </c>
      <c r="BL166" s="21" t="s">
        <v>111</v>
      </c>
      <c r="BM166" s="187" t="s">
        <v>3008</v>
      </c>
    </row>
    <row r="167" s="2" customFormat="1" ht="16.5" customHeight="1">
      <c r="A167" s="40"/>
      <c r="B167" s="175"/>
      <c r="C167" s="176" t="s">
        <v>696</v>
      </c>
      <c r="D167" s="176" t="s">
        <v>176</v>
      </c>
      <c r="E167" s="177" t="s">
        <v>3009</v>
      </c>
      <c r="F167" s="178" t="s">
        <v>3010</v>
      </c>
      <c r="G167" s="179" t="s">
        <v>2857</v>
      </c>
      <c r="H167" s="180">
        <v>1</v>
      </c>
      <c r="I167" s="181"/>
      <c r="J167" s="182">
        <f>ROUND(I167*H167,2)</f>
        <v>0</v>
      </c>
      <c r="K167" s="178" t="s">
        <v>3</v>
      </c>
      <c r="L167" s="41"/>
      <c r="M167" s="183" t="s">
        <v>3</v>
      </c>
      <c r="N167" s="184" t="s">
        <v>43</v>
      </c>
      <c r="O167" s="74"/>
      <c r="P167" s="185">
        <f>O167*H167</f>
        <v>0</v>
      </c>
      <c r="Q167" s="185">
        <v>0</v>
      </c>
      <c r="R167" s="185">
        <f>Q167*H167</f>
        <v>0</v>
      </c>
      <c r="S167" s="185">
        <v>0</v>
      </c>
      <c r="T167" s="18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187" t="s">
        <v>111</v>
      </c>
      <c r="AT167" s="187" t="s">
        <v>176</v>
      </c>
      <c r="AU167" s="187" t="s">
        <v>81</v>
      </c>
      <c r="AY167" s="21" t="s">
        <v>174</v>
      </c>
      <c r="BE167" s="188">
        <f>IF(N167="základní",J167,0)</f>
        <v>0</v>
      </c>
      <c r="BF167" s="188">
        <f>IF(N167="snížená",J167,0)</f>
        <v>0</v>
      </c>
      <c r="BG167" s="188">
        <f>IF(N167="zákl. přenesená",J167,0)</f>
        <v>0</v>
      </c>
      <c r="BH167" s="188">
        <f>IF(N167="sníž. přenesená",J167,0)</f>
        <v>0</v>
      </c>
      <c r="BI167" s="188">
        <f>IF(N167="nulová",J167,0)</f>
        <v>0</v>
      </c>
      <c r="BJ167" s="21" t="s">
        <v>79</v>
      </c>
      <c r="BK167" s="188">
        <f>ROUND(I167*H167,2)</f>
        <v>0</v>
      </c>
      <c r="BL167" s="21" t="s">
        <v>111</v>
      </c>
      <c r="BM167" s="187" t="s">
        <v>3011</v>
      </c>
    </row>
    <row r="168" s="2" customFormat="1">
      <c r="A168" s="40"/>
      <c r="B168" s="175"/>
      <c r="C168" s="176" t="s">
        <v>701</v>
      </c>
      <c r="D168" s="176" t="s">
        <v>176</v>
      </c>
      <c r="E168" s="177" t="s">
        <v>3012</v>
      </c>
      <c r="F168" s="178" t="s">
        <v>2946</v>
      </c>
      <c r="G168" s="179" t="s">
        <v>2857</v>
      </c>
      <c r="H168" s="180">
        <v>1</v>
      </c>
      <c r="I168" s="181"/>
      <c r="J168" s="182">
        <f>ROUND(I168*H168,2)</f>
        <v>0</v>
      </c>
      <c r="K168" s="178" t="s">
        <v>3</v>
      </c>
      <c r="L168" s="41"/>
      <c r="M168" s="183" t="s">
        <v>3</v>
      </c>
      <c r="N168" s="184" t="s">
        <v>43</v>
      </c>
      <c r="O168" s="74"/>
      <c r="P168" s="185">
        <f>O168*H168</f>
        <v>0</v>
      </c>
      <c r="Q168" s="185">
        <v>0</v>
      </c>
      <c r="R168" s="185">
        <f>Q168*H168</f>
        <v>0</v>
      </c>
      <c r="S168" s="185">
        <v>0</v>
      </c>
      <c r="T168" s="18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187" t="s">
        <v>111</v>
      </c>
      <c r="AT168" s="187" t="s">
        <v>176</v>
      </c>
      <c r="AU168" s="187" t="s">
        <v>81</v>
      </c>
      <c r="AY168" s="21" t="s">
        <v>174</v>
      </c>
      <c r="BE168" s="188">
        <f>IF(N168="základní",J168,0)</f>
        <v>0</v>
      </c>
      <c r="BF168" s="188">
        <f>IF(N168="snížená",J168,0)</f>
        <v>0</v>
      </c>
      <c r="BG168" s="188">
        <f>IF(N168="zákl. přenesená",J168,0)</f>
        <v>0</v>
      </c>
      <c r="BH168" s="188">
        <f>IF(N168="sníž. přenesená",J168,0)</f>
        <v>0</v>
      </c>
      <c r="BI168" s="188">
        <f>IF(N168="nulová",J168,0)</f>
        <v>0</v>
      </c>
      <c r="BJ168" s="21" t="s">
        <v>79</v>
      </c>
      <c r="BK168" s="188">
        <f>ROUND(I168*H168,2)</f>
        <v>0</v>
      </c>
      <c r="BL168" s="21" t="s">
        <v>111</v>
      </c>
      <c r="BM168" s="187" t="s">
        <v>3013</v>
      </c>
    </row>
    <row r="169" s="2" customFormat="1" ht="16.5" customHeight="1">
      <c r="A169" s="40"/>
      <c r="B169" s="175"/>
      <c r="C169" s="176" t="s">
        <v>705</v>
      </c>
      <c r="D169" s="176" t="s">
        <v>176</v>
      </c>
      <c r="E169" s="177" t="s">
        <v>3014</v>
      </c>
      <c r="F169" s="178" t="s">
        <v>2949</v>
      </c>
      <c r="G169" s="179" t="s">
        <v>2857</v>
      </c>
      <c r="H169" s="180">
        <v>1</v>
      </c>
      <c r="I169" s="181"/>
      <c r="J169" s="182">
        <f>ROUND(I169*H169,2)</f>
        <v>0</v>
      </c>
      <c r="K169" s="178" t="s">
        <v>3</v>
      </c>
      <c r="L169" s="41"/>
      <c r="M169" s="183" t="s">
        <v>3</v>
      </c>
      <c r="N169" s="184" t="s">
        <v>43</v>
      </c>
      <c r="O169" s="74"/>
      <c r="P169" s="185">
        <f>O169*H169</f>
        <v>0</v>
      </c>
      <c r="Q169" s="185">
        <v>0</v>
      </c>
      <c r="R169" s="185">
        <f>Q169*H169</f>
        <v>0</v>
      </c>
      <c r="S169" s="185">
        <v>0</v>
      </c>
      <c r="T169" s="18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187" t="s">
        <v>111</v>
      </c>
      <c r="AT169" s="187" t="s">
        <v>176</v>
      </c>
      <c r="AU169" s="187" t="s">
        <v>81</v>
      </c>
      <c r="AY169" s="21" t="s">
        <v>174</v>
      </c>
      <c r="BE169" s="188">
        <f>IF(N169="základní",J169,0)</f>
        <v>0</v>
      </c>
      <c r="BF169" s="188">
        <f>IF(N169="snížená",J169,0)</f>
        <v>0</v>
      </c>
      <c r="BG169" s="188">
        <f>IF(N169="zákl. přenesená",J169,0)</f>
        <v>0</v>
      </c>
      <c r="BH169" s="188">
        <f>IF(N169="sníž. přenesená",J169,0)</f>
        <v>0</v>
      </c>
      <c r="BI169" s="188">
        <f>IF(N169="nulová",J169,0)</f>
        <v>0</v>
      </c>
      <c r="BJ169" s="21" t="s">
        <v>79</v>
      </c>
      <c r="BK169" s="188">
        <f>ROUND(I169*H169,2)</f>
        <v>0</v>
      </c>
      <c r="BL169" s="21" t="s">
        <v>111</v>
      </c>
      <c r="BM169" s="187" t="s">
        <v>3015</v>
      </c>
    </row>
    <row r="170" s="12" customFormat="1" ht="22.8" customHeight="1">
      <c r="A170" s="12"/>
      <c r="B170" s="162"/>
      <c r="C170" s="12"/>
      <c r="D170" s="163" t="s">
        <v>71</v>
      </c>
      <c r="E170" s="173" t="s">
        <v>3016</v>
      </c>
      <c r="F170" s="173" t="s">
        <v>3017</v>
      </c>
      <c r="G170" s="12"/>
      <c r="H170" s="12"/>
      <c r="I170" s="165"/>
      <c r="J170" s="174">
        <f>BK170</f>
        <v>0</v>
      </c>
      <c r="K170" s="12"/>
      <c r="L170" s="162"/>
      <c r="M170" s="167"/>
      <c r="N170" s="168"/>
      <c r="O170" s="168"/>
      <c r="P170" s="169">
        <f>SUM(P171:P187)</f>
        <v>0</v>
      </c>
      <c r="Q170" s="168"/>
      <c r="R170" s="169">
        <f>SUM(R171:R187)</f>
        <v>0</v>
      </c>
      <c r="S170" s="168"/>
      <c r="T170" s="170">
        <f>SUM(T171:T187)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63" t="s">
        <v>79</v>
      </c>
      <c r="AT170" s="171" t="s">
        <v>71</v>
      </c>
      <c r="AU170" s="171" t="s">
        <v>79</v>
      </c>
      <c r="AY170" s="163" t="s">
        <v>174</v>
      </c>
      <c r="BK170" s="172">
        <f>SUM(BK171:BK187)</f>
        <v>0</v>
      </c>
    </row>
    <row r="171" s="2" customFormat="1">
      <c r="A171" s="40"/>
      <c r="B171" s="175"/>
      <c r="C171" s="176" t="s">
        <v>709</v>
      </c>
      <c r="D171" s="176" t="s">
        <v>176</v>
      </c>
      <c r="E171" s="177" t="s">
        <v>3018</v>
      </c>
      <c r="F171" s="178" t="s">
        <v>3019</v>
      </c>
      <c r="G171" s="179" t="s">
        <v>2857</v>
      </c>
      <c r="H171" s="180">
        <v>2</v>
      </c>
      <c r="I171" s="181"/>
      <c r="J171" s="182">
        <f>ROUND(I171*H171,2)</f>
        <v>0</v>
      </c>
      <c r="K171" s="178" t="s">
        <v>3</v>
      </c>
      <c r="L171" s="41"/>
      <c r="M171" s="183" t="s">
        <v>3</v>
      </c>
      <c r="N171" s="184" t="s">
        <v>43</v>
      </c>
      <c r="O171" s="74"/>
      <c r="P171" s="185">
        <f>O171*H171</f>
        <v>0</v>
      </c>
      <c r="Q171" s="185">
        <v>0</v>
      </c>
      <c r="R171" s="185">
        <f>Q171*H171</f>
        <v>0</v>
      </c>
      <c r="S171" s="185">
        <v>0</v>
      </c>
      <c r="T171" s="18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187" t="s">
        <v>111</v>
      </c>
      <c r="AT171" s="187" t="s">
        <v>176</v>
      </c>
      <c r="AU171" s="187" t="s">
        <v>81</v>
      </c>
      <c r="AY171" s="21" t="s">
        <v>174</v>
      </c>
      <c r="BE171" s="188">
        <f>IF(N171="základní",J171,0)</f>
        <v>0</v>
      </c>
      <c r="BF171" s="188">
        <f>IF(N171="snížená",J171,0)</f>
        <v>0</v>
      </c>
      <c r="BG171" s="188">
        <f>IF(N171="zákl. přenesená",J171,0)</f>
        <v>0</v>
      </c>
      <c r="BH171" s="188">
        <f>IF(N171="sníž. přenesená",J171,0)</f>
        <v>0</v>
      </c>
      <c r="BI171" s="188">
        <f>IF(N171="nulová",J171,0)</f>
        <v>0</v>
      </c>
      <c r="BJ171" s="21" t="s">
        <v>79</v>
      </c>
      <c r="BK171" s="188">
        <f>ROUND(I171*H171,2)</f>
        <v>0</v>
      </c>
      <c r="BL171" s="21" t="s">
        <v>111</v>
      </c>
      <c r="BM171" s="187" t="s">
        <v>3020</v>
      </c>
    </row>
    <row r="172" s="2" customFormat="1">
      <c r="A172" s="40"/>
      <c r="B172" s="41"/>
      <c r="C172" s="40"/>
      <c r="D172" s="189" t="s">
        <v>182</v>
      </c>
      <c r="E172" s="40"/>
      <c r="F172" s="190" t="s">
        <v>3021</v>
      </c>
      <c r="G172" s="40"/>
      <c r="H172" s="40"/>
      <c r="I172" s="191"/>
      <c r="J172" s="40"/>
      <c r="K172" s="40"/>
      <c r="L172" s="41"/>
      <c r="M172" s="192"/>
      <c r="N172" s="193"/>
      <c r="O172" s="74"/>
      <c r="P172" s="74"/>
      <c r="Q172" s="74"/>
      <c r="R172" s="74"/>
      <c r="S172" s="74"/>
      <c r="T172" s="75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21" t="s">
        <v>182</v>
      </c>
      <c r="AU172" s="21" t="s">
        <v>81</v>
      </c>
    </row>
    <row r="173" s="2" customFormat="1" ht="21.75" customHeight="1">
      <c r="A173" s="40"/>
      <c r="B173" s="175"/>
      <c r="C173" s="176" t="s">
        <v>713</v>
      </c>
      <c r="D173" s="176" t="s">
        <v>176</v>
      </c>
      <c r="E173" s="177" t="s">
        <v>3022</v>
      </c>
      <c r="F173" s="178" t="s">
        <v>3023</v>
      </c>
      <c r="G173" s="179" t="s">
        <v>2857</v>
      </c>
      <c r="H173" s="180">
        <v>1</v>
      </c>
      <c r="I173" s="181"/>
      <c r="J173" s="182">
        <f>ROUND(I173*H173,2)</f>
        <v>0</v>
      </c>
      <c r="K173" s="178" t="s">
        <v>3</v>
      </c>
      <c r="L173" s="41"/>
      <c r="M173" s="183" t="s">
        <v>3</v>
      </c>
      <c r="N173" s="184" t="s">
        <v>43</v>
      </c>
      <c r="O173" s="74"/>
      <c r="P173" s="185">
        <f>O173*H173</f>
        <v>0</v>
      </c>
      <c r="Q173" s="185">
        <v>0</v>
      </c>
      <c r="R173" s="185">
        <f>Q173*H173</f>
        <v>0</v>
      </c>
      <c r="S173" s="185">
        <v>0</v>
      </c>
      <c r="T173" s="18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187" t="s">
        <v>111</v>
      </c>
      <c r="AT173" s="187" t="s">
        <v>176</v>
      </c>
      <c r="AU173" s="187" t="s">
        <v>81</v>
      </c>
      <c r="AY173" s="21" t="s">
        <v>174</v>
      </c>
      <c r="BE173" s="188">
        <f>IF(N173="základní",J173,0)</f>
        <v>0</v>
      </c>
      <c r="BF173" s="188">
        <f>IF(N173="snížená",J173,0)</f>
        <v>0</v>
      </c>
      <c r="BG173" s="188">
        <f>IF(N173="zákl. přenesená",J173,0)</f>
        <v>0</v>
      </c>
      <c r="BH173" s="188">
        <f>IF(N173="sníž. přenesená",J173,0)</f>
        <v>0</v>
      </c>
      <c r="BI173" s="188">
        <f>IF(N173="nulová",J173,0)</f>
        <v>0</v>
      </c>
      <c r="BJ173" s="21" t="s">
        <v>79</v>
      </c>
      <c r="BK173" s="188">
        <f>ROUND(I173*H173,2)</f>
        <v>0</v>
      </c>
      <c r="BL173" s="21" t="s">
        <v>111</v>
      </c>
      <c r="BM173" s="187" t="s">
        <v>3024</v>
      </c>
    </row>
    <row r="174" s="2" customFormat="1" ht="16.5" customHeight="1">
      <c r="A174" s="40"/>
      <c r="B174" s="175"/>
      <c r="C174" s="176" t="s">
        <v>718</v>
      </c>
      <c r="D174" s="176" t="s">
        <v>176</v>
      </c>
      <c r="E174" s="177" t="s">
        <v>3025</v>
      </c>
      <c r="F174" s="178" t="s">
        <v>3026</v>
      </c>
      <c r="G174" s="179" t="s">
        <v>2857</v>
      </c>
      <c r="H174" s="180">
        <v>1</v>
      </c>
      <c r="I174" s="181"/>
      <c r="J174" s="182">
        <f>ROUND(I174*H174,2)</f>
        <v>0</v>
      </c>
      <c r="K174" s="178" t="s">
        <v>3</v>
      </c>
      <c r="L174" s="41"/>
      <c r="M174" s="183" t="s">
        <v>3</v>
      </c>
      <c r="N174" s="184" t="s">
        <v>43</v>
      </c>
      <c r="O174" s="74"/>
      <c r="P174" s="185">
        <f>O174*H174</f>
        <v>0</v>
      </c>
      <c r="Q174" s="185">
        <v>0</v>
      </c>
      <c r="R174" s="185">
        <f>Q174*H174</f>
        <v>0</v>
      </c>
      <c r="S174" s="185">
        <v>0</v>
      </c>
      <c r="T174" s="18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187" t="s">
        <v>111</v>
      </c>
      <c r="AT174" s="187" t="s">
        <v>176</v>
      </c>
      <c r="AU174" s="187" t="s">
        <v>81</v>
      </c>
      <c r="AY174" s="21" t="s">
        <v>174</v>
      </c>
      <c r="BE174" s="188">
        <f>IF(N174="základní",J174,0)</f>
        <v>0</v>
      </c>
      <c r="BF174" s="188">
        <f>IF(N174="snížená",J174,0)</f>
        <v>0</v>
      </c>
      <c r="BG174" s="188">
        <f>IF(N174="zákl. přenesená",J174,0)</f>
        <v>0</v>
      </c>
      <c r="BH174" s="188">
        <f>IF(N174="sníž. přenesená",J174,0)</f>
        <v>0</v>
      </c>
      <c r="BI174" s="188">
        <f>IF(N174="nulová",J174,0)</f>
        <v>0</v>
      </c>
      <c r="BJ174" s="21" t="s">
        <v>79</v>
      </c>
      <c r="BK174" s="188">
        <f>ROUND(I174*H174,2)</f>
        <v>0</v>
      </c>
      <c r="BL174" s="21" t="s">
        <v>111</v>
      </c>
      <c r="BM174" s="187" t="s">
        <v>3027</v>
      </c>
    </row>
    <row r="175" s="2" customFormat="1" ht="21.75" customHeight="1">
      <c r="A175" s="40"/>
      <c r="B175" s="175"/>
      <c r="C175" s="176" t="s">
        <v>722</v>
      </c>
      <c r="D175" s="176" t="s">
        <v>176</v>
      </c>
      <c r="E175" s="177" t="s">
        <v>3028</v>
      </c>
      <c r="F175" s="178" t="s">
        <v>3029</v>
      </c>
      <c r="G175" s="179" t="s">
        <v>2857</v>
      </c>
      <c r="H175" s="180">
        <v>2</v>
      </c>
      <c r="I175" s="181"/>
      <c r="J175" s="182">
        <f>ROUND(I175*H175,2)</f>
        <v>0</v>
      </c>
      <c r="K175" s="178" t="s">
        <v>3</v>
      </c>
      <c r="L175" s="41"/>
      <c r="M175" s="183" t="s">
        <v>3</v>
      </c>
      <c r="N175" s="184" t="s">
        <v>43</v>
      </c>
      <c r="O175" s="74"/>
      <c r="P175" s="185">
        <f>O175*H175</f>
        <v>0</v>
      </c>
      <c r="Q175" s="185">
        <v>0</v>
      </c>
      <c r="R175" s="185">
        <f>Q175*H175</f>
        <v>0</v>
      </c>
      <c r="S175" s="185">
        <v>0</v>
      </c>
      <c r="T175" s="18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187" t="s">
        <v>111</v>
      </c>
      <c r="AT175" s="187" t="s">
        <v>176</v>
      </c>
      <c r="AU175" s="187" t="s">
        <v>81</v>
      </c>
      <c r="AY175" s="21" t="s">
        <v>174</v>
      </c>
      <c r="BE175" s="188">
        <f>IF(N175="základní",J175,0)</f>
        <v>0</v>
      </c>
      <c r="BF175" s="188">
        <f>IF(N175="snížená",J175,0)</f>
        <v>0</v>
      </c>
      <c r="BG175" s="188">
        <f>IF(N175="zákl. přenesená",J175,0)</f>
        <v>0</v>
      </c>
      <c r="BH175" s="188">
        <f>IF(N175="sníž. přenesená",J175,0)</f>
        <v>0</v>
      </c>
      <c r="BI175" s="188">
        <f>IF(N175="nulová",J175,0)</f>
        <v>0</v>
      </c>
      <c r="BJ175" s="21" t="s">
        <v>79</v>
      </c>
      <c r="BK175" s="188">
        <f>ROUND(I175*H175,2)</f>
        <v>0</v>
      </c>
      <c r="BL175" s="21" t="s">
        <v>111</v>
      </c>
      <c r="BM175" s="187" t="s">
        <v>3030</v>
      </c>
    </row>
    <row r="176" s="2" customFormat="1" ht="21.75" customHeight="1">
      <c r="A176" s="40"/>
      <c r="B176" s="175"/>
      <c r="C176" s="176" t="s">
        <v>727</v>
      </c>
      <c r="D176" s="176" t="s">
        <v>176</v>
      </c>
      <c r="E176" s="177" t="s">
        <v>3031</v>
      </c>
      <c r="F176" s="178" t="s">
        <v>3032</v>
      </c>
      <c r="G176" s="179" t="s">
        <v>2857</v>
      </c>
      <c r="H176" s="180">
        <v>1</v>
      </c>
      <c r="I176" s="181"/>
      <c r="J176" s="182">
        <f>ROUND(I176*H176,2)</f>
        <v>0</v>
      </c>
      <c r="K176" s="178" t="s">
        <v>3</v>
      </c>
      <c r="L176" s="41"/>
      <c r="M176" s="183" t="s">
        <v>3</v>
      </c>
      <c r="N176" s="184" t="s">
        <v>43</v>
      </c>
      <c r="O176" s="74"/>
      <c r="P176" s="185">
        <f>O176*H176</f>
        <v>0</v>
      </c>
      <c r="Q176" s="185">
        <v>0</v>
      </c>
      <c r="R176" s="185">
        <f>Q176*H176</f>
        <v>0</v>
      </c>
      <c r="S176" s="185">
        <v>0</v>
      </c>
      <c r="T176" s="18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187" t="s">
        <v>111</v>
      </c>
      <c r="AT176" s="187" t="s">
        <v>176</v>
      </c>
      <c r="AU176" s="187" t="s">
        <v>81</v>
      </c>
      <c r="AY176" s="21" t="s">
        <v>174</v>
      </c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21" t="s">
        <v>79</v>
      </c>
      <c r="BK176" s="188">
        <f>ROUND(I176*H176,2)</f>
        <v>0</v>
      </c>
      <c r="BL176" s="21" t="s">
        <v>111</v>
      </c>
      <c r="BM176" s="187" t="s">
        <v>3033</v>
      </c>
    </row>
    <row r="177" s="2" customFormat="1">
      <c r="A177" s="40"/>
      <c r="B177" s="175"/>
      <c r="C177" s="176" t="s">
        <v>736</v>
      </c>
      <c r="D177" s="176" t="s">
        <v>176</v>
      </c>
      <c r="E177" s="177" t="s">
        <v>3034</v>
      </c>
      <c r="F177" s="178" t="s">
        <v>3035</v>
      </c>
      <c r="G177" s="179" t="s">
        <v>210</v>
      </c>
      <c r="H177" s="180">
        <v>50.399999999999999</v>
      </c>
      <c r="I177" s="181"/>
      <c r="J177" s="182">
        <f>ROUND(I177*H177,2)</f>
        <v>0</v>
      </c>
      <c r="K177" s="178" t="s">
        <v>3</v>
      </c>
      <c r="L177" s="41"/>
      <c r="M177" s="183" t="s">
        <v>3</v>
      </c>
      <c r="N177" s="184" t="s">
        <v>43</v>
      </c>
      <c r="O177" s="74"/>
      <c r="P177" s="185">
        <f>O177*H177</f>
        <v>0</v>
      </c>
      <c r="Q177" s="185">
        <v>0</v>
      </c>
      <c r="R177" s="185">
        <f>Q177*H177</f>
        <v>0</v>
      </c>
      <c r="S177" s="185">
        <v>0</v>
      </c>
      <c r="T177" s="18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187" t="s">
        <v>111</v>
      </c>
      <c r="AT177" s="187" t="s">
        <v>176</v>
      </c>
      <c r="AU177" s="187" t="s">
        <v>81</v>
      </c>
      <c r="AY177" s="21" t="s">
        <v>174</v>
      </c>
      <c r="BE177" s="188">
        <f>IF(N177="základní",J177,0)</f>
        <v>0</v>
      </c>
      <c r="BF177" s="188">
        <f>IF(N177="snížená",J177,0)</f>
        <v>0</v>
      </c>
      <c r="BG177" s="188">
        <f>IF(N177="zákl. přenesená",J177,0)</f>
        <v>0</v>
      </c>
      <c r="BH177" s="188">
        <f>IF(N177="sníž. přenesená",J177,0)</f>
        <v>0</v>
      </c>
      <c r="BI177" s="188">
        <f>IF(N177="nulová",J177,0)</f>
        <v>0</v>
      </c>
      <c r="BJ177" s="21" t="s">
        <v>79</v>
      </c>
      <c r="BK177" s="188">
        <f>ROUND(I177*H177,2)</f>
        <v>0</v>
      </c>
      <c r="BL177" s="21" t="s">
        <v>111</v>
      </c>
      <c r="BM177" s="187" t="s">
        <v>3036</v>
      </c>
    </row>
    <row r="178" s="2" customFormat="1">
      <c r="A178" s="40"/>
      <c r="B178" s="175"/>
      <c r="C178" s="176" t="s">
        <v>744</v>
      </c>
      <c r="D178" s="176" t="s">
        <v>176</v>
      </c>
      <c r="E178" s="177" t="s">
        <v>3037</v>
      </c>
      <c r="F178" s="178" t="s">
        <v>3038</v>
      </c>
      <c r="G178" s="179" t="s">
        <v>210</v>
      </c>
      <c r="H178" s="180">
        <v>60</v>
      </c>
      <c r="I178" s="181"/>
      <c r="J178" s="182">
        <f>ROUND(I178*H178,2)</f>
        <v>0</v>
      </c>
      <c r="K178" s="178" t="s">
        <v>3</v>
      </c>
      <c r="L178" s="41"/>
      <c r="M178" s="183" t="s">
        <v>3</v>
      </c>
      <c r="N178" s="184" t="s">
        <v>43</v>
      </c>
      <c r="O178" s="74"/>
      <c r="P178" s="185">
        <f>O178*H178</f>
        <v>0</v>
      </c>
      <c r="Q178" s="185">
        <v>0</v>
      </c>
      <c r="R178" s="185">
        <f>Q178*H178</f>
        <v>0</v>
      </c>
      <c r="S178" s="185">
        <v>0</v>
      </c>
      <c r="T178" s="18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187" t="s">
        <v>111</v>
      </c>
      <c r="AT178" s="187" t="s">
        <v>176</v>
      </c>
      <c r="AU178" s="187" t="s">
        <v>81</v>
      </c>
      <c r="AY178" s="21" t="s">
        <v>174</v>
      </c>
      <c r="BE178" s="188">
        <f>IF(N178="základní",J178,0)</f>
        <v>0</v>
      </c>
      <c r="BF178" s="188">
        <f>IF(N178="snížená",J178,0)</f>
        <v>0</v>
      </c>
      <c r="BG178" s="188">
        <f>IF(N178="zákl. přenesená",J178,0)</f>
        <v>0</v>
      </c>
      <c r="BH178" s="188">
        <f>IF(N178="sníž. přenesená",J178,0)</f>
        <v>0</v>
      </c>
      <c r="BI178" s="188">
        <f>IF(N178="nulová",J178,0)</f>
        <v>0</v>
      </c>
      <c r="BJ178" s="21" t="s">
        <v>79</v>
      </c>
      <c r="BK178" s="188">
        <f>ROUND(I178*H178,2)</f>
        <v>0</v>
      </c>
      <c r="BL178" s="21" t="s">
        <v>111</v>
      </c>
      <c r="BM178" s="187" t="s">
        <v>3039</v>
      </c>
    </row>
    <row r="179" s="2" customFormat="1">
      <c r="A179" s="40"/>
      <c r="B179" s="175"/>
      <c r="C179" s="176" t="s">
        <v>748</v>
      </c>
      <c r="D179" s="176" t="s">
        <v>176</v>
      </c>
      <c r="E179" s="177" t="s">
        <v>3040</v>
      </c>
      <c r="F179" s="178" t="s">
        <v>3041</v>
      </c>
      <c r="G179" s="179" t="s">
        <v>210</v>
      </c>
      <c r="H179" s="180">
        <v>60</v>
      </c>
      <c r="I179" s="181"/>
      <c r="J179" s="182">
        <f>ROUND(I179*H179,2)</f>
        <v>0</v>
      </c>
      <c r="K179" s="178" t="s">
        <v>3</v>
      </c>
      <c r="L179" s="41"/>
      <c r="M179" s="183" t="s">
        <v>3</v>
      </c>
      <c r="N179" s="184" t="s">
        <v>43</v>
      </c>
      <c r="O179" s="74"/>
      <c r="P179" s="185">
        <f>O179*H179</f>
        <v>0</v>
      </c>
      <c r="Q179" s="185">
        <v>0</v>
      </c>
      <c r="R179" s="185">
        <f>Q179*H179</f>
        <v>0</v>
      </c>
      <c r="S179" s="185">
        <v>0</v>
      </c>
      <c r="T179" s="18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187" t="s">
        <v>111</v>
      </c>
      <c r="AT179" s="187" t="s">
        <v>176</v>
      </c>
      <c r="AU179" s="187" t="s">
        <v>81</v>
      </c>
      <c r="AY179" s="21" t="s">
        <v>174</v>
      </c>
      <c r="BE179" s="188">
        <f>IF(N179="základní",J179,0)</f>
        <v>0</v>
      </c>
      <c r="BF179" s="188">
        <f>IF(N179="snížená",J179,0)</f>
        <v>0</v>
      </c>
      <c r="BG179" s="188">
        <f>IF(N179="zákl. přenesená",J179,0)</f>
        <v>0</v>
      </c>
      <c r="BH179" s="188">
        <f>IF(N179="sníž. přenesená",J179,0)</f>
        <v>0</v>
      </c>
      <c r="BI179" s="188">
        <f>IF(N179="nulová",J179,0)</f>
        <v>0</v>
      </c>
      <c r="BJ179" s="21" t="s">
        <v>79</v>
      </c>
      <c r="BK179" s="188">
        <f>ROUND(I179*H179,2)</f>
        <v>0</v>
      </c>
      <c r="BL179" s="21" t="s">
        <v>111</v>
      </c>
      <c r="BM179" s="187" t="s">
        <v>3042</v>
      </c>
    </row>
    <row r="180" s="2" customFormat="1" ht="16.5" customHeight="1">
      <c r="A180" s="40"/>
      <c r="B180" s="175"/>
      <c r="C180" s="176" t="s">
        <v>753</v>
      </c>
      <c r="D180" s="176" t="s">
        <v>176</v>
      </c>
      <c r="E180" s="177" t="s">
        <v>3043</v>
      </c>
      <c r="F180" s="178" t="s">
        <v>3044</v>
      </c>
      <c r="G180" s="179" t="s">
        <v>2857</v>
      </c>
      <c r="H180" s="180">
        <v>3</v>
      </c>
      <c r="I180" s="181"/>
      <c r="J180" s="182">
        <f>ROUND(I180*H180,2)</f>
        <v>0</v>
      </c>
      <c r="K180" s="178" t="s">
        <v>3</v>
      </c>
      <c r="L180" s="41"/>
      <c r="M180" s="183" t="s">
        <v>3</v>
      </c>
      <c r="N180" s="184" t="s">
        <v>43</v>
      </c>
      <c r="O180" s="74"/>
      <c r="P180" s="185">
        <f>O180*H180</f>
        <v>0</v>
      </c>
      <c r="Q180" s="185">
        <v>0</v>
      </c>
      <c r="R180" s="185">
        <f>Q180*H180</f>
        <v>0</v>
      </c>
      <c r="S180" s="185">
        <v>0</v>
      </c>
      <c r="T180" s="18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187" t="s">
        <v>111</v>
      </c>
      <c r="AT180" s="187" t="s">
        <v>176</v>
      </c>
      <c r="AU180" s="187" t="s">
        <v>81</v>
      </c>
      <c r="AY180" s="21" t="s">
        <v>174</v>
      </c>
      <c r="BE180" s="188">
        <f>IF(N180="základní",J180,0)</f>
        <v>0</v>
      </c>
      <c r="BF180" s="188">
        <f>IF(N180="snížená",J180,0)</f>
        <v>0</v>
      </c>
      <c r="BG180" s="188">
        <f>IF(N180="zákl. přenesená",J180,0)</f>
        <v>0</v>
      </c>
      <c r="BH180" s="188">
        <f>IF(N180="sníž. přenesená",J180,0)</f>
        <v>0</v>
      </c>
      <c r="BI180" s="188">
        <f>IF(N180="nulová",J180,0)</f>
        <v>0</v>
      </c>
      <c r="BJ180" s="21" t="s">
        <v>79</v>
      </c>
      <c r="BK180" s="188">
        <f>ROUND(I180*H180,2)</f>
        <v>0</v>
      </c>
      <c r="BL180" s="21" t="s">
        <v>111</v>
      </c>
      <c r="BM180" s="187" t="s">
        <v>3045</v>
      </c>
    </row>
    <row r="181" s="2" customFormat="1" ht="16.5" customHeight="1">
      <c r="A181" s="40"/>
      <c r="B181" s="175"/>
      <c r="C181" s="176" t="s">
        <v>757</v>
      </c>
      <c r="D181" s="176" t="s">
        <v>176</v>
      </c>
      <c r="E181" s="177" t="s">
        <v>3046</v>
      </c>
      <c r="F181" s="178" t="s">
        <v>3047</v>
      </c>
      <c r="G181" s="179" t="s">
        <v>2857</v>
      </c>
      <c r="H181" s="180">
        <v>10</v>
      </c>
      <c r="I181" s="181"/>
      <c r="J181" s="182">
        <f>ROUND(I181*H181,2)</f>
        <v>0</v>
      </c>
      <c r="K181" s="178" t="s">
        <v>3</v>
      </c>
      <c r="L181" s="41"/>
      <c r="M181" s="183" t="s">
        <v>3</v>
      </c>
      <c r="N181" s="184" t="s">
        <v>43</v>
      </c>
      <c r="O181" s="74"/>
      <c r="P181" s="185">
        <f>O181*H181</f>
        <v>0</v>
      </c>
      <c r="Q181" s="185">
        <v>0</v>
      </c>
      <c r="R181" s="185">
        <f>Q181*H181</f>
        <v>0</v>
      </c>
      <c r="S181" s="185">
        <v>0</v>
      </c>
      <c r="T181" s="18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187" t="s">
        <v>111</v>
      </c>
      <c r="AT181" s="187" t="s">
        <v>176</v>
      </c>
      <c r="AU181" s="187" t="s">
        <v>81</v>
      </c>
      <c r="AY181" s="21" t="s">
        <v>174</v>
      </c>
      <c r="BE181" s="188">
        <f>IF(N181="základní",J181,0)</f>
        <v>0</v>
      </c>
      <c r="BF181" s="188">
        <f>IF(N181="snížená",J181,0)</f>
        <v>0</v>
      </c>
      <c r="BG181" s="188">
        <f>IF(N181="zákl. přenesená",J181,0)</f>
        <v>0</v>
      </c>
      <c r="BH181" s="188">
        <f>IF(N181="sníž. přenesená",J181,0)</f>
        <v>0</v>
      </c>
      <c r="BI181" s="188">
        <f>IF(N181="nulová",J181,0)</f>
        <v>0</v>
      </c>
      <c r="BJ181" s="21" t="s">
        <v>79</v>
      </c>
      <c r="BK181" s="188">
        <f>ROUND(I181*H181,2)</f>
        <v>0</v>
      </c>
      <c r="BL181" s="21" t="s">
        <v>111</v>
      </c>
      <c r="BM181" s="187" t="s">
        <v>3048</v>
      </c>
    </row>
    <row r="182" s="2" customFormat="1" ht="16.5" customHeight="1">
      <c r="A182" s="40"/>
      <c r="B182" s="175"/>
      <c r="C182" s="176" t="s">
        <v>761</v>
      </c>
      <c r="D182" s="176" t="s">
        <v>176</v>
      </c>
      <c r="E182" s="177" t="s">
        <v>3049</v>
      </c>
      <c r="F182" s="178" t="s">
        <v>3050</v>
      </c>
      <c r="G182" s="179" t="s">
        <v>2857</v>
      </c>
      <c r="H182" s="180">
        <v>2</v>
      </c>
      <c r="I182" s="181"/>
      <c r="J182" s="182">
        <f>ROUND(I182*H182,2)</f>
        <v>0</v>
      </c>
      <c r="K182" s="178" t="s">
        <v>3</v>
      </c>
      <c r="L182" s="41"/>
      <c r="M182" s="183" t="s">
        <v>3</v>
      </c>
      <c r="N182" s="184" t="s">
        <v>43</v>
      </c>
      <c r="O182" s="74"/>
      <c r="P182" s="185">
        <f>O182*H182</f>
        <v>0</v>
      </c>
      <c r="Q182" s="185">
        <v>0</v>
      </c>
      <c r="R182" s="185">
        <f>Q182*H182</f>
        <v>0</v>
      </c>
      <c r="S182" s="185">
        <v>0</v>
      </c>
      <c r="T182" s="18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187" t="s">
        <v>111</v>
      </c>
      <c r="AT182" s="187" t="s">
        <v>176</v>
      </c>
      <c r="AU182" s="187" t="s">
        <v>81</v>
      </c>
      <c r="AY182" s="21" t="s">
        <v>174</v>
      </c>
      <c r="BE182" s="188">
        <f>IF(N182="základní",J182,0)</f>
        <v>0</v>
      </c>
      <c r="BF182" s="188">
        <f>IF(N182="snížená",J182,0)</f>
        <v>0</v>
      </c>
      <c r="BG182" s="188">
        <f>IF(N182="zákl. přenesená",J182,0)</f>
        <v>0</v>
      </c>
      <c r="BH182" s="188">
        <f>IF(N182="sníž. přenesená",J182,0)</f>
        <v>0</v>
      </c>
      <c r="BI182" s="188">
        <f>IF(N182="nulová",J182,0)</f>
        <v>0</v>
      </c>
      <c r="BJ182" s="21" t="s">
        <v>79</v>
      </c>
      <c r="BK182" s="188">
        <f>ROUND(I182*H182,2)</f>
        <v>0</v>
      </c>
      <c r="BL182" s="21" t="s">
        <v>111</v>
      </c>
      <c r="BM182" s="187" t="s">
        <v>3051</v>
      </c>
    </row>
    <row r="183" s="2" customFormat="1">
      <c r="A183" s="40"/>
      <c r="B183" s="175"/>
      <c r="C183" s="176" t="s">
        <v>766</v>
      </c>
      <c r="D183" s="176" t="s">
        <v>176</v>
      </c>
      <c r="E183" s="177" t="s">
        <v>3052</v>
      </c>
      <c r="F183" s="178" t="s">
        <v>3053</v>
      </c>
      <c r="G183" s="179" t="s">
        <v>210</v>
      </c>
      <c r="H183" s="180">
        <v>14.4</v>
      </c>
      <c r="I183" s="181"/>
      <c r="J183" s="182">
        <f>ROUND(I183*H183,2)</f>
        <v>0</v>
      </c>
      <c r="K183" s="178" t="s">
        <v>3</v>
      </c>
      <c r="L183" s="41"/>
      <c r="M183" s="183" t="s">
        <v>3</v>
      </c>
      <c r="N183" s="184" t="s">
        <v>43</v>
      </c>
      <c r="O183" s="74"/>
      <c r="P183" s="185">
        <f>O183*H183</f>
        <v>0</v>
      </c>
      <c r="Q183" s="185">
        <v>0</v>
      </c>
      <c r="R183" s="185">
        <f>Q183*H183</f>
        <v>0</v>
      </c>
      <c r="S183" s="185">
        <v>0</v>
      </c>
      <c r="T183" s="18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187" t="s">
        <v>111</v>
      </c>
      <c r="AT183" s="187" t="s">
        <v>176</v>
      </c>
      <c r="AU183" s="187" t="s">
        <v>81</v>
      </c>
      <c r="AY183" s="21" t="s">
        <v>174</v>
      </c>
      <c r="BE183" s="188">
        <f>IF(N183="základní",J183,0)</f>
        <v>0</v>
      </c>
      <c r="BF183" s="188">
        <f>IF(N183="snížená",J183,0)</f>
        <v>0</v>
      </c>
      <c r="BG183" s="188">
        <f>IF(N183="zákl. přenesená",J183,0)</f>
        <v>0</v>
      </c>
      <c r="BH183" s="188">
        <f>IF(N183="sníž. přenesená",J183,0)</f>
        <v>0</v>
      </c>
      <c r="BI183" s="188">
        <f>IF(N183="nulová",J183,0)</f>
        <v>0</v>
      </c>
      <c r="BJ183" s="21" t="s">
        <v>79</v>
      </c>
      <c r="BK183" s="188">
        <f>ROUND(I183*H183,2)</f>
        <v>0</v>
      </c>
      <c r="BL183" s="21" t="s">
        <v>111</v>
      </c>
      <c r="BM183" s="187" t="s">
        <v>3054</v>
      </c>
    </row>
    <row r="184" s="2" customFormat="1">
      <c r="A184" s="40"/>
      <c r="B184" s="175"/>
      <c r="C184" s="176" t="s">
        <v>770</v>
      </c>
      <c r="D184" s="176" t="s">
        <v>176</v>
      </c>
      <c r="E184" s="177" t="s">
        <v>3055</v>
      </c>
      <c r="F184" s="178" t="s">
        <v>3056</v>
      </c>
      <c r="G184" s="179" t="s">
        <v>210</v>
      </c>
      <c r="H184" s="180">
        <v>40</v>
      </c>
      <c r="I184" s="181"/>
      <c r="J184" s="182">
        <f>ROUND(I184*H184,2)</f>
        <v>0</v>
      </c>
      <c r="K184" s="178" t="s">
        <v>3</v>
      </c>
      <c r="L184" s="41"/>
      <c r="M184" s="183" t="s">
        <v>3</v>
      </c>
      <c r="N184" s="184" t="s">
        <v>43</v>
      </c>
      <c r="O184" s="74"/>
      <c r="P184" s="185">
        <f>O184*H184</f>
        <v>0</v>
      </c>
      <c r="Q184" s="185">
        <v>0</v>
      </c>
      <c r="R184" s="185">
        <f>Q184*H184</f>
        <v>0</v>
      </c>
      <c r="S184" s="185">
        <v>0</v>
      </c>
      <c r="T184" s="18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187" t="s">
        <v>111</v>
      </c>
      <c r="AT184" s="187" t="s">
        <v>176</v>
      </c>
      <c r="AU184" s="187" t="s">
        <v>81</v>
      </c>
      <c r="AY184" s="21" t="s">
        <v>174</v>
      </c>
      <c r="BE184" s="188">
        <f>IF(N184="základní",J184,0)</f>
        <v>0</v>
      </c>
      <c r="BF184" s="188">
        <f>IF(N184="snížená",J184,0)</f>
        <v>0</v>
      </c>
      <c r="BG184" s="188">
        <f>IF(N184="zákl. přenesená",J184,0)</f>
        <v>0</v>
      </c>
      <c r="BH184" s="188">
        <f>IF(N184="sníž. přenesená",J184,0)</f>
        <v>0</v>
      </c>
      <c r="BI184" s="188">
        <f>IF(N184="nulová",J184,0)</f>
        <v>0</v>
      </c>
      <c r="BJ184" s="21" t="s">
        <v>79</v>
      </c>
      <c r="BK184" s="188">
        <f>ROUND(I184*H184,2)</f>
        <v>0</v>
      </c>
      <c r="BL184" s="21" t="s">
        <v>111</v>
      </c>
      <c r="BM184" s="187" t="s">
        <v>3057</v>
      </c>
    </row>
    <row r="185" s="2" customFormat="1" ht="16.5" customHeight="1">
      <c r="A185" s="40"/>
      <c r="B185" s="175"/>
      <c r="C185" s="176" t="s">
        <v>776</v>
      </c>
      <c r="D185" s="176" t="s">
        <v>176</v>
      </c>
      <c r="E185" s="177" t="s">
        <v>3058</v>
      </c>
      <c r="F185" s="178" t="s">
        <v>3059</v>
      </c>
      <c r="G185" s="179" t="s">
        <v>2857</v>
      </c>
      <c r="H185" s="180">
        <v>3</v>
      </c>
      <c r="I185" s="181"/>
      <c r="J185" s="182">
        <f>ROUND(I185*H185,2)</f>
        <v>0</v>
      </c>
      <c r="K185" s="178" t="s">
        <v>3</v>
      </c>
      <c r="L185" s="41"/>
      <c r="M185" s="183" t="s">
        <v>3</v>
      </c>
      <c r="N185" s="184" t="s">
        <v>43</v>
      </c>
      <c r="O185" s="74"/>
      <c r="P185" s="185">
        <f>O185*H185</f>
        <v>0</v>
      </c>
      <c r="Q185" s="185">
        <v>0</v>
      </c>
      <c r="R185" s="185">
        <f>Q185*H185</f>
        <v>0</v>
      </c>
      <c r="S185" s="185">
        <v>0</v>
      </c>
      <c r="T185" s="18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187" t="s">
        <v>111</v>
      </c>
      <c r="AT185" s="187" t="s">
        <v>176</v>
      </c>
      <c r="AU185" s="187" t="s">
        <v>81</v>
      </c>
      <c r="AY185" s="21" t="s">
        <v>174</v>
      </c>
      <c r="BE185" s="188">
        <f>IF(N185="základní",J185,0)</f>
        <v>0</v>
      </c>
      <c r="BF185" s="188">
        <f>IF(N185="snížená",J185,0)</f>
        <v>0</v>
      </c>
      <c r="BG185" s="188">
        <f>IF(N185="zákl. přenesená",J185,0)</f>
        <v>0</v>
      </c>
      <c r="BH185" s="188">
        <f>IF(N185="sníž. přenesená",J185,0)</f>
        <v>0</v>
      </c>
      <c r="BI185" s="188">
        <f>IF(N185="nulová",J185,0)</f>
        <v>0</v>
      </c>
      <c r="BJ185" s="21" t="s">
        <v>79</v>
      </c>
      <c r="BK185" s="188">
        <f>ROUND(I185*H185,2)</f>
        <v>0</v>
      </c>
      <c r="BL185" s="21" t="s">
        <v>111</v>
      </c>
      <c r="BM185" s="187" t="s">
        <v>3060</v>
      </c>
    </row>
    <row r="186" s="2" customFormat="1" ht="16.5" customHeight="1">
      <c r="A186" s="40"/>
      <c r="B186" s="175"/>
      <c r="C186" s="176" t="s">
        <v>781</v>
      </c>
      <c r="D186" s="176" t="s">
        <v>176</v>
      </c>
      <c r="E186" s="177" t="s">
        <v>3061</v>
      </c>
      <c r="F186" s="178" t="s">
        <v>3062</v>
      </c>
      <c r="G186" s="179" t="s">
        <v>2857</v>
      </c>
      <c r="H186" s="180">
        <v>1</v>
      </c>
      <c r="I186" s="181"/>
      <c r="J186" s="182">
        <f>ROUND(I186*H186,2)</f>
        <v>0</v>
      </c>
      <c r="K186" s="178" t="s">
        <v>3</v>
      </c>
      <c r="L186" s="41"/>
      <c r="M186" s="183" t="s">
        <v>3</v>
      </c>
      <c r="N186" s="184" t="s">
        <v>43</v>
      </c>
      <c r="O186" s="74"/>
      <c r="P186" s="185">
        <f>O186*H186</f>
        <v>0</v>
      </c>
      <c r="Q186" s="185">
        <v>0</v>
      </c>
      <c r="R186" s="185">
        <f>Q186*H186</f>
        <v>0</v>
      </c>
      <c r="S186" s="185">
        <v>0</v>
      </c>
      <c r="T186" s="18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187" t="s">
        <v>111</v>
      </c>
      <c r="AT186" s="187" t="s">
        <v>176</v>
      </c>
      <c r="AU186" s="187" t="s">
        <v>81</v>
      </c>
      <c r="AY186" s="21" t="s">
        <v>174</v>
      </c>
      <c r="BE186" s="188">
        <f>IF(N186="základní",J186,0)</f>
        <v>0</v>
      </c>
      <c r="BF186" s="188">
        <f>IF(N186="snížená",J186,0)</f>
        <v>0</v>
      </c>
      <c r="BG186" s="188">
        <f>IF(N186="zákl. přenesená",J186,0)</f>
        <v>0</v>
      </c>
      <c r="BH186" s="188">
        <f>IF(N186="sníž. přenesená",J186,0)</f>
        <v>0</v>
      </c>
      <c r="BI186" s="188">
        <f>IF(N186="nulová",J186,0)</f>
        <v>0</v>
      </c>
      <c r="BJ186" s="21" t="s">
        <v>79</v>
      </c>
      <c r="BK186" s="188">
        <f>ROUND(I186*H186,2)</f>
        <v>0</v>
      </c>
      <c r="BL186" s="21" t="s">
        <v>111</v>
      </c>
      <c r="BM186" s="187" t="s">
        <v>3063</v>
      </c>
    </row>
    <row r="187" s="2" customFormat="1" ht="21.75" customHeight="1">
      <c r="A187" s="40"/>
      <c r="B187" s="175"/>
      <c r="C187" s="176" t="s">
        <v>786</v>
      </c>
      <c r="D187" s="176" t="s">
        <v>176</v>
      </c>
      <c r="E187" s="177" t="s">
        <v>3064</v>
      </c>
      <c r="F187" s="178" t="s">
        <v>3065</v>
      </c>
      <c r="G187" s="179" t="s">
        <v>210</v>
      </c>
      <c r="H187" s="180">
        <v>3.6000000000000001</v>
      </c>
      <c r="I187" s="181"/>
      <c r="J187" s="182">
        <f>ROUND(I187*H187,2)</f>
        <v>0</v>
      </c>
      <c r="K187" s="178" t="s">
        <v>3</v>
      </c>
      <c r="L187" s="41"/>
      <c r="M187" s="183" t="s">
        <v>3</v>
      </c>
      <c r="N187" s="184" t="s">
        <v>43</v>
      </c>
      <c r="O187" s="74"/>
      <c r="P187" s="185">
        <f>O187*H187</f>
        <v>0</v>
      </c>
      <c r="Q187" s="185">
        <v>0</v>
      </c>
      <c r="R187" s="185">
        <f>Q187*H187</f>
        <v>0</v>
      </c>
      <c r="S187" s="185">
        <v>0</v>
      </c>
      <c r="T187" s="18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187" t="s">
        <v>111</v>
      </c>
      <c r="AT187" s="187" t="s">
        <v>176</v>
      </c>
      <c r="AU187" s="187" t="s">
        <v>81</v>
      </c>
      <c r="AY187" s="21" t="s">
        <v>174</v>
      </c>
      <c r="BE187" s="188">
        <f>IF(N187="základní",J187,0)</f>
        <v>0</v>
      </c>
      <c r="BF187" s="188">
        <f>IF(N187="snížená",J187,0)</f>
        <v>0</v>
      </c>
      <c r="BG187" s="188">
        <f>IF(N187="zákl. přenesená",J187,0)</f>
        <v>0</v>
      </c>
      <c r="BH187" s="188">
        <f>IF(N187="sníž. přenesená",J187,0)</f>
        <v>0</v>
      </c>
      <c r="BI187" s="188">
        <f>IF(N187="nulová",J187,0)</f>
        <v>0</v>
      </c>
      <c r="BJ187" s="21" t="s">
        <v>79</v>
      </c>
      <c r="BK187" s="188">
        <f>ROUND(I187*H187,2)</f>
        <v>0</v>
      </c>
      <c r="BL187" s="21" t="s">
        <v>111</v>
      </c>
      <c r="BM187" s="187" t="s">
        <v>3066</v>
      </c>
    </row>
    <row r="188" s="12" customFormat="1" ht="22.8" customHeight="1">
      <c r="A188" s="12"/>
      <c r="B188" s="162"/>
      <c r="C188" s="12"/>
      <c r="D188" s="163" t="s">
        <v>71</v>
      </c>
      <c r="E188" s="173" t="s">
        <v>3067</v>
      </c>
      <c r="F188" s="173" t="s">
        <v>3068</v>
      </c>
      <c r="G188" s="12"/>
      <c r="H188" s="12"/>
      <c r="I188" s="165"/>
      <c r="J188" s="174">
        <f>BK188</f>
        <v>0</v>
      </c>
      <c r="K188" s="12"/>
      <c r="L188" s="162"/>
      <c r="M188" s="167"/>
      <c r="N188" s="168"/>
      <c r="O188" s="168"/>
      <c r="P188" s="169">
        <f>SUM(P189:P200)</f>
        <v>0</v>
      </c>
      <c r="Q188" s="168"/>
      <c r="R188" s="169">
        <f>SUM(R189:R200)</f>
        <v>0</v>
      </c>
      <c r="S188" s="168"/>
      <c r="T188" s="170">
        <f>SUM(T189:T200)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63" t="s">
        <v>79</v>
      </c>
      <c r="AT188" s="171" t="s">
        <v>71</v>
      </c>
      <c r="AU188" s="171" t="s">
        <v>79</v>
      </c>
      <c r="AY188" s="163" t="s">
        <v>174</v>
      </c>
      <c r="BK188" s="172">
        <f>SUM(BK189:BK200)</f>
        <v>0</v>
      </c>
    </row>
    <row r="189" s="2" customFormat="1">
      <c r="A189" s="40"/>
      <c r="B189" s="175"/>
      <c r="C189" s="176" t="s">
        <v>790</v>
      </c>
      <c r="D189" s="176" t="s">
        <v>176</v>
      </c>
      <c r="E189" s="177" t="s">
        <v>3069</v>
      </c>
      <c r="F189" s="178" t="s">
        <v>3070</v>
      </c>
      <c r="G189" s="179" t="s">
        <v>2857</v>
      </c>
      <c r="H189" s="180">
        <v>1</v>
      </c>
      <c r="I189" s="181"/>
      <c r="J189" s="182">
        <f>ROUND(I189*H189,2)</f>
        <v>0</v>
      </c>
      <c r="K189" s="178" t="s">
        <v>3</v>
      </c>
      <c r="L189" s="41"/>
      <c r="M189" s="183" t="s">
        <v>3</v>
      </c>
      <c r="N189" s="184" t="s">
        <v>43</v>
      </c>
      <c r="O189" s="74"/>
      <c r="P189" s="185">
        <f>O189*H189</f>
        <v>0</v>
      </c>
      <c r="Q189" s="185">
        <v>0</v>
      </c>
      <c r="R189" s="185">
        <f>Q189*H189</f>
        <v>0</v>
      </c>
      <c r="S189" s="185">
        <v>0</v>
      </c>
      <c r="T189" s="18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187" t="s">
        <v>111</v>
      </c>
      <c r="AT189" s="187" t="s">
        <v>176</v>
      </c>
      <c r="AU189" s="187" t="s">
        <v>81</v>
      </c>
      <c r="AY189" s="21" t="s">
        <v>174</v>
      </c>
      <c r="BE189" s="188">
        <f>IF(N189="základní",J189,0)</f>
        <v>0</v>
      </c>
      <c r="BF189" s="188">
        <f>IF(N189="snížená",J189,0)</f>
        <v>0</v>
      </c>
      <c r="BG189" s="188">
        <f>IF(N189="zákl. přenesená",J189,0)</f>
        <v>0</v>
      </c>
      <c r="BH189" s="188">
        <f>IF(N189="sníž. přenesená",J189,0)</f>
        <v>0</v>
      </c>
      <c r="BI189" s="188">
        <f>IF(N189="nulová",J189,0)</f>
        <v>0</v>
      </c>
      <c r="BJ189" s="21" t="s">
        <v>79</v>
      </c>
      <c r="BK189" s="188">
        <f>ROUND(I189*H189,2)</f>
        <v>0</v>
      </c>
      <c r="BL189" s="21" t="s">
        <v>111</v>
      </c>
      <c r="BM189" s="187" t="s">
        <v>3071</v>
      </c>
    </row>
    <row r="190" s="2" customFormat="1" ht="16.5" customHeight="1">
      <c r="A190" s="40"/>
      <c r="B190" s="175"/>
      <c r="C190" s="176" t="s">
        <v>794</v>
      </c>
      <c r="D190" s="176" t="s">
        <v>176</v>
      </c>
      <c r="E190" s="177" t="s">
        <v>3072</v>
      </c>
      <c r="F190" s="178" t="s">
        <v>3073</v>
      </c>
      <c r="G190" s="179" t="s">
        <v>2857</v>
      </c>
      <c r="H190" s="180">
        <v>1</v>
      </c>
      <c r="I190" s="181"/>
      <c r="J190" s="182">
        <f>ROUND(I190*H190,2)</f>
        <v>0</v>
      </c>
      <c r="K190" s="178" t="s">
        <v>3</v>
      </c>
      <c r="L190" s="41"/>
      <c r="M190" s="183" t="s">
        <v>3</v>
      </c>
      <c r="N190" s="184" t="s">
        <v>43</v>
      </c>
      <c r="O190" s="74"/>
      <c r="P190" s="185">
        <f>O190*H190</f>
        <v>0</v>
      </c>
      <c r="Q190" s="185">
        <v>0</v>
      </c>
      <c r="R190" s="185">
        <f>Q190*H190</f>
        <v>0</v>
      </c>
      <c r="S190" s="185">
        <v>0</v>
      </c>
      <c r="T190" s="18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187" t="s">
        <v>111</v>
      </c>
      <c r="AT190" s="187" t="s">
        <v>176</v>
      </c>
      <c r="AU190" s="187" t="s">
        <v>81</v>
      </c>
      <c r="AY190" s="21" t="s">
        <v>174</v>
      </c>
      <c r="BE190" s="188">
        <f>IF(N190="základní",J190,0)</f>
        <v>0</v>
      </c>
      <c r="BF190" s="188">
        <f>IF(N190="snížená",J190,0)</f>
        <v>0</v>
      </c>
      <c r="BG190" s="188">
        <f>IF(N190="zákl. přenesená",J190,0)</f>
        <v>0</v>
      </c>
      <c r="BH190" s="188">
        <f>IF(N190="sníž. přenesená",J190,0)</f>
        <v>0</v>
      </c>
      <c r="BI190" s="188">
        <f>IF(N190="nulová",J190,0)</f>
        <v>0</v>
      </c>
      <c r="BJ190" s="21" t="s">
        <v>79</v>
      </c>
      <c r="BK190" s="188">
        <f>ROUND(I190*H190,2)</f>
        <v>0</v>
      </c>
      <c r="BL190" s="21" t="s">
        <v>111</v>
      </c>
      <c r="BM190" s="187" t="s">
        <v>3074</v>
      </c>
    </row>
    <row r="191" s="2" customFormat="1" ht="16.5" customHeight="1">
      <c r="A191" s="40"/>
      <c r="B191" s="175"/>
      <c r="C191" s="176" t="s">
        <v>798</v>
      </c>
      <c r="D191" s="176" t="s">
        <v>176</v>
      </c>
      <c r="E191" s="177" t="s">
        <v>3075</v>
      </c>
      <c r="F191" s="178" t="s">
        <v>3076</v>
      </c>
      <c r="G191" s="179" t="s">
        <v>2857</v>
      </c>
      <c r="H191" s="180">
        <v>1</v>
      </c>
      <c r="I191" s="181"/>
      <c r="J191" s="182">
        <f>ROUND(I191*H191,2)</f>
        <v>0</v>
      </c>
      <c r="K191" s="178" t="s">
        <v>3</v>
      </c>
      <c r="L191" s="41"/>
      <c r="M191" s="183" t="s">
        <v>3</v>
      </c>
      <c r="N191" s="184" t="s">
        <v>43</v>
      </c>
      <c r="O191" s="74"/>
      <c r="P191" s="185">
        <f>O191*H191</f>
        <v>0</v>
      </c>
      <c r="Q191" s="185">
        <v>0</v>
      </c>
      <c r="R191" s="185">
        <f>Q191*H191</f>
        <v>0</v>
      </c>
      <c r="S191" s="185">
        <v>0</v>
      </c>
      <c r="T191" s="18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187" t="s">
        <v>111</v>
      </c>
      <c r="AT191" s="187" t="s">
        <v>176</v>
      </c>
      <c r="AU191" s="187" t="s">
        <v>81</v>
      </c>
      <c r="AY191" s="21" t="s">
        <v>174</v>
      </c>
      <c r="BE191" s="188">
        <f>IF(N191="základní",J191,0)</f>
        <v>0</v>
      </c>
      <c r="BF191" s="188">
        <f>IF(N191="snížená",J191,0)</f>
        <v>0</v>
      </c>
      <c r="BG191" s="188">
        <f>IF(N191="zákl. přenesená",J191,0)</f>
        <v>0</v>
      </c>
      <c r="BH191" s="188">
        <f>IF(N191="sníž. přenesená",J191,0)</f>
        <v>0</v>
      </c>
      <c r="BI191" s="188">
        <f>IF(N191="nulová",J191,0)</f>
        <v>0</v>
      </c>
      <c r="BJ191" s="21" t="s">
        <v>79</v>
      </c>
      <c r="BK191" s="188">
        <f>ROUND(I191*H191,2)</f>
        <v>0</v>
      </c>
      <c r="BL191" s="21" t="s">
        <v>111</v>
      </c>
      <c r="BM191" s="187" t="s">
        <v>3077</v>
      </c>
    </row>
    <row r="192" s="2" customFormat="1" ht="16.5" customHeight="1">
      <c r="A192" s="40"/>
      <c r="B192" s="175"/>
      <c r="C192" s="176" t="s">
        <v>802</v>
      </c>
      <c r="D192" s="176" t="s">
        <v>176</v>
      </c>
      <c r="E192" s="177" t="s">
        <v>3078</v>
      </c>
      <c r="F192" s="178" t="s">
        <v>3079</v>
      </c>
      <c r="G192" s="179" t="s">
        <v>210</v>
      </c>
      <c r="H192" s="180">
        <v>5.5</v>
      </c>
      <c r="I192" s="181"/>
      <c r="J192" s="182">
        <f>ROUND(I192*H192,2)</f>
        <v>0</v>
      </c>
      <c r="K192" s="178" t="s">
        <v>3</v>
      </c>
      <c r="L192" s="41"/>
      <c r="M192" s="183" t="s">
        <v>3</v>
      </c>
      <c r="N192" s="184" t="s">
        <v>43</v>
      </c>
      <c r="O192" s="74"/>
      <c r="P192" s="185">
        <f>O192*H192</f>
        <v>0</v>
      </c>
      <c r="Q192" s="185">
        <v>0</v>
      </c>
      <c r="R192" s="185">
        <f>Q192*H192</f>
        <v>0</v>
      </c>
      <c r="S192" s="185">
        <v>0</v>
      </c>
      <c r="T192" s="18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187" t="s">
        <v>111</v>
      </c>
      <c r="AT192" s="187" t="s">
        <v>176</v>
      </c>
      <c r="AU192" s="187" t="s">
        <v>81</v>
      </c>
      <c r="AY192" s="21" t="s">
        <v>174</v>
      </c>
      <c r="BE192" s="188">
        <f>IF(N192="základní",J192,0)</f>
        <v>0</v>
      </c>
      <c r="BF192" s="188">
        <f>IF(N192="snížená",J192,0)</f>
        <v>0</v>
      </c>
      <c r="BG192" s="188">
        <f>IF(N192="zákl. přenesená",J192,0)</f>
        <v>0</v>
      </c>
      <c r="BH192" s="188">
        <f>IF(N192="sníž. přenesená",J192,0)</f>
        <v>0</v>
      </c>
      <c r="BI192" s="188">
        <f>IF(N192="nulová",J192,0)</f>
        <v>0</v>
      </c>
      <c r="BJ192" s="21" t="s">
        <v>79</v>
      </c>
      <c r="BK192" s="188">
        <f>ROUND(I192*H192,2)</f>
        <v>0</v>
      </c>
      <c r="BL192" s="21" t="s">
        <v>111</v>
      </c>
      <c r="BM192" s="187" t="s">
        <v>3080</v>
      </c>
    </row>
    <row r="193" s="2" customFormat="1" ht="16.5" customHeight="1">
      <c r="A193" s="40"/>
      <c r="B193" s="175"/>
      <c r="C193" s="176" t="s">
        <v>806</v>
      </c>
      <c r="D193" s="176" t="s">
        <v>176</v>
      </c>
      <c r="E193" s="177" t="s">
        <v>3081</v>
      </c>
      <c r="F193" s="178" t="s">
        <v>3082</v>
      </c>
      <c r="G193" s="179" t="s">
        <v>2857</v>
      </c>
      <c r="H193" s="180">
        <v>1</v>
      </c>
      <c r="I193" s="181"/>
      <c r="J193" s="182">
        <f>ROUND(I193*H193,2)</f>
        <v>0</v>
      </c>
      <c r="K193" s="178" t="s">
        <v>3</v>
      </c>
      <c r="L193" s="41"/>
      <c r="M193" s="183" t="s">
        <v>3</v>
      </c>
      <c r="N193" s="184" t="s">
        <v>43</v>
      </c>
      <c r="O193" s="74"/>
      <c r="P193" s="185">
        <f>O193*H193</f>
        <v>0</v>
      </c>
      <c r="Q193" s="185">
        <v>0</v>
      </c>
      <c r="R193" s="185">
        <f>Q193*H193</f>
        <v>0</v>
      </c>
      <c r="S193" s="185">
        <v>0</v>
      </c>
      <c r="T193" s="18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187" t="s">
        <v>111</v>
      </c>
      <c r="AT193" s="187" t="s">
        <v>176</v>
      </c>
      <c r="AU193" s="187" t="s">
        <v>81</v>
      </c>
      <c r="AY193" s="21" t="s">
        <v>174</v>
      </c>
      <c r="BE193" s="188">
        <f>IF(N193="základní",J193,0)</f>
        <v>0</v>
      </c>
      <c r="BF193" s="188">
        <f>IF(N193="snížená",J193,0)</f>
        <v>0</v>
      </c>
      <c r="BG193" s="188">
        <f>IF(N193="zákl. přenesená",J193,0)</f>
        <v>0</v>
      </c>
      <c r="BH193" s="188">
        <f>IF(N193="sníž. přenesená",J193,0)</f>
        <v>0</v>
      </c>
      <c r="BI193" s="188">
        <f>IF(N193="nulová",J193,0)</f>
        <v>0</v>
      </c>
      <c r="BJ193" s="21" t="s">
        <v>79</v>
      </c>
      <c r="BK193" s="188">
        <f>ROUND(I193*H193,2)</f>
        <v>0</v>
      </c>
      <c r="BL193" s="21" t="s">
        <v>111</v>
      </c>
      <c r="BM193" s="187" t="s">
        <v>3083</v>
      </c>
    </row>
    <row r="194" s="2" customFormat="1" ht="16.5" customHeight="1">
      <c r="A194" s="40"/>
      <c r="B194" s="175"/>
      <c r="C194" s="176" t="s">
        <v>810</v>
      </c>
      <c r="D194" s="176" t="s">
        <v>176</v>
      </c>
      <c r="E194" s="177" t="s">
        <v>3084</v>
      </c>
      <c r="F194" s="178" t="s">
        <v>3085</v>
      </c>
      <c r="G194" s="179" t="s">
        <v>210</v>
      </c>
      <c r="H194" s="180">
        <v>5.9000000000000004</v>
      </c>
      <c r="I194" s="181"/>
      <c r="J194" s="182">
        <f>ROUND(I194*H194,2)</f>
        <v>0</v>
      </c>
      <c r="K194" s="178" t="s">
        <v>3</v>
      </c>
      <c r="L194" s="41"/>
      <c r="M194" s="183" t="s">
        <v>3</v>
      </c>
      <c r="N194" s="184" t="s">
        <v>43</v>
      </c>
      <c r="O194" s="74"/>
      <c r="P194" s="185">
        <f>O194*H194</f>
        <v>0</v>
      </c>
      <c r="Q194" s="185">
        <v>0</v>
      </c>
      <c r="R194" s="185">
        <f>Q194*H194</f>
        <v>0</v>
      </c>
      <c r="S194" s="185">
        <v>0</v>
      </c>
      <c r="T194" s="18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187" t="s">
        <v>111</v>
      </c>
      <c r="AT194" s="187" t="s">
        <v>176</v>
      </c>
      <c r="AU194" s="187" t="s">
        <v>81</v>
      </c>
      <c r="AY194" s="21" t="s">
        <v>174</v>
      </c>
      <c r="BE194" s="188">
        <f>IF(N194="základní",J194,0)</f>
        <v>0</v>
      </c>
      <c r="BF194" s="188">
        <f>IF(N194="snížená",J194,0)</f>
        <v>0</v>
      </c>
      <c r="BG194" s="188">
        <f>IF(N194="zákl. přenesená",J194,0)</f>
        <v>0</v>
      </c>
      <c r="BH194" s="188">
        <f>IF(N194="sníž. přenesená",J194,0)</f>
        <v>0</v>
      </c>
      <c r="BI194" s="188">
        <f>IF(N194="nulová",J194,0)</f>
        <v>0</v>
      </c>
      <c r="BJ194" s="21" t="s">
        <v>79</v>
      </c>
      <c r="BK194" s="188">
        <f>ROUND(I194*H194,2)</f>
        <v>0</v>
      </c>
      <c r="BL194" s="21" t="s">
        <v>111</v>
      </c>
      <c r="BM194" s="187" t="s">
        <v>3086</v>
      </c>
    </row>
    <row r="195" s="2" customFormat="1" ht="21.75" customHeight="1">
      <c r="A195" s="40"/>
      <c r="B195" s="175"/>
      <c r="C195" s="176" t="s">
        <v>815</v>
      </c>
      <c r="D195" s="176" t="s">
        <v>176</v>
      </c>
      <c r="E195" s="177" t="s">
        <v>3087</v>
      </c>
      <c r="F195" s="178" t="s">
        <v>3088</v>
      </c>
      <c r="G195" s="179" t="s">
        <v>210</v>
      </c>
      <c r="H195" s="180">
        <v>5.5</v>
      </c>
      <c r="I195" s="181"/>
      <c r="J195" s="182">
        <f>ROUND(I195*H195,2)</f>
        <v>0</v>
      </c>
      <c r="K195" s="178" t="s">
        <v>3</v>
      </c>
      <c r="L195" s="41"/>
      <c r="M195" s="183" t="s">
        <v>3</v>
      </c>
      <c r="N195" s="184" t="s">
        <v>43</v>
      </c>
      <c r="O195" s="74"/>
      <c r="P195" s="185">
        <f>O195*H195</f>
        <v>0</v>
      </c>
      <c r="Q195" s="185">
        <v>0</v>
      </c>
      <c r="R195" s="185">
        <f>Q195*H195</f>
        <v>0</v>
      </c>
      <c r="S195" s="185">
        <v>0</v>
      </c>
      <c r="T195" s="18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187" t="s">
        <v>111</v>
      </c>
      <c r="AT195" s="187" t="s">
        <v>176</v>
      </c>
      <c r="AU195" s="187" t="s">
        <v>81</v>
      </c>
      <c r="AY195" s="21" t="s">
        <v>174</v>
      </c>
      <c r="BE195" s="188">
        <f>IF(N195="základní",J195,0)</f>
        <v>0</v>
      </c>
      <c r="BF195" s="188">
        <f>IF(N195="snížená",J195,0)</f>
        <v>0</v>
      </c>
      <c r="BG195" s="188">
        <f>IF(N195="zákl. přenesená",J195,0)</f>
        <v>0</v>
      </c>
      <c r="BH195" s="188">
        <f>IF(N195="sníž. přenesená",J195,0)</f>
        <v>0</v>
      </c>
      <c r="BI195" s="188">
        <f>IF(N195="nulová",J195,0)</f>
        <v>0</v>
      </c>
      <c r="BJ195" s="21" t="s">
        <v>79</v>
      </c>
      <c r="BK195" s="188">
        <f>ROUND(I195*H195,2)</f>
        <v>0</v>
      </c>
      <c r="BL195" s="21" t="s">
        <v>111</v>
      </c>
      <c r="BM195" s="187" t="s">
        <v>3089</v>
      </c>
    </row>
    <row r="196" s="2" customFormat="1" ht="16.5" customHeight="1">
      <c r="A196" s="40"/>
      <c r="B196" s="175"/>
      <c r="C196" s="176" t="s">
        <v>821</v>
      </c>
      <c r="D196" s="176" t="s">
        <v>176</v>
      </c>
      <c r="E196" s="177" t="s">
        <v>3090</v>
      </c>
      <c r="F196" s="178" t="s">
        <v>3091</v>
      </c>
      <c r="G196" s="179" t="s">
        <v>2857</v>
      </c>
      <c r="H196" s="180">
        <v>1</v>
      </c>
      <c r="I196" s="181"/>
      <c r="J196" s="182">
        <f>ROUND(I196*H196,2)</f>
        <v>0</v>
      </c>
      <c r="K196" s="178" t="s">
        <v>3</v>
      </c>
      <c r="L196" s="41"/>
      <c r="M196" s="183" t="s">
        <v>3</v>
      </c>
      <c r="N196" s="184" t="s">
        <v>43</v>
      </c>
      <c r="O196" s="74"/>
      <c r="P196" s="185">
        <f>O196*H196</f>
        <v>0</v>
      </c>
      <c r="Q196" s="185">
        <v>0</v>
      </c>
      <c r="R196" s="185">
        <f>Q196*H196</f>
        <v>0</v>
      </c>
      <c r="S196" s="185">
        <v>0</v>
      </c>
      <c r="T196" s="18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187" t="s">
        <v>111</v>
      </c>
      <c r="AT196" s="187" t="s">
        <v>176</v>
      </c>
      <c r="AU196" s="187" t="s">
        <v>81</v>
      </c>
      <c r="AY196" s="21" t="s">
        <v>174</v>
      </c>
      <c r="BE196" s="188">
        <f>IF(N196="základní",J196,0)</f>
        <v>0</v>
      </c>
      <c r="BF196" s="188">
        <f>IF(N196="snížená",J196,0)</f>
        <v>0</v>
      </c>
      <c r="BG196" s="188">
        <f>IF(N196="zákl. přenesená",J196,0)</f>
        <v>0</v>
      </c>
      <c r="BH196" s="188">
        <f>IF(N196="sníž. přenesená",J196,0)</f>
        <v>0</v>
      </c>
      <c r="BI196" s="188">
        <f>IF(N196="nulová",J196,0)</f>
        <v>0</v>
      </c>
      <c r="BJ196" s="21" t="s">
        <v>79</v>
      </c>
      <c r="BK196" s="188">
        <f>ROUND(I196*H196,2)</f>
        <v>0</v>
      </c>
      <c r="BL196" s="21" t="s">
        <v>111</v>
      </c>
      <c r="BM196" s="187" t="s">
        <v>3092</v>
      </c>
    </row>
    <row r="197" s="2" customFormat="1" ht="16.5" customHeight="1">
      <c r="A197" s="40"/>
      <c r="B197" s="175"/>
      <c r="C197" s="176" t="s">
        <v>829</v>
      </c>
      <c r="D197" s="176" t="s">
        <v>176</v>
      </c>
      <c r="E197" s="177" t="s">
        <v>3093</v>
      </c>
      <c r="F197" s="178" t="s">
        <v>2942</v>
      </c>
      <c r="G197" s="179" t="s">
        <v>2857</v>
      </c>
      <c r="H197" s="180">
        <v>2</v>
      </c>
      <c r="I197" s="181"/>
      <c r="J197" s="182">
        <f>ROUND(I197*H197,2)</f>
        <v>0</v>
      </c>
      <c r="K197" s="178" t="s">
        <v>3</v>
      </c>
      <c r="L197" s="41"/>
      <c r="M197" s="183" t="s">
        <v>3</v>
      </c>
      <c r="N197" s="184" t="s">
        <v>43</v>
      </c>
      <c r="O197" s="74"/>
      <c r="P197" s="185">
        <f>O197*H197</f>
        <v>0</v>
      </c>
      <c r="Q197" s="185">
        <v>0</v>
      </c>
      <c r="R197" s="185">
        <f>Q197*H197</f>
        <v>0</v>
      </c>
      <c r="S197" s="185">
        <v>0</v>
      </c>
      <c r="T197" s="18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187" t="s">
        <v>111</v>
      </c>
      <c r="AT197" s="187" t="s">
        <v>176</v>
      </c>
      <c r="AU197" s="187" t="s">
        <v>81</v>
      </c>
      <c r="AY197" s="21" t="s">
        <v>174</v>
      </c>
      <c r="BE197" s="188">
        <f>IF(N197="základní",J197,0)</f>
        <v>0</v>
      </c>
      <c r="BF197" s="188">
        <f>IF(N197="snížená",J197,0)</f>
        <v>0</v>
      </c>
      <c r="BG197" s="188">
        <f>IF(N197="zákl. přenesená",J197,0)</f>
        <v>0</v>
      </c>
      <c r="BH197" s="188">
        <f>IF(N197="sníž. přenesená",J197,0)</f>
        <v>0</v>
      </c>
      <c r="BI197" s="188">
        <f>IF(N197="nulová",J197,0)</f>
        <v>0</v>
      </c>
      <c r="BJ197" s="21" t="s">
        <v>79</v>
      </c>
      <c r="BK197" s="188">
        <f>ROUND(I197*H197,2)</f>
        <v>0</v>
      </c>
      <c r="BL197" s="21" t="s">
        <v>111</v>
      </c>
      <c r="BM197" s="187" t="s">
        <v>3094</v>
      </c>
    </row>
    <row r="198" s="2" customFormat="1">
      <c r="A198" s="40"/>
      <c r="B198" s="41"/>
      <c r="C198" s="40"/>
      <c r="D198" s="189" t="s">
        <v>182</v>
      </c>
      <c r="E198" s="40"/>
      <c r="F198" s="190" t="s">
        <v>2944</v>
      </c>
      <c r="G198" s="40"/>
      <c r="H198" s="40"/>
      <c r="I198" s="191"/>
      <c r="J198" s="40"/>
      <c r="K198" s="40"/>
      <c r="L198" s="41"/>
      <c r="M198" s="192"/>
      <c r="N198" s="193"/>
      <c r="O198" s="74"/>
      <c r="P198" s="74"/>
      <c r="Q198" s="74"/>
      <c r="R198" s="74"/>
      <c r="S198" s="74"/>
      <c r="T198" s="75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21" t="s">
        <v>182</v>
      </c>
      <c r="AU198" s="21" t="s">
        <v>81</v>
      </c>
    </row>
    <row r="199" s="2" customFormat="1">
      <c r="A199" s="40"/>
      <c r="B199" s="175"/>
      <c r="C199" s="176" t="s">
        <v>649</v>
      </c>
      <c r="D199" s="176" t="s">
        <v>176</v>
      </c>
      <c r="E199" s="177" t="s">
        <v>3095</v>
      </c>
      <c r="F199" s="178" t="s">
        <v>2946</v>
      </c>
      <c r="G199" s="179" t="s">
        <v>2857</v>
      </c>
      <c r="H199" s="180">
        <v>1</v>
      </c>
      <c r="I199" s="181"/>
      <c r="J199" s="182">
        <f>ROUND(I199*H199,2)</f>
        <v>0</v>
      </c>
      <c r="K199" s="178" t="s">
        <v>3</v>
      </c>
      <c r="L199" s="41"/>
      <c r="M199" s="183" t="s">
        <v>3</v>
      </c>
      <c r="N199" s="184" t="s">
        <v>43</v>
      </c>
      <c r="O199" s="74"/>
      <c r="P199" s="185">
        <f>O199*H199</f>
        <v>0</v>
      </c>
      <c r="Q199" s="185">
        <v>0</v>
      </c>
      <c r="R199" s="185">
        <f>Q199*H199</f>
        <v>0</v>
      </c>
      <c r="S199" s="185">
        <v>0</v>
      </c>
      <c r="T199" s="18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187" t="s">
        <v>111</v>
      </c>
      <c r="AT199" s="187" t="s">
        <v>176</v>
      </c>
      <c r="AU199" s="187" t="s">
        <v>81</v>
      </c>
      <c r="AY199" s="21" t="s">
        <v>174</v>
      </c>
      <c r="BE199" s="188">
        <f>IF(N199="základní",J199,0)</f>
        <v>0</v>
      </c>
      <c r="BF199" s="188">
        <f>IF(N199="snížená",J199,0)</f>
        <v>0</v>
      </c>
      <c r="BG199" s="188">
        <f>IF(N199="zákl. přenesená",J199,0)</f>
        <v>0</v>
      </c>
      <c r="BH199" s="188">
        <f>IF(N199="sníž. přenesená",J199,0)</f>
        <v>0</v>
      </c>
      <c r="BI199" s="188">
        <f>IF(N199="nulová",J199,0)</f>
        <v>0</v>
      </c>
      <c r="BJ199" s="21" t="s">
        <v>79</v>
      </c>
      <c r="BK199" s="188">
        <f>ROUND(I199*H199,2)</f>
        <v>0</v>
      </c>
      <c r="BL199" s="21" t="s">
        <v>111</v>
      </c>
      <c r="BM199" s="187" t="s">
        <v>3096</v>
      </c>
    </row>
    <row r="200" s="2" customFormat="1" ht="16.5" customHeight="1">
      <c r="A200" s="40"/>
      <c r="B200" s="175"/>
      <c r="C200" s="176" t="s">
        <v>838</v>
      </c>
      <c r="D200" s="176" t="s">
        <v>176</v>
      </c>
      <c r="E200" s="177" t="s">
        <v>3097</v>
      </c>
      <c r="F200" s="178" t="s">
        <v>2949</v>
      </c>
      <c r="G200" s="179" t="s">
        <v>2857</v>
      </c>
      <c r="H200" s="180">
        <v>1</v>
      </c>
      <c r="I200" s="181"/>
      <c r="J200" s="182">
        <f>ROUND(I200*H200,2)</f>
        <v>0</v>
      </c>
      <c r="K200" s="178" t="s">
        <v>3</v>
      </c>
      <c r="L200" s="41"/>
      <c r="M200" s="183" t="s">
        <v>3</v>
      </c>
      <c r="N200" s="184" t="s">
        <v>43</v>
      </c>
      <c r="O200" s="74"/>
      <c r="P200" s="185">
        <f>O200*H200</f>
        <v>0</v>
      </c>
      <c r="Q200" s="185">
        <v>0</v>
      </c>
      <c r="R200" s="185">
        <f>Q200*H200</f>
        <v>0</v>
      </c>
      <c r="S200" s="185">
        <v>0</v>
      </c>
      <c r="T200" s="18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187" t="s">
        <v>111</v>
      </c>
      <c r="AT200" s="187" t="s">
        <v>176</v>
      </c>
      <c r="AU200" s="187" t="s">
        <v>81</v>
      </c>
      <c r="AY200" s="21" t="s">
        <v>174</v>
      </c>
      <c r="BE200" s="188">
        <f>IF(N200="základní",J200,0)</f>
        <v>0</v>
      </c>
      <c r="BF200" s="188">
        <f>IF(N200="snížená",J200,0)</f>
        <v>0</v>
      </c>
      <c r="BG200" s="188">
        <f>IF(N200="zákl. přenesená",J200,0)</f>
        <v>0</v>
      </c>
      <c r="BH200" s="188">
        <f>IF(N200="sníž. přenesená",J200,0)</f>
        <v>0</v>
      </c>
      <c r="BI200" s="188">
        <f>IF(N200="nulová",J200,0)</f>
        <v>0</v>
      </c>
      <c r="BJ200" s="21" t="s">
        <v>79</v>
      </c>
      <c r="BK200" s="188">
        <f>ROUND(I200*H200,2)</f>
        <v>0</v>
      </c>
      <c r="BL200" s="21" t="s">
        <v>111</v>
      </c>
      <c r="BM200" s="187" t="s">
        <v>3098</v>
      </c>
    </row>
    <row r="201" s="12" customFormat="1" ht="22.8" customHeight="1">
      <c r="A201" s="12"/>
      <c r="B201" s="162"/>
      <c r="C201" s="12"/>
      <c r="D201" s="163" t="s">
        <v>71</v>
      </c>
      <c r="E201" s="173" t="s">
        <v>3099</v>
      </c>
      <c r="F201" s="173" t="s">
        <v>3100</v>
      </c>
      <c r="G201" s="12"/>
      <c r="H201" s="12"/>
      <c r="I201" s="165"/>
      <c r="J201" s="174">
        <f>BK201</f>
        <v>0</v>
      </c>
      <c r="K201" s="12"/>
      <c r="L201" s="162"/>
      <c r="M201" s="167"/>
      <c r="N201" s="168"/>
      <c r="O201" s="168"/>
      <c r="P201" s="169">
        <f>SUM(P202:P205)</f>
        <v>0</v>
      </c>
      <c r="Q201" s="168"/>
      <c r="R201" s="169">
        <f>SUM(R202:R205)</f>
        <v>0</v>
      </c>
      <c r="S201" s="168"/>
      <c r="T201" s="170">
        <f>SUM(T202:T205)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63" t="s">
        <v>79</v>
      </c>
      <c r="AT201" s="171" t="s">
        <v>71</v>
      </c>
      <c r="AU201" s="171" t="s">
        <v>79</v>
      </c>
      <c r="AY201" s="163" t="s">
        <v>174</v>
      </c>
      <c r="BK201" s="172">
        <f>SUM(BK202:BK205)</f>
        <v>0</v>
      </c>
    </row>
    <row r="202" s="2" customFormat="1" ht="21.75" customHeight="1">
      <c r="A202" s="40"/>
      <c r="B202" s="175"/>
      <c r="C202" s="176" t="s">
        <v>842</v>
      </c>
      <c r="D202" s="176" t="s">
        <v>176</v>
      </c>
      <c r="E202" s="177" t="s">
        <v>3101</v>
      </c>
      <c r="F202" s="178" t="s">
        <v>3102</v>
      </c>
      <c r="G202" s="179" t="s">
        <v>210</v>
      </c>
      <c r="H202" s="180">
        <v>5.9000000000000004</v>
      </c>
      <c r="I202" s="181"/>
      <c r="J202" s="182">
        <f>ROUND(I202*H202,2)</f>
        <v>0</v>
      </c>
      <c r="K202" s="178" t="s">
        <v>3</v>
      </c>
      <c r="L202" s="41"/>
      <c r="M202" s="183" t="s">
        <v>3</v>
      </c>
      <c r="N202" s="184" t="s">
        <v>43</v>
      </c>
      <c r="O202" s="74"/>
      <c r="P202" s="185">
        <f>O202*H202</f>
        <v>0</v>
      </c>
      <c r="Q202" s="185">
        <v>0</v>
      </c>
      <c r="R202" s="185">
        <f>Q202*H202</f>
        <v>0</v>
      </c>
      <c r="S202" s="185">
        <v>0</v>
      </c>
      <c r="T202" s="18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187" t="s">
        <v>111</v>
      </c>
      <c r="AT202" s="187" t="s">
        <v>176</v>
      </c>
      <c r="AU202" s="187" t="s">
        <v>81</v>
      </c>
      <c r="AY202" s="21" t="s">
        <v>174</v>
      </c>
      <c r="BE202" s="188">
        <f>IF(N202="základní",J202,0)</f>
        <v>0</v>
      </c>
      <c r="BF202" s="188">
        <f>IF(N202="snížená",J202,0)</f>
        <v>0</v>
      </c>
      <c r="BG202" s="188">
        <f>IF(N202="zákl. přenesená",J202,0)</f>
        <v>0</v>
      </c>
      <c r="BH202" s="188">
        <f>IF(N202="sníž. přenesená",J202,0)</f>
        <v>0</v>
      </c>
      <c r="BI202" s="188">
        <f>IF(N202="nulová",J202,0)</f>
        <v>0</v>
      </c>
      <c r="BJ202" s="21" t="s">
        <v>79</v>
      </c>
      <c r="BK202" s="188">
        <f>ROUND(I202*H202,2)</f>
        <v>0</v>
      </c>
      <c r="BL202" s="21" t="s">
        <v>111</v>
      </c>
      <c r="BM202" s="187" t="s">
        <v>3103</v>
      </c>
    </row>
    <row r="203" s="2" customFormat="1" ht="21.75" customHeight="1">
      <c r="A203" s="40"/>
      <c r="B203" s="175"/>
      <c r="C203" s="176" t="s">
        <v>775</v>
      </c>
      <c r="D203" s="176" t="s">
        <v>176</v>
      </c>
      <c r="E203" s="177" t="s">
        <v>3104</v>
      </c>
      <c r="F203" s="178" t="s">
        <v>3105</v>
      </c>
      <c r="G203" s="179" t="s">
        <v>2857</v>
      </c>
      <c r="H203" s="180">
        <v>2</v>
      </c>
      <c r="I203" s="181"/>
      <c r="J203" s="182">
        <f>ROUND(I203*H203,2)</f>
        <v>0</v>
      </c>
      <c r="K203" s="178" t="s">
        <v>3</v>
      </c>
      <c r="L203" s="41"/>
      <c r="M203" s="183" t="s">
        <v>3</v>
      </c>
      <c r="N203" s="184" t="s">
        <v>43</v>
      </c>
      <c r="O203" s="74"/>
      <c r="P203" s="185">
        <f>O203*H203</f>
        <v>0</v>
      </c>
      <c r="Q203" s="185">
        <v>0</v>
      </c>
      <c r="R203" s="185">
        <f>Q203*H203</f>
        <v>0</v>
      </c>
      <c r="S203" s="185">
        <v>0</v>
      </c>
      <c r="T203" s="18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187" t="s">
        <v>111</v>
      </c>
      <c r="AT203" s="187" t="s">
        <v>176</v>
      </c>
      <c r="AU203" s="187" t="s">
        <v>81</v>
      </c>
      <c r="AY203" s="21" t="s">
        <v>174</v>
      </c>
      <c r="BE203" s="188">
        <f>IF(N203="základní",J203,0)</f>
        <v>0</v>
      </c>
      <c r="BF203" s="188">
        <f>IF(N203="snížená",J203,0)</f>
        <v>0</v>
      </c>
      <c r="BG203" s="188">
        <f>IF(N203="zákl. přenesená",J203,0)</f>
        <v>0</v>
      </c>
      <c r="BH203" s="188">
        <f>IF(N203="sníž. přenesená",J203,0)</f>
        <v>0</v>
      </c>
      <c r="BI203" s="188">
        <f>IF(N203="nulová",J203,0)</f>
        <v>0</v>
      </c>
      <c r="BJ203" s="21" t="s">
        <v>79</v>
      </c>
      <c r="BK203" s="188">
        <f>ROUND(I203*H203,2)</f>
        <v>0</v>
      </c>
      <c r="BL203" s="21" t="s">
        <v>111</v>
      </c>
      <c r="BM203" s="187" t="s">
        <v>3106</v>
      </c>
    </row>
    <row r="204" s="2" customFormat="1">
      <c r="A204" s="40"/>
      <c r="B204" s="175"/>
      <c r="C204" s="176" t="s">
        <v>850</v>
      </c>
      <c r="D204" s="176" t="s">
        <v>176</v>
      </c>
      <c r="E204" s="177" t="s">
        <v>3107</v>
      </c>
      <c r="F204" s="178" t="s">
        <v>2946</v>
      </c>
      <c r="G204" s="179" t="s">
        <v>2857</v>
      </c>
      <c r="H204" s="180">
        <v>1</v>
      </c>
      <c r="I204" s="181"/>
      <c r="J204" s="182">
        <f>ROUND(I204*H204,2)</f>
        <v>0</v>
      </c>
      <c r="K204" s="178" t="s">
        <v>3</v>
      </c>
      <c r="L204" s="41"/>
      <c r="M204" s="183" t="s">
        <v>3</v>
      </c>
      <c r="N204" s="184" t="s">
        <v>43</v>
      </c>
      <c r="O204" s="74"/>
      <c r="P204" s="185">
        <f>O204*H204</f>
        <v>0</v>
      </c>
      <c r="Q204" s="185">
        <v>0</v>
      </c>
      <c r="R204" s="185">
        <f>Q204*H204</f>
        <v>0</v>
      </c>
      <c r="S204" s="185">
        <v>0</v>
      </c>
      <c r="T204" s="18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187" t="s">
        <v>111</v>
      </c>
      <c r="AT204" s="187" t="s">
        <v>176</v>
      </c>
      <c r="AU204" s="187" t="s">
        <v>81</v>
      </c>
      <c r="AY204" s="21" t="s">
        <v>174</v>
      </c>
      <c r="BE204" s="188">
        <f>IF(N204="základní",J204,0)</f>
        <v>0</v>
      </c>
      <c r="BF204" s="188">
        <f>IF(N204="snížená",J204,0)</f>
        <v>0</v>
      </c>
      <c r="BG204" s="188">
        <f>IF(N204="zákl. přenesená",J204,0)</f>
        <v>0</v>
      </c>
      <c r="BH204" s="188">
        <f>IF(N204="sníž. přenesená",J204,0)</f>
        <v>0</v>
      </c>
      <c r="BI204" s="188">
        <f>IF(N204="nulová",J204,0)</f>
        <v>0</v>
      </c>
      <c r="BJ204" s="21" t="s">
        <v>79</v>
      </c>
      <c r="BK204" s="188">
        <f>ROUND(I204*H204,2)</f>
        <v>0</v>
      </c>
      <c r="BL204" s="21" t="s">
        <v>111</v>
      </c>
      <c r="BM204" s="187" t="s">
        <v>3108</v>
      </c>
    </row>
    <row r="205" s="2" customFormat="1" ht="16.5" customHeight="1">
      <c r="A205" s="40"/>
      <c r="B205" s="175"/>
      <c r="C205" s="176" t="s">
        <v>855</v>
      </c>
      <c r="D205" s="176" t="s">
        <v>176</v>
      </c>
      <c r="E205" s="177" t="s">
        <v>3109</v>
      </c>
      <c r="F205" s="178" t="s">
        <v>2949</v>
      </c>
      <c r="G205" s="179" t="s">
        <v>2857</v>
      </c>
      <c r="H205" s="180">
        <v>1</v>
      </c>
      <c r="I205" s="181"/>
      <c r="J205" s="182">
        <f>ROUND(I205*H205,2)</f>
        <v>0</v>
      </c>
      <c r="K205" s="178" t="s">
        <v>3</v>
      </c>
      <c r="L205" s="41"/>
      <c r="M205" s="183" t="s">
        <v>3</v>
      </c>
      <c r="N205" s="184" t="s">
        <v>43</v>
      </c>
      <c r="O205" s="74"/>
      <c r="P205" s="185">
        <f>O205*H205</f>
        <v>0</v>
      </c>
      <c r="Q205" s="185">
        <v>0</v>
      </c>
      <c r="R205" s="185">
        <f>Q205*H205</f>
        <v>0</v>
      </c>
      <c r="S205" s="185">
        <v>0</v>
      </c>
      <c r="T205" s="18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187" t="s">
        <v>111</v>
      </c>
      <c r="AT205" s="187" t="s">
        <v>176</v>
      </c>
      <c r="AU205" s="187" t="s">
        <v>81</v>
      </c>
      <c r="AY205" s="21" t="s">
        <v>174</v>
      </c>
      <c r="BE205" s="188">
        <f>IF(N205="základní",J205,0)</f>
        <v>0</v>
      </c>
      <c r="BF205" s="188">
        <f>IF(N205="snížená",J205,0)</f>
        <v>0</v>
      </c>
      <c r="BG205" s="188">
        <f>IF(N205="zákl. přenesená",J205,0)</f>
        <v>0</v>
      </c>
      <c r="BH205" s="188">
        <f>IF(N205="sníž. přenesená",J205,0)</f>
        <v>0</v>
      </c>
      <c r="BI205" s="188">
        <f>IF(N205="nulová",J205,0)</f>
        <v>0</v>
      </c>
      <c r="BJ205" s="21" t="s">
        <v>79</v>
      </c>
      <c r="BK205" s="188">
        <f>ROUND(I205*H205,2)</f>
        <v>0</v>
      </c>
      <c r="BL205" s="21" t="s">
        <v>111</v>
      </c>
      <c r="BM205" s="187" t="s">
        <v>3110</v>
      </c>
    </row>
    <row r="206" s="12" customFormat="1" ht="22.8" customHeight="1">
      <c r="A206" s="12"/>
      <c r="B206" s="162"/>
      <c r="C206" s="12"/>
      <c r="D206" s="163" t="s">
        <v>71</v>
      </c>
      <c r="E206" s="173" t="s">
        <v>3111</v>
      </c>
      <c r="F206" s="173" t="s">
        <v>3112</v>
      </c>
      <c r="G206" s="12"/>
      <c r="H206" s="12"/>
      <c r="I206" s="165"/>
      <c r="J206" s="174">
        <f>BK206</f>
        <v>0</v>
      </c>
      <c r="K206" s="12"/>
      <c r="L206" s="162"/>
      <c r="M206" s="167"/>
      <c r="N206" s="168"/>
      <c r="O206" s="168"/>
      <c r="P206" s="169">
        <f>SUM(P207:P212)</f>
        <v>0</v>
      </c>
      <c r="Q206" s="168"/>
      <c r="R206" s="169">
        <f>SUM(R207:R212)</f>
        <v>0</v>
      </c>
      <c r="S206" s="168"/>
      <c r="T206" s="170">
        <f>SUM(T207:T212)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163" t="s">
        <v>79</v>
      </c>
      <c r="AT206" s="171" t="s">
        <v>71</v>
      </c>
      <c r="AU206" s="171" t="s">
        <v>79</v>
      </c>
      <c r="AY206" s="163" t="s">
        <v>174</v>
      </c>
      <c r="BK206" s="172">
        <f>SUM(BK207:BK212)</f>
        <v>0</v>
      </c>
    </row>
    <row r="207" s="2" customFormat="1" ht="16.5" customHeight="1">
      <c r="A207" s="40"/>
      <c r="B207" s="175"/>
      <c r="C207" s="176" t="s">
        <v>860</v>
      </c>
      <c r="D207" s="176" t="s">
        <v>176</v>
      </c>
      <c r="E207" s="177" t="s">
        <v>3113</v>
      </c>
      <c r="F207" s="178" t="s">
        <v>3114</v>
      </c>
      <c r="G207" s="179" t="s">
        <v>2857</v>
      </c>
      <c r="H207" s="180">
        <v>4</v>
      </c>
      <c r="I207" s="181"/>
      <c r="J207" s="182">
        <f>ROUND(I207*H207,2)</f>
        <v>0</v>
      </c>
      <c r="K207" s="178" t="s">
        <v>3</v>
      </c>
      <c r="L207" s="41"/>
      <c r="M207" s="183" t="s">
        <v>3</v>
      </c>
      <c r="N207" s="184" t="s">
        <v>43</v>
      </c>
      <c r="O207" s="74"/>
      <c r="P207" s="185">
        <f>O207*H207</f>
        <v>0</v>
      </c>
      <c r="Q207" s="185">
        <v>0</v>
      </c>
      <c r="R207" s="185">
        <f>Q207*H207</f>
        <v>0</v>
      </c>
      <c r="S207" s="185">
        <v>0</v>
      </c>
      <c r="T207" s="18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187" t="s">
        <v>111</v>
      </c>
      <c r="AT207" s="187" t="s">
        <v>176</v>
      </c>
      <c r="AU207" s="187" t="s">
        <v>81</v>
      </c>
      <c r="AY207" s="21" t="s">
        <v>174</v>
      </c>
      <c r="BE207" s="188">
        <f>IF(N207="základní",J207,0)</f>
        <v>0</v>
      </c>
      <c r="BF207" s="188">
        <f>IF(N207="snížená",J207,0)</f>
        <v>0</v>
      </c>
      <c r="BG207" s="188">
        <f>IF(N207="zákl. přenesená",J207,0)</f>
        <v>0</v>
      </c>
      <c r="BH207" s="188">
        <f>IF(N207="sníž. přenesená",J207,0)</f>
        <v>0</v>
      </c>
      <c r="BI207" s="188">
        <f>IF(N207="nulová",J207,0)</f>
        <v>0</v>
      </c>
      <c r="BJ207" s="21" t="s">
        <v>79</v>
      </c>
      <c r="BK207" s="188">
        <f>ROUND(I207*H207,2)</f>
        <v>0</v>
      </c>
      <c r="BL207" s="21" t="s">
        <v>111</v>
      </c>
      <c r="BM207" s="187" t="s">
        <v>3115</v>
      </c>
    </row>
    <row r="208" s="2" customFormat="1" ht="16.5" customHeight="1">
      <c r="A208" s="40"/>
      <c r="B208" s="175"/>
      <c r="C208" s="176" t="s">
        <v>865</v>
      </c>
      <c r="D208" s="176" t="s">
        <v>176</v>
      </c>
      <c r="E208" s="177" t="s">
        <v>3116</v>
      </c>
      <c r="F208" s="178" t="s">
        <v>3117</v>
      </c>
      <c r="G208" s="179" t="s">
        <v>2857</v>
      </c>
      <c r="H208" s="180">
        <v>1</v>
      </c>
      <c r="I208" s="181"/>
      <c r="J208" s="182">
        <f>ROUND(I208*H208,2)</f>
        <v>0</v>
      </c>
      <c r="K208" s="178" t="s">
        <v>3</v>
      </c>
      <c r="L208" s="41"/>
      <c r="M208" s="183" t="s">
        <v>3</v>
      </c>
      <c r="N208" s="184" t="s">
        <v>43</v>
      </c>
      <c r="O208" s="74"/>
      <c r="P208" s="185">
        <f>O208*H208</f>
        <v>0</v>
      </c>
      <c r="Q208" s="185">
        <v>0</v>
      </c>
      <c r="R208" s="185">
        <f>Q208*H208</f>
        <v>0</v>
      </c>
      <c r="S208" s="185">
        <v>0</v>
      </c>
      <c r="T208" s="18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187" t="s">
        <v>111</v>
      </c>
      <c r="AT208" s="187" t="s">
        <v>176</v>
      </c>
      <c r="AU208" s="187" t="s">
        <v>81</v>
      </c>
      <c r="AY208" s="21" t="s">
        <v>174</v>
      </c>
      <c r="BE208" s="188">
        <f>IF(N208="základní",J208,0)</f>
        <v>0</v>
      </c>
      <c r="BF208" s="188">
        <f>IF(N208="snížená",J208,0)</f>
        <v>0</v>
      </c>
      <c r="BG208" s="188">
        <f>IF(N208="zákl. přenesená",J208,0)</f>
        <v>0</v>
      </c>
      <c r="BH208" s="188">
        <f>IF(N208="sníž. přenesená",J208,0)</f>
        <v>0</v>
      </c>
      <c r="BI208" s="188">
        <f>IF(N208="nulová",J208,0)</f>
        <v>0</v>
      </c>
      <c r="BJ208" s="21" t="s">
        <v>79</v>
      </c>
      <c r="BK208" s="188">
        <f>ROUND(I208*H208,2)</f>
        <v>0</v>
      </c>
      <c r="BL208" s="21" t="s">
        <v>111</v>
      </c>
      <c r="BM208" s="187" t="s">
        <v>3118</v>
      </c>
    </row>
    <row r="209" s="2" customFormat="1">
      <c r="A209" s="40"/>
      <c r="B209" s="175"/>
      <c r="C209" s="176" t="s">
        <v>869</v>
      </c>
      <c r="D209" s="176" t="s">
        <v>176</v>
      </c>
      <c r="E209" s="177" t="s">
        <v>3119</v>
      </c>
      <c r="F209" s="178" t="s">
        <v>2915</v>
      </c>
      <c r="G209" s="179" t="s">
        <v>2857</v>
      </c>
      <c r="H209" s="180">
        <v>1</v>
      </c>
      <c r="I209" s="181"/>
      <c r="J209" s="182">
        <f>ROUND(I209*H209,2)</f>
        <v>0</v>
      </c>
      <c r="K209" s="178" t="s">
        <v>3</v>
      </c>
      <c r="L209" s="41"/>
      <c r="M209" s="183" t="s">
        <v>3</v>
      </c>
      <c r="N209" s="184" t="s">
        <v>43</v>
      </c>
      <c r="O209" s="74"/>
      <c r="P209" s="185">
        <f>O209*H209</f>
        <v>0</v>
      </c>
      <c r="Q209" s="185">
        <v>0</v>
      </c>
      <c r="R209" s="185">
        <f>Q209*H209</f>
        <v>0</v>
      </c>
      <c r="S209" s="185">
        <v>0</v>
      </c>
      <c r="T209" s="18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187" t="s">
        <v>111</v>
      </c>
      <c r="AT209" s="187" t="s">
        <v>176</v>
      </c>
      <c r="AU209" s="187" t="s">
        <v>81</v>
      </c>
      <c r="AY209" s="21" t="s">
        <v>174</v>
      </c>
      <c r="BE209" s="188">
        <f>IF(N209="základní",J209,0)</f>
        <v>0</v>
      </c>
      <c r="BF209" s="188">
        <f>IF(N209="snížená",J209,0)</f>
        <v>0</v>
      </c>
      <c r="BG209" s="188">
        <f>IF(N209="zákl. přenesená",J209,0)</f>
        <v>0</v>
      </c>
      <c r="BH209" s="188">
        <f>IF(N209="sníž. přenesená",J209,0)</f>
        <v>0</v>
      </c>
      <c r="BI209" s="188">
        <f>IF(N209="nulová",J209,0)</f>
        <v>0</v>
      </c>
      <c r="BJ209" s="21" t="s">
        <v>79</v>
      </c>
      <c r="BK209" s="188">
        <f>ROUND(I209*H209,2)</f>
        <v>0</v>
      </c>
      <c r="BL209" s="21" t="s">
        <v>111</v>
      </c>
      <c r="BM209" s="187" t="s">
        <v>3120</v>
      </c>
    </row>
    <row r="210" s="2" customFormat="1" ht="16.5" customHeight="1">
      <c r="A210" s="40"/>
      <c r="B210" s="175"/>
      <c r="C210" s="176" t="s">
        <v>876</v>
      </c>
      <c r="D210" s="176" t="s">
        <v>176</v>
      </c>
      <c r="E210" s="177" t="s">
        <v>3121</v>
      </c>
      <c r="F210" s="178" t="s">
        <v>2918</v>
      </c>
      <c r="G210" s="179" t="s">
        <v>2857</v>
      </c>
      <c r="H210" s="180">
        <v>1</v>
      </c>
      <c r="I210" s="181"/>
      <c r="J210" s="182">
        <f>ROUND(I210*H210,2)</f>
        <v>0</v>
      </c>
      <c r="K210" s="178" t="s">
        <v>3</v>
      </c>
      <c r="L210" s="41"/>
      <c r="M210" s="183" t="s">
        <v>3</v>
      </c>
      <c r="N210" s="184" t="s">
        <v>43</v>
      </c>
      <c r="O210" s="74"/>
      <c r="P210" s="185">
        <f>O210*H210</f>
        <v>0</v>
      </c>
      <c r="Q210" s="185">
        <v>0</v>
      </c>
      <c r="R210" s="185">
        <f>Q210*H210</f>
        <v>0</v>
      </c>
      <c r="S210" s="185">
        <v>0</v>
      </c>
      <c r="T210" s="18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187" t="s">
        <v>111</v>
      </c>
      <c r="AT210" s="187" t="s">
        <v>176</v>
      </c>
      <c r="AU210" s="187" t="s">
        <v>81</v>
      </c>
      <c r="AY210" s="21" t="s">
        <v>174</v>
      </c>
      <c r="BE210" s="188">
        <f>IF(N210="základní",J210,0)</f>
        <v>0</v>
      </c>
      <c r="BF210" s="188">
        <f>IF(N210="snížená",J210,0)</f>
        <v>0</v>
      </c>
      <c r="BG210" s="188">
        <f>IF(N210="zákl. přenesená",J210,0)</f>
        <v>0</v>
      </c>
      <c r="BH210" s="188">
        <f>IF(N210="sníž. přenesená",J210,0)</f>
        <v>0</v>
      </c>
      <c r="BI210" s="188">
        <f>IF(N210="nulová",J210,0)</f>
        <v>0</v>
      </c>
      <c r="BJ210" s="21" t="s">
        <v>79</v>
      </c>
      <c r="BK210" s="188">
        <f>ROUND(I210*H210,2)</f>
        <v>0</v>
      </c>
      <c r="BL210" s="21" t="s">
        <v>111</v>
      </c>
      <c r="BM210" s="187" t="s">
        <v>3122</v>
      </c>
    </row>
    <row r="211" s="2" customFormat="1" ht="21.75" customHeight="1">
      <c r="A211" s="40"/>
      <c r="B211" s="175"/>
      <c r="C211" s="176" t="s">
        <v>880</v>
      </c>
      <c r="D211" s="176" t="s">
        <v>176</v>
      </c>
      <c r="E211" s="177" t="s">
        <v>3123</v>
      </c>
      <c r="F211" s="178" t="s">
        <v>3124</v>
      </c>
      <c r="G211" s="179" t="s">
        <v>2857</v>
      </c>
      <c r="H211" s="180">
        <v>1</v>
      </c>
      <c r="I211" s="181"/>
      <c r="J211" s="182">
        <f>ROUND(I211*H211,2)</f>
        <v>0</v>
      </c>
      <c r="K211" s="178" t="s">
        <v>3</v>
      </c>
      <c r="L211" s="41"/>
      <c r="M211" s="183" t="s">
        <v>3</v>
      </c>
      <c r="N211" s="184" t="s">
        <v>43</v>
      </c>
      <c r="O211" s="74"/>
      <c r="P211" s="185">
        <f>O211*H211</f>
        <v>0</v>
      </c>
      <c r="Q211" s="185">
        <v>0</v>
      </c>
      <c r="R211" s="185">
        <f>Q211*H211</f>
        <v>0</v>
      </c>
      <c r="S211" s="185">
        <v>0</v>
      </c>
      <c r="T211" s="18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187" t="s">
        <v>111</v>
      </c>
      <c r="AT211" s="187" t="s">
        <v>176</v>
      </c>
      <c r="AU211" s="187" t="s">
        <v>81</v>
      </c>
      <c r="AY211" s="21" t="s">
        <v>174</v>
      </c>
      <c r="BE211" s="188">
        <f>IF(N211="základní",J211,0)</f>
        <v>0</v>
      </c>
      <c r="BF211" s="188">
        <f>IF(N211="snížená",J211,0)</f>
        <v>0</v>
      </c>
      <c r="BG211" s="188">
        <f>IF(N211="zákl. přenesená",J211,0)</f>
        <v>0</v>
      </c>
      <c r="BH211" s="188">
        <f>IF(N211="sníž. přenesená",J211,0)</f>
        <v>0</v>
      </c>
      <c r="BI211" s="188">
        <f>IF(N211="nulová",J211,0)</f>
        <v>0</v>
      </c>
      <c r="BJ211" s="21" t="s">
        <v>79</v>
      </c>
      <c r="BK211" s="188">
        <f>ROUND(I211*H211,2)</f>
        <v>0</v>
      </c>
      <c r="BL211" s="21" t="s">
        <v>111</v>
      </c>
      <c r="BM211" s="187" t="s">
        <v>3125</v>
      </c>
    </row>
    <row r="212" s="2" customFormat="1" ht="16.5" customHeight="1">
      <c r="A212" s="40"/>
      <c r="B212" s="175"/>
      <c r="C212" s="176" t="s">
        <v>885</v>
      </c>
      <c r="D212" s="176" t="s">
        <v>176</v>
      </c>
      <c r="E212" s="177" t="s">
        <v>3126</v>
      </c>
      <c r="F212" s="178" t="s">
        <v>3127</v>
      </c>
      <c r="G212" s="179" t="s">
        <v>2857</v>
      </c>
      <c r="H212" s="180">
        <v>1</v>
      </c>
      <c r="I212" s="181"/>
      <c r="J212" s="182">
        <f>ROUND(I212*H212,2)</f>
        <v>0</v>
      </c>
      <c r="K212" s="178" t="s">
        <v>3</v>
      </c>
      <c r="L212" s="41"/>
      <c r="M212" s="183" t="s">
        <v>3</v>
      </c>
      <c r="N212" s="184" t="s">
        <v>43</v>
      </c>
      <c r="O212" s="74"/>
      <c r="P212" s="185">
        <f>O212*H212</f>
        <v>0</v>
      </c>
      <c r="Q212" s="185">
        <v>0</v>
      </c>
      <c r="R212" s="185">
        <f>Q212*H212</f>
        <v>0</v>
      </c>
      <c r="S212" s="185">
        <v>0</v>
      </c>
      <c r="T212" s="18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187" t="s">
        <v>111</v>
      </c>
      <c r="AT212" s="187" t="s">
        <v>176</v>
      </c>
      <c r="AU212" s="187" t="s">
        <v>81</v>
      </c>
      <c r="AY212" s="21" t="s">
        <v>174</v>
      </c>
      <c r="BE212" s="188">
        <f>IF(N212="základní",J212,0)</f>
        <v>0</v>
      </c>
      <c r="BF212" s="188">
        <f>IF(N212="snížená",J212,0)</f>
        <v>0</v>
      </c>
      <c r="BG212" s="188">
        <f>IF(N212="zákl. přenesená",J212,0)</f>
        <v>0</v>
      </c>
      <c r="BH212" s="188">
        <f>IF(N212="sníž. přenesená",J212,0)</f>
        <v>0</v>
      </c>
      <c r="BI212" s="188">
        <f>IF(N212="nulová",J212,0)</f>
        <v>0</v>
      </c>
      <c r="BJ212" s="21" t="s">
        <v>79</v>
      </c>
      <c r="BK212" s="188">
        <f>ROUND(I212*H212,2)</f>
        <v>0</v>
      </c>
      <c r="BL212" s="21" t="s">
        <v>111</v>
      </c>
      <c r="BM212" s="187" t="s">
        <v>3128</v>
      </c>
    </row>
    <row r="213" s="12" customFormat="1" ht="25.92" customHeight="1">
      <c r="A213" s="12"/>
      <c r="B213" s="162"/>
      <c r="C213" s="12"/>
      <c r="D213" s="163" t="s">
        <v>71</v>
      </c>
      <c r="E213" s="164" t="s">
        <v>1453</v>
      </c>
      <c r="F213" s="164" t="s">
        <v>1454</v>
      </c>
      <c r="G213" s="12"/>
      <c r="H213" s="12"/>
      <c r="I213" s="165"/>
      <c r="J213" s="166">
        <f>BK213</f>
        <v>0</v>
      </c>
      <c r="K213" s="12"/>
      <c r="L213" s="162"/>
      <c r="M213" s="167"/>
      <c r="N213" s="168"/>
      <c r="O213" s="168"/>
      <c r="P213" s="169">
        <f>SUM(P214:P220)</f>
        <v>0</v>
      </c>
      <c r="Q213" s="168"/>
      <c r="R213" s="169">
        <f>SUM(R214:R220)</f>
        <v>0</v>
      </c>
      <c r="S213" s="168"/>
      <c r="T213" s="170">
        <f>SUM(T214:T220)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63" t="s">
        <v>111</v>
      </c>
      <c r="AT213" s="171" t="s">
        <v>71</v>
      </c>
      <c r="AU213" s="171" t="s">
        <v>72</v>
      </c>
      <c r="AY213" s="163" t="s">
        <v>174</v>
      </c>
      <c r="BK213" s="172">
        <f>SUM(BK214:BK220)</f>
        <v>0</v>
      </c>
    </row>
    <row r="214" s="2" customFormat="1" ht="16.5" customHeight="1">
      <c r="A214" s="40"/>
      <c r="B214" s="175"/>
      <c r="C214" s="176" t="s">
        <v>889</v>
      </c>
      <c r="D214" s="176" t="s">
        <v>176</v>
      </c>
      <c r="E214" s="177" t="s">
        <v>3129</v>
      </c>
      <c r="F214" s="178" t="s">
        <v>3130</v>
      </c>
      <c r="G214" s="179" t="s">
        <v>215</v>
      </c>
      <c r="H214" s="180">
        <v>8</v>
      </c>
      <c r="I214" s="181"/>
      <c r="J214" s="182">
        <f>ROUND(I214*H214,2)</f>
        <v>0</v>
      </c>
      <c r="K214" s="178" t="s">
        <v>180</v>
      </c>
      <c r="L214" s="41"/>
      <c r="M214" s="183" t="s">
        <v>3</v>
      </c>
      <c r="N214" s="184" t="s">
        <v>43</v>
      </c>
      <c r="O214" s="74"/>
      <c r="P214" s="185">
        <f>O214*H214</f>
        <v>0</v>
      </c>
      <c r="Q214" s="185">
        <v>0</v>
      </c>
      <c r="R214" s="185">
        <f>Q214*H214</f>
        <v>0</v>
      </c>
      <c r="S214" s="185">
        <v>0</v>
      </c>
      <c r="T214" s="18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187" t="s">
        <v>1457</v>
      </c>
      <c r="AT214" s="187" t="s">
        <v>176</v>
      </c>
      <c r="AU214" s="187" t="s">
        <v>79</v>
      </c>
      <c r="AY214" s="21" t="s">
        <v>174</v>
      </c>
      <c r="BE214" s="188">
        <f>IF(N214="základní",J214,0)</f>
        <v>0</v>
      </c>
      <c r="BF214" s="188">
        <f>IF(N214="snížená",J214,0)</f>
        <v>0</v>
      </c>
      <c r="BG214" s="188">
        <f>IF(N214="zákl. přenesená",J214,0)</f>
        <v>0</v>
      </c>
      <c r="BH214" s="188">
        <f>IF(N214="sníž. přenesená",J214,0)</f>
        <v>0</v>
      </c>
      <c r="BI214" s="188">
        <f>IF(N214="nulová",J214,0)</f>
        <v>0</v>
      </c>
      <c r="BJ214" s="21" t="s">
        <v>79</v>
      </c>
      <c r="BK214" s="188">
        <f>ROUND(I214*H214,2)</f>
        <v>0</v>
      </c>
      <c r="BL214" s="21" t="s">
        <v>1457</v>
      </c>
      <c r="BM214" s="187" t="s">
        <v>3131</v>
      </c>
    </row>
    <row r="215" s="13" customFormat="1">
      <c r="A215" s="13"/>
      <c r="B215" s="194"/>
      <c r="C215" s="13"/>
      <c r="D215" s="189" t="s">
        <v>184</v>
      </c>
      <c r="E215" s="195" t="s">
        <v>3</v>
      </c>
      <c r="F215" s="196" t="s">
        <v>3132</v>
      </c>
      <c r="G215" s="13"/>
      <c r="H215" s="197">
        <v>8</v>
      </c>
      <c r="I215" s="198"/>
      <c r="J215" s="13"/>
      <c r="K215" s="13"/>
      <c r="L215" s="194"/>
      <c r="M215" s="199"/>
      <c r="N215" s="200"/>
      <c r="O215" s="200"/>
      <c r="P215" s="200"/>
      <c r="Q215" s="200"/>
      <c r="R215" s="200"/>
      <c r="S215" s="200"/>
      <c r="T215" s="20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5" t="s">
        <v>184</v>
      </c>
      <c r="AU215" s="195" t="s">
        <v>79</v>
      </c>
      <c r="AV215" s="13" t="s">
        <v>81</v>
      </c>
      <c r="AW215" s="13" t="s">
        <v>33</v>
      </c>
      <c r="AX215" s="13" t="s">
        <v>79</v>
      </c>
      <c r="AY215" s="195" t="s">
        <v>174</v>
      </c>
    </row>
    <row r="216" s="2" customFormat="1" ht="16.5" customHeight="1">
      <c r="A216" s="40"/>
      <c r="B216" s="175"/>
      <c r="C216" s="176" t="s">
        <v>894</v>
      </c>
      <c r="D216" s="176" t="s">
        <v>176</v>
      </c>
      <c r="E216" s="177" t="s">
        <v>3133</v>
      </c>
      <c r="F216" s="178" t="s">
        <v>3134</v>
      </c>
      <c r="G216" s="179" t="s">
        <v>215</v>
      </c>
      <c r="H216" s="180">
        <v>92</v>
      </c>
      <c r="I216" s="181"/>
      <c r="J216" s="182">
        <f>ROUND(I216*H216,2)</f>
        <v>0</v>
      </c>
      <c r="K216" s="178" t="s">
        <v>180</v>
      </c>
      <c r="L216" s="41"/>
      <c r="M216" s="183" t="s">
        <v>3</v>
      </c>
      <c r="N216" s="184" t="s">
        <v>43</v>
      </c>
      <c r="O216" s="74"/>
      <c r="P216" s="185">
        <f>O216*H216</f>
        <v>0</v>
      </c>
      <c r="Q216" s="185">
        <v>0</v>
      </c>
      <c r="R216" s="185">
        <f>Q216*H216</f>
        <v>0</v>
      </c>
      <c r="S216" s="185">
        <v>0</v>
      </c>
      <c r="T216" s="18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187" t="s">
        <v>1457</v>
      </c>
      <c r="AT216" s="187" t="s">
        <v>176</v>
      </c>
      <c r="AU216" s="187" t="s">
        <v>79</v>
      </c>
      <c r="AY216" s="21" t="s">
        <v>174</v>
      </c>
      <c r="BE216" s="188">
        <f>IF(N216="základní",J216,0)</f>
        <v>0</v>
      </c>
      <c r="BF216" s="188">
        <f>IF(N216="snížená",J216,0)</f>
        <v>0</v>
      </c>
      <c r="BG216" s="188">
        <f>IF(N216="zákl. přenesená",J216,0)</f>
        <v>0</v>
      </c>
      <c r="BH216" s="188">
        <f>IF(N216="sníž. přenesená",J216,0)</f>
        <v>0</v>
      </c>
      <c r="BI216" s="188">
        <f>IF(N216="nulová",J216,0)</f>
        <v>0</v>
      </c>
      <c r="BJ216" s="21" t="s">
        <v>79</v>
      </c>
      <c r="BK216" s="188">
        <f>ROUND(I216*H216,2)</f>
        <v>0</v>
      </c>
      <c r="BL216" s="21" t="s">
        <v>1457</v>
      </c>
      <c r="BM216" s="187" t="s">
        <v>3135</v>
      </c>
    </row>
    <row r="217" s="13" customFormat="1">
      <c r="A217" s="13"/>
      <c r="B217" s="194"/>
      <c r="C217" s="13"/>
      <c r="D217" s="189" t="s">
        <v>184</v>
      </c>
      <c r="E217" s="195" t="s">
        <v>3</v>
      </c>
      <c r="F217" s="196" t="s">
        <v>3136</v>
      </c>
      <c r="G217" s="13"/>
      <c r="H217" s="197">
        <v>72</v>
      </c>
      <c r="I217" s="198"/>
      <c r="J217" s="13"/>
      <c r="K217" s="13"/>
      <c r="L217" s="194"/>
      <c r="M217" s="199"/>
      <c r="N217" s="200"/>
      <c r="O217" s="200"/>
      <c r="P217" s="200"/>
      <c r="Q217" s="200"/>
      <c r="R217" s="200"/>
      <c r="S217" s="200"/>
      <c r="T217" s="20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5" t="s">
        <v>184</v>
      </c>
      <c r="AU217" s="195" t="s">
        <v>79</v>
      </c>
      <c r="AV217" s="13" t="s">
        <v>81</v>
      </c>
      <c r="AW217" s="13" t="s">
        <v>33</v>
      </c>
      <c r="AX217" s="13" t="s">
        <v>72</v>
      </c>
      <c r="AY217" s="195" t="s">
        <v>174</v>
      </c>
    </row>
    <row r="218" s="13" customFormat="1">
      <c r="A218" s="13"/>
      <c r="B218" s="194"/>
      <c r="C218" s="13"/>
      <c r="D218" s="189" t="s">
        <v>184</v>
      </c>
      <c r="E218" s="195" t="s">
        <v>3</v>
      </c>
      <c r="F218" s="196" t="s">
        <v>3137</v>
      </c>
      <c r="G218" s="13"/>
      <c r="H218" s="197">
        <v>10</v>
      </c>
      <c r="I218" s="198"/>
      <c r="J218" s="13"/>
      <c r="K218" s="13"/>
      <c r="L218" s="194"/>
      <c r="M218" s="199"/>
      <c r="N218" s="200"/>
      <c r="O218" s="200"/>
      <c r="P218" s="200"/>
      <c r="Q218" s="200"/>
      <c r="R218" s="200"/>
      <c r="S218" s="200"/>
      <c r="T218" s="20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95" t="s">
        <v>184</v>
      </c>
      <c r="AU218" s="195" t="s">
        <v>79</v>
      </c>
      <c r="AV218" s="13" t="s">
        <v>81</v>
      </c>
      <c r="AW218" s="13" t="s">
        <v>33</v>
      </c>
      <c r="AX218" s="13" t="s">
        <v>72</v>
      </c>
      <c r="AY218" s="195" t="s">
        <v>174</v>
      </c>
    </row>
    <row r="219" s="13" customFormat="1">
      <c r="A219" s="13"/>
      <c r="B219" s="194"/>
      <c r="C219" s="13"/>
      <c r="D219" s="189" t="s">
        <v>184</v>
      </c>
      <c r="E219" s="195" t="s">
        <v>3</v>
      </c>
      <c r="F219" s="196" t="s">
        <v>3138</v>
      </c>
      <c r="G219" s="13"/>
      <c r="H219" s="197">
        <v>10</v>
      </c>
      <c r="I219" s="198"/>
      <c r="J219" s="13"/>
      <c r="K219" s="13"/>
      <c r="L219" s="194"/>
      <c r="M219" s="199"/>
      <c r="N219" s="200"/>
      <c r="O219" s="200"/>
      <c r="P219" s="200"/>
      <c r="Q219" s="200"/>
      <c r="R219" s="200"/>
      <c r="S219" s="200"/>
      <c r="T219" s="20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5" t="s">
        <v>184</v>
      </c>
      <c r="AU219" s="195" t="s">
        <v>79</v>
      </c>
      <c r="AV219" s="13" t="s">
        <v>81</v>
      </c>
      <c r="AW219" s="13" t="s">
        <v>33</v>
      </c>
      <c r="AX219" s="13" t="s">
        <v>72</v>
      </c>
      <c r="AY219" s="195" t="s">
        <v>174</v>
      </c>
    </row>
    <row r="220" s="14" customFormat="1">
      <c r="A220" s="14"/>
      <c r="B220" s="202"/>
      <c r="C220" s="14"/>
      <c r="D220" s="189" t="s">
        <v>184</v>
      </c>
      <c r="E220" s="203" t="s">
        <v>3</v>
      </c>
      <c r="F220" s="204" t="s">
        <v>187</v>
      </c>
      <c r="G220" s="14"/>
      <c r="H220" s="205">
        <v>92</v>
      </c>
      <c r="I220" s="206"/>
      <c r="J220" s="14"/>
      <c r="K220" s="14"/>
      <c r="L220" s="202"/>
      <c r="M220" s="207"/>
      <c r="N220" s="208"/>
      <c r="O220" s="208"/>
      <c r="P220" s="208"/>
      <c r="Q220" s="208"/>
      <c r="R220" s="208"/>
      <c r="S220" s="208"/>
      <c r="T220" s="20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03" t="s">
        <v>184</v>
      </c>
      <c r="AU220" s="203" t="s">
        <v>79</v>
      </c>
      <c r="AV220" s="14" t="s">
        <v>111</v>
      </c>
      <c r="AW220" s="14" t="s">
        <v>33</v>
      </c>
      <c r="AX220" s="14" t="s">
        <v>79</v>
      </c>
      <c r="AY220" s="203" t="s">
        <v>174</v>
      </c>
    </row>
    <row r="221" s="12" customFormat="1" ht="25.92" customHeight="1">
      <c r="A221" s="12"/>
      <c r="B221" s="162"/>
      <c r="C221" s="12"/>
      <c r="D221" s="163" t="s">
        <v>71</v>
      </c>
      <c r="E221" s="164" t="s">
        <v>913</v>
      </c>
      <c r="F221" s="164" t="s">
        <v>914</v>
      </c>
      <c r="G221" s="12"/>
      <c r="H221" s="12"/>
      <c r="I221" s="165"/>
      <c r="J221" s="166">
        <f>BK221</f>
        <v>0</v>
      </c>
      <c r="K221" s="12"/>
      <c r="L221" s="162"/>
      <c r="M221" s="167"/>
      <c r="N221" s="168"/>
      <c r="O221" s="168"/>
      <c r="P221" s="169">
        <f>P222+P224</f>
        <v>0</v>
      </c>
      <c r="Q221" s="168"/>
      <c r="R221" s="169">
        <f>R222+R224</f>
        <v>0</v>
      </c>
      <c r="S221" s="168"/>
      <c r="T221" s="170">
        <f>T222+T224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163" t="s">
        <v>203</v>
      </c>
      <c r="AT221" s="171" t="s">
        <v>71</v>
      </c>
      <c r="AU221" s="171" t="s">
        <v>72</v>
      </c>
      <c r="AY221" s="163" t="s">
        <v>174</v>
      </c>
      <c r="BK221" s="172">
        <f>BK222+BK224</f>
        <v>0</v>
      </c>
    </row>
    <row r="222" s="12" customFormat="1" ht="22.8" customHeight="1">
      <c r="A222" s="12"/>
      <c r="B222" s="162"/>
      <c r="C222" s="12"/>
      <c r="D222" s="163" t="s">
        <v>71</v>
      </c>
      <c r="E222" s="173" t="s">
        <v>915</v>
      </c>
      <c r="F222" s="173" t="s">
        <v>916</v>
      </c>
      <c r="G222" s="12"/>
      <c r="H222" s="12"/>
      <c r="I222" s="165"/>
      <c r="J222" s="174">
        <f>BK222</f>
        <v>0</v>
      </c>
      <c r="K222" s="12"/>
      <c r="L222" s="162"/>
      <c r="M222" s="167"/>
      <c r="N222" s="168"/>
      <c r="O222" s="168"/>
      <c r="P222" s="169">
        <f>P223</f>
        <v>0</v>
      </c>
      <c r="Q222" s="168"/>
      <c r="R222" s="169">
        <f>R223</f>
        <v>0</v>
      </c>
      <c r="S222" s="168"/>
      <c r="T222" s="170">
        <f>T223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163" t="s">
        <v>203</v>
      </c>
      <c r="AT222" s="171" t="s">
        <v>71</v>
      </c>
      <c r="AU222" s="171" t="s">
        <v>79</v>
      </c>
      <c r="AY222" s="163" t="s">
        <v>174</v>
      </c>
      <c r="BK222" s="172">
        <f>BK223</f>
        <v>0</v>
      </c>
    </row>
    <row r="223" s="2" customFormat="1" ht="16.5" customHeight="1">
      <c r="A223" s="40"/>
      <c r="B223" s="175"/>
      <c r="C223" s="176" t="s">
        <v>900</v>
      </c>
      <c r="D223" s="176" t="s">
        <v>176</v>
      </c>
      <c r="E223" s="177" t="s">
        <v>1474</v>
      </c>
      <c r="F223" s="178" t="s">
        <v>1475</v>
      </c>
      <c r="G223" s="179" t="s">
        <v>1476</v>
      </c>
      <c r="H223" s="180">
        <v>1</v>
      </c>
      <c r="I223" s="181"/>
      <c r="J223" s="182">
        <f>ROUND(I223*H223,2)</f>
        <v>0</v>
      </c>
      <c r="K223" s="178" t="s">
        <v>180</v>
      </c>
      <c r="L223" s="41"/>
      <c r="M223" s="183" t="s">
        <v>3</v>
      </c>
      <c r="N223" s="184" t="s">
        <v>43</v>
      </c>
      <c r="O223" s="74"/>
      <c r="P223" s="185">
        <f>O223*H223</f>
        <v>0</v>
      </c>
      <c r="Q223" s="185">
        <v>0</v>
      </c>
      <c r="R223" s="185">
        <f>Q223*H223</f>
        <v>0</v>
      </c>
      <c r="S223" s="185">
        <v>0</v>
      </c>
      <c r="T223" s="18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187" t="s">
        <v>1467</v>
      </c>
      <c r="AT223" s="187" t="s">
        <v>176</v>
      </c>
      <c r="AU223" s="187" t="s">
        <v>81</v>
      </c>
      <c r="AY223" s="21" t="s">
        <v>174</v>
      </c>
      <c r="BE223" s="188">
        <f>IF(N223="základní",J223,0)</f>
        <v>0</v>
      </c>
      <c r="BF223" s="188">
        <f>IF(N223="snížená",J223,0)</f>
        <v>0</v>
      </c>
      <c r="BG223" s="188">
        <f>IF(N223="zákl. přenesená",J223,0)</f>
        <v>0</v>
      </c>
      <c r="BH223" s="188">
        <f>IF(N223="sníž. přenesená",J223,0)</f>
        <v>0</v>
      </c>
      <c r="BI223" s="188">
        <f>IF(N223="nulová",J223,0)</f>
        <v>0</v>
      </c>
      <c r="BJ223" s="21" t="s">
        <v>79</v>
      </c>
      <c r="BK223" s="188">
        <f>ROUND(I223*H223,2)</f>
        <v>0</v>
      </c>
      <c r="BL223" s="21" t="s">
        <v>1467</v>
      </c>
      <c r="BM223" s="187" t="s">
        <v>3139</v>
      </c>
    </row>
    <row r="224" s="12" customFormat="1" ht="22.8" customHeight="1">
      <c r="A224" s="12"/>
      <c r="B224" s="162"/>
      <c r="C224" s="12"/>
      <c r="D224" s="163" t="s">
        <v>71</v>
      </c>
      <c r="E224" s="173" t="s">
        <v>932</v>
      </c>
      <c r="F224" s="173" t="s">
        <v>933</v>
      </c>
      <c r="G224" s="12"/>
      <c r="H224" s="12"/>
      <c r="I224" s="165"/>
      <c r="J224" s="174">
        <f>BK224</f>
        <v>0</v>
      </c>
      <c r="K224" s="12"/>
      <c r="L224" s="162"/>
      <c r="M224" s="167"/>
      <c r="N224" s="168"/>
      <c r="O224" s="168"/>
      <c r="P224" s="169">
        <f>P225</f>
        <v>0</v>
      </c>
      <c r="Q224" s="168"/>
      <c r="R224" s="169">
        <f>R225</f>
        <v>0</v>
      </c>
      <c r="S224" s="168"/>
      <c r="T224" s="170">
        <f>T225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63" t="s">
        <v>203</v>
      </c>
      <c r="AT224" s="171" t="s">
        <v>71</v>
      </c>
      <c r="AU224" s="171" t="s">
        <v>79</v>
      </c>
      <c r="AY224" s="163" t="s">
        <v>174</v>
      </c>
      <c r="BK224" s="172">
        <f>BK225</f>
        <v>0</v>
      </c>
    </row>
    <row r="225" s="2" customFormat="1" ht="16.5" customHeight="1">
      <c r="A225" s="40"/>
      <c r="B225" s="175"/>
      <c r="C225" s="176" t="s">
        <v>905</v>
      </c>
      <c r="D225" s="176" t="s">
        <v>176</v>
      </c>
      <c r="E225" s="177" t="s">
        <v>935</v>
      </c>
      <c r="F225" s="178" t="s">
        <v>933</v>
      </c>
      <c r="G225" s="179" t="s">
        <v>1476</v>
      </c>
      <c r="H225" s="180">
        <v>1</v>
      </c>
      <c r="I225" s="181"/>
      <c r="J225" s="182">
        <f>ROUND(I225*H225,2)</f>
        <v>0</v>
      </c>
      <c r="K225" s="178" t="s">
        <v>180</v>
      </c>
      <c r="L225" s="41"/>
      <c r="M225" s="235" t="s">
        <v>3</v>
      </c>
      <c r="N225" s="236" t="s">
        <v>43</v>
      </c>
      <c r="O225" s="237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187" t="s">
        <v>1467</v>
      </c>
      <c r="AT225" s="187" t="s">
        <v>176</v>
      </c>
      <c r="AU225" s="187" t="s">
        <v>81</v>
      </c>
      <c r="AY225" s="21" t="s">
        <v>174</v>
      </c>
      <c r="BE225" s="188">
        <f>IF(N225="základní",J225,0)</f>
        <v>0</v>
      </c>
      <c r="BF225" s="188">
        <f>IF(N225="snížená",J225,0)</f>
        <v>0</v>
      </c>
      <c r="BG225" s="188">
        <f>IF(N225="zákl. přenesená",J225,0)</f>
        <v>0</v>
      </c>
      <c r="BH225" s="188">
        <f>IF(N225="sníž. přenesená",J225,0)</f>
        <v>0</v>
      </c>
      <c r="BI225" s="188">
        <f>IF(N225="nulová",J225,0)</f>
        <v>0</v>
      </c>
      <c r="BJ225" s="21" t="s">
        <v>79</v>
      </c>
      <c r="BK225" s="188">
        <f>ROUND(I225*H225,2)</f>
        <v>0</v>
      </c>
      <c r="BL225" s="21" t="s">
        <v>1467</v>
      </c>
      <c r="BM225" s="187" t="s">
        <v>3140</v>
      </c>
    </row>
    <row r="226" s="2" customFormat="1" ht="6.96" customHeight="1">
      <c r="A226" s="40"/>
      <c r="B226" s="57"/>
      <c r="C226" s="58"/>
      <c r="D226" s="58"/>
      <c r="E226" s="58"/>
      <c r="F226" s="58"/>
      <c r="G226" s="58"/>
      <c r="H226" s="58"/>
      <c r="I226" s="58"/>
      <c r="J226" s="58"/>
      <c r="K226" s="58"/>
      <c r="L226" s="41"/>
      <c r="M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</row>
  </sheetData>
  <autoFilter ref="C106:K22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3:H93"/>
    <mergeCell ref="E97:H97"/>
    <mergeCell ref="E95:H95"/>
    <mergeCell ref="E99:H9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20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127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4"/>
      <c r="AT3" s="21" t="s">
        <v>81</v>
      </c>
    </row>
    <row r="4" s="1" customFormat="1" ht="24.96" customHeight="1">
      <c r="B4" s="24"/>
      <c r="D4" s="25" t="s">
        <v>133</v>
      </c>
      <c r="L4" s="24"/>
      <c r="M4" s="125" t="s">
        <v>11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34" t="s">
        <v>17</v>
      </c>
      <c r="L6" s="24"/>
    </row>
    <row r="7" s="1" customFormat="1" ht="16.5" customHeight="1">
      <c r="B7" s="24"/>
      <c r="E7" s="126" t="str">
        <f>'Rekapitulace stavby'!K6</f>
        <v>Žireč - Kanalizace a čistírna odpadních vod, přípojky splaškové kanalizace</v>
      </c>
      <c r="F7" s="34"/>
      <c r="G7" s="34"/>
      <c r="H7" s="34"/>
      <c r="L7" s="24"/>
    </row>
    <row r="8">
      <c r="B8" s="24"/>
      <c r="D8" s="34" t="s">
        <v>134</v>
      </c>
      <c r="L8" s="24"/>
    </row>
    <row r="9" s="1" customFormat="1" ht="16.5" customHeight="1">
      <c r="B9" s="24"/>
      <c r="E9" s="126" t="s">
        <v>135</v>
      </c>
      <c r="F9" s="1"/>
      <c r="G9" s="1"/>
      <c r="H9" s="1"/>
      <c r="L9" s="24"/>
    </row>
    <row r="10" s="1" customFormat="1" ht="12" customHeight="1">
      <c r="B10" s="24"/>
      <c r="D10" s="34" t="s">
        <v>136</v>
      </c>
      <c r="L10" s="24"/>
    </row>
    <row r="11" s="2" customFormat="1" ht="16.5" customHeight="1">
      <c r="A11" s="40"/>
      <c r="B11" s="41"/>
      <c r="C11" s="40"/>
      <c r="D11" s="40"/>
      <c r="E11" s="127" t="s">
        <v>2841</v>
      </c>
      <c r="F11" s="40"/>
      <c r="G11" s="40"/>
      <c r="H11" s="40"/>
      <c r="I11" s="40"/>
      <c r="J11" s="40"/>
      <c r="K11" s="40"/>
      <c r="L11" s="12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4" t="s">
        <v>138</v>
      </c>
      <c r="E12" s="40"/>
      <c r="F12" s="40"/>
      <c r="G12" s="40"/>
      <c r="H12" s="40"/>
      <c r="I12" s="40"/>
      <c r="J12" s="40"/>
      <c r="K12" s="40"/>
      <c r="L12" s="12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1"/>
      <c r="C13" s="40"/>
      <c r="D13" s="40"/>
      <c r="E13" s="64" t="s">
        <v>3141</v>
      </c>
      <c r="F13" s="40"/>
      <c r="G13" s="40"/>
      <c r="H13" s="40"/>
      <c r="I13" s="40"/>
      <c r="J13" s="40"/>
      <c r="K13" s="40"/>
      <c r="L13" s="12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1"/>
      <c r="C14" s="40"/>
      <c r="D14" s="40"/>
      <c r="E14" s="40"/>
      <c r="F14" s="40"/>
      <c r="G14" s="40"/>
      <c r="H14" s="40"/>
      <c r="I14" s="40"/>
      <c r="J14" s="40"/>
      <c r="K14" s="40"/>
      <c r="L14" s="12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1"/>
      <c r="C15" s="40"/>
      <c r="D15" s="34" t="s">
        <v>19</v>
      </c>
      <c r="E15" s="40"/>
      <c r="F15" s="29" t="s">
        <v>3</v>
      </c>
      <c r="G15" s="40"/>
      <c r="H15" s="40"/>
      <c r="I15" s="34" t="s">
        <v>20</v>
      </c>
      <c r="J15" s="29" t="s">
        <v>3</v>
      </c>
      <c r="K15" s="40"/>
      <c r="L15" s="12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1"/>
      <c r="C16" s="40"/>
      <c r="D16" s="34" t="s">
        <v>21</v>
      </c>
      <c r="E16" s="40"/>
      <c r="F16" s="29" t="s">
        <v>22</v>
      </c>
      <c r="G16" s="40"/>
      <c r="H16" s="40"/>
      <c r="I16" s="34" t="s">
        <v>23</v>
      </c>
      <c r="J16" s="66" t="str">
        <f>'Rekapitulace stavby'!AN8</f>
        <v>3. 1. 2021</v>
      </c>
      <c r="K16" s="40"/>
      <c r="L16" s="12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1"/>
      <c r="C17" s="40"/>
      <c r="D17" s="40"/>
      <c r="E17" s="40"/>
      <c r="F17" s="40"/>
      <c r="G17" s="40"/>
      <c r="H17" s="40"/>
      <c r="I17" s="40"/>
      <c r="J17" s="40"/>
      <c r="K17" s="40"/>
      <c r="L17" s="12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1"/>
      <c r="C18" s="40"/>
      <c r="D18" s="34" t="s">
        <v>25</v>
      </c>
      <c r="E18" s="40"/>
      <c r="F18" s="40"/>
      <c r="G18" s="40"/>
      <c r="H18" s="40"/>
      <c r="I18" s="34" t="s">
        <v>26</v>
      </c>
      <c r="J18" s="29" t="s">
        <v>3</v>
      </c>
      <c r="K18" s="40"/>
      <c r="L18" s="12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1"/>
      <c r="C19" s="40"/>
      <c r="D19" s="40"/>
      <c r="E19" s="29" t="s">
        <v>27</v>
      </c>
      <c r="F19" s="40"/>
      <c r="G19" s="40"/>
      <c r="H19" s="40"/>
      <c r="I19" s="34" t="s">
        <v>28</v>
      </c>
      <c r="J19" s="29" t="s">
        <v>3</v>
      </c>
      <c r="K19" s="40"/>
      <c r="L19" s="12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1"/>
      <c r="C20" s="40"/>
      <c r="D20" s="40"/>
      <c r="E20" s="40"/>
      <c r="F20" s="40"/>
      <c r="G20" s="40"/>
      <c r="H20" s="40"/>
      <c r="I20" s="40"/>
      <c r="J20" s="40"/>
      <c r="K20" s="40"/>
      <c r="L20" s="12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1"/>
      <c r="C21" s="40"/>
      <c r="D21" s="34" t="s">
        <v>29</v>
      </c>
      <c r="E21" s="40"/>
      <c r="F21" s="40"/>
      <c r="G21" s="40"/>
      <c r="H21" s="40"/>
      <c r="I21" s="34" t="s">
        <v>26</v>
      </c>
      <c r="J21" s="35" t="str">
        <f>'Rekapitulace stavby'!AN13</f>
        <v>Vyplň údaj</v>
      </c>
      <c r="K21" s="40"/>
      <c r="L21" s="12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1"/>
      <c r="C22" s="40"/>
      <c r="D22" s="40"/>
      <c r="E22" s="35" t="str">
        <f>'Rekapitulace stavby'!E14</f>
        <v>Vyplň údaj</v>
      </c>
      <c r="F22" s="29"/>
      <c r="G22" s="29"/>
      <c r="H22" s="29"/>
      <c r="I22" s="34" t="s">
        <v>28</v>
      </c>
      <c r="J22" s="35" t="str">
        <f>'Rekapitulace stavby'!AN14</f>
        <v>Vyplň údaj</v>
      </c>
      <c r="K22" s="40"/>
      <c r="L22" s="12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1"/>
      <c r="C23" s="40"/>
      <c r="D23" s="40"/>
      <c r="E23" s="40"/>
      <c r="F23" s="40"/>
      <c r="G23" s="40"/>
      <c r="H23" s="40"/>
      <c r="I23" s="40"/>
      <c r="J23" s="40"/>
      <c r="K23" s="40"/>
      <c r="L23" s="12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1"/>
      <c r="C24" s="40"/>
      <c r="D24" s="34" t="s">
        <v>31</v>
      </c>
      <c r="E24" s="40"/>
      <c r="F24" s="40"/>
      <c r="G24" s="40"/>
      <c r="H24" s="40"/>
      <c r="I24" s="34" t="s">
        <v>26</v>
      </c>
      <c r="J24" s="29" t="s">
        <v>3</v>
      </c>
      <c r="K24" s="40"/>
      <c r="L24" s="12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1"/>
      <c r="C25" s="40"/>
      <c r="D25" s="40"/>
      <c r="E25" s="29" t="s">
        <v>32</v>
      </c>
      <c r="F25" s="40"/>
      <c r="G25" s="40"/>
      <c r="H25" s="40"/>
      <c r="I25" s="34" t="s">
        <v>28</v>
      </c>
      <c r="J25" s="29" t="s">
        <v>3</v>
      </c>
      <c r="K25" s="40"/>
      <c r="L25" s="12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1"/>
      <c r="C26" s="40"/>
      <c r="D26" s="40"/>
      <c r="E26" s="40"/>
      <c r="F26" s="40"/>
      <c r="G26" s="40"/>
      <c r="H26" s="40"/>
      <c r="I26" s="40"/>
      <c r="J26" s="40"/>
      <c r="K26" s="40"/>
      <c r="L26" s="12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1"/>
      <c r="C27" s="40"/>
      <c r="D27" s="34" t="s">
        <v>34</v>
      </c>
      <c r="E27" s="40"/>
      <c r="F27" s="40"/>
      <c r="G27" s="40"/>
      <c r="H27" s="40"/>
      <c r="I27" s="34" t="s">
        <v>26</v>
      </c>
      <c r="J27" s="29" t="s">
        <v>3</v>
      </c>
      <c r="K27" s="40"/>
      <c r="L27" s="12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1"/>
      <c r="C28" s="40"/>
      <c r="D28" s="40"/>
      <c r="E28" s="29" t="s">
        <v>35</v>
      </c>
      <c r="F28" s="40"/>
      <c r="G28" s="40"/>
      <c r="H28" s="40"/>
      <c r="I28" s="34" t="s">
        <v>28</v>
      </c>
      <c r="J28" s="29" t="s">
        <v>3</v>
      </c>
      <c r="K28" s="40"/>
      <c r="L28" s="12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12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1"/>
      <c r="C30" s="40"/>
      <c r="D30" s="34" t="s">
        <v>36</v>
      </c>
      <c r="E30" s="40"/>
      <c r="F30" s="40"/>
      <c r="G30" s="40"/>
      <c r="H30" s="40"/>
      <c r="I30" s="40"/>
      <c r="J30" s="40"/>
      <c r="K30" s="40"/>
      <c r="L30" s="12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29"/>
      <c r="B31" s="130"/>
      <c r="C31" s="129"/>
      <c r="D31" s="129"/>
      <c r="E31" s="38" t="s">
        <v>3</v>
      </c>
      <c r="F31" s="38"/>
      <c r="G31" s="38"/>
      <c r="H31" s="38"/>
      <c r="I31" s="129"/>
      <c r="J31" s="129"/>
      <c r="K31" s="129"/>
      <c r="L31" s="131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</row>
    <row r="32" s="2" customFormat="1" ht="6.96" customHeight="1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12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1"/>
      <c r="C33" s="40"/>
      <c r="D33" s="86"/>
      <c r="E33" s="86"/>
      <c r="F33" s="86"/>
      <c r="G33" s="86"/>
      <c r="H33" s="86"/>
      <c r="I33" s="86"/>
      <c r="J33" s="86"/>
      <c r="K33" s="86"/>
      <c r="L33" s="12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1"/>
      <c r="C34" s="40"/>
      <c r="D34" s="132" t="s">
        <v>38</v>
      </c>
      <c r="E34" s="40"/>
      <c r="F34" s="40"/>
      <c r="G34" s="40"/>
      <c r="H34" s="40"/>
      <c r="I34" s="40"/>
      <c r="J34" s="92">
        <f>ROUND(J100, 2)</f>
        <v>0</v>
      </c>
      <c r="K34" s="40"/>
      <c r="L34" s="12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1"/>
      <c r="C35" s="40"/>
      <c r="D35" s="86"/>
      <c r="E35" s="86"/>
      <c r="F35" s="86"/>
      <c r="G35" s="86"/>
      <c r="H35" s="86"/>
      <c r="I35" s="86"/>
      <c r="J35" s="86"/>
      <c r="K35" s="86"/>
      <c r="L35" s="12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1"/>
      <c r="C36" s="40"/>
      <c r="D36" s="40"/>
      <c r="E36" s="40"/>
      <c r="F36" s="45" t="s">
        <v>40</v>
      </c>
      <c r="G36" s="40"/>
      <c r="H36" s="40"/>
      <c r="I36" s="45" t="s">
        <v>39</v>
      </c>
      <c r="J36" s="45" t="s">
        <v>41</v>
      </c>
      <c r="K36" s="40"/>
      <c r="L36" s="12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1"/>
      <c r="C37" s="40"/>
      <c r="D37" s="127" t="s">
        <v>42</v>
      </c>
      <c r="E37" s="34" t="s">
        <v>43</v>
      </c>
      <c r="F37" s="133">
        <f>ROUND((SUM(BE100:BE252)),  2)</f>
        <v>0</v>
      </c>
      <c r="G37" s="40"/>
      <c r="H37" s="40"/>
      <c r="I37" s="134">
        <v>0.20999999999999999</v>
      </c>
      <c r="J37" s="133">
        <f>ROUND(((SUM(BE100:BE252))*I37),  2)</f>
        <v>0</v>
      </c>
      <c r="K37" s="40"/>
      <c r="L37" s="12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1"/>
      <c r="C38" s="40"/>
      <c r="D38" s="40"/>
      <c r="E38" s="34" t="s">
        <v>44</v>
      </c>
      <c r="F38" s="133">
        <f>ROUND((SUM(BF100:BF252)),  2)</f>
        <v>0</v>
      </c>
      <c r="G38" s="40"/>
      <c r="H38" s="40"/>
      <c r="I38" s="134">
        <v>0.14999999999999999</v>
      </c>
      <c r="J38" s="133">
        <f>ROUND(((SUM(BF100:BF252))*I38),  2)</f>
        <v>0</v>
      </c>
      <c r="K38" s="40"/>
      <c r="L38" s="12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1"/>
      <c r="C39" s="40"/>
      <c r="D39" s="40"/>
      <c r="E39" s="34" t="s">
        <v>45</v>
      </c>
      <c r="F39" s="133">
        <f>ROUND((SUM(BG100:BG252)),  2)</f>
        <v>0</v>
      </c>
      <c r="G39" s="40"/>
      <c r="H39" s="40"/>
      <c r="I39" s="134">
        <v>0.20999999999999999</v>
      </c>
      <c r="J39" s="133">
        <f>0</f>
        <v>0</v>
      </c>
      <c r="K39" s="40"/>
      <c r="L39" s="12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1"/>
      <c r="C40" s="40"/>
      <c r="D40" s="40"/>
      <c r="E40" s="34" t="s">
        <v>46</v>
      </c>
      <c r="F40" s="133">
        <f>ROUND((SUM(BH100:BH252)),  2)</f>
        <v>0</v>
      </c>
      <c r="G40" s="40"/>
      <c r="H40" s="40"/>
      <c r="I40" s="134">
        <v>0.14999999999999999</v>
      </c>
      <c r="J40" s="133">
        <f>0</f>
        <v>0</v>
      </c>
      <c r="K40" s="40"/>
      <c r="L40" s="12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1"/>
      <c r="C41" s="40"/>
      <c r="D41" s="40"/>
      <c r="E41" s="34" t="s">
        <v>47</v>
      </c>
      <c r="F41" s="133">
        <f>ROUND((SUM(BI100:BI252)),  2)</f>
        <v>0</v>
      </c>
      <c r="G41" s="40"/>
      <c r="H41" s="40"/>
      <c r="I41" s="134">
        <v>0</v>
      </c>
      <c r="J41" s="133">
        <f>0</f>
        <v>0</v>
      </c>
      <c r="K41" s="40"/>
      <c r="L41" s="12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12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1"/>
      <c r="C43" s="135"/>
      <c r="D43" s="136" t="s">
        <v>48</v>
      </c>
      <c r="E43" s="78"/>
      <c r="F43" s="78"/>
      <c r="G43" s="137" t="s">
        <v>49</v>
      </c>
      <c r="H43" s="138" t="s">
        <v>50</v>
      </c>
      <c r="I43" s="78"/>
      <c r="J43" s="139">
        <f>SUM(J34:J41)</f>
        <v>0</v>
      </c>
      <c r="K43" s="140"/>
      <c r="L43" s="12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2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59"/>
      <c r="C48" s="60"/>
      <c r="D48" s="60"/>
      <c r="E48" s="60"/>
      <c r="F48" s="60"/>
      <c r="G48" s="60"/>
      <c r="H48" s="60"/>
      <c r="I48" s="60"/>
      <c r="J48" s="60"/>
      <c r="K48" s="60"/>
      <c r="L48" s="12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140</v>
      </c>
      <c r="D49" s="40"/>
      <c r="E49" s="40"/>
      <c r="F49" s="40"/>
      <c r="G49" s="40"/>
      <c r="H49" s="40"/>
      <c r="I49" s="40"/>
      <c r="J49" s="40"/>
      <c r="K49" s="40"/>
      <c r="L49" s="12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12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17</v>
      </c>
      <c r="D51" s="40"/>
      <c r="E51" s="40"/>
      <c r="F51" s="40"/>
      <c r="G51" s="40"/>
      <c r="H51" s="40"/>
      <c r="I51" s="40"/>
      <c r="J51" s="40"/>
      <c r="K51" s="40"/>
      <c r="L51" s="12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0"/>
      <c r="D52" s="40"/>
      <c r="E52" s="126" t="str">
        <f>E7</f>
        <v>Žireč - Kanalizace a čistírna odpadních vod, přípojky splaškové kanalizace</v>
      </c>
      <c r="F52" s="34"/>
      <c r="G52" s="34"/>
      <c r="H52" s="34"/>
      <c r="I52" s="40"/>
      <c r="J52" s="40"/>
      <c r="K52" s="40"/>
      <c r="L52" s="12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4"/>
      <c r="C53" s="34" t="s">
        <v>134</v>
      </c>
      <c r="L53" s="24"/>
    </row>
    <row r="54" s="1" customFormat="1" ht="16.5" customHeight="1">
      <c r="B54" s="24"/>
      <c r="E54" s="126" t="s">
        <v>135</v>
      </c>
      <c r="F54" s="1"/>
      <c r="G54" s="1"/>
      <c r="H54" s="1"/>
      <c r="L54" s="24"/>
    </row>
    <row r="55" s="1" customFormat="1" ht="12" customHeight="1">
      <c r="B55" s="24"/>
      <c r="C55" s="34" t="s">
        <v>136</v>
      </c>
      <c r="L55" s="24"/>
    </row>
    <row r="56" s="2" customFormat="1" ht="16.5" customHeight="1">
      <c r="A56" s="40"/>
      <c r="B56" s="41"/>
      <c r="C56" s="40"/>
      <c r="D56" s="40"/>
      <c r="E56" s="127" t="s">
        <v>2841</v>
      </c>
      <c r="F56" s="40"/>
      <c r="G56" s="40"/>
      <c r="H56" s="40"/>
      <c r="I56" s="40"/>
      <c r="J56" s="40"/>
      <c r="K56" s="40"/>
      <c r="L56" s="12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138</v>
      </c>
      <c r="D57" s="40"/>
      <c r="E57" s="40"/>
      <c r="F57" s="40"/>
      <c r="G57" s="40"/>
      <c r="H57" s="40"/>
      <c r="I57" s="40"/>
      <c r="J57" s="40"/>
      <c r="K57" s="40"/>
      <c r="L57" s="12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0"/>
      <c r="D58" s="40"/>
      <c r="E58" s="64" t="str">
        <f>E13</f>
        <v>D.2.2. - ELEKTROTECHNICKÁ ČÁST ČOV</v>
      </c>
      <c r="F58" s="40"/>
      <c r="G58" s="40"/>
      <c r="H58" s="40"/>
      <c r="I58" s="40"/>
      <c r="J58" s="40"/>
      <c r="K58" s="40"/>
      <c r="L58" s="12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12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0"/>
      <c r="E60" s="40"/>
      <c r="F60" s="29" t="str">
        <f>F16</f>
        <v>DVŮR KRÁLOVÉ NAD LABEM, MÍSTNÍ ČÁST ŽIREČ</v>
      </c>
      <c r="G60" s="40"/>
      <c r="H60" s="40"/>
      <c r="I60" s="34" t="s">
        <v>23</v>
      </c>
      <c r="J60" s="66" t="str">
        <f>IF(J16="","",J16)</f>
        <v>3. 1. 2021</v>
      </c>
      <c r="K60" s="40"/>
      <c r="L60" s="12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12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0"/>
      <c r="E62" s="40"/>
      <c r="F62" s="29" t="str">
        <f>E19</f>
        <v>Město Dvůr Králové, nám. T.G.Masaryka 38, 544 17</v>
      </c>
      <c r="G62" s="40"/>
      <c r="H62" s="40"/>
      <c r="I62" s="34" t="s">
        <v>31</v>
      </c>
      <c r="J62" s="38" t="str">
        <f>E25</f>
        <v>P-AQUA s.r.o., Jižní 870, 500 03 Hradec Králové</v>
      </c>
      <c r="K62" s="40"/>
      <c r="L62" s="12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0"/>
      <c r="E63" s="40"/>
      <c r="F63" s="29" t="str">
        <f>IF(E22="","",E22)</f>
        <v>Vyplň údaj</v>
      </c>
      <c r="G63" s="40"/>
      <c r="H63" s="40"/>
      <c r="I63" s="34" t="s">
        <v>34</v>
      </c>
      <c r="J63" s="38" t="str">
        <f>E28</f>
        <v>Ing. Tomáš Růžička, Ing. Luboš Kasper</v>
      </c>
      <c r="K63" s="40"/>
      <c r="L63" s="12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12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41" t="s">
        <v>141</v>
      </c>
      <c r="D65" s="135"/>
      <c r="E65" s="135"/>
      <c r="F65" s="135"/>
      <c r="G65" s="135"/>
      <c r="H65" s="135"/>
      <c r="I65" s="135"/>
      <c r="J65" s="142" t="s">
        <v>142</v>
      </c>
      <c r="K65" s="135"/>
      <c r="L65" s="12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12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43" t="s">
        <v>70</v>
      </c>
      <c r="D67" s="40"/>
      <c r="E67" s="40"/>
      <c r="F67" s="40"/>
      <c r="G67" s="40"/>
      <c r="H67" s="40"/>
      <c r="I67" s="40"/>
      <c r="J67" s="92">
        <f>J100</f>
        <v>0</v>
      </c>
      <c r="K67" s="40"/>
      <c r="L67" s="12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21" t="s">
        <v>143</v>
      </c>
    </row>
    <row r="68" s="9" customFormat="1" ht="24.96" customHeight="1">
      <c r="A68" s="9"/>
      <c r="B68" s="144"/>
      <c r="C68" s="9"/>
      <c r="D68" s="145" t="s">
        <v>2444</v>
      </c>
      <c r="E68" s="146"/>
      <c r="F68" s="146"/>
      <c r="G68" s="146"/>
      <c r="H68" s="146"/>
      <c r="I68" s="146"/>
      <c r="J68" s="147">
        <f>J101</f>
        <v>0</v>
      </c>
      <c r="K68" s="9"/>
      <c r="L68" s="14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48"/>
      <c r="C69" s="10"/>
      <c r="D69" s="149" t="s">
        <v>2445</v>
      </c>
      <c r="E69" s="150"/>
      <c r="F69" s="150"/>
      <c r="G69" s="150"/>
      <c r="H69" s="150"/>
      <c r="I69" s="150"/>
      <c r="J69" s="151">
        <f>J102</f>
        <v>0</v>
      </c>
      <c r="K69" s="10"/>
      <c r="L69" s="14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8"/>
      <c r="C70" s="10"/>
      <c r="D70" s="149" t="s">
        <v>3142</v>
      </c>
      <c r="E70" s="150"/>
      <c r="F70" s="150"/>
      <c r="G70" s="150"/>
      <c r="H70" s="150"/>
      <c r="I70" s="150"/>
      <c r="J70" s="151">
        <f>J171</f>
        <v>0</v>
      </c>
      <c r="K70" s="10"/>
      <c r="L70" s="14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48"/>
      <c r="C71" s="10"/>
      <c r="D71" s="149" t="s">
        <v>3143</v>
      </c>
      <c r="E71" s="150"/>
      <c r="F71" s="150"/>
      <c r="G71" s="150"/>
      <c r="H71" s="150"/>
      <c r="I71" s="150"/>
      <c r="J71" s="151">
        <f>J177</f>
        <v>0</v>
      </c>
      <c r="K71" s="10"/>
      <c r="L71" s="14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8"/>
      <c r="C72" s="10"/>
      <c r="D72" s="149" t="s">
        <v>3144</v>
      </c>
      <c r="E72" s="150"/>
      <c r="F72" s="150"/>
      <c r="G72" s="150"/>
      <c r="H72" s="150"/>
      <c r="I72" s="150"/>
      <c r="J72" s="151">
        <f>J178</f>
        <v>0</v>
      </c>
      <c r="K72" s="10"/>
      <c r="L72" s="14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48"/>
      <c r="C73" s="10"/>
      <c r="D73" s="149" t="s">
        <v>3145</v>
      </c>
      <c r="E73" s="150"/>
      <c r="F73" s="150"/>
      <c r="G73" s="150"/>
      <c r="H73" s="150"/>
      <c r="I73" s="150"/>
      <c r="J73" s="151">
        <f>J228</f>
        <v>0</v>
      </c>
      <c r="K73" s="10"/>
      <c r="L73" s="14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48"/>
      <c r="C74" s="10"/>
      <c r="D74" s="149" t="s">
        <v>3146</v>
      </c>
      <c r="E74" s="150"/>
      <c r="F74" s="150"/>
      <c r="G74" s="150"/>
      <c r="H74" s="150"/>
      <c r="I74" s="150"/>
      <c r="J74" s="151">
        <f>J234</f>
        <v>0</v>
      </c>
      <c r="K74" s="10"/>
      <c r="L74" s="14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48"/>
      <c r="C75" s="10"/>
      <c r="D75" s="149" t="s">
        <v>3147</v>
      </c>
      <c r="E75" s="150"/>
      <c r="F75" s="150"/>
      <c r="G75" s="150"/>
      <c r="H75" s="150"/>
      <c r="I75" s="150"/>
      <c r="J75" s="151">
        <f>J238</f>
        <v>0</v>
      </c>
      <c r="K75" s="10"/>
      <c r="L75" s="14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21.84" customHeight="1">
      <c r="A76" s="10"/>
      <c r="B76" s="148"/>
      <c r="C76" s="10"/>
      <c r="D76" s="149" t="s">
        <v>3148</v>
      </c>
      <c r="E76" s="150"/>
      <c r="F76" s="150"/>
      <c r="G76" s="150"/>
      <c r="H76" s="150"/>
      <c r="I76" s="150"/>
      <c r="J76" s="151">
        <f>J242</f>
        <v>0</v>
      </c>
      <c r="K76" s="10"/>
      <c r="L76" s="14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12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57"/>
      <c r="C78" s="58"/>
      <c r="D78" s="58"/>
      <c r="E78" s="58"/>
      <c r="F78" s="58"/>
      <c r="G78" s="58"/>
      <c r="H78" s="58"/>
      <c r="I78" s="58"/>
      <c r="J78" s="58"/>
      <c r="K78" s="58"/>
      <c r="L78" s="12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59"/>
      <c r="C82" s="60"/>
      <c r="D82" s="60"/>
      <c r="E82" s="60"/>
      <c r="F82" s="60"/>
      <c r="G82" s="60"/>
      <c r="H82" s="60"/>
      <c r="I82" s="60"/>
      <c r="J82" s="60"/>
      <c r="K82" s="60"/>
      <c r="L82" s="12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159</v>
      </c>
      <c r="D83" s="40"/>
      <c r="E83" s="40"/>
      <c r="F83" s="40"/>
      <c r="G83" s="40"/>
      <c r="H83" s="40"/>
      <c r="I83" s="40"/>
      <c r="J83" s="40"/>
      <c r="K83" s="40"/>
      <c r="L83" s="12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12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17</v>
      </c>
      <c r="D85" s="40"/>
      <c r="E85" s="40"/>
      <c r="F85" s="40"/>
      <c r="G85" s="40"/>
      <c r="H85" s="40"/>
      <c r="I85" s="40"/>
      <c r="J85" s="40"/>
      <c r="K85" s="40"/>
      <c r="L85" s="12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0"/>
      <c r="D86" s="40"/>
      <c r="E86" s="126" t="str">
        <f>E7</f>
        <v>Žireč - Kanalizace a čistírna odpadních vod, přípojky splaškové kanalizace</v>
      </c>
      <c r="F86" s="34"/>
      <c r="G86" s="34"/>
      <c r="H86" s="34"/>
      <c r="I86" s="40"/>
      <c r="J86" s="40"/>
      <c r="K86" s="40"/>
      <c r="L86" s="12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" customFormat="1" ht="12" customHeight="1">
      <c r="B87" s="24"/>
      <c r="C87" s="34" t="s">
        <v>134</v>
      </c>
      <c r="L87" s="24"/>
    </row>
    <row r="88" s="1" customFormat="1" ht="16.5" customHeight="1">
      <c r="B88" s="24"/>
      <c r="E88" s="126" t="s">
        <v>135</v>
      </c>
      <c r="F88" s="1"/>
      <c r="G88" s="1"/>
      <c r="H88" s="1"/>
      <c r="L88" s="24"/>
    </row>
    <row r="89" s="1" customFormat="1" ht="12" customHeight="1">
      <c r="B89" s="24"/>
      <c r="C89" s="34" t="s">
        <v>136</v>
      </c>
      <c r="L89" s="24"/>
    </row>
    <row r="90" s="2" customFormat="1" ht="16.5" customHeight="1">
      <c r="A90" s="40"/>
      <c r="B90" s="41"/>
      <c r="C90" s="40"/>
      <c r="D90" s="40"/>
      <c r="E90" s="127" t="s">
        <v>2841</v>
      </c>
      <c r="F90" s="40"/>
      <c r="G90" s="40"/>
      <c r="H90" s="40"/>
      <c r="I90" s="40"/>
      <c r="J90" s="40"/>
      <c r="K90" s="40"/>
      <c r="L90" s="12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138</v>
      </c>
      <c r="D91" s="40"/>
      <c r="E91" s="40"/>
      <c r="F91" s="40"/>
      <c r="G91" s="40"/>
      <c r="H91" s="40"/>
      <c r="I91" s="40"/>
      <c r="J91" s="40"/>
      <c r="K91" s="40"/>
      <c r="L91" s="12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0"/>
      <c r="D92" s="40"/>
      <c r="E92" s="64" t="str">
        <f>E13</f>
        <v>D.2.2. - ELEKTROTECHNICKÁ ČÁST ČOV</v>
      </c>
      <c r="F92" s="40"/>
      <c r="G92" s="40"/>
      <c r="H92" s="40"/>
      <c r="I92" s="40"/>
      <c r="J92" s="40"/>
      <c r="K92" s="40"/>
      <c r="L92" s="12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12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0"/>
      <c r="E94" s="40"/>
      <c r="F94" s="29" t="str">
        <f>F16</f>
        <v>DVŮR KRÁLOVÉ NAD LABEM, MÍSTNÍ ČÁST ŽIREČ</v>
      </c>
      <c r="G94" s="40"/>
      <c r="H94" s="40"/>
      <c r="I94" s="34" t="s">
        <v>23</v>
      </c>
      <c r="J94" s="66" t="str">
        <f>IF(J16="","",J16)</f>
        <v>3. 1. 2021</v>
      </c>
      <c r="K94" s="40"/>
      <c r="L94" s="12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12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40.05" customHeight="1">
      <c r="A96" s="40"/>
      <c r="B96" s="41"/>
      <c r="C96" s="34" t="s">
        <v>25</v>
      </c>
      <c r="D96" s="40"/>
      <c r="E96" s="40"/>
      <c r="F96" s="29" t="str">
        <f>E19</f>
        <v>Město Dvůr Králové, nám. T.G.Masaryka 38, 544 17</v>
      </c>
      <c r="G96" s="40"/>
      <c r="H96" s="40"/>
      <c r="I96" s="34" t="s">
        <v>31</v>
      </c>
      <c r="J96" s="38" t="str">
        <f>E25</f>
        <v>P-AQUA s.r.o., Jižní 870, 500 03 Hradec Králové</v>
      </c>
      <c r="K96" s="40"/>
      <c r="L96" s="12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5.65" customHeight="1">
      <c r="A97" s="40"/>
      <c r="B97" s="41"/>
      <c r="C97" s="34" t="s">
        <v>29</v>
      </c>
      <c r="D97" s="40"/>
      <c r="E97" s="40"/>
      <c r="F97" s="29" t="str">
        <f>IF(E22="","",E22)</f>
        <v>Vyplň údaj</v>
      </c>
      <c r="G97" s="40"/>
      <c r="H97" s="40"/>
      <c r="I97" s="34" t="s">
        <v>34</v>
      </c>
      <c r="J97" s="38" t="str">
        <f>E28</f>
        <v>Ing. Tomáš Růžička, Ing. Luboš Kasper</v>
      </c>
      <c r="K97" s="40"/>
      <c r="L97" s="12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12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52"/>
      <c r="B99" s="153"/>
      <c r="C99" s="154" t="s">
        <v>160</v>
      </c>
      <c r="D99" s="155" t="s">
        <v>57</v>
      </c>
      <c r="E99" s="155" t="s">
        <v>53</v>
      </c>
      <c r="F99" s="155" t="s">
        <v>54</v>
      </c>
      <c r="G99" s="155" t="s">
        <v>161</v>
      </c>
      <c r="H99" s="155" t="s">
        <v>162</v>
      </c>
      <c r="I99" s="155" t="s">
        <v>163</v>
      </c>
      <c r="J99" s="155" t="s">
        <v>142</v>
      </c>
      <c r="K99" s="156" t="s">
        <v>164</v>
      </c>
      <c r="L99" s="157"/>
      <c r="M99" s="82" t="s">
        <v>3</v>
      </c>
      <c r="N99" s="83" t="s">
        <v>42</v>
      </c>
      <c r="O99" s="83" t="s">
        <v>165</v>
      </c>
      <c r="P99" s="83" t="s">
        <v>166</v>
      </c>
      <c r="Q99" s="83" t="s">
        <v>167</v>
      </c>
      <c r="R99" s="83" t="s">
        <v>168</v>
      </c>
      <c r="S99" s="83" t="s">
        <v>169</v>
      </c>
      <c r="T99" s="84" t="s">
        <v>170</v>
      </c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</row>
    <row r="100" s="2" customFormat="1" ht="22.8" customHeight="1">
      <c r="A100" s="40"/>
      <c r="B100" s="41"/>
      <c r="C100" s="89" t="s">
        <v>171</v>
      </c>
      <c r="D100" s="40"/>
      <c r="E100" s="40"/>
      <c r="F100" s="40"/>
      <c r="G100" s="40"/>
      <c r="H100" s="40"/>
      <c r="I100" s="40"/>
      <c r="J100" s="158">
        <f>BK100</f>
        <v>0</v>
      </c>
      <c r="K100" s="40"/>
      <c r="L100" s="41"/>
      <c r="M100" s="85"/>
      <c r="N100" s="70"/>
      <c r="O100" s="86"/>
      <c r="P100" s="159">
        <f>P101</f>
        <v>0</v>
      </c>
      <c r="Q100" s="86"/>
      <c r="R100" s="159">
        <f>R101</f>
        <v>0</v>
      </c>
      <c r="S100" s="86"/>
      <c r="T100" s="160">
        <f>T101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21" t="s">
        <v>71</v>
      </c>
      <c r="AU100" s="21" t="s">
        <v>143</v>
      </c>
      <c r="BK100" s="161">
        <f>BK101</f>
        <v>0</v>
      </c>
    </row>
    <row r="101" s="12" customFormat="1" ht="25.92" customHeight="1">
      <c r="A101" s="12"/>
      <c r="B101" s="162"/>
      <c r="C101" s="12"/>
      <c r="D101" s="163" t="s">
        <v>71</v>
      </c>
      <c r="E101" s="164" t="s">
        <v>615</v>
      </c>
      <c r="F101" s="164" t="s">
        <v>2450</v>
      </c>
      <c r="G101" s="12"/>
      <c r="H101" s="12"/>
      <c r="I101" s="165"/>
      <c r="J101" s="166">
        <f>BK101</f>
        <v>0</v>
      </c>
      <c r="K101" s="12"/>
      <c r="L101" s="162"/>
      <c r="M101" s="167"/>
      <c r="N101" s="168"/>
      <c r="O101" s="168"/>
      <c r="P101" s="169">
        <f>P102+P171+P178+P228+P234</f>
        <v>0</v>
      </c>
      <c r="Q101" s="168"/>
      <c r="R101" s="169">
        <f>R102+R171+R178+R228+R234</f>
        <v>0</v>
      </c>
      <c r="S101" s="168"/>
      <c r="T101" s="170">
        <f>T102+T171+T178+T228+T234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63" t="s">
        <v>89</v>
      </c>
      <c r="AT101" s="171" t="s">
        <v>71</v>
      </c>
      <c r="AU101" s="171" t="s">
        <v>72</v>
      </c>
      <c r="AY101" s="163" t="s">
        <v>174</v>
      </c>
      <c r="BK101" s="172">
        <f>BK102+BK171+BK178+BK228+BK234</f>
        <v>0</v>
      </c>
    </row>
    <row r="102" s="12" customFormat="1" ht="22.8" customHeight="1">
      <c r="A102" s="12"/>
      <c r="B102" s="162"/>
      <c r="C102" s="12"/>
      <c r="D102" s="163" t="s">
        <v>71</v>
      </c>
      <c r="E102" s="173" t="s">
        <v>2451</v>
      </c>
      <c r="F102" s="173" t="s">
        <v>2452</v>
      </c>
      <c r="G102" s="12"/>
      <c r="H102" s="12"/>
      <c r="I102" s="165"/>
      <c r="J102" s="174">
        <f>BK102</f>
        <v>0</v>
      </c>
      <c r="K102" s="12"/>
      <c r="L102" s="162"/>
      <c r="M102" s="167"/>
      <c r="N102" s="168"/>
      <c r="O102" s="168"/>
      <c r="P102" s="169">
        <f>SUM(P103:P170)</f>
        <v>0</v>
      </c>
      <c r="Q102" s="168"/>
      <c r="R102" s="169">
        <f>SUM(R103:R170)</f>
        <v>0</v>
      </c>
      <c r="S102" s="168"/>
      <c r="T102" s="170">
        <f>SUM(T103:T170)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63" t="s">
        <v>89</v>
      </c>
      <c r="AT102" s="171" t="s">
        <v>71</v>
      </c>
      <c r="AU102" s="171" t="s">
        <v>79</v>
      </c>
      <c r="AY102" s="163" t="s">
        <v>174</v>
      </c>
      <c r="BK102" s="172">
        <f>SUM(BK103:BK170)</f>
        <v>0</v>
      </c>
    </row>
    <row r="103" s="2" customFormat="1" ht="16.5" customHeight="1">
      <c r="A103" s="40"/>
      <c r="B103" s="175"/>
      <c r="C103" s="176" t="s">
        <v>79</v>
      </c>
      <c r="D103" s="176" t="s">
        <v>176</v>
      </c>
      <c r="E103" s="177" t="s">
        <v>3149</v>
      </c>
      <c r="F103" s="178" t="s">
        <v>2580</v>
      </c>
      <c r="G103" s="179" t="s">
        <v>210</v>
      </c>
      <c r="H103" s="180">
        <v>2</v>
      </c>
      <c r="I103" s="181"/>
      <c r="J103" s="182">
        <f>ROUND(I103*H103,2)</f>
        <v>0</v>
      </c>
      <c r="K103" s="178" t="s">
        <v>3</v>
      </c>
      <c r="L103" s="41"/>
      <c r="M103" s="183" t="s">
        <v>3</v>
      </c>
      <c r="N103" s="184" t="s">
        <v>43</v>
      </c>
      <c r="O103" s="74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187" t="s">
        <v>111</v>
      </c>
      <c r="AT103" s="187" t="s">
        <v>176</v>
      </c>
      <c r="AU103" s="187" t="s">
        <v>81</v>
      </c>
      <c r="AY103" s="21" t="s">
        <v>174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21" t="s">
        <v>79</v>
      </c>
      <c r="BK103" s="188">
        <f>ROUND(I103*H103,2)</f>
        <v>0</v>
      </c>
      <c r="BL103" s="21" t="s">
        <v>111</v>
      </c>
      <c r="BM103" s="187" t="s">
        <v>3150</v>
      </c>
    </row>
    <row r="104" s="2" customFormat="1" ht="16.5" customHeight="1">
      <c r="A104" s="40"/>
      <c r="B104" s="175"/>
      <c r="C104" s="176" t="s">
        <v>81</v>
      </c>
      <c r="D104" s="176" t="s">
        <v>176</v>
      </c>
      <c r="E104" s="177" t="s">
        <v>3151</v>
      </c>
      <c r="F104" s="178" t="s">
        <v>2616</v>
      </c>
      <c r="G104" s="179" t="s">
        <v>210</v>
      </c>
      <c r="H104" s="180">
        <v>110</v>
      </c>
      <c r="I104" s="181"/>
      <c r="J104" s="182">
        <f>ROUND(I104*H104,2)</f>
        <v>0</v>
      </c>
      <c r="K104" s="178" t="s">
        <v>3</v>
      </c>
      <c r="L104" s="41"/>
      <c r="M104" s="183" t="s">
        <v>3</v>
      </c>
      <c r="N104" s="184" t="s">
        <v>43</v>
      </c>
      <c r="O104" s="74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187" t="s">
        <v>111</v>
      </c>
      <c r="AT104" s="187" t="s">
        <v>176</v>
      </c>
      <c r="AU104" s="187" t="s">
        <v>81</v>
      </c>
      <c r="AY104" s="21" t="s">
        <v>174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1" t="s">
        <v>79</v>
      </c>
      <c r="BK104" s="188">
        <f>ROUND(I104*H104,2)</f>
        <v>0</v>
      </c>
      <c r="BL104" s="21" t="s">
        <v>111</v>
      </c>
      <c r="BM104" s="187" t="s">
        <v>3152</v>
      </c>
    </row>
    <row r="105" s="2" customFormat="1" ht="16.5" customHeight="1">
      <c r="A105" s="40"/>
      <c r="B105" s="175"/>
      <c r="C105" s="176" t="s">
        <v>89</v>
      </c>
      <c r="D105" s="176" t="s">
        <v>176</v>
      </c>
      <c r="E105" s="177" t="s">
        <v>3153</v>
      </c>
      <c r="F105" s="178" t="s">
        <v>2715</v>
      </c>
      <c r="G105" s="179" t="s">
        <v>2857</v>
      </c>
      <c r="H105" s="180">
        <v>6</v>
      </c>
      <c r="I105" s="181"/>
      <c r="J105" s="182">
        <f>ROUND(I105*H105,2)</f>
        <v>0</v>
      </c>
      <c r="K105" s="178" t="s">
        <v>3</v>
      </c>
      <c r="L105" s="41"/>
      <c r="M105" s="183" t="s">
        <v>3</v>
      </c>
      <c r="N105" s="184" t="s">
        <v>43</v>
      </c>
      <c r="O105" s="74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187" t="s">
        <v>111</v>
      </c>
      <c r="AT105" s="187" t="s">
        <v>176</v>
      </c>
      <c r="AU105" s="187" t="s">
        <v>81</v>
      </c>
      <c r="AY105" s="21" t="s">
        <v>174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1" t="s">
        <v>79</v>
      </c>
      <c r="BK105" s="188">
        <f>ROUND(I105*H105,2)</f>
        <v>0</v>
      </c>
      <c r="BL105" s="21" t="s">
        <v>111</v>
      </c>
      <c r="BM105" s="187" t="s">
        <v>3154</v>
      </c>
    </row>
    <row r="106" s="2" customFormat="1" ht="16.5" customHeight="1">
      <c r="A106" s="40"/>
      <c r="B106" s="175"/>
      <c r="C106" s="176" t="s">
        <v>111</v>
      </c>
      <c r="D106" s="176" t="s">
        <v>176</v>
      </c>
      <c r="E106" s="177" t="s">
        <v>3155</v>
      </c>
      <c r="F106" s="178" t="s">
        <v>2739</v>
      </c>
      <c r="G106" s="179" t="s">
        <v>210</v>
      </c>
      <c r="H106" s="180">
        <v>20</v>
      </c>
      <c r="I106" s="181"/>
      <c r="J106" s="182">
        <f>ROUND(I106*H106,2)</f>
        <v>0</v>
      </c>
      <c r="K106" s="178" t="s">
        <v>3</v>
      </c>
      <c r="L106" s="41"/>
      <c r="M106" s="183" t="s">
        <v>3</v>
      </c>
      <c r="N106" s="184" t="s">
        <v>43</v>
      </c>
      <c r="O106" s="74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187" t="s">
        <v>111</v>
      </c>
      <c r="AT106" s="187" t="s">
        <v>176</v>
      </c>
      <c r="AU106" s="187" t="s">
        <v>81</v>
      </c>
      <c r="AY106" s="21" t="s">
        <v>174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1" t="s">
        <v>79</v>
      </c>
      <c r="BK106" s="188">
        <f>ROUND(I106*H106,2)</f>
        <v>0</v>
      </c>
      <c r="BL106" s="21" t="s">
        <v>111</v>
      </c>
      <c r="BM106" s="187" t="s">
        <v>3156</v>
      </c>
    </row>
    <row r="107" s="2" customFormat="1" ht="16.5" customHeight="1">
      <c r="A107" s="40"/>
      <c r="B107" s="175"/>
      <c r="C107" s="176" t="s">
        <v>203</v>
      </c>
      <c r="D107" s="176" t="s">
        <v>176</v>
      </c>
      <c r="E107" s="177" t="s">
        <v>3157</v>
      </c>
      <c r="F107" s="178" t="s">
        <v>2742</v>
      </c>
      <c r="G107" s="179" t="s">
        <v>210</v>
      </c>
      <c r="H107" s="180">
        <v>10</v>
      </c>
      <c r="I107" s="181"/>
      <c r="J107" s="182">
        <f>ROUND(I107*H107,2)</f>
        <v>0</v>
      </c>
      <c r="K107" s="178" t="s">
        <v>3</v>
      </c>
      <c r="L107" s="41"/>
      <c r="M107" s="183" t="s">
        <v>3</v>
      </c>
      <c r="N107" s="184" t="s">
        <v>43</v>
      </c>
      <c r="O107" s="74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187" t="s">
        <v>111</v>
      </c>
      <c r="AT107" s="187" t="s">
        <v>176</v>
      </c>
      <c r="AU107" s="187" t="s">
        <v>81</v>
      </c>
      <c r="AY107" s="21" t="s">
        <v>174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21" t="s">
        <v>79</v>
      </c>
      <c r="BK107" s="188">
        <f>ROUND(I107*H107,2)</f>
        <v>0</v>
      </c>
      <c r="BL107" s="21" t="s">
        <v>111</v>
      </c>
      <c r="BM107" s="187" t="s">
        <v>3158</v>
      </c>
    </row>
    <row r="108" s="2" customFormat="1" ht="16.5" customHeight="1">
      <c r="A108" s="40"/>
      <c r="B108" s="175"/>
      <c r="C108" s="176" t="s">
        <v>207</v>
      </c>
      <c r="D108" s="176" t="s">
        <v>176</v>
      </c>
      <c r="E108" s="177" t="s">
        <v>3159</v>
      </c>
      <c r="F108" s="178" t="s">
        <v>3160</v>
      </c>
      <c r="G108" s="179" t="s">
        <v>210</v>
      </c>
      <c r="H108" s="180">
        <v>5</v>
      </c>
      <c r="I108" s="181"/>
      <c r="J108" s="182">
        <f>ROUND(I108*H108,2)</f>
        <v>0</v>
      </c>
      <c r="K108" s="178" t="s">
        <v>3</v>
      </c>
      <c r="L108" s="41"/>
      <c r="M108" s="183" t="s">
        <v>3</v>
      </c>
      <c r="N108" s="184" t="s">
        <v>43</v>
      </c>
      <c r="O108" s="74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187" t="s">
        <v>111</v>
      </c>
      <c r="AT108" s="187" t="s">
        <v>176</v>
      </c>
      <c r="AU108" s="187" t="s">
        <v>81</v>
      </c>
      <c r="AY108" s="21" t="s">
        <v>174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1" t="s">
        <v>79</v>
      </c>
      <c r="BK108" s="188">
        <f>ROUND(I108*H108,2)</f>
        <v>0</v>
      </c>
      <c r="BL108" s="21" t="s">
        <v>111</v>
      </c>
      <c r="BM108" s="187" t="s">
        <v>3161</v>
      </c>
    </row>
    <row r="109" s="2" customFormat="1" ht="16.5" customHeight="1">
      <c r="A109" s="40"/>
      <c r="B109" s="175"/>
      <c r="C109" s="176" t="s">
        <v>212</v>
      </c>
      <c r="D109" s="176" t="s">
        <v>176</v>
      </c>
      <c r="E109" s="177" t="s">
        <v>3162</v>
      </c>
      <c r="F109" s="178" t="s">
        <v>3163</v>
      </c>
      <c r="G109" s="179" t="s">
        <v>210</v>
      </c>
      <c r="H109" s="180">
        <v>5</v>
      </c>
      <c r="I109" s="181"/>
      <c r="J109" s="182">
        <f>ROUND(I109*H109,2)</f>
        <v>0</v>
      </c>
      <c r="K109" s="178" t="s">
        <v>3</v>
      </c>
      <c r="L109" s="41"/>
      <c r="M109" s="183" t="s">
        <v>3</v>
      </c>
      <c r="N109" s="184" t="s">
        <v>43</v>
      </c>
      <c r="O109" s="74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187" t="s">
        <v>111</v>
      </c>
      <c r="AT109" s="187" t="s">
        <v>176</v>
      </c>
      <c r="AU109" s="187" t="s">
        <v>81</v>
      </c>
      <c r="AY109" s="21" t="s">
        <v>174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1" t="s">
        <v>79</v>
      </c>
      <c r="BK109" s="188">
        <f>ROUND(I109*H109,2)</f>
        <v>0</v>
      </c>
      <c r="BL109" s="21" t="s">
        <v>111</v>
      </c>
      <c r="BM109" s="187" t="s">
        <v>3164</v>
      </c>
    </row>
    <row r="110" s="2" customFormat="1" ht="16.5" customHeight="1">
      <c r="A110" s="40"/>
      <c r="B110" s="175"/>
      <c r="C110" s="176" t="s">
        <v>218</v>
      </c>
      <c r="D110" s="176" t="s">
        <v>176</v>
      </c>
      <c r="E110" s="177" t="s">
        <v>3165</v>
      </c>
      <c r="F110" s="178" t="s">
        <v>3166</v>
      </c>
      <c r="G110" s="179" t="s">
        <v>2857</v>
      </c>
      <c r="H110" s="180">
        <v>1</v>
      </c>
      <c r="I110" s="181"/>
      <c r="J110" s="182">
        <f>ROUND(I110*H110,2)</f>
        <v>0</v>
      </c>
      <c r="K110" s="178" t="s">
        <v>3</v>
      </c>
      <c r="L110" s="41"/>
      <c r="M110" s="183" t="s">
        <v>3</v>
      </c>
      <c r="N110" s="184" t="s">
        <v>43</v>
      </c>
      <c r="O110" s="74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187" t="s">
        <v>111</v>
      </c>
      <c r="AT110" s="187" t="s">
        <v>176</v>
      </c>
      <c r="AU110" s="187" t="s">
        <v>81</v>
      </c>
      <c r="AY110" s="21" t="s">
        <v>174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21" t="s">
        <v>79</v>
      </c>
      <c r="BK110" s="188">
        <f>ROUND(I110*H110,2)</f>
        <v>0</v>
      </c>
      <c r="BL110" s="21" t="s">
        <v>111</v>
      </c>
      <c r="BM110" s="187" t="s">
        <v>3167</v>
      </c>
    </row>
    <row r="111" s="2" customFormat="1" ht="16.5" customHeight="1">
      <c r="A111" s="40"/>
      <c r="B111" s="175"/>
      <c r="C111" s="176" t="s">
        <v>223</v>
      </c>
      <c r="D111" s="176" t="s">
        <v>176</v>
      </c>
      <c r="E111" s="177" t="s">
        <v>3168</v>
      </c>
      <c r="F111" s="178" t="s">
        <v>2745</v>
      </c>
      <c r="G111" s="179" t="s">
        <v>2857</v>
      </c>
      <c r="H111" s="180">
        <v>184</v>
      </c>
      <c r="I111" s="181"/>
      <c r="J111" s="182">
        <f>ROUND(I111*H111,2)</f>
        <v>0</v>
      </c>
      <c r="K111" s="178" t="s">
        <v>3</v>
      </c>
      <c r="L111" s="41"/>
      <c r="M111" s="183" t="s">
        <v>3</v>
      </c>
      <c r="N111" s="184" t="s">
        <v>43</v>
      </c>
      <c r="O111" s="74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187" t="s">
        <v>111</v>
      </c>
      <c r="AT111" s="187" t="s">
        <v>176</v>
      </c>
      <c r="AU111" s="187" t="s">
        <v>81</v>
      </c>
      <c r="AY111" s="21" t="s">
        <v>174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21" t="s">
        <v>79</v>
      </c>
      <c r="BK111" s="188">
        <f>ROUND(I111*H111,2)</f>
        <v>0</v>
      </c>
      <c r="BL111" s="21" t="s">
        <v>111</v>
      </c>
      <c r="BM111" s="187" t="s">
        <v>3169</v>
      </c>
    </row>
    <row r="112" s="2" customFormat="1" ht="16.5" customHeight="1">
      <c r="A112" s="40"/>
      <c r="B112" s="175"/>
      <c r="C112" s="176" t="s">
        <v>229</v>
      </c>
      <c r="D112" s="176" t="s">
        <v>176</v>
      </c>
      <c r="E112" s="177" t="s">
        <v>3170</v>
      </c>
      <c r="F112" s="178" t="s">
        <v>3171</v>
      </c>
      <c r="G112" s="179" t="s">
        <v>2857</v>
      </c>
      <c r="H112" s="180">
        <v>10</v>
      </c>
      <c r="I112" s="181"/>
      <c r="J112" s="182">
        <f>ROUND(I112*H112,2)</f>
        <v>0</v>
      </c>
      <c r="K112" s="178" t="s">
        <v>3</v>
      </c>
      <c r="L112" s="41"/>
      <c r="M112" s="183" t="s">
        <v>3</v>
      </c>
      <c r="N112" s="184" t="s">
        <v>43</v>
      </c>
      <c r="O112" s="74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187" t="s">
        <v>111</v>
      </c>
      <c r="AT112" s="187" t="s">
        <v>176</v>
      </c>
      <c r="AU112" s="187" t="s">
        <v>81</v>
      </c>
      <c r="AY112" s="21" t="s">
        <v>174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1" t="s">
        <v>79</v>
      </c>
      <c r="BK112" s="188">
        <f>ROUND(I112*H112,2)</f>
        <v>0</v>
      </c>
      <c r="BL112" s="21" t="s">
        <v>111</v>
      </c>
      <c r="BM112" s="187" t="s">
        <v>3172</v>
      </c>
    </row>
    <row r="113" s="2" customFormat="1" ht="16.5" customHeight="1">
      <c r="A113" s="40"/>
      <c r="B113" s="175"/>
      <c r="C113" s="176" t="s">
        <v>234</v>
      </c>
      <c r="D113" s="176" t="s">
        <v>176</v>
      </c>
      <c r="E113" s="177" t="s">
        <v>3173</v>
      </c>
      <c r="F113" s="178" t="s">
        <v>2634</v>
      </c>
      <c r="G113" s="179" t="s">
        <v>2857</v>
      </c>
      <c r="H113" s="180">
        <v>1</v>
      </c>
      <c r="I113" s="181"/>
      <c r="J113" s="182">
        <f>ROUND(I113*H113,2)</f>
        <v>0</v>
      </c>
      <c r="K113" s="178" t="s">
        <v>3</v>
      </c>
      <c r="L113" s="41"/>
      <c r="M113" s="183" t="s">
        <v>3</v>
      </c>
      <c r="N113" s="184" t="s">
        <v>43</v>
      </c>
      <c r="O113" s="74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187" t="s">
        <v>111</v>
      </c>
      <c r="AT113" s="187" t="s">
        <v>176</v>
      </c>
      <c r="AU113" s="187" t="s">
        <v>81</v>
      </c>
      <c r="AY113" s="21" t="s">
        <v>174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21" t="s">
        <v>79</v>
      </c>
      <c r="BK113" s="188">
        <f>ROUND(I113*H113,2)</f>
        <v>0</v>
      </c>
      <c r="BL113" s="21" t="s">
        <v>111</v>
      </c>
      <c r="BM113" s="187" t="s">
        <v>3174</v>
      </c>
    </row>
    <row r="114" s="2" customFormat="1" ht="16.5" customHeight="1">
      <c r="A114" s="40"/>
      <c r="B114" s="175"/>
      <c r="C114" s="176" t="s">
        <v>239</v>
      </c>
      <c r="D114" s="176" t="s">
        <v>176</v>
      </c>
      <c r="E114" s="177" t="s">
        <v>3175</v>
      </c>
      <c r="F114" s="178" t="s">
        <v>3176</v>
      </c>
      <c r="G114" s="179" t="s">
        <v>2857</v>
      </c>
      <c r="H114" s="180">
        <v>1</v>
      </c>
      <c r="I114" s="181"/>
      <c r="J114" s="182">
        <f>ROUND(I114*H114,2)</f>
        <v>0</v>
      </c>
      <c r="K114" s="178" t="s">
        <v>3</v>
      </c>
      <c r="L114" s="41"/>
      <c r="M114" s="183" t="s">
        <v>3</v>
      </c>
      <c r="N114" s="184" t="s">
        <v>43</v>
      </c>
      <c r="O114" s="74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187" t="s">
        <v>111</v>
      </c>
      <c r="AT114" s="187" t="s">
        <v>176</v>
      </c>
      <c r="AU114" s="187" t="s">
        <v>81</v>
      </c>
      <c r="AY114" s="21" t="s">
        <v>174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21" t="s">
        <v>79</v>
      </c>
      <c r="BK114" s="188">
        <f>ROUND(I114*H114,2)</f>
        <v>0</v>
      </c>
      <c r="BL114" s="21" t="s">
        <v>111</v>
      </c>
      <c r="BM114" s="187" t="s">
        <v>3177</v>
      </c>
    </row>
    <row r="115" s="2" customFormat="1" ht="16.5" customHeight="1">
      <c r="A115" s="40"/>
      <c r="B115" s="175"/>
      <c r="C115" s="176" t="s">
        <v>247</v>
      </c>
      <c r="D115" s="176" t="s">
        <v>176</v>
      </c>
      <c r="E115" s="177" t="s">
        <v>3178</v>
      </c>
      <c r="F115" s="178" t="s">
        <v>3179</v>
      </c>
      <c r="G115" s="179" t="s">
        <v>2857</v>
      </c>
      <c r="H115" s="180">
        <v>6</v>
      </c>
      <c r="I115" s="181"/>
      <c r="J115" s="182">
        <f>ROUND(I115*H115,2)</f>
        <v>0</v>
      </c>
      <c r="K115" s="178" t="s">
        <v>3</v>
      </c>
      <c r="L115" s="41"/>
      <c r="M115" s="183" t="s">
        <v>3</v>
      </c>
      <c r="N115" s="184" t="s">
        <v>43</v>
      </c>
      <c r="O115" s="74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187" t="s">
        <v>111</v>
      </c>
      <c r="AT115" s="187" t="s">
        <v>176</v>
      </c>
      <c r="AU115" s="187" t="s">
        <v>81</v>
      </c>
      <c r="AY115" s="21" t="s">
        <v>174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21" t="s">
        <v>79</v>
      </c>
      <c r="BK115" s="188">
        <f>ROUND(I115*H115,2)</f>
        <v>0</v>
      </c>
      <c r="BL115" s="21" t="s">
        <v>111</v>
      </c>
      <c r="BM115" s="187" t="s">
        <v>3180</v>
      </c>
    </row>
    <row r="116" s="2" customFormat="1" ht="16.5" customHeight="1">
      <c r="A116" s="40"/>
      <c r="B116" s="175"/>
      <c r="C116" s="176" t="s">
        <v>252</v>
      </c>
      <c r="D116" s="176" t="s">
        <v>176</v>
      </c>
      <c r="E116" s="177" t="s">
        <v>3181</v>
      </c>
      <c r="F116" s="178" t="s">
        <v>2706</v>
      </c>
      <c r="G116" s="179" t="s">
        <v>210</v>
      </c>
      <c r="H116" s="180">
        <v>2</v>
      </c>
      <c r="I116" s="181"/>
      <c r="J116" s="182">
        <f>ROUND(I116*H116,2)</f>
        <v>0</v>
      </c>
      <c r="K116" s="178" t="s">
        <v>3</v>
      </c>
      <c r="L116" s="41"/>
      <c r="M116" s="183" t="s">
        <v>3</v>
      </c>
      <c r="N116" s="184" t="s">
        <v>43</v>
      </c>
      <c r="O116" s="74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187" t="s">
        <v>111</v>
      </c>
      <c r="AT116" s="187" t="s">
        <v>176</v>
      </c>
      <c r="AU116" s="187" t="s">
        <v>81</v>
      </c>
      <c r="AY116" s="21" t="s">
        <v>174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21" t="s">
        <v>79</v>
      </c>
      <c r="BK116" s="188">
        <f>ROUND(I116*H116,2)</f>
        <v>0</v>
      </c>
      <c r="BL116" s="21" t="s">
        <v>111</v>
      </c>
      <c r="BM116" s="187" t="s">
        <v>3182</v>
      </c>
    </row>
    <row r="117" s="2" customFormat="1" ht="16.5" customHeight="1">
      <c r="A117" s="40"/>
      <c r="B117" s="175"/>
      <c r="C117" s="176" t="s">
        <v>9</v>
      </c>
      <c r="D117" s="176" t="s">
        <v>176</v>
      </c>
      <c r="E117" s="177" t="s">
        <v>3183</v>
      </c>
      <c r="F117" s="178" t="s">
        <v>3184</v>
      </c>
      <c r="G117" s="179" t="s">
        <v>210</v>
      </c>
      <c r="H117" s="180">
        <v>72</v>
      </c>
      <c r="I117" s="181"/>
      <c r="J117" s="182">
        <f>ROUND(I117*H117,2)</f>
        <v>0</v>
      </c>
      <c r="K117" s="178" t="s">
        <v>3</v>
      </c>
      <c r="L117" s="41"/>
      <c r="M117" s="183" t="s">
        <v>3</v>
      </c>
      <c r="N117" s="184" t="s">
        <v>43</v>
      </c>
      <c r="O117" s="74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187" t="s">
        <v>111</v>
      </c>
      <c r="AT117" s="187" t="s">
        <v>176</v>
      </c>
      <c r="AU117" s="187" t="s">
        <v>81</v>
      </c>
      <c r="AY117" s="21" t="s">
        <v>174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21" t="s">
        <v>79</v>
      </c>
      <c r="BK117" s="188">
        <f>ROUND(I117*H117,2)</f>
        <v>0</v>
      </c>
      <c r="BL117" s="21" t="s">
        <v>111</v>
      </c>
      <c r="BM117" s="187" t="s">
        <v>3185</v>
      </c>
    </row>
    <row r="118" s="2" customFormat="1" ht="16.5" customHeight="1">
      <c r="A118" s="40"/>
      <c r="B118" s="175"/>
      <c r="C118" s="176" t="s">
        <v>351</v>
      </c>
      <c r="D118" s="176" t="s">
        <v>176</v>
      </c>
      <c r="E118" s="177" t="s">
        <v>3186</v>
      </c>
      <c r="F118" s="178" t="s">
        <v>2718</v>
      </c>
      <c r="G118" s="179" t="s">
        <v>210</v>
      </c>
      <c r="H118" s="180">
        <v>71</v>
      </c>
      <c r="I118" s="181"/>
      <c r="J118" s="182">
        <f>ROUND(I118*H118,2)</f>
        <v>0</v>
      </c>
      <c r="K118" s="178" t="s">
        <v>3</v>
      </c>
      <c r="L118" s="41"/>
      <c r="M118" s="183" t="s">
        <v>3</v>
      </c>
      <c r="N118" s="184" t="s">
        <v>43</v>
      </c>
      <c r="O118" s="74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187" t="s">
        <v>111</v>
      </c>
      <c r="AT118" s="187" t="s">
        <v>176</v>
      </c>
      <c r="AU118" s="187" t="s">
        <v>81</v>
      </c>
      <c r="AY118" s="21" t="s">
        <v>174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21" t="s">
        <v>79</v>
      </c>
      <c r="BK118" s="188">
        <f>ROUND(I118*H118,2)</f>
        <v>0</v>
      </c>
      <c r="BL118" s="21" t="s">
        <v>111</v>
      </c>
      <c r="BM118" s="187" t="s">
        <v>3187</v>
      </c>
    </row>
    <row r="119" s="2" customFormat="1" ht="16.5" customHeight="1">
      <c r="A119" s="40"/>
      <c r="B119" s="175"/>
      <c r="C119" s="176" t="s">
        <v>436</v>
      </c>
      <c r="D119" s="176" t="s">
        <v>176</v>
      </c>
      <c r="E119" s="177" t="s">
        <v>3188</v>
      </c>
      <c r="F119" s="178" t="s">
        <v>3189</v>
      </c>
      <c r="G119" s="179" t="s">
        <v>210</v>
      </c>
      <c r="H119" s="180">
        <v>53</v>
      </c>
      <c r="I119" s="181"/>
      <c r="J119" s="182">
        <f>ROUND(I119*H119,2)</f>
        <v>0</v>
      </c>
      <c r="K119" s="178" t="s">
        <v>3</v>
      </c>
      <c r="L119" s="41"/>
      <c r="M119" s="183" t="s">
        <v>3</v>
      </c>
      <c r="N119" s="184" t="s">
        <v>43</v>
      </c>
      <c r="O119" s="74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187" t="s">
        <v>111</v>
      </c>
      <c r="AT119" s="187" t="s">
        <v>176</v>
      </c>
      <c r="AU119" s="187" t="s">
        <v>81</v>
      </c>
      <c r="AY119" s="21" t="s">
        <v>174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1" t="s">
        <v>79</v>
      </c>
      <c r="BK119" s="188">
        <f>ROUND(I119*H119,2)</f>
        <v>0</v>
      </c>
      <c r="BL119" s="21" t="s">
        <v>111</v>
      </c>
      <c r="BM119" s="187" t="s">
        <v>3190</v>
      </c>
    </row>
    <row r="120" s="2" customFormat="1" ht="16.5" customHeight="1">
      <c r="A120" s="40"/>
      <c r="B120" s="175"/>
      <c r="C120" s="176" t="s">
        <v>441</v>
      </c>
      <c r="D120" s="176" t="s">
        <v>176</v>
      </c>
      <c r="E120" s="177" t="s">
        <v>3191</v>
      </c>
      <c r="F120" s="178" t="s">
        <v>2724</v>
      </c>
      <c r="G120" s="179" t="s">
        <v>210</v>
      </c>
      <c r="H120" s="180">
        <v>14</v>
      </c>
      <c r="I120" s="181"/>
      <c r="J120" s="182">
        <f>ROUND(I120*H120,2)</f>
        <v>0</v>
      </c>
      <c r="K120" s="178" t="s">
        <v>3</v>
      </c>
      <c r="L120" s="41"/>
      <c r="M120" s="183" t="s">
        <v>3</v>
      </c>
      <c r="N120" s="184" t="s">
        <v>43</v>
      </c>
      <c r="O120" s="74"/>
      <c r="P120" s="185">
        <f>O120*H120</f>
        <v>0</v>
      </c>
      <c r="Q120" s="185">
        <v>0</v>
      </c>
      <c r="R120" s="185">
        <f>Q120*H120</f>
        <v>0</v>
      </c>
      <c r="S120" s="185">
        <v>0</v>
      </c>
      <c r="T120" s="18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187" t="s">
        <v>111</v>
      </c>
      <c r="AT120" s="187" t="s">
        <v>176</v>
      </c>
      <c r="AU120" s="187" t="s">
        <v>81</v>
      </c>
      <c r="AY120" s="21" t="s">
        <v>174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21" t="s">
        <v>79</v>
      </c>
      <c r="BK120" s="188">
        <f>ROUND(I120*H120,2)</f>
        <v>0</v>
      </c>
      <c r="BL120" s="21" t="s">
        <v>111</v>
      </c>
      <c r="BM120" s="187" t="s">
        <v>3192</v>
      </c>
    </row>
    <row r="121" s="2" customFormat="1" ht="16.5" customHeight="1">
      <c r="A121" s="40"/>
      <c r="B121" s="175"/>
      <c r="C121" s="176" t="s">
        <v>515</v>
      </c>
      <c r="D121" s="176" t="s">
        <v>176</v>
      </c>
      <c r="E121" s="177" t="s">
        <v>3193</v>
      </c>
      <c r="F121" s="178" t="s">
        <v>3194</v>
      </c>
      <c r="G121" s="179" t="s">
        <v>210</v>
      </c>
      <c r="H121" s="180">
        <v>6</v>
      </c>
      <c r="I121" s="181"/>
      <c r="J121" s="182">
        <f>ROUND(I121*H121,2)</f>
        <v>0</v>
      </c>
      <c r="K121" s="178" t="s">
        <v>3</v>
      </c>
      <c r="L121" s="41"/>
      <c r="M121" s="183" t="s">
        <v>3</v>
      </c>
      <c r="N121" s="184" t="s">
        <v>43</v>
      </c>
      <c r="O121" s="74"/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187" t="s">
        <v>111</v>
      </c>
      <c r="AT121" s="187" t="s">
        <v>176</v>
      </c>
      <c r="AU121" s="187" t="s">
        <v>81</v>
      </c>
      <c r="AY121" s="21" t="s">
        <v>174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21" t="s">
        <v>79</v>
      </c>
      <c r="BK121" s="188">
        <f>ROUND(I121*H121,2)</f>
        <v>0</v>
      </c>
      <c r="BL121" s="21" t="s">
        <v>111</v>
      </c>
      <c r="BM121" s="187" t="s">
        <v>3195</v>
      </c>
    </row>
    <row r="122" s="2" customFormat="1" ht="16.5" customHeight="1">
      <c r="A122" s="40"/>
      <c r="B122" s="175"/>
      <c r="C122" s="176" t="s">
        <v>528</v>
      </c>
      <c r="D122" s="176" t="s">
        <v>176</v>
      </c>
      <c r="E122" s="177" t="s">
        <v>3196</v>
      </c>
      <c r="F122" s="178" t="s">
        <v>3197</v>
      </c>
      <c r="G122" s="179" t="s">
        <v>210</v>
      </c>
      <c r="H122" s="180">
        <v>59</v>
      </c>
      <c r="I122" s="181"/>
      <c r="J122" s="182">
        <f>ROUND(I122*H122,2)</f>
        <v>0</v>
      </c>
      <c r="K122" s="178" t="s">
        <v>3</v>
      </c>
      <c r="L122" s="41"/>
      <c r="M122" s="183" t="s">
        <v>3</v>
      </c>
      <c r="N122" s="184" t="s">
        <v>43</v>
      </c>
      <c r="O122" s="74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187" t="s">
        <v>111</v>
      </c>
      <c r="AT122" s="187" t="s">
        <v>176</v>
      </c>
      <c r="AU122" s="187" t="s">
        <v>81</v>
      </c>
      <c r="AY122" s="21" t="s">
        <v>174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21" t="s">
        <v>79</v>
      </c>
      <c r="BK122" s="188">
        <f>ROUND(I122*H122,2)</f>
        <v>0</v>
      </c>
      <c r="BL122" s="21" t="s">
        <v>111</v>
      </c>
      <c r="BM122" s="187" t="s">
        <v>3198</v>
      </c>
    </row>
    <row r="123" s="2" customFormat="1" ht="16.5" customHeight="1">
      <c r="A123" s="40"/>
      <c r="B123" s="175"/>
      <c r="C123" s="176" t="s">
        <v>8</v>
      </c>
      <c r="D123" s="176" t="s">
        <v>176</v>
      </c>
      <c r="E123" s="177" t="s">
        <v>3199</v>
      </c>
      <c r="F123" s="178" t="s">
        <v>3200</v>
      </c>
      <c r="G123" s="179" t="s">
        <v>210</v>
      </c>
      <c r="H123" s="180">
        <v>17</v>
      </c>
      <c r="I123" s="181"/>
      <c r="J123" s="182">
        <f>ROUND(I123*H123,2)</f>
        <v>0</v>
      </c>
      <c r="K123" s="178" t="s">
        <v>3</v>
      </c>
      <c r="L123" s="41"/>
      <c r="M123" s="183" t="s">
        <v>3</v>
      </c>
      <c r="N123" s="184" t="s">
        <v>43</v>
      </c>
      <c r="O123" s="74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187" t="s">
        <v>111</v>
      </c>
      <c r="AT123" s="187" t="s">
        <v>176</v>
      </c>
      <c r="AU123" s="187" t="s">
        <v>81</v>
      </c>
      <c r="AY123" s="21" t="s">
        <v>174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21" t="s">
        <v>79</v>
      </c>
      <c r="BK123" s="188">
        <f>ROUND(I123*H123,2)</f>
        <v>0</v>
      </c>
      <c r="BL123" s="21" t="s">
        <v>111</v>
      </c>
      <c r="BM123" s="187" t="s">
        <v>3201</v>
      </c>
    </row>
    <row r="124" s="2" customFormat="1" ht="16.5" customHeight="1">
      <c r="A124" s="40"/>
      <c r="B124" s="175"/>
      <c r="C124" s="176" t="s">
        <v>537</v>
      </c>
      <c r="D124" s="176" t="s">
        <v>176</v>
      </c>
      <c r="E124" s="177" t="s">
        <v>3202</v>
      </c>
      <c r="F124" s="178" t="s">
        <v>3203</v>
      </c>
      <c r="G124" s="179" t="s">
        <v>210</v>
      </c>
      <c r="H124" s="180">
        <v>38</v>
      </c>
      <c r="I124" s="181"/>
      <c r="J124" s="182">
        <f>ROUND(I124*H124,2)</f>
        <v>0</v>
      </c>
      <c r="K124" s="178" t="s">
        <v>3</v>
      </c>
      <c r="L124" s="41"/>
      <c r="M124" s="183" t="s">
        <v>3</v>
      </c>
      <c r="N124" s="184" t="s">
        <v>43</v>
      </c>
      <c r="O124" s="74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187" t="s">
        <v>111</v>
      </c>
      <c r="AT124" s="187" t="s">
        <v>176</v>
      </c>
      <c r="AU124" s="187" t="s">
        <v>81</v>
      </c>
      <c r="AY124" s="21" t="s">
        <v>174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21" t="s">
        <v>79</v>
      </c>
      <c r="BK124" s="188">
        <f>ROUND(I124*H124,2)</f>
        <v>0</v>
      </c>
      <c r="BL124" s="21" t="s">
        <v>111</v>
      </c>
      <c r="BM124" s="187" t="s">
        <v>3204</v>
      </c>
    </row>
    <row r="125" s="2" customFormat="1" ht="16.5" customHeight="1">
      <c r="A125" s="40"/>
      <c r="B125" s="175"/>
      <c r="C125" s="176" t="s">
        <v>541</v>
      </c>
      <c r="D125" s="176" t="s">
        <v>176</v>
      </c>
      <c r="E125" s="177" t="s">
        <v>3205</v>
      </c>
      <c r="F125" s="178" t="s">
        <v>2727</v>
      </c>
      <c r="G125" s="179" t="s">
        <v>210</v>
      </c>
      <c r="H125" s="180">
        <v>30</v>
      </c>
      <c r="I125" s="181"/>
      <c r="J125" s="182">
        <f>ROUND(I125*H125,2)</f>
        <v>0</v>
      </c>
      <c r="K125" s="178" t="s">
        <v>3</v>
      </c>
      <c r="L125" s="41"/>
      <c r="M125" s="183" t="s">
        <v>3</v>
      </c>
      <c r="N125" s="184" t="s">
        <v>43</v>
      </c>
      <c r="O125" s="74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187" t="s">
        <v>111</v>
      </c>
      <c r="AT125" s="187" t="s">
        <v>176</v>
      </c>
      <c r="AU125" s="187" t="s">
        <v>81</v>
      </c>
      <c r="AY125" s="21" t="s">
        <v>174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21" t="s">
        <v>79</v>
      </c>
      <c r="BK125" s="188">
        <f>ROUND(I125*H125,2)</f>
        <v>0</v>
      </c>
      <c r="BL125" s="21" t="s">
        <v>111</v>
      </c>
      <c r="BM125" s="187" t="s">
        <v>3206</v>
      </c>
    </row>
    <row r="126" s="2" customFormat="1" ht="16.5" customHeight="1">
      <c r="A126" s="40"/>
      <c r="B126" s="175"/>
      <c r="C126" s="176" t="s">
        <v>558</v>
      </c>
      <c r="D126" s="176" t="s">
        <v>176</v>
      </c>
      <c r="E126" s="177" t="s">
        <v>3207</v>
      </c>
      <c r="F126" s="178" t="s">
        <v>3208</v>
      </c>
      <c r="G126" s="179" t="s">
        <v>2857</v>
      </c>
      <c r="H126" s="180">
        <v>7</v>
      </c>
      <c r="I126" s="181"/>
      <c r="J126" s="182">
        <f>ROUND(I126*H126,2)</f>
        <v>0</v>
      </c>
      <c r="K126" s="178" t="s">
        <v>3</v>
      </c>
      <c r="L126" s="41"/>
      <c r="M126" s="183" t="s">
        <v>3</v>
      </c>
      <c r="N126" s="184" t="s">
        <v>43</v>
      </c>
      <c r="O126" s="74"/>
      <c r="P126" s="185">
        <f>O126*H126</f>
        <v>0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187" t="s">
        <v>111</v>
      </c>
      <c r="AT126" s="187" t="s">
        <v>176</v>
      </c>
      <c r="AU126" s="187" t="s">
        <v>81</v>
      </c>
      <c r="AY126" s="21" t="s">
        <v>174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21" t="s">
        <v>79</v>
      </c>
      <c r="BK126" s="188">
        <f>ROUND(I126*H126,2)</f>
        <v>0</v>
      </c>
      <c r="BL126" s="21" t="s">
        <v>111</v>
      </c>
      <c r="BM126" s="187" t="s">
        <v>3209</v>
      </c>
    </row>
    <row r="127" s="2" customFormat="1" ht="16.5" customHeight="1">
      <c r="A127" s="40"/>
      <c r="B127" s="175"/>
      <c r="C127" s="176" t="s">
        <v>571</v>
      </c>
      <c r="D127" s="176" t="s">
        <v>176</v>
      </c>
      <c r="E127" s="177" t="s">
        <v>3210</v>
      </c>
      <c r="F127" s="178" t="s">
        <v>3211</v>
      </c>
      <c r="G127" s="179" t="s">
        <v>2857</v>
      </c>
      <c r="H127" s="180">
        <v>1</v>
      </c>
      <c r="I127" s="181"/>
      <c r="J127" s="182">
        <f>ROUND(I127*H127,2)</f>
        <v>0</v>
      </c>
      <c r="K127" s="178" t="s">
        <v>3</v>
      </c>
      <c r="L127" s="41"/>
      <c r="M127" s="183" t="s">
        <v>3</v>
      </c>
      <c r="N127" s="184" t="s">
        <v>43</v>
      </c>
      <c r="O127" s="74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187" t="s">
        <v>111</v>
      </c>
      <c r="AT127" s="187" t="s">
        <v>176</v>
      </c>
      <c r="AU127" s="187" t="s">
        <v>81</v>
      </c>
      <c r="AY127" s="21" t="s">
        <v>174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21" t="s">
        <v>79</v>
      </c>
      <c r="BK127" s="188">
        <f>ROUND(I127*H127,2)</f>
        <v>0</v>
      </c>
      <c r="BL127" s="21" t="s">
        <v>111</v>
      </c>
      <c r="BM127" s="187" t="s">
        <v>3212</v>
      </c>
    </row>
    <row r="128" s="2" customFormat="1" ht="16.5" customHeight="1">
      <c r="A128" s="40"/>
      <c r="B128" s="175"/>
      <c r="C128" s="176" t="s">
        <v>576</v>
      </c>
      <c r="D128" s="176" t="s">
        <v>176</v>
      </c>
      <c r="E128" s="177" t="s">
        <v>3213</v>
      </c>
      <c r="F128" s="178" t="s">
        <v>3214</v>
      </c>
      <c r="G128" s="179" t="s">
        <v>2857</v>
      </c>
      <c r="H128" s="180">
        <v>1</v>
      </c>
      <c r="I128" s="181"/>
      <c r="J128" s="182">
        <f>ROUND(I128*H128,2)</f>
        <v>0</v>
      </c>
      <c r="K128" s="178" t="s">
        <v>3</v>
      </c>
      <c r="L128" s="41"/>
      <c r="M128" s="183" t="s">
        <v>3</v>
      </c>
      <c r="N128" s="184" t="s">
        <v>43</v>
      </c>
      <c r="O128" s="74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187" t="s">
        <v>111</v>
      </c>
      <c r="AT128" s="187" t="s">
        <v>176</v>
      </c>
      <c r="AU128" s="187" t="s">
        <v>81</v>
      </c>
      <c r="AY128" s="21" t="s">
        <v>174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21" t="s">
        <v>79</v>
      </c>
      <c r="BK128" s="188">
        <f>ROUND(I128*H128,2)</f>
        <v>0</v>
      </c>
      <c r="BL128" s="21" t="s">
        <v>111</v>
      </c>
      <c r="BM128" s="187" t="s">
        <v>3215</v>
      </c>
    </row>
    <row r="129" s="2" customFormat="1" ht="16.5" customHeight="1">
      <c r="A129" s="40"/>
      <c r="B129" s="175"/>
      <c r="C129" s="176" t="s">
        <v>581</v>
      </c>
      <c r="D129" s="176" t="s">
        <v>176</v>
      </c>
      <c r="E129" s="177" t="s">
        <v>3216</v>
      </c>
      <c r="F129" s="178" t="s">
        <v>3217</v>
      </c>
      <c r="G129" s="179" t="s">
        <v>2857</v>
      </c>
      <c r="H129" s="180">
        <v>1</v>
      </c>
      <c r="I129" s="181"/>
      <c r="J129" s="182">
        <f>ROUND(I129*H129,2)</f>
        <v>0</v>
      </c>
      <c r="K129" s="178" t="s">
        <v>3</v>
      </c>
      <c r="L129" s="41"/>
      <c r="M129" s="183" t="s">
        <v>3</v>
      </c>
      <c r="N129" s="184" t="s">
        <v>43</v>
      </c>
      <c r="O129" s="74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187" t="s">
        <v>111</v>
      </c>
      <c r="AT129" s="187" t="s">
        <v>176</v>
      </c>
      <c r="AU129" s="187" t="s">
        <v>81</v>
      </c>
      <c r="AY129" s="21" t="s">
        <v>174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21" t="s">
        <v>79</v>
      </c>
      <c r="BK129" s="188">
        <f>ROUND(I129*H129,2)</f>
        <v>0</v>
      </c>
      <c r="BL129" s="21" t="s">
        <v>111</v>
      </c>
      <c r="BM129" s="187" t="s">
        <v>3218</v>
      </c>
    </row>
    <row r="130" s="2" customFormat="1" ht="16.5" customHeight="1">
      <c r="A130" s="40"/>
      <c r="B130" s="175"/>
      <c r="C130" s="176" t="s">
        <v>586</v>
      </c>
      <c r="D130" s="176" t="s">
        <v>176</v>
      </c>
      <c r="E130" s="177" t="s">
        <v>3219</v>
      </c>
      <c r="F130" s="178" t="s">
        <v>3220</v>
      </c>
      <c r="G130" s="179" t="s">
        <v>2857</v>
      </c>
      <c r="H130" s="180">
        <v>4</v>
      </c>
      <c r="I130" s="181"/>
      <c r="J130" s="182">
        <f>ROUND(I130*H130,2)</f>
        <v>0</v>
      </c>
      <c r="K130" s="178" t="s">
        <v>3</v>
      </c>
      <c r="L130" s="41"/>
      <c r="M130" s="183" t="s">
        <v>3</v>
      </c>
      <c r="N130" s="184" t="s">
        <v>43</v>
      </c>
      <c r="O130" s="74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187" t="s">
        <v>111</v>
      </c>
      <c r="AT130" s="187" t="s">
        <v>176</v>
      </c>
      <c r="AU130" s="187" t="s">
        <v>81</v>
      </c>
      <c r="AY130" s="21" t="s">
        <v>174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21" t="s">
        <v>79</v>
      </c>
      <c r="BK130" s="188">
        <f>ROUND(I130*H130,2)</f>
        <v>0</v>
      </c>
      <c r="BL130" s="21" t="s">
        <v>111</v>
      </c>
      <c r="BM130" s="187" t="s">
        <v>3221</v>
      </c>
    </row>
    <row r="131" s="2" customFormat="1" ht="16.5" customHeight="1">
      <c r="A131" s="40"/>
      <c r="B131" s="175"/>
      <c r="C131" s="176" t="s">
        <v>594</v>
      </c>
      <c r="D131" s="176" t="s">
        <v>176</v>
      </c>
      <c r="E131" s="177" t="s">
        <v>3222</v>
      </c>
      <c r="F131" s="178" t="s">
        <v>3223</v>
      </c>
      <c r="G131" s="179" t="s">
        <v>2857</v>
      </c>
      <c r="H131" s="180">
        <v>1</v>
      </c>
      <c r="I131" s="181"/>
      <c r="J131" s="182">
        <f>ROUND(I131*H131,2)</f>
        <v>0</v>
      </c>
      <c r="K131" s="178" t="s">
        <v>3</v>
      </c>
      <c r="L131" s="41"/>
      <c r="M131" s="183" t="s">
        <v>3</v>
      </c>
      <c r="N131" s="184" t="s">
        <v>43</v>
      </c>
      <c r="O131" s="74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187" t="s">
        <v>111</v>
      </c>
      <c r="AT131" s="187" t="s">
        <v>176</v>
      </c>
      <c r="AU131" s="187" t="s">
        <v>81</v>
      </c>
      <c r="AY131" s="21" t="s">
        <v>174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21" t="s">
        <v>79</v>
      </c>
      <c r="BK131" s="188">
        <f>ROUND(I131*H131,2)</f>
        <v>0</v>
      </c>
      <c r="BL131" s="21" t="s">
        <v>111</v>
      </c>
      <c r="BM131" s="187" t="s">
        <v>3224</v>
      </c>
    </row>
    <row r="132" s="2" customFormat="1" ht="16.5" customHeight="1">
      <c r="A132" s="40"/>
      <c r="B132" s="175"/>
      <c r="C132" s="176" t="s">
        <v>601</v>
      </c>
      <c r="D132" s="176" t="s">
        <v>176</v>
      </c>
      <c r="E132" s="177" t="s">
        <v>3225</v>
      </c>
      <c r="F132" s="178" t="s">
        <v>3226</v>
      </c>
      <c r="G132" s="179" t="s">
        <v>2857</v>
      </c>
      <c r="H132" s="180">
        <v>1</v>
      </c>
      <c r="I132" s="181"/>
      <c r="J132" s="182">
        <f>ROUND(I132*H132,2)</f>
        <v>0</v>
      </c>
      <c r="K132" s="178" t="s">
        <v>3</v>
      </c>
      <c r="L132" s="41"/>
      <c r="M132" s="183" t="s">
        <v>3</v>
      </c>
      <c r="N132" s="184" t="s">
        <v>43</v>
      </c>
      <c r="O132" s="74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187" t="s">
        <v>111</v>
      </c>
      <c r="AT132" s="187" t="s">
        <v>176</v>
      </c>
      <c r="AU132" s="187" t="s">
        <v>81</v>
      </c>
      <c r="AY132" s="21" t="s">
        <v>174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21" t="s">
        <v>79</v>
      </c>
      <c r="BK132" s="188">
        <f>ROUND(I132*H132,2)</f>
        <v>0</v>
      </c>
      <c r="BL132" s="21" t="s">
        <v>111</v>
      </c>
      <c r="BM132" s="187" t="s">
        <v>3227</v>
      </c>
    </row>
    <row r="133" s="2" customFormat="1" ht="16.5" customHeight="1">
      <c r="A133" s="40"/>
      <c r="B133" s="175"/>
      <c r="C133" s="176" t="s">
        <v>607</v>
      </c>
      <c r="D133" s="176" t="s">
        <v>176</v>
      </c>
      <c r="E133" s="177" t="s">
        <v>3228</v>
      </c>
      <c r="F133" s="178" t="s">
        <v>3229</v>
      </c>
      <c r="G133" s="179" t="s">
        <v>2857</v>
      </c>
      <c r="H133" s="180">
        <v>1</v>
      </c>
      <c r="I133" s="181"/>
      <c r="J133" s="182">
        <f>ROUND(I133*H133,2)</f>
        <v>0</v>
      </c>
      <c r="K133" s="178" t="s">
        <v>3</v>
      </c>
      <c r="L133" s="41"/>
      <c r="M133" s="183" t="s">
        <v>3</v>
      </c>
      <c r="N133" s="184" t="s">
        <v>43</v>
      </c>
      <c r="O133" s="74"/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187" t="s">
        <v>111</v>
      </c>
      <c r="AT133" s="187" t="s">
        <v>176</v>
      </c>
      <c r="AU133" s="187" t="s">
        <v>81</v>
      </c>
      <c r="AY133" s="21" t="s">
        <v>174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21" t="s">
        <v>79</v>
      </c>
      <c r="BK133" s="188">
        <f>ROUND(I133*H133,2)</f>
        <v>0</v>
      </c>
      <c r="BL133" s="21" t="s">
        <v>111</v>
      </c>
      <c r="BM133" s="187" t="s">
        <v>3230</v>
      </c>
    </row>
    <row r="134" s="2" customFormat="1" ht="16.5" customHeight="1">
      <c r="A134" s="40"/>
      <c r="B134" s="175"/>
      <c r="C134" s="176" t="s">
        <v>614</v>
      </c>
      <c r="D134" s="176" t="s">
        <v>176</v>
      </c>
      <c r="E134" s="177" t="s">
        <v>3231</v>
      </c>
      <c r="F134" s="178" t="s">
        <v>3232</v>
      </c>
      <c r="G134" s="179" t="s">
        <v>2857</v>
      </c>
      <c r="H134" s="180">
        <v>1</v>
      </c>
      <c r="I134" s="181"/>
      <c r="J134" s="182">
        <f>ROUND(I134*H134,2)</f>
        <v>0</v>
      </c>
      <c r="K134" s="178" t="s">
        <v>3</v>
      </c>
      <c r="L134" s="41"/>
      <c r="M134" s="183" t="s">
        <v>3</v>
      </c>
      <c r="N134" s="184" t="s">
        <v>43</v>
      </c>
      <c r="O134" s="74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187" t="s">
        <v>111</v>
      </c>
      <c r="AT134" s="187" t="s">
        <v>176</v>
      </c>
      <c r="AU134" s="187" t="s">
        <v>81</v>
      </c>
      <c r="AY134" s="21" t="s">
        <v>174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21" t="s">
        <v>79</v>
      </c>
      <c r="BK134" s="188">
        <f>ROUND(I134*H134,2)</f>
        <v>0</v>
      </c>
      <c r="BL134" s="21" t="s">
        <v>111</v>
      </c>
      <c r="BM134" s="187" t="s">
        <v>3233</v>
      </c>
    </row>
    <row r="135" s="2" customFormat="1" ht="16.5" customHeight="1">
      <c r="A135" s="40"/>
      <c r="B135" s="175"/>
      <c r="C135" s="176" t="s">
        <v>621</v>
      </c>
      <c r="D135" s="176" t="s">
        <v>176</v>
      </c>
      <c r="E135" s="177" t="s">
        <v>3234</v>
      </c>
      <c r="F135" s="178" t="s">
        <v>3235</v>
      </c>
      <c r="G135" s="179" t="s">
        <v>2857</v>
      </c>
      <c r="H135" s="180">
        <v>1</v>
      </c>
      <c r="I135" s="181"/>
      <c r="J135" s="182">
        <f>ROUND(I135*H135,2)</f>
        <v>0</v>
      </c>
      <c r="K135" s="178" t="s">
        <v>3</v>
      </c>
      <c r="L135" s="41"/>
      <c r="M135" s="183" t="s">
        <v>3</v>
      </c>
      <c r="N135" s="184" t="s">
        <v>43</v>
      </c>
      <c r="O135" s="74"/>
      <c r="P135" s="185">
        <f>O135*H135</f>
        <v>0</v>
      </c>
      <c r="Q135" s="185">
        <v>0</v>
      </c>
      <c r="R135" s="185">
        <f>Q135*H135</f>
        <v>0</v>
      </c>
      <c r="S135" s="185">
        <v>0</v>
      </c>
      <c r="T135" s="18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187" t="s">
        <v>111</v>
      </c>
      <c r="AT135" s="187" t="s">
        <v>176</v>
      </c>
      <c r="AU135" s="187" t="s">
        <v>81</v>
      </c>
      <c r="AY135" s="21" t="s">
        <v>174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21" t="s">
        <v>79</v>
      </c>
      <c r="BK135" s="188">
        <f>ROUND(I135*H135,2)</f>
        <v>0</v>
      </c>
      <c r="BL135" s="21" t="s">
        <v>111</v>
      </c>
      <c r="BM135" s="187" t="s">
        <v>3236</v>
      </c>
    </row>
    <row r="136" s="2" customFormat="1" ht="16.5" customHeight="1">
      <c r="A136" s="40"/>
      <c r="B136" s="175"/>
      <c r="C136" s="176" t="s">
        <v>627</v>
      </c>
      <c r="D136" s="176" t="s">
        <v>176</v>
      </c>
      <c r="E136" s="177" t="s">
        <v>3237</v>
      </c>
      <c r="F136" s="178" t="s">
        <v>3238</v>
      </c>
      <c r="G136" s="179" t="s">
        <v>2857</v>
      </c>
      <c r="H136" s="180">
        <v>1</v>
      </c>
      <c r="I136" s="181"/>
      <c r="J136" s="182">
        <f>ROUND(I136*H136,2)</f>
        <v>0</v>
      </c>
      <c r="K136" s="178" t="s">
        <v>3</v>
      </c>
      <c r="L136" s="41"/>
      <c r="M136" s="183" t="s">
        <v>3</v>
      </c>
      <c r="N136" s="184" t="s">
        <v>43</v>
      </c>
      <c r="O136" s="74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187" t="s">
        <v>111</v>
      </c>
      <c r="AT136" s="187" t="s">
        <v>176</v>
      </c>
      <c r="AU136" s="187" t="s">
        <v>81</v>
      </c>
      <c r="AY136" s="21" t="s">
        <v>174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21" t="s">
        <v>79</v>
      </c>
      <c r="BK136" s="188">
        <f>ROUND(I136*H136,2)</f>
        <v>0</v>
      </c>
      <c r="BL136" s="21" t="s">
        <v>111</v>
      </c>
      <c r="BM136" s="187" t="s">
        <v>3239</v>
      </c>
    </row>
    <row r="137" s="2" customFormat="1" ht="16.5" customHeight="1">
      <c r="A137" s="40"/>
      <c r="B137" s="175"/>
      <c r="C137" s="176" t="s">
        <v>633</v>
      </c>
      <c r="D137" s="176" t="s">
        <v>176</v>
      </c>
      <c r="E137" s="177" t="s">
        <v>3240</v>
      </c>
      <c r="F137" s="178" t="s">
        <v>3241</v>
      </c>
      <c r="G137" s="179" t="s">
        <v>2857</v>
      </c>
      <c r="H137" s="180">
        <v>1</v>
      </c>
      <c r="I137" s="181"/>
      <c r="J137" s="182">
        <f>ROUND(I137*H137,2)</f>
        <v>0</v>
      </c>
      <c r="K137" s="178" t="s">
        <v>3</v>
      </c>
      <c r="L137" s="41"/>
      <c r="M137" s="183" t="s">
        <v>3</v>
      </c>
      <c r="N137" s="184" t="s">
        <v>43</v>
      </c>
      <c r="O137" s="74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187" t="s">
        <v>111</v>
      </c>
      <c r="AT137" s="187" t="s">
        <v>176</v>
      </c>
      <c r="AU137" s="187" t="s">
        <v>81</v>
      </c>
      <c r="AY137" s="21" t="s">
        <v>174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21" t="s">
        <v>79</v>
      </c>
      <c r="BK137" s="188">
        <f>ROUND(I137*H137,2)</f>
        <v>0</v>
      </c>
      <c r="BL137" s="21" t="s">
        <v>111</v>
      </c>
      <c r="BM137" s="187" t="s">
        <v>3242</v>
      </c>
    </row>
    <row r="138" s="2" customFormat="1" ht="16.5" customHeight="1">
      <c r="A138" s="40"/>
      <c r="B138" s="175"/>
      <c r="C138" s="176" t="s">
        <v>638</v>
      </c>
      <c r="D138" s="176" t="s">
        <v>176</v>
      </c>
      <c r="E138" s="177" t="s">
        <v>3243</v>
      </c>
      <c r="F138" s="178" t="s">
        <v>2736</v>
      </c>
      <c r="G138" s="179" t="s">
        <v>2857</v>
      </c>
      <c r="H138" s="180">
        <v>1</v>
      </c>
      <c r="I138" s="181"/>
      <c r="J138" s="182">
        <f>ROUND(I138*H138,2)</f>
        <v>0</v>
      </c>
      <c r="K138" s="178" t="s">
        <v>3</v>
      </c>
      <c r="L138" s="41"/>
      <c r="M138" s="183" t="s">
        <v>3</v>
      </c>
      <c r="N138" s="184" t="s">
        <v>43</v>
      </c>
      <c r="O138" s="74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187" t="s">
        <v>111</v>
      </c>
      <c r="AT138" s="187" t="s">
        <v>176</v>
      </c>
      <c r="AU138" s="187" t="s">
        <v>81</v>
      </c>
      <c r="AY138" s="21" t="s">
        <v>174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21" t="s">
        <v>79</v>
      </c>
      <c r="BK138" s="188">
        <f>ROUND(I138*H138,2)</f>
        <v>0</v>
      </c>
      <c r="BL138" s="21" t="s">
        <v>111</v>
      </c>
      <c r="BM138" s="187" t="s">
        <v>3244</v>
      </c>
    </row>
    <row r="139" s="2" customFormat="1" ht="16.5" customHeight="1">
      <c r="A139" s="40"/>
      <c r="B139" s="175"/>
      <c r="C139" s="176" t="s">
        <v>643</v>
      </c>
      <c r="D139" s="176" t="s">
        <v>176</v>
      </c>
      <c r="E139" s="177" t="s">
        <v>3245</v>
      </c>
      <c r="F139" s="178" t="s">
        <v>2475</v>
      </c>
      <c r="G139" s="179" t="s">
        <v>210</v>
      </c>
      <c r="H139" s="180">
        <v>110</v>
      </c>
      <c r="I139" s="181"/>
      <c r="J139" s="182">
        <f>ROUND(I139*H139,2)</f>
        <v>0</v>
      </c>
      <c r="K139" s="178" t="s">
        <v>3</v>
      </c>
      <c r="L139" s="41"/>
      <c r="M139" s="183" t="s">
        <v>3</v>
      </c>
      <c r="N139" s="184" t="s">
        <v>43</v>
      </c>
      <c r="O139" s="74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187" t="s">
        <v>111</v>
      </c>
      <c r="AT139" s="187" t="s">
        <v>176</v>
      </c>
      <c r="AU139" s="187" t="s">
        <v>81</v>
      </c>
      <c r="AY139" s="21" t="s">
        <v>174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21" t="s">
        <v>79</v>
      </c>
      <c r="BK139" s="188">
        <f>ROUND(I139*H139,2)</f>
        <v>0</v>
      </c>
      <c r="BL139" s="21" t="s">
        <v>111</v>
      </c>
      <c r="BM139" s="187" t="s">
        <v>3246</v>
      </c>
    </row>
    <row r="140" s="2" customFormat="1" ht="16.5" customHeight="1">
      <c r="A140" s="40"/>
      <c r="B140" s="175"/>
      <c r="C140" s="176" t="s">
        <v>652</v>
      </c>
      <c r="D140" s="176" t="s">
        <v>176</v>
      </c>
      <c r="E140" s="177" t="s">
        <v>3247</v>
      </c>
      <c r="F140" s="178" t="s">
        <v>3248</v>
      </c>
      <c r="G140" s="179" t="s">
        <v>210</v>
      </c>
      <c r="H140" s="180">
        <v>38</v>
      </c>
      <c r="I140" s="181"/>
      <c r="J140" s="182">
        <f>ROUND(I140*H140,2)</f>
        <v>0</v>
      </c>
      <c r="K140" s="178" t="s">
        <v>3</v>
      </c>
      <c r="L140" s="41"/>
      <c r="M140" s="183" t="s">
        <v>3</v>
      </c>
      <c r="N140" s="184" t="s">
        <v>43</v>
      </c>
      <c r="O140" s="74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187" t="s">
        <v>111</v>
      </c>
      <c r="AT140" s="187" t="s">
        <v>176</v>
      </c>
      <c r="AU140" s="187" t="s">
        <v>81</v>
      </c>
      <c r="AY140" s="21" t="s">
        <v>174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21" t="s">
        <v>79</v>
      </c>
      <c r="BK140" s="188">
        <f>ROUND(I140*H140,2)</f>
        <v>0</v>
      </c>
      <c r="BL140" s="21" t="s">
        <v>111</v>
      </c>
      <c r="BM140" s="187" t="s">
        <v>3249</v>
      </c>
    </row>
    <row r="141" s="2" customFormat="1" ht="16.5" customHeight="1">
      <c r="A141" s="40"/>
      <c r="B141" s="175"/>
      <c r="C141" s="176" t="s">
        <v>658</v>
      </c>
      <c r="D141" s="176" t="s">
        <v>176</v>
      </c>
      <c r="E141" s="177" t="s">
        <v>3250</v>
      </c>
      <c r="F141" s="178" t="s">
        <v>2586</v>
      </c>
      <c r="G141" s="179" t="s">
        <v>210</v>
      </c>
      <c r="H141" s="180">
        <v>23</v>
      </c>
      <c r="I141" s="181"/>
      <c r="J141" s="182">
        <f>ROUND(I141*H141,2)</f>
        <v>0</v>
      </c>
      <c r="K141" s="178" t="s">
        <v>3</v>
      </c>
      <c r="L141" s="41"/>
      <c r="M141" s="183" t="s">
        <v>3</v>
      </c>
      <c r="N141" s="184" t="s">
        <v>43</v>
      </c>
      <c r="O141" s="74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187" t="s">
        <v>111</v>
      </c>
      <c r="AT141" s="187" t="s">
        <v>176</v>
      </c>
      <c r="AU141" s="187" t="s">
        <v>81</v>
      </c>
      <c r="AY141" s="21" t="s">
        <v>174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21" t="s">
        <v>79</v>
      </c>
      <c r="BK141" s="188">
        <f>ROUND(I141*H141,2)</f>
        <v>0</v>
      </c>
      <c r="BL141" s="21" t="s">
        <v>111</v>
      </c>
      <c r="BM141" s="187" t="s">
        <v>3251</v>
      </c>
    </row>
    <row r="142" s="2" customFormat="1" ht="16.5" customHeight="1">
      <c r="A142" s="40"/>
      <c r="B142" s="175"/>
      <c r="C142" s="176" t="s">
        <v>663</v>
      </c>
      <c r="D142" s="176" t="s">
        <v>176</v>
      </c>
      <c r="E142" s="177" t="s">
        <v>3252</v>
      </c>
      <c r="F142" s="178" t="s">
        <v>2589</v>
      </c>
      <c r="G142" s="179" t="s">
        <v>210</v>
      </c>
      <c r="H142" s="180">
        <v>48</v>
      </c>
      <c r="I142" s="181"/>
      <c r="J142" s="182">
        <f>ROUND(I142*H142,2)</f>
        <v>0</v>
      </c>
      <c r="K142" s="178" t="s">
        <v>3</v>
      </c>
      <c r="L142" s="41"/>
      <c r="M142" s="183" t="s">
        <v>3</v>
      </c>
      <c r="N142" s="184" t="s">
        <v>43</v>
      </c>
      <c r="O142" s="74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187" t="s">
        <v>111</v>
      </c>
      <c r="AT142" s="187" t="s">
        <v>176</v>
      </c>
      <c r="AU142" s="187" t="s">
        <v>81</v>
      </c>
      <c r="AY142" s="21" t="s">
        <v>174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21" t="s">
        <v>79</v>
      </c>
      <c r="BK142" s="188">
        <f>ROUND(I142*H142,2)</f>
        <v>0</v>
      </c>
      <c r="BL142" s="21" t="s">
        <v>111</v>
      </c>
      <c r="BM142" s="187" t="s">
        <v>3253</v>
      </c>
    </row>
    <row r="143" s="2" customFormat="1" ht="16.5" customHeight="1">
      <c r="A143" s="40"/>
      <c r="B143" s="175"/>
      <c r="C143" s="176" t="s">
        <v>669</v>
      </c>
      <c r="D143" s="176" t="s">
        <v>176</v>
      </c>
      <c r="E143" s="177" t="s">
        <v>3254</v>
      </c>
      <c r="F143" s="178" t="s">
        <v>3255</v>
      </c>
      <c r="G143" s="179" t="s">
        <v>210</v>
      </c>
      <c r="H143" s="180">
        <v>53</v>
      </c>
      <c r="I143" s="181"/>
      <c r="J143" s="182">
        <f>ROUND(I143*H143,2)</f>
        <v>0</v>
      </c>
      <c r="K143" s="178" t="s">
        <v>3</v>
      </c>
      <c r="L143" s="41"/>
      <c r="M143" s="183" t="s">
        <v>3</v>
      </c>
      <c r="N143" s="184" t="s">
        <v>43</v>
      </c>
      <c r="O143" s="74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187" t="s">
        <v>111</v>
      </c>
      <c r="AT143" s="187" t="s">
        <v>176</v>
      </c>
      <c r="AU143" s="187" t="s">
        <v>81</v>
      </c>
      <c r="AY143" s="21" t="s">
        <v>174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21" t="s">
        <v>79</v>
      </c>
      <c r="BK143" s="188">
        <f>ROUND(I143*H143,2)</f>
        <v>0</v>
      </c>
      <c r="BL143" s="21" t="s">
        <v>111</v>
      </c>
      <c r="BM143" s="187" t="s">
        <v>3256</v>
      </c>
    </row>
    <row r="144" s="2" customFormat="1" ht="16.5" customHeight="1">
      <c r="A144" s="40"/>
      <c r="B144" s="175"/>
      <c r="C144" s="176" t="s">
        <v>674</v>
      </c>
      <c r="D144" s="176" t="s">
        <v>176</v>
      </c>
      <c r="E144" s="177" t="s">
        <v>3257</v>
      </c>
      <c r="F144" s="178" t="s">
        <v>2598</v>
      </c>
      <c r="G144" s="179" t="s">
        <v>210</v>
      </c>
      <c r="H144" s="180">
        <v>14</v>
      </c>
      <c r="I144" s="181"/>
      <c r="J144" s="182">
        <f>ROUND(I144*H144,2)</f>
        <v>0</v>
      </c>
      <c r="K144" s="178" t="s">
        <v>3</v>
      </c>
      <c r="L144" s="41"/>
      <c r="M144" s="183" t="s">
        <v>3</v>
      </c>
      <c r="N144" s="184" t="s">
        <v>43</v>
      </c>
      <c r="O144" s="74"/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187" t="s">
        <v>111</v>
      </c>
      <c r="AT144" s="187" t="s">
        <v>176</v>
      </c>
      <c r="AU144" s="187" t="s">
        <v>81</v>
      </c>
      <c r="AY144" s="21" t="s">
        <v>174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21" t="s">
        <v>79</v>
      </c>
      <c r="BK144" s="188">
        <f>ROUND(I144*H144,2)</f>
        <v>0</v>
      </c>
      <c r="BL144" s="21" t="s">
        <v>111</v>
      </c>
      <c r="BM144" s="187" t="s">
        <v>3258</v>
      </c>
    </row>
    <row r="145" s="2" customFormat="1" ht="16.5" customHeight="1">
      <c r="A145" s="40"/>
      <c r="B145" s="175"/>
      <c r="C145" s="176" t="s">
        <v>678</v>
      </c>
      <c r="D145" s="176" t="s">
        <v>176</v>
      </c>
      <c r="E145" s="177" t="s">
        <v>3259</v>
      </c>
      <c r="F145" s="178" t="s">
        <v>3260</v>
      </c>
      <c r="G145" s="179" t="s">
        <v>210</v>
      </c>
      <c r="H145" s="180">
        <v>6</v>
      </c>
      <c r="I145" s="181"/>
      <c r="J145" s="182">
        <f>ROUND(I145*H145,2)</f>
        <v>0</v>
      </c>
      <c r="K145" s="178" t="s">
        <v>3</v>
      </c>
      <c r="L145" s="41"/>
      <c r="M145" s="183" t="s">
        <v>3</v>
      </c>
      <c r="N145" s="184" t="s">
        <v>43</v>
      </c>
      <c r="O145" s="74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187" t="s">
        <v>111</v>
      </c>
      <c r="AT145" s="187" t="s">
        <v>176</v>
      </c>
      <c r="AU145" s="187" t="s">
        <v>81</v>
      </c>
      <c r="AY145" s="21" t="s">
        <v>174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21" t="s">
        <v>79</v>
      </c>
      <c r="BK145" s="188">
        <f>ROUND(I145*H145,2)</f>
        <v>0</v>
      </c>
      <c r="BL145" s="21" t="s">
        <v>111</v>
      </c>
      <c r="BM145" s="187" t="s">
        <v>3261</v>
      </c>
    </row>
    <row r="146" s="2" customFormat="1" ht="16.5" customHeight="1">
      <c r="A146" s="40"/>
      <c r="B146" s="175"/>
      <c r="C146" s="176" t="s">
        <v>682</v>
      </c>
      <c r="D146" s="176" t="s">
        <v>176</v>
      </c>
      <c r="E146" s="177" t="s">
        <v>3262</v>
      </c>
      <c r="F146" s="178" t="s">
        <v>3263</v>
      </c>
      <c r="G146" s="179" t="s">
        <v>210</v>
      </c>
      <c r="H146" s="180">
        <v>37</v>
      </c>
      <c r="I146" s="181"/>
      <c r="J146" s="182">
        <f>ROUND(I146*H146,2)</f>
        <v>0</v>
      </c>
      <c r="K146" s="178" t="s">
        <v>3</v>
      </c>
      <c r="L146" s="41"/>
      <c r="M146" s="183" t="s">
        <v>3</v>
      </c>
      <c r="N146" s="184" t="s">
        <v>43</v>
      </c>
      <c r="O146" s="74"/>
      <c r="P146" s="185">
        <f>O146*H146</f>
        <v>0</v>
      </c>
      <c r="Q146" s="185">
        <v>0</v>
      </c>
      <c r="R146" s="185">
        <f>Q146*H146</f>
        <v>0</v>
      </c>
      <c r="S146" s="185">
        <v>0</v>
      </c>
      <c r="T146" s="18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187" t="s">
        <v>111</v>
      </c>
      <c r="AT146" s="187" t="s">
        <v>176</v>
      </c>
      <c r="AU146" s="187" t="s">
        <v>81</v>
      </c>
      <c r="AY146" s="21" t="s">
        <v>174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21" t="s">
        <v>79</v>
      </c>
      <c r="BK146" s="188">
        <f>ROUND(I146*H146,2)</f>
        <v>0</v>
      </c>
      <c r="BL146" s="21" t="s">
        <v>111</v>
      </c>
      <c r="BM146" s="187" t="s">
        <v>3264</v>
      </c>
    </row>
    <row r="147" s="2" customFormat="1" ht="16.5" customHeight="1">
      <c r="A147" s="40"/>
      <c r="B147" s="175"/>
      <c r="C147" s="176" t="s">
        <v>686</v>
      </c>
      <c r="D147" s="176" t="s">
        <v>176</v>
      </c>
      <c r="E147" s="177" t="s">
        <v>3265</v>
      </c>
      <c r="F147" s="178" t="s">
        <v>3266</v>
      </c>
      <c r="G147" s="179" t="s">
        <v>210</v>
      </c>
      <c r="H147" s="180">
        <v>22</v>
      </c>
      <c r="I147" s="181"/>
      <c r="J147" s="182">
        <f>ROUND(I147*H147,2)</f>
        <v>0</v>
      </c>
      <c r="K147" s="178" t="s">
        <v>3</v>
      </c>
      <c r="L147" s="41"/>
      <c r="M147" s="183" t="s">
        <v>3</v>
      </c>
      <c r="N147" s="184" t="s">
        <v>43</v>
      </c>
      <c r="O147" s="74"/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187" t="s">
        <v>111</v>
      </c>
      <c r="AT147" s="187" t="s">
        <v>176</v>
      </c>
      <c r="AU147" s="187" t="s">
        <v>81</v>
      </c>
      <c r="AY147" s="21" t="s">
        <v>174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21" t="s">
        <v>79</v>
      </c>
      <c r="BK147" s="188">
        <f>ROUND(I147*H147,2)</f>
        <v>0</v>
      </c>
      <c r="BL147" s="21" t="s">
        <v>111</v>
      </c>
      <c r="BM147" s="187" t="s">
        <v>3267</v>
      </c>
    </row>
    <row r="148" s="2" customFormat="1" ht="16.5" customHeight="1">
      <c r="A148" s="40"/>
      <c r="B148" s="175"/>
      <c r="C148" s="176" t="s">
        <v>690</v>
      </c>
      <c r="D148" s="176" t="s">
        <v>176</v>
      </c>
      <c r="E148" s="177" t="s">
        <v>3268</v>
      </c>
      <c r="F148" s="178" t="s">
        <v>3269</v>
      </c>
      <c r="G148" s="179" t="s">
        <v>210</v>
      </c>
      <c r="H148" s="180">
        <v>17</v>
      </c>
      <c r="I148" s="181"/>
      <c r="J148" s="182">
        <f>ROUND(I148*H148,2)</f>
        <v>0</v>
      </c>
      <c r="K148" s="178" t="s">
        <v>3</v>
      </c>
      <c r="L148" s="41"/>
      <c r="M148" s="183" t="s">
        <v>3</v>
      </c>
      <c r="N148" s="184" t="s">
        <v>43</v>
      </c>
      <c r="O148" s="74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187" t="s">
        <v>111</v>
      </c>
      <c r="AT148" s="187" t="s">
        <v>176</v>
      </c>
      <c r="AU148" s="187" t="s">
        <v>81</v>
      </c>
      <c r="AY148" s="21" t="s">
        <v>174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21" t="s">
        <v>79</v>
      </c>
      <c r="BK148" s="188">
        <f>ROUND(I148*H148,2)</f>
        <v>0</v>
      </c>
      <c r="BL148" s="21" t="s">
        <v>111</v>
      </c>
      <c r="BM148" s="187" t="s">
        <v>3270</v>
      </c>
    </row>
    <row r="149" s="2" customFormat="1" ht="16.5" customHeight="1">
      <c r="A149" s="40"/>
      <c r="B149" s="175"/>
      <c r="C149" s="176" t="s">
        <v>696</v>
      </c>
      <c r="D149" s="176" t="s">
        <v>176</v>
      </c>
      <c r="E149" s="177" t="s">
        <v>3271</v>
      </c>
      <c r="F149" s="178" t="s">
        <v>2484</v>
      </c>
      <c r="G149" s="179" t="s">
        <v>2857</v>
      </c>
      <c r="H149" s="180">
        <v>5</v>
      </c>
      <c r="I149" s="181"/>
      <c r="J149" s="182">
        <f>ROUND(I149*H149,2)</f>
        <v>0</v>
      </c>
      <c r="K149" s="178" t="s">
        <v>3</v>
      </c>
      <c r="L149" s="41"/>
      <c r="M149" s="183" t="s">
        <v>3</v>
      </c>
      <c r="N149" s="184" t="s">
        <v>43</v>
      </c>
      <c r="O149" s="74"/>
      <c r="P149" s="185">
        <f>O149*H149</f>
        <v>0</v>
      </c>
      <c r="Q149" s="185">
        <v>0</v>
      </c>
      <c r="R149" s="185">
        <f>Q149*H149</f>
        <v>0</v>
      </c>
      <c r="S149" s="185">
        <v>0</v>
      </c>
      <c r="T149" s="18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187" t="s">
        <v>111</v>
      </c>
      <c r="AT149" s="187" t="s">
        <v>176</v>
      </c>
      <c r="AU149" s="187" t="s">
        <v>81</v>
      </c>
      <c r="AY149" s="21" t="s">
        <v>174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21" t="s">
        <v>79</v>
      </c>
      <c r="BK149" s="188">
        <f>ROUND(I149*H149,2)</f>
        <v>0</v>
      </c>
      <c r="BL149" s="21" t="s">
        <v>111</v>
      </c>
      <c r="BM149" s="187" t="s">
        <v>3272</v>
      </c>
    </row>
    <row r="150" s="2" customFormat="1" ht="16.5" customHeight="1">
      <c r="A150" s="40"/>
      <c r="B150" s="175"/>
      <c r="C150" s="176" t="s">
        <v>701</v>
      </c>
      <c r="D150" s="176" t="s">
        <v>176</v>
      </c>
      <c r="E150" s="177" t="s">
        <v>3273</v>
      </c>
      <c r="F150" s="178" t="s">
        <v>3274</v>
      </c>
      <c r="G150" s="179" t="s">
        <v>2857</v>
      </c>
      <c r="H150" s="180">
        <v>1</v>
      </c>
      <c r="I150" s="181"/>
      <c r="J150" s="182">
        <f>ROUND(I150*H150,2)</f>
        <v>0</v>
      </c>
      <c r="K150" s="178" t="s">
        <v>3</v>
      </c>
      <c r="L150" s="41"/>
      <c r="M150" s="183" t="s">
        <v>3</v>
      </c>
      <c r="N150" s="184" t="s">
        <v>43</v>
      </c>
      <c r="O150" s="74"/>
      <c r="P150" s="185">
        <f>O150*H150</f>
        <v>0</v>
      </c>
      <c r="Q150" s="185">
        <v>0</v>
      </c>
      <c r="R150" s="185">
        <f>Q150*H150</f>
        <v>0</v>
      </c>
      <c r="S150" s="185">
        <v>0</v>
      </c>
      <c r="T150" s="18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187" t="s">
        <v>111</v>
      </c>
      <c r="AT150" s="187" t="s">
        <v>176</v>
      </c>
      <c r="AU150" s="187" t="s">
        <v>81</v>
      </c>
      <c r="AY150" s="21" t="s">
        <v>174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21" t="s">
        <v>79</v>
      </c>
      <c r="BK150" s="188">
        <f>ROUND(I150*H150,2)</f>
        <v>0</v>
      </c>
      <c r="BL150" s="21" t="s">
        <v>111</v>
      </c>
      <c r="BM150" s="187" t="s">
        <v>3275</v>
      </c>
    </row>
    <row r="151" s="2" customFormat="1" ht="16.5" customHeight="1">
      <c r="A151" s="40"/>
      <c r="B151" s="175"/>
      <c r="C151" s="176" t="s">
        <v>705</v>
      </c>
      <c r="D151" s="176" t="s">
        <v>176</v>
      </c>
      <c r="E151" s="177" t="s">
        <v>3276</v>
      </c>
      <c r="F151" s="178" t="s">
        <v>3277</v>
      </c>
      <c r="G151" s="179" t="s">
        <v>2857</v>
      </c>
      <c r="H151" s="180">
        <v>1</v>
      </c>
      <c r="I151" s="181"/>
      <c r="J151" s="182">
        <f>ROUND(I151*H151,2)</f>
        <v>0</v>
      </c>
      <c r="K151" s="178" t="s">
        <v>3</v>
      </c>
      <c r="L151" s="41"/>
      <c r="M151" s="183" t="s">
        <v>3</v>
      </c>
      <c r="N151" s="184" t="s">
        <v>43</v>
      </c>
      <c r="O151" s="74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187" t="s">
        <v>111</v>
      </c>
      <c r="AT151" s="187" t="s">
        <v>176</v>
      </c>
      <c r="AU151" s="187" t="s">
        <v>81</v>
      </c>
      <c r="AY151" s="21" t="s">
        <v>174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21" t="s">
        <v>79</v>
      </c>
      <c r="BK151" s="188">
        <f>ROUND(I151*H151,2)</f>
        <v>0</v>
      </c>
      <c r="BL151" s="21" t="s">
        <v>111</v>
      </c>
      <c r="BM151" s="187" t="s">
        <v>3278</v>
      </c>
    </row>
    <row r="152" s="2" customFormat="1" ht="16.5" customHeight="1">
      <c r="A152" s="40"/>
      <c r="B152" s="175"/>
      <c r="C152" s="176" t="s">
        <v>709</v>
      </c>
      <c r="D152" s="176" t="s">
        <v>176</v>
      </c>
      <c r="E152" s="177" t="s">
        <v>3279</v>
      </c>
      <c r="F152" s="178" t="s">
        <v>2490</v>
      </c>
      <c r="G152" s="179" t="s">
        <v>210</v>
      </c>
      <c r="H152" s="180">
        <v>20</v>
      </c>
      <c r="I152" s="181"/>
      <c r="J152" s="182">
        <f>ROUND(I152*H152,2)</f>
        <v>0</v>
      </c>
      <c r="K152" s="178" t="s">
        <v>3</v>
      </c>
      <c r="L152" s="41"/>
      <c r="M152" s="183" t="s">
        <v>3</v>
      </c>
      <c r="N152" s="184" t="s">
        <v>43</v>
      </c>
      <c r="O152" s="74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187" t="s">
        <v>111</v>
      </c>
      <c r="AT152" s="187" t="s">
        <v>176</v>
      </c>
      <c r="AU152" s="187" t="s">
        <v>81</v>
      </c>
      <c r="AY152" s="21" t="s">
        <v>174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21" t="s">
        <v>79</v>
      </c>
      <c r="BK152" s="188">
        <f>ROUND(I152*H152,2)</f>
        <v>0</v>
      </c>
      <c r="BL152" s="21" t="s">
        <v>111</v>
      </c>
      <c r="BM152" s="187" t="s">
        <v>3280</v>
      </c>
    </row>
    <row r="153" s="2" customFormat="1" ht="16.5" customHeight="1">
      <c r="A153" s="40"/>
      <c r="B153" s="175"/>
      <c r="C153" s="176" t="s">
        <v>713</v>
      </c>
      <c r="D153" s="176" t="s">
        <v>176</v>
      </c>
      <c r="E153" s="177" t="s">
        <v>3281</v>
      </c>
      <c r="F153" s="178" t="s">
        <v>2493</v>
      </c>
      <c r="G153" s="179" t="s">
        <v>210</v>
      </c>
      <c r="H153" s="180">
        <v>10</v>
      </c>
      <c r="I153" s="181"/>
      <c r="J153" s="182">
        <f>ROUND(I153*H153,2)</f>
        <v>0</v>
      </c>
      <c r="K153" s="178" t="s">
        <v>3</v>
      </c>
      <c r="L153" s="41"/>
      <c r="M153" s="183" t="s">
        <v>3</v>
      </c>
      <c r="N153" s="184" t="s">
        <v>43</v>
      </c>
      <c r="O153" s="74"/>
      <c r="P153" s="185">
        <f>O153*H153</f>
        <v>0</v>
      </c>
      <c r="Q153" s="185">
        <v>0</v>
      </c>
      <c r="R153" s="185">
        <f>Q153*H153</f>
        <v>0</v>
      </c>
      <c r="S153" s="185">
        <v>0</v>
      </c>
      <c r="T153" s="18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187" t="s">
        <v>111</v>
      </c>
      <c r="AT153" s="187" t="s">
        <v>176</v>
      </c>
      <c r="AU153" s="187" t="s">
        <v>81</v>
      </c>
      <c r="AY153" s="21" t="s">
        <v>174</v>
      </c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21" t="s">
        <v>79</v>
      </c>
      <c r="BK153" s="188">
        <f>ROUND(I153*H153,2)</f>
        <v>0</v>
      </c>
      <c r="BL153" s="21" t="s">
        <v>111</v>
      </c>
      <c r="BM153" s="187" t="s">
        <v>3282</v>
      </c>
    </row>
    <row r="154" s="2" customFormat="1" ht="16.5" customHeight="1">
      <c r="A154" s="40"/>
      <c r="B154" s="175"/>
      <c r="C154" s="176" t="s">
        <v>718</v>
      </c>
      <c r="D154" s="176" t="s">
        <v>176</v>
      </c>
      <c r="E154" s="177" t="s">
        <v>3283</v>
      </c>
      <c r="F154" s="178" t="s">
        <v>3284</v>
      </c>
      <c r="G154" s="179" t="s">
        <v>210</v>
      </c>
      <c r="H154" s="180">
        <v>5</v>
      </c>
      <c r="I154" s="181"/>
      <c r="J154" s="182">
        <f>ROUND(I154*H154,2)</f>
        <v>0</v>
      </c>
      <c r="K154" s="178" t="s">
        <v>3</v>
      </c>
      <c r="L154" s="41"/>
      <c r="M154" s="183" t="s">
        <v>3</v>
      </c>
      <c r="N154" s="184" t="s">
        <v>43</v>
      </c>
      <c r="O154" s="74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187" t="s">
        <v>111</v>
      </c>
      <c r="AT154" s="187" t="s">
        <v>176</v>
      </c>
      <c r="AU154" s="187" t="s">
        <v>81</v>
      </c>
      <c r="AY154" s="21" t="s">
        <v>174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21" t="s">
        <v>79</v>
      </c>
      <c r="BK154" s="188">
        <f>ROUND(I154*H154,2)</f>
        <v>0</v>
      </c>
      <c r="BL154" s="21" t="s">
        <v>111</v>
      </c>
      <c r="BM154" s="187" t="s">
        <v>3285</v>
      </c>
    </row>
    <row r="155" s="2" customFormat="1" ht="16.5" customHeight="1">
      <c r="A155" s="40"/>
      <c r="B155" s="175"/>
      <c r="C155" s="176" t="s">
        <v>722</v>
      </c>
      <c r="D155" s="176" t="s">
        <v>176</v>
      </c>
      <c r="E155" s="177" t="s">
        <v>3286</v>
      </c>
      <c r="F155" s="178" t="s">
        <v>3287</v>
      </c>
      <c r="G155" s="179" t="s">
        <v>210</v>
      </c>
      <c r="H155" s="180">
        <v>5</v>
      </c>
      <c r="I155" s="181"/>
      <c r="J155" s="182">
        <f>ROUND(I155*H155,2)</f>
        <v>0</v>
      </c>
      <c r="K155" s="178" t="s">
        <v>3</v>
      </c>
      <c r="L155" s="41"/>
      <c r="M155" s="183" t="s">
        <v>3</v>
      </c>
      <c r="N155" s="184" t="s">
        <v>43</v>
      </c>
      <c r="O155" s="74"/>
      <c r="P155" s="185">
        <f>O155*H155</f>
        <v>0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187" t="s">
        <v>111</v>
      </c>
      <c r="AT155" s="187" t="s">
        <v>176</v>
      </c>
      <c r="AU155" s="187" t="s">
        <v>81</v>
      </c>
      <c r="AY155" s="21" t="s">
        <v>174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21" t="s">
        <v>79</v>
      </c>
      <c r="BK155" s="188">
        <f>ROUND(I155*H155,2)</f>
        <v>0</v>
      </c>
      <c r="BL155" s="21" t="s">
        <v>111</v>
      </c>
      <c r="BM155" s="187" t="s">
        <v>3288</v>
      </c>
    </row>
    <row r="156" s="2" customFormat="1" ht="16.5" customHeight="1">
      <c r="A156" s="40"/>
      <c r="B156" s="175"/>
      <c r="C156" s="176" t="s">
        <v>727</v>
      </c>
      <c r="D156" s="176" t="s">
        <v>176</v>
      </c>
      <c r="E156" s="177" t="s">
        <v>3289</v>
      </c>
      <c r="F156" s="178" t="s">
        <v>2517</v>
      </c>
      <c r="G156" s="179" t="s">
        <v>2857</v>
      </c>
      <c r="H156" s="180">
        <v>1</v>
      </c>
      <c r="I156" s="181"/>
      <c r="J156" s="182">
        <f>ROUND(I156*H156,2)</f>
        <v>0</v>
      </c>
      <c r="K156" s="178" t="s">
        <v>3</v>
      </c>
      <c r="L156" s="41"/>
      <c r="M156" s="183" t="s">
        <v>3</v>
      </c>
      <c r="N156" s="184" t="s">
        <v>43</v>
      </c>
      <c r="O156" s="74"/>
      <c r="P156" s="185">
        <f>O156*H156</f>
        <v>0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187" t="s">
        <v>111</v>
      </c>
      <c r="AT156" s="187" t="s">
        <v>176</v>
      </c>
      <c r="AU156" s="187" t="s">
        <v>81</v>
      </c>
      <c r="AY156" s="21" t="s">
        <v>174</v>
      </c>
      <c r="BE156" s="188">
        <f>IF(N156="základní",J156,0)</f>
        <v>0</v>
      </c>
      <c r="BF156" s="188">
        <f>IF(N156="snížená",J156,0)</f>
        <v>0</v>
      </c>
      <c r="BG156" s="188">
        <f>IF(N156="zákl. přenesená",J156,0)</f>
        <v>0</v>
      </c>
      <c r="BH156" s="188">
        <f>IF(N156="sníž. přenesená",J156,0)</f>
        <v>0</v>
      </c>
      <c r="BI156" s="188">
        <f>IF(N156="nulová",J156,0)</f>
        <v>0</v>
      </c>
      <c r="BJ156" s="21" t="s">
        <v>79</v>
      </c>
      <c r="BK156" s="188">
        <f>ROUND(I156*H156,2)</f>
        <v>0</v>
      </c>
      <c r="BL156" s="21" t="s">
        <v>111</v>
      </c>
      <c r="BM156" s="187" t="s">
        <v>3290</v>
      </c>
    </row>
    <row r="157" s="2" customFormat="1" ht="16.5" customHeight="1">
      <c r="A157" s="40"/>
      <c r="B157" s="175"/>
      <c r="C157" s="176" t="s">
        <v>736</v>
      </c>
      <c r="D157" s="176" t="s">
        <v>176</v>
      </c>
      <c r="E157" s="177" t="s">
        <v>3291</v>
      </c>
      <c r="F157" s="178" t="s">
        <v>3292</v>
      </c>
      <c r="G157" s="179" t="s">
        <v>2857</v>
      </c>
      <c r="H157" s="180">
        <v>1</v>
      </c>
      <c r="I157" s="181"/>
      <c r="J157" s="182">
        <f>ROUND(I157*H157,2)</f>
        <v>0</v>
      </c>
      <c r="K157" s="178" t="s">
        <v>3</v>
      </c>
      <c r="L157" s="41"/>
      <c r="M157" s="183" t="s">
        <v>3</v>
      </c>
      <c r="N157" s="184" t="s">
        <v>43</v>
      </c>
      <c r="O157" s="74"/>
      <c r="P157" s="185">
        <f>O157*H157</f>
        <v>0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187" t="s">
        <v>111</v>
      </c>
      <c r="AT157" s="187" t="s">
        <v>176</v>
      </c>
      <c r="AU157" s="187" t="s">
        <v>81</v>
      </c>
      <c r="AY157" s="21" t="s">
        <v>174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21" t="s">
        <v>79</v>
      </c>
      <c r="BK157" s="188">
        <f>ROUND(I157*H157,2)</f>
        <v>0</v>
      </c>
      <c r="BL157" s="21" t="s">
        <v>111</v>
      </c>
      <c r="BM157" s="187" t="s">
        <v>3293</v>
      </c>
    </row>
    <row r="158" s="2" customFormat="1" ht="16.5" customHeight="1">
      <c r="A158" s="40"/>
      <c r="B158" s="175"/>
      <c r="C158" s="176" t="s">
        <v>744</v>
      </c>
      <c r="D158" s="176" t="s">
        <v>176</v>
      </c>
      <c r="E158" s="177" t="s">
        <v>3294</v>
      </c>
      <c r="F158" s="178" t="s">
        <v>3295</v>
      </c>
      <c r="G158" s="179" t="s">
        <v>2857</v>
      </c>
      <c r="H158" s="180">
        <v>4</v>
      </c>
      <c r="I158" s="181"/>
      <c r="J158" s="182">
        <f>ROUND(I158*H158,2)</f>
        <v>0</v>
      </c>
      <c r="K158" s="178" t="s">
        <v>3</v>
      </c>
      <c r="L158" s="41"/>
      <c r="M158" s="183" t="s">
        <v>3</v>
      </c>
      <c r="N158" s="184" t="s">
        <v>43</v>
      </c>
      <c r="O158" s="74"/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187" t="s">
        <v>111</v>
      </c>
      <c r="AT158" s="187" t="s">
        <v>176</v>
      </c>
      <c r="AU158" s="187" t="s">
        <v>81</v>
      </c>
      <c r="AY158" s="21" t="s">
        <v>174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21" t="s">
        <v>79</v>
      </c>
      <c r="BK158" s="188">
        <f>ROUND(I158*H158,2)</f>
        <v>0</v>
      </c>
      <c r="BL158" s="21" t="s">
        <v>111</v>
      </c>
      <c r="BM158" s="187" t="s">
        <v>3296</v>
      </c>
    </row>
    <row r="159" s="2" customFormat="1" ht="16.5" customHeight="1">
      <c r="A159" s="40"/>
      <c r="B159" s="175"/>
      <c r="C159" s="176" t="s">
        <v>748</v>
      </c>
      <c r="D159" s="176" t="s">
        <v>176</v>
      </c>
      <c r="E159" s="177" t="s">
        <v>3297</v>
      </c>
      <c r="F159" s="178" t="s">
        <v>3298</v>
      </c>
      <c r="G159" s="179" t="s">
        <v>2857</v>
      </c>
      <c r="H159" s="180">
        <v>1</v>
      </c>
      <c r="I159" s="181"/>
      <c r="J159" s="182">
        <f>ROUND(I159*H159,2)</f>
        <v>0</v>
      </c>
      <c r="K159" s="178" t="s">
        <v>3</v>
      </c>
      <c r="L159" s="41"/>
      <c r="M159" s="183" t="s">
        <v>3</v>
      </c>
      <c r="N159" s="184" t="s">
        <v>43</v>
      </c>
      <c r="O159" s="74"/>
      <c r="P159" s="185">
        <f>O159*H159</f>
        <v>0</v>
      </c>
      <c r="Q159" s="185">
        <v>0</v>
      </c>
      <c r="R159" s="185">
        <f>Q159*H159</f>
        <v>0</v>
      </c>
      <c r="S159" s="185">
        <v>0</v>
      </c>
      <c r="T159" s="18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187" t="s">
        <v>111</v>
      </c>
      <c r="AT159" s="187" t="s">
        <v>176</v>
      </c>
      <c r="AU159" s="187" t="s">
        <v>81</v>
      </c>
      <c r="AY159" s="21" t="s">
        <v>174</v>
      </c>
      <c r="BE159" s="188">
        <f>IF(N159="základní",J159,0)</f>
        <v>0</v>
      </c>
      <c r="BF159" s="188">
        <f>IF(N159="snížená",J159,0)</f>
        <v>0</v>
      </c>
      <c r="BG159" s="188">
        <f>IF(N159="zákl. přenesená",J159,0)</f>
        <v>0</v>
      </c>
      <c r="BH159" s="188">
        <f>IF(N159="sníž. přenesená",J159,0)</f>
        <v>0</v>
      </c>
      <c r="BI159" s="188">
        <f>IF(N159="nulová",J159,0)</f>
        <v>0</v>
      </c>
      <c r="BJ159" s="21" t="s">
        <v>79</v>
      </c>
      <c r="BK159" s="188">
        <f>ROUND(I159*H159,2)</f>
        <v>0</v>
      </c>
      <c r="BL159" s="21" t="s">
        <v>111</v>
      </c>
      <c r="BM159" s="187" t="s">
        <v>3299</v>
      </c>
    </row>
    <row r="160" s="2" customFormat="1" ht="16.5" customHeight="1">
      <c r="A160" s="40"/>
      <c r="B160" s="175"/>
      <c r="C160" s="176" t="s">
        <v>753</v>
      </c>
      <c r="D160" s="176" t="s">
        <v>176</v>
      </c>
      <c r="E160" s="177" t="s">
        <v>3300</v>
      </c>
      <c r="F160" s="178" t="s">
        <v>3301</v>
      </c>
      <c r="G160" s="179" t="s">
        <v>2857</v>
      </c>
      <c r="H160" s="180">
        <v>1</v>
      </c>
      <c r="I160" s="181"/>
      <c r="J160" s="182">
        <f>ROUND(I160*H160,2)</f>
        <v>0</v>
      </c>
      <c r="K160" s="178" t="s">
        <v>3</v>
      </c>
      <c r="L160" s="41"/>
      <c r="M160" s="183" t="s">
        <v>3</v>
      </c>
      <c r="N160" s="184" t="s">
        <v>43</v>
      </c>
      <c r="O160" s="74"/>
      <c r="P160" s="185">
        <f>O160*H160</f>
        <v>0</v>
      </c>
      <c r="Q160" s="185">
        <v>0</v>
      </c>
      <c r="R160" s="185">
        <f>Q160*H160</f>
        <v>0</v>
      </c>
      <c r="S160" s="185">
        <v>0</v>
      </c>
      <c r="T160" s="18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187" t="s">
        <v>111</v>
      </c>
      <c r="AT160" s="187" t="s">
        <v>176</v>
      </c>
      <c r="AU160" s="187" t="s">
        <v>81</v>
      </c>
      <c r="AY160" s="21" t="s">
        <v>174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21" t="s">
        <v>79</v>
      </c>
      <c r="BK160" s="188">
        <f>ROUND(I160*H160,2)</f>
        <v>0</v>
      </c>
      <c r="BL160" s="21" t="s">
        <v>111</v>
      </c>
      <c r="BM160" s="187" t="s">
        <v>3302</v>
      </c>
    </row>
    <row r="161" s="2" customFormat="1" ht="16.5" customHeight="1">
      <c r="A161" s="40"/>
      <c r="B161" s="175"/>
      <c r="C161" s="176" t="s">
        <v>757</v>
      </c>
      <c r="D161" s="176" t="s">
        <v>176</v>
      </c>
      <c r="E161" s="177" t="s">
        <v>3303</v>
      </c>
      <c r="F161" s="178" t="s">
        <v>3304</v>
      </c>
      <c r="G161" s="179" t="s">
        <v>2857</v>
      </c>
      <c r="H161" s="180">
        <v>1</v>
      </c>
      <c r="I161" s="181"/>
      <c r="J161" s="182">
        <f>ROUND(I161*H161,2)</f>
        <v>0</v>
      </c>
      <c r="K161" s="178" t="s">
        <v>3</v>
      </c>
      <c r="L161" s="41"/>
      <c r="M161" s="183" t="s">
        <v>3</v>
      </c>
      <c r="N161" s="184" t="s">
        <v>43</v>
      </c>
      <c r="O161" s="74"/>
      <c r="P161" s="185">
        <f>O161*H161</f>
        <v>0</v>
      </c>
      <c r="Q161" s="185">
        <v>0</v>
      </c>
      <c r="R161" s="185">
        <f>Q161*H161</f>
        <v>0</v>
      </c>
      <c r="S161" s="185">
        <v>0</v>
      </c>
      <c r="T161" s="18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187" t="s">
        <v>111</v>
      </c>
      <c r="AT161" s="187" t="s">
        <v>176</v>
      </c>
      <c r="AU161" s="187" t="s">
        <v>81</v>
      </c>
      <c r="AY161" s="21" t="s">
        <v>174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21" t="s">
        <v>79</v>
      </c>
      <c r="BK161" s="188">
        <f>ROUND(I161*H161,2)</f>
        <v>0</v>
      </c>
      <c r="BL161" s="21" t="s">
        <v>111</v>
      </c>
      <c r="BM161" s="187" t="s">
        <v>3305</v>
      </c>
    </row>
    <row r="162" s="2" customFormat="1" ht="16.5" customHeight="1">
      <c r="A162" s="40"/>
      <c r="B162" s="175"/>
      <c r="C162" s="176" t="s">
        <v>761</v>
      </c>
      <c r="D162" s="176" t="s">
        <v>176</v>
      </c>
      <c r="E162" s="177" t="s">
        <v>3306</v>
      </c>
      <c r="F162" s="178" t="s">
        <v>3307</v>
      </c>
      <c r="G162" s="179" t="s">
        <v>2857</v>
      </c>
      <c r="H162" s="180">
        <v>1</v>
      </c>
      <c r="I162" s="181"/>
      <c r="J162" s="182">
        <f>ROUND(I162*H162,2)</f>
        <v>0</v>
      </c>
      <c r="K162" s="178" t="s">
        <v>3</v>
      </c>
      <c r="L162" s="41"/>
      <c r="M162" s="183" t="s">
        <v>3</v>
      </c>
      <c r="N162" s="184" t="s">
        <v>43</v>
      </c>
      <c r="O162" s="74"/>
      <c r="P162" s="185">
        <f>O162*H162</f>
        <v>0</v>
      </c>
      <c r="Q162" s="185">
        <v>0</v>
      </c>
      <c r="R162" s="185">
        <f>Q162*H162</f>
        <v>0</v>
      </c>
      <c r="S162" s="185">
        <v>0</v>
      </c>
      <c r="T162" s="18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187" t="s">
        <v>111</v>
      </c>
      <c r="AT162" s="187" t="s">
        <v>176</v>
      </c>
      <c r="AU162" s="187" t="s">
        <v>81</v>
      </c>
      <c r="AY162" s="21" t="s">
        <v>174</v>
      </c>
      <c r="BE162" s="188">
        <f>IF(N162="základní",J162,0)</f>
        <v>0</v>
      </c>
      <c r="BF162" s="188">
        <f>IF(N162="snížená",J162,0)</f>
        <v>0</v>
      </c>
      <c r="BG162" s="188">
        <f>IF(N162="zákl. přenesená",J162,0)</f>
        <v>0</v>
      </c>
      <c r="BH162" s="188">
        <f>IF(N162="sníž. přenesená",J162,0)</f>
        <v>0</v>
      </c>
      <c r="BI162" s="188">
        <f>IF(N162="nulová",J162,0)</f>
        <v>0</v>
      </c>
      <c r="BJ162" s="21" t="s">
        <v>79</v>
      </c>
      <c r="BK162" s="188">
        <f>ROUND(I162*H162,2)</f>
        <v>0</v>
      </c>
      <c r="BL162" s="21" t="s">
        <v>111</v>
      </c>
      <c r="BM162" s="187" t="s">
        <v>3308</v>
      </c>
    </row>
    <row r="163" s="2" customFormat="1" ht="21.75" customHeight="1">
      <c r="A163" s="40"/>
      <c r="B163" s="175"/>
      <c r="C163" s="176" t="s">
        <v>766</v>
      </c>
      <c r="D163" s="176" t="s">
        <v>176</v>
      </c>
      <c r="E163" s="177" t="s">
        <v>3309</v>
      </c>
      <c r="F163" s="178" t="s">
        <v>3310</v>
      </c>
      <c r="G163" s="179" t="s">
        <v>2857</v>
      </c>
      <c r="H163" s="180">
        <v>1</v>
      </c>
      <c r="I163" s="181"/>
      <c r="J163" s="182">
        <f>ROUND(I163*H163,2)</f>
        <v>0</v>
      </c>
      <c r="K163" s="178" t="s">
        <v>3</v>
      </c>
      <c r="L163" s="41"/>
      <c r="M163" s="183" t="s">
        <v>3</v>
      </c>
      <c r="N163" s="184" t="s">
        <v>43</v>
      </c>
      <c r="O163" s="74"/>
      <c r="P163" s="185">
        <f>O163*H163</f>
        <v>0</v>
      </c>
      <c r="Q163" s="185">
        <v>0</v>
      </c>
      <c r="R163" s="185">
        <f>Q163*H163</f>
        <v>0</v>
      </c>
      <c r="S163" s="185">
        <v>0</v>
      </c>
      <c r="T163" s="18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187" t="s">
        <v>111</v>
      </c>
      <c r="AT163" s="187" t="s">
        <v>176</v>
      </c>
      <c r="AU163" s="187" t="s">
        <v>81</v>
      </c>
      <c r="AY163" s="21" t="s">
        <v>174</v>
      </c>
      <c r="BE163" s="188">
        <f>IF(N163="základní",J163,0)</f>
        <v>0</v>
      </c>
      <c r="BF163" s="188">
        <f>IF(N163="snížená",J163,0)</f>
        <v>0</v>
      </c>
      <c r="BG163" s="188">
        <f>IF(N163="zákl. přenesená",J163,0)</f>
        <v>0</v>
      </c>
      <c r="BH163" s="188">
        <f>IF(N163="sníž. přenesená",J163,0)</f>
        <v>0</v>
      </c>
      <c r="BI163" s="188">
        <f>IF(N163="nulová",J163,0)</f>
        <v>0</v>
      </c>
      <c r="BJ163" s="21" t="s">
        <v>79</v>
      </c>
      <c r="BK163" s="188">
        <f>ROUND(I163*H163,2)</f>
        <v>0</v>
      </c>
      <c r="BL163" s="21" t="s">
        <v>111</v>
      </c>
      <c r="BM163" s="187" t="s">
        <v>3311</v>
      </c>
    </row>
    <row r="164" s="2" customFormat="1" ht="16.5" customHeight="1">
      <c r="A164" s="40"/>
      <c r="B164" s="175"/>
      <c r="C164" s="176" t="s">
        <v>770</v>
      </c>
      <c r="D164" s="176" t="s">
        <v>176</v>
      </c>
      <c r="E164" s="177" t="s">
        <v>3312</v>
      </c>
      <c r="F164" s="178" t="s">
        <v>3313</v>
      </c>
      <c r="G164" s="179" t="s">
        <v>2857</v>
      </c>
      <c r="H164" s="180">
        <v>1</v>
      </c>
      <c r="I164" s="181"/>
      <c r="J164" s="182">
        <f>ROUND(I164*H164,2)</f>
        <v>0</v>
      </c>
      <c r="K164" s="178" t="s">
        <v>3</v>
      </c>
      <c r="L164" s="41"/>
      <c r="M164" s="183" t="s">
        <v>3</v>
      </c>
      <c r="N164" s="184" t="s">
        <v>43</v>
      </c>
      <c r="O164" s="74"/>
      <c r="P164" s="185">
        <f>O164*H164</f>
        <v>0</v>
      </c>
      <c r="Q164" s="185">
        <v>0</v>
      </c>
      <c r="R164" s="185">
        <f>Q164*H164</f>
        <v>0</v>
      </c>
      <c r="S164" s="185">
        <v>0</v>
      </c>
      <c r="T164" s="18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187" t="s">
        <v>111</v>
      </c>
      <c r="AT164" s="187" t="s">
        <v>176</v>
      </c>
      <c r="AU164" s="187" t="s">
        <v>81</v>
      </c>
      <c r="AY164" s="21" t="s">
        <v>174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21" t="s">
        <v>79</v>
      </c>
      <c r="BK164" s="188">
        <f>ROUND(I164*H164,2)</f>
        <v>0</v>
      </c>
      <c r="BL164" s="21" t="s">
        <v>111</v>
      </c>
      <c r="BM164" s="187" t="s">
        <v>3314</v>
      </c>
    </row>
    <row r="165" s="2" customFormat="1" ht="16.5" customHeight="1">
      <c r="A165" s="40"/>
      <c r="B165" s="175"/>
      <c r="C165" s="176" t="s">
        <v>776</v>
      </c>
      <c r="D165" s="176" t="s">
        <v>176</v>
      </c>
      <c r="E165" s="177" t="s">
        <v>3315</v>
      </c>
      <c r="F165" s="178" t="s">
        <v>3316</v>
      </c>
      <c r="G165" s="179" t="s">
        <v>2857</v>
      </c>
      <c r="H165" s="180">
        <v>1</v>
      </c>
      <c r="I165" s="181"/>
      <c r="J165" s="182">
        <f>ROUND(I165*H165,2)</f>
        <v>0</v>
      </c>
      <c r="K165" s="178" t="s">
        <v>3</v>
      </c>
      <c r="L165" s="41"/>
      <c r="M165" s="183" t="s">
        <v>3</v>
      </c>
      <c r="N165" s="184" t="s">
        <v>43</v>
      </c>
      <c r="O165" s="74"/>
      <c r="P165" s="185">
        <f>O165*H165</f>
        <v>0</v>
      </c>
      <c r="Q165" s="185">
        <v>0</v>
      </c>
      <c r="R165" s="185">
        <f>Q165*H165</f>
        <v>0</v>
      </c>
      <c r="S165" s="185">
        <v>0</v>
      </c>
      <c r="T165" s="18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187" t="s">
        <v>111</v>
      </c>
      <c r="AT165" s="187" t="s">
        <v>176</v>
      </c>
      <c r="AU165" s="187" t="s">
        <v>81</v>
      </c>
      <c r="AY165" s="21" t="s">
        <v>174</v>
      </c>
      <c r="BE165" s="188">
        <f>IF(N165="základní",J165,0)</f>
        <v>0</v>
      </c>
      <c r="BF165" s="188">
        <f>IF(N165="snížená",J165,0)</f>
        <v>0</v>
      </c>
      <c r="BG165" s="188">
        <f>IF(N165="zákl. přenesená",J165,0)</f>
        <v>0</v>
      </c>
      <c r="BH165" s="188">
        <f>IF(N165="sníž. přenesená",J165,0)</f>
        <v>0</v>
      </c>
      <c r="BI165" s="188">
        <f>IF(N165="nulová",J165,0)</f>
        <v>0</v>
      </c>
      <c r="BJ165" s="21" t="s">
        <v>79</v>
      </c>
      <c r="BK165" s="188">
        <f>ROUND(I165*H165,2)</f>
        <v>0</v>
      </c>
      <c r="BL165" s="21" t="s">
        <v>111</v>
      </c>
      <c r="BM165" s="187" t="s">
        <v>3317</v>
      </c>
    </row>
    <row r="166" s="2" customFormat="1" ht="16.5" customHeight="1">
      <c r="A166" s="40"/>
      <c r="B166" s="175"/>
      <c r="C166" s="176" t="s">
        <v>781</v>
      </c>
      <c r="D166" s="176" t="s">
        <v>176</v>
      </c>
      <c r="E166" s="177" t="s">
        <v>3318</v>
      </c>
      <c r="F166" s="178" t="s">
        <v>3319</v>
      </c>
      <c r="G166" s="179" t="s">
        <v>2857</v>
      </c>
      <c r="H166" s="180">
        <v>1</v>
      </c>
      <c r="I166" s="181"/>
      <c r="J166" s="182">
        <f>ROUND(I166*H166,2)</f>
        <v>0</v>
      </c>
      <c r="K166" s="178" t="s">
        <v>3</v>
      </c>
      <c r="L166" s="41"/>
      <c r="M166" s="183" t="s">
        <v>3</v>
      </c>
      <c r="N166" s="184" t="s">
        <v>43</v>
      </c>
      <c r="O166" s="74"/>
      <c r="P166" s="185">
        <f>O166*H166</f>
        <v>0</v>
      </c>
      <c r="Q166" s="185">
        <v>0</v>
      </c>
      <c r="R166" s="185">
        <f>Q166*H166</f>
        <v>0</v>
      </c>
      <c r="S166" s="185">
        <v>0</v>
      </c>
      <c r="T166" s="18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187" t="s">
        <v>111</v>
      </c>
      <c r="AT166" s="187" t="s">
        <v>176</v>
      </c>
      <c r="AU166" s="187" t="s">
        <v>81</v>
      </c>
      <c r="AY166" s="21" t="s">
        <v>174</v>
      </c>
      <c r="BE166" s="188">
        <f>IF(N166="základní",J166,0)</f>
        <v>0</v>
      </c>
      <c r="BF166" s="188">
        <f>IF(N166="snížená",J166,0)</f>
        <v>0</v>
      </c>
      <c r="BG166" s="188">
        <f>IF(N166="zákl. přenesená",J166,0)</f>
        <v>0</v>
      </c>
      <c r="BH166" s="188">
        <f>IF(N166="sníž. přenesená",J166,0)</f>
        <v>0</v>
      </c>
      <c r="BI166" s="188">
        <f>IF(N166="nulová",J166,0)</f>
        <v>0</v>
      </c>
      <c r="BJ166" s="21" t="s">
        <v>79</v>
      </c>
      <c r="BK166" s="188">
        <f>ROUND(I166*H166,2)</f>
        <v>0</v>
      </c>
      <c r="BL166" s="21" t="s">
        <v>111</v>
      </c>
      <c r="BM166" s="187" t="s">
        <v>3320</v>
      </c>
    </row>
    <row r="167" s="2" customFormat="1" ht="16.5" customHeight="1">
      <c r="A167" s="40"/>
      <c r="B167" s="175"/>
      <c r="C167" s="176" t="s">
        <v>786</v>
      </c>
      <c r="D167" s="176" t="s">
        <v>176</v>
      </c>
      <c r="E167" s="177" t="s">
        <v>3321</v>
      </c>
      <c r="F167" s="178" t="s">
        <v>2463</v>
      </c>
      <c r="G167" s="179" t="s">
        <v>210</v>
      </c>
      <c r="H167" s="180">
        <v>9</v>
      </c>
      <c r="I167" s="181"/>
      <c r="J167" s="182">
        <f>ROUND(I167*H167,2)</f>
        <v>0</v>
      </c>
      <c r="K167" s="178" t="s">
        <v>3</v>
      </c>
      <c r="L167" s="41"/>
      <c r="M167" s="183" t="s">
        <v>3</v>
      </c>
      <c r="N167" s="184" t="s">
        <v>43</v>
      </c>
      <c r="O167" s="74"/>
      <c r="P167" s="185">
        <f>O167*H167</f>
        <v>0</v>
      </c>
      <c r="Q167" s="185">
        <v>0</v>
      </c>
      <c r="R167" s="185">
        <f>Q167*H167</f>
        <v>0</v>
      </c>
      <c r="S167" s="185">
        <v>0</v>
      </c>
      <c r="T167" s="18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187" t="s">
        <v>111</v>
      </c>
      <c r="AT167" s="187" t="s">
        <v>176</v>
      </c>
      <c r="AU167" s="187" t="s">
        <v>81</v>
      </c>
      <c r="AY167" s="21" t="s">
        <v>174</v>
      </c>
      <c r="BE167" s="188">
        <f>IF(N167="základní",J167,0)</f>
        <v>0</v>
      </c>
      <c r="BF167" s="188">
        <f>IF(N167="snížená",J167,0)</f>
        <v>0</v>
      </c>
      <c r="BG167" s="188">
        <f>IF(N167="zákl. přenesená",J167,0)</f>
        <v>0</v>
      </c>
      <c r="BH167" s="188">
        <f>IF(N167="sníž. přenesená",J167,0)</f>
        <v>0</v>
      </c>
      <c r="BI167" s="188">
        <f>IF(N167="nulová",J167,0)</f>
        <v>0</v>
      </c>
      <c r="BJ167" s="21" t="s">
        <v>79</v>
      </c>
      <c r="BK167" s="188">
        <f>ROUND(I167*H167,2)</f>
        <v>0</v>
      </c>
      <c r="BL167" s="21" t="s">
        <v>111</v>
      </c>
      <c r="BM167" s="187" t="s">
        <v>3322</v>
      </c>
    </row>
    <row r="168" s="2" customFormat="1" ht="16.5" customHeight="1">
      <c r="A168" s="40"/>
      <c r="B168" s="175"/>
      <c r="C168" s="176" t="s">
        <v>790</v>
      </c>
      <c r="D168" s="176" t="s">
        <v>176</v>
      </c>
      <c r="E168" s="177" t="s">
        <v>3323</v>
      </c>
      <c r="F168" s="178" t="s">
        <v>2466</v>
      </c>
      <c r="G168" s="179" t="s">
        <v>210</v>
      </c>
      <c r="H168" s="180">
        <v>30</v>
      </c>
      <c r="I168" s="181"/>
      <c r="J168" s="182">
        <f>ROUND(I168*H168,2)</f>
        <v>0</v>
      </c>
      <c r="K168" s="178" t="s">
        <v>3</v>
      </c>
      <c r="L168" s="41"/>
      <c r="M168" s="183" t="s">
        <v>3</v>
      </c>
      <c r="N168" s="184" t="s">
        <v>43</v>
      </c>
      <c r="O168" s="74"/>
      <c r="P168" s="185">
        <f>O168*H168</f>
        <v>0</v>
      </c>
      <c r="Q168" s="185">
        <v>0</v>
      </c>
      <c r="R168" s="185">
        <f>Q168*H168</f>
        <v>0</v>
      </c>
      <c r="S168" s="185">
        <v>0</v>
      </c>
      <c r="T168" s="18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187" t="s">
        <v>111</v>
      </c>
      <c r="AT168" s="187" t="s">
        <v>176</v>
      </c>
      <c r="AU168" s="187" t="s">
        <v>81</v>
      </c>
      <c r="AY168" s="21" t="s">
        <v>174</v>
      </c>
      <c r="BE168" s="188">
        <f>IF(N168="základní",J168,0)</f>
        <v>0</v>
      </c>
      <c r="BF168" s="188">
        <f>IF(N168="snížená",J168,0)</f>
        <v>0</v>
      </c>
      <c r="BG168" s="188">
        <f>IF(N168="zákl. přenesená",J168,0)</f>
        <v>0</v>
      </c>
      <c r="BH168" s="188">
        <f>IF(N168="sníž. přenesená",J168,0)</f>
        <v>0</v>
      </c>
      <c r="BI168" s="188">
        <f>IF(N168="nulová",J168,0)</f>
        <v>0</v>
      </c>
      <c r="BJ168" s="21" t="s">
        <v>79</v>
      </c>
      <c r="BK168" s="188">
        <f>ROUND(I168*H168,2)</f>
        <v>0</v>
      </c>
      <c r="BL168" s="21" t="s">
        <v>111</v>
      </c>
      <c r="BM168" s="187" t="s">
        <v>3324</v>
      </c>
    </row>
    <row r="169" s="2" customFormat="1" ht="16.5" customHeight="1">
      <c r="A169" s="40"/>
      <c r="B169" s="175"/>
      <c r="C169" s="176" t="s">
        <v>794</v>
      </c>
      <c r="D169" s="176" t="s">
        <v>176</v>
      </c>
      <c r="E169" s="177" t="s">
        <v>2615</v>
      </c>
      <c r="F169" s="178" t="s">
        <v>2469</v>
      </c>
      <c r="G169" s="179" t="s">
        <v>1451</v>
      </c>
      <c r="H169" s="240"/>
      <c r="I169" s="181"/>
      <c r="J169" s="182">
        <f>ROUND(I169*H169,2)</f>
        <v>0</v>
      </c>
      <c r="K169" s="178" t="s">
        <v>3</v>
      </c>
      <c r="L169" s="41"/>
      <c r="M169" s="183" t="s">
        <v>3</v>
      </c>
      <c r="N169" s="184" t="s">
        <v>43</v>
      </c>
      <c r="O169" s="74"/>
      <c r="P169" s="185">
        <f>O169*H169</f>
        <v>0</v>
      </c>
      <c r="Q169" s="185">
        <v>0</v>
      </c>
      <c r="R169" s="185">
        <f>Q169*H169</f>
        <v>0</v>
      </c>
      <c r="S169" s="185">
        <v>0</v>
      </c>
      <c r="T169" s="18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187" t="s">
        <v>111</v>
      </c>
      <c r="AT169" s="187" t="s">
        <v>176</v>
      </c>
      <c r="AU169" s="187" t="s">
        <v>81</v>
      </c>
      <c r="AY169" s="21" t="s">
        <v>174</v>
      </c>
      <c r="BE169" s="188">
        <f>IF(N169="základní",J169,0)</f>
        <v>0</v>
      </c>
      <c r="BF169" s="188">
        <f>IF(N169="snížená",J169,0)</f>
        <v>0</v>
      </c>
      <c r="BG169" s="188">
        <f>IF(N169="zákl. přenesená",J169,0)</f>
        <v>0</v>
      </c>
      <c r="BH169" s="188">
        <f>IF(N169="sníž. přenesená",J169,0)</f>
        <v>0</v>
      </c>
      <c r="BI169" s="188">
        <f>IF(N169="nulová",J169,0)</f>
        <v>0</v>
      </c>
      <c r="BJ169" s="21" t="s">
        <v>79</v>
      </c>
      <c r="BK169" s="188">
        <f>ROUND(I169*H169,2)</f>
        <v>0</v>
      </c>
      <c r="BL169" s="21" t="s">
        <v>111</v>
      </c>
      <c r="BM169" s="187" t="s">
        <v>3325</v>
      </c>
    </row>
    <row r="170" s="2" customFormat="1" ht="16.5" customHeight="1">
      <c r="A170" s="40"/>
      <c r="B170" s="175"/>
      <c r="C170" s="176" t="s">
        <v>798</v>
      </c>
      <c r="D170" s="176" t="s">
        <v>176</v>
      </c>
      <c r="E170" s="177" t="s">
        <v>2648</v>
      </c>
      <c r="F170" s="178" t="s">
        <v>2472</v>
      </c>
      <c r="G170" s="179" t="s">
        <v>1451</v>
      </c>
      <c r="H170" s="240"/>
      <c r="I170" s="181"/>
      <c r="J170" s="182">
        <f>ROUND(I170*H170,2)</f>
        <v>0</v>
      </c>
      <c r="K170" s="178" t="s">
        <v>3</v>
      </c>
      <c r="L170" s="41"/>
      <c r="M170" s="183" t="s">
        <v>3</v>
      </c>
      <c r="N170" s="184" t="s">
        <v>43</v>
      </c>
      <c r="O170" s="74"/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187" t="s">
        <v>111</v>
      </c>
      <c r="AT170" s="187" t="s">
        <v>176</v>
      </c>
      <c r="AU170" s="187" t="s">
        <v>81</v>
      </c>
      <c r="AY170" s="21" t="s">
        <v>174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21" t="s">
        <v>79</v>
      </c>
      <c r="BK170" s="188">
        <f>ROUND(I170*H170,2)</f>
        <v>0</v>
      </c>
      <c r="BL170" s="21" t="s">
        <v>111</v>
      </c>
      <c r="BM170" s="187" t="s">
        <v>3326</v>
      </c>
    </row>
    <row r="171" s="12" customFormat="1" ht="22.8" customHeight="1">
      <c r="A171" s="12"/>
      <c r="B171" s="162"/>
      <c r="C171" s="12"/>
      <c r="D171" s="163" t="s">
        <v>71</v>
      </c>
      <c r="E171" s="173" t="s">
        <v>3327</v>
      </c>
      <c r="F171" s="173" t="s">
        <v>3328</v>
      </c>
      <c r="G171" s="12"/>
      <c r="H171" s="12"/>
      <c r="I171" s="165"/>
      <c r="J171" s="174">
        <f>BK171</f>
        <v>0</v>
      </c>
      <c r="K171" s="12"/>
      <c r="L171" s="162"/>
      <c r="M171" s="167"/>
      <c r="N171" s="168"/>
      <c r="O171" s="168"/>
      <c r="P171" s="169">
        <f>SUM(P172:P177)</f>
        <v>0</v>
      </c>
      <c r="Q171" s="168"/>
      <c r="R171" s="169">
        <f>SUM(R172:R177)</f>
        <v>0</v>
      </c>
      <c r="S171" s="168"/>
      <c r="T171" s="170">
        <f>SUM(T172:T177)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63" t="s">
        <v>89</v>
      </c>
      <c r="AT171" s="171" t="s">
        <v>71</v>
      </c>
      <c r="AU171" s="171" t="s">
        <v>79</v>
      </c>
      <c r="AY171" s="163" t="s">
        <v>174</v>
      </c>
      <c r="BK171" s="172">
        <f>SUM(BK172:BK177)</f>
        <v>0</v>
      </c>
    </row>
    <row r="172" s="2" customFormat="1" ht="16.5" customHeight="1">
      <c r="A172" s="40"/>
      <c r="B172" s="175"/>
      <c r="C172" s="176" t="s">
        <v>802</v>
      </c>
      <c r="D172" s="176" t="s">
        <v>176</v>
      </c>
      <c r="E172" s="177" t="s">
        <v>3329</v>
      </c>
      <c r="F172" s="178" t="s">
        <v>2802</v>
      </c>
      <c r="G172" s="179" t="s">
        <v>3330</v>
      </c>
      <c r="H172" s="180">
        <v>0.01</v>
      </c>
      <c r="I172" s="181"/>
      <c r="J172" s="182">
        <f>ROUND(I172*H172,2)</f>
        <v>0</v>
      </c>
      <c r="K172" s="178" t="s">
        <v>3</v>
      </c>
      <c r="L172" s="41"/>
      <c r="M172" s="183" t="s">
        <v>3</v>
      </c>
      <c r="N172" s="184" t="s">
        <v>43</v>
      </c>
      <c r="O172" s="74"/>
      <c r="P172" s="185">
        <f>O172*H172</f>
        <v>0</v>
      </c>
      <c r="Q172" s="185">
        <v>0</v>
      </c>
      <c r="R172" s="185">
        <f>Q172*H172</f>
        <v>0</v>
      </c>
      <c r="S172" s="185">
        <v>0</v>
      </c>
      <c r="T172" s="18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187" t="s">
        <v>111</v>
      </c>
      <c r="AT172" s="187" t="s">
        <v>176</v>
      </c>
      <c r="AU172" s="187" t="s">
        <v>81</v>
      </c>
      <c r="AY172" s="21" t="s">
        <v>174</v>
      </c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21" t="s">
        <v>79</v>
      </c>
      <c r="BK172" s="188">
        <f>ROUND(I172*H172,2)</f>
        <v>0</v>
      </c>
      <c r="BL172" s="21" t="s">
        <v>111</v>
      </c>
      <c r="BM172" s="187" t="s">
        <v>3331</v>
      </c>
    </row>
    <row r="173" s="2" customFormat="1" ht="16.5" customHeight="1">
      <c r="A173" s="40"/>
      <c r="B173" s="175"/>
      <c r="C173" s="176" t="s">
        <v>806</v>
      </c>
      <c r="D173" s="176" t="s">
        <v>176</v>
      </c>
      <c r="E173" s="177" t="s">
        <v>3332</v>
      </c>
      <c r="F173" s="178" t="s">
        <v>2805</v>
      </c>
      <c r="G173" s="179" t="s">
        <v>210</v>
      </c>
      <c r="H173" s="180">
        <v>2</v>
      </c>
      <c r="I173" s="181"/>
      <c r="J173" s="182">
        <f>ROUND(I173*H173,2)</f>
        <v>0</v>
      </c>
      <c r="K173" s="178" t="s">
        <v>3</v>
      </c>
      <c r="L173" s="41"/>
      <c r="M173" s="183" t="s">
        <v>3</v>
      </c>
      <c r="N173" s="184" t="s">
        <v>43</v>
      </c>
      <c r="O173" s="74"/>
      <c r="P173" s="185">
        <f>O173*H173</f>
        <v>0</v>
      </c>
      <c r="Q173" s="185">
        <v>0</v>
      </c>
      <c r="R173" s="185">
        <f>Q173*H173</f>
        <v>0</v>
      </c>
      <c r="S173" s="185">
        <v>0</v>
      </c>
      <c r="T173" s="18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187" t="s">
        <v>111</v>
      </c>
      <c r="AT173" s="187" t="s">
        <v>176</v>
      </c>
      <c r="AU173" s="187" t="s">
        <v>81</v>
      </c>
      <c r="AY173" s="21" t="s">
        <v>174</v>
      </c>
      <c r="BE173" s="188">
        <f>IF(N173="základní",J173,0)</f>
        <v>0</v>
      </c>
      <c r="BF173" s="188">
        <f>IF(N173="snížená",J173,0)</f>
        <v>0</v>
      </c>
      <c r="BG173" s="188">
        <f>IF(N173="zákl. přenesená",J173,0)</f>
        <v>0</v>
      </c>
      <c r="BH173" s="188">
        <f>IF(N173="sníž. přenesená",J173,0)</f>
        <v>0</v>
      </c>
      <c r="BI173" s="188">
        <f>IF(N173="nulová",J173,0)</f>
        <v>0</v>
      </c>
      <c r="BJ173" s="21" t="s">
        <v>79</v>
      </c>
      <c r="BK173" s="188">
        <f>ROUND(I173*H173,2)</f>
        <v>0</v>
      </c>
      <c r="BL173" s="21" t="s">
        <v>111</v>
      </c>
      <c r="BM173" s="187" t="s">
        <v>3333</v>
      </c>
    </row>
    <row r="174" s="2" customFormat="1" ht="16.5" customHeight="1">
      <c r="A174" s="40"/>
      <c r="B174" s="175"/>
      <c r="C174" s="176" t="s">
        <v>810</v>
      </c>
      <c r="D174" s="176" t="s">
        <v>176</v>
      </c>
      <c r="E174" s="177" t="s">
        <v>3334</v>
      </c>
      <c r="F174" s="178" t="s">
        <v>2808</v>
      </c>
      <c r="G174" s="179" t="s">
        <v>210</v>
      </c>
      <c r="H174" s="180">
        <v>2</v>
      </c>
      <c r="I174" s="181"/>
      <c r="J174" s="182">
        <f>ROUND(I174*H174,2)</f>
        <v>0</v>
      </c>
      <c r="K174" s="178" t="s">
        <v>3</v>
      </c>
      <c r="L174" s="41"/>
      <c r="M174" s="183" t="s">
        <v>3</v>
      </c>
      <c r="N174" s="184" t="s">
        <v>43</v>
      </c>
      <c r="O174" s="74"/>
      <c r="P174" s="185">
        <f>O174*H174</f>
        <v>0</v>
      </c>
      <c r="Q174" s="185">
        <v>0</v>
      </c>
      <c r="R174" s="185">
        <f>Q174*H174</f>
        <v>0</v>
      </c>
      <c r="S174" s="185">
        <v>0</v>
      </c>
      <c r="T174" s="18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187" t="s">
        <v>111</v>
      </c>
      <c r="AT174" s="187" t="s">
        <v>176</v>
      </c>
      <c r="AU174" s="187" t="s">
        <v>81</v>
      </c>
      <c r="AY174" s="21" t="s">
        <v>174</v>
      </c>
      <c r="BE174" s="188">
        <f>IF(N174="základní",J174,0)</f>
        <v>0</v>
      </c>
      <c r="BF174" s="188">
        <f>IF(N174="snížená",J174,0)</f>
        <v>0</v>
      </c>
      <c r="BG174" s="188">
        <f>IF(N174="zákl. přenesená",J174,0)</f>
        <v>0</v>
      </c>
      <c r="BH174" s="188">
        <f>IF(N174="sníž. přenesená",J174,0)</f>
        <v>0</v>
      </c>
      <c r="BI174" s="188">
        <f>IF(N174="nulová",J174,0)</f>
        <v>0</v>
      </c>
      <c r="BJ174" s="21" t="s">
        <v>79</v>
      </c>
      <c r="BK174" s="188">
        <f>ROUND(I174*H174,2)</f>
        <v>0</v>
      </c>
      <c r="BL174" s="21" t="s">
        <v>111</v>
      </c>
      <c r="BM174" s="187" t="s">
        <v>3335</v>
      </c>
    </row>
    <row r="175" s="2" customFormat="1" ht="16.5" customHeight="1">
      <c r="A175" s="40"/>
      <c r="B175" s="175"/>
      <c r="C175" s="176" t="s">
        <v>815</v>
      </c>
      <c r="D175" s="176" t="s">
        <v>176</v>
      </c>
      <c r="E175" s="177" t="s">
        <v>3336</v>
      </c>
      <c r="F175" s="178" t="s">
        <v>2811</v>
      </c>
      <c r="G175" s="179" t="s">
        <v>210</v>
      </c>
      <c r="H175" s="180">
        <v>30</v>
      </c>
      <c r="I175" s="181"/>
      <c r="J175" s="182">
        <f>ROUND(I175*H175,2)</f>
        <v>0</v>
      </c>
      <c r="K175" s="178" t="s">
        <v>3</v>
      </c>
      <c r="L175" s="41"/>
      <c r="M175" s="183" t="s">
        <v>3</v>
      </c>
      <c r="N175" s="184" t="s">
        <v>43</v>
      </c>
      <c r="O175" s="74"/>
      <c r="P175" s="185">
        <f>O175*H175</f>
        <v>0</v>
      </c>
      <c r="Q175" s="185">
        <v>0</v>
      </c>
      <c r="R175" s="185">
        <f>Q175*H175</f>
        <v>0</v>
      </c>
      <c r="S175" s="185">
        <v>0</v>
      </c>
      <c r="T175" s="18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187" t="s">
        <v>111</v>
      </c>
      <c r="AT175" s="187" t="s">
        <v>176</v>
      </c>
      <c r="AU175" s="187" t="s">
        <v>81</v>
      </c>
      <c r="AY175" s="21" t="s">
        <v>174</v>
      </c>
      <c r="BE175" s="188">
        <f>IF(N175="základní",J175,0)</f>
        <v>0</v>
      </c>
      <c r="BF175" s="188">
        <f>IF(N175="snížená",J175,0)</f>
        <v>0</v>
      </c>
      <c r="BG175" s="188">
        <f>IF(N175="zákl. přenesená",J175,0)</f>
        <v>0</v>
      </c>
      <c r="BH175" s="188">
        <f>IF(N175="sníž. přenesená",J175,0)</f>
        <v>0</v>
      </c>
      <c r="BI175" s="188">
        <f>IF(N175="nulová",J175,0)</f>
        <v>0</v>
      </c>
      <c r="BJ175" s="21" t="s">
        <v>79</v>
      </c>
      <c r="BK175" s="188">
        <f>ROUND(I175*H175,2)</f>
        <v>0</v>
      </c>
      <c r="BL175" s="21" t="s">
        <v>111</v>
      </c>
      <c r="BM175" s="187" t="s">
        <v>3337</v>
      </c>
    </row>
    <row r="176" s="2" customFormat="1" ht="16.5" customHeight="1">
      <c r="A176" s="40"/>
      <c r="B176" s="175"/>
      <c r="C176" s="176" t="s">
        <v>821</v>
      </c>
      <c r="D176" s="176" t="s">
        <v>176</v>
      </c>
      <c r="E176" s="177" t="s">
        <v>3338</v>
      </c>
      <c r="F176" s="178" t="s">
        <v>2814</v>
      </c>
      <c r="G176" s="179" t="s">
        <v>210</v>
      </c>
      <c r="H176" s="180">
        <v>2</v>
      </c>
      <c r="I176" s="181"/>
      <c r="J176" s="182">
        <f>ROUND(I176*H176,2)</f>
        <v>0</v>
      </c>
      <c r="K176" s="178" t="s">
        <v>3</v>
      </c>
      <c r="L176" s="41"/>
      <c r="M176" s="183" t="s">
        <v>3</v>
      </c>
      <c r="N176" s="184" t="s">
        <v>43</v>
      </c>
      <c r="O176" s="74"/>
      <c r="P176" s="185">
        <f>O176*H176</f>
        <v>0</v>
      </c>
      <c r="Q176" s="185">
        <v>0</v>
      </c>
      <c r="R176" s="185">
        <f>Q176*H176</f>
        <v>0</v>
      </c>
      <c r="S176" s="185">
        <v>0</v>
      </c>
      <c r="T176" s="18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187" t="s">
        <v>111</v>
      </c>
      <c r="AT176" s="187" t="s">
        <v>176</v>
      </c>
      <c r="AU176" s="187" t="s">
        <v>81</v>
      </c>
      <c r="AY176" s="21" t="s">
        <v>174</v>
      </c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21" t="s">
        <v>79</v>
      </c>
      <c r="BK176" s="188">
        <f>ROUND(I176*H176,2)</f>
        <v>0</v>
      </c>
      <c r="BL176" s="21" t="s">
        <v>111</v>
      </c>
      <c r="BM176" s="187" t="s">
        <v>3339</v>
      </c>
    </row>
    <row r="177" s="12" customFormat="1" ht="20.88" customHeight="1">
      <c r="A177" s="12"/>
      <c r="B177" s="162"/>
      <c r="C177" s="12"/>
      <c r="D177" s="163" t="s">
        <v>71</v>
      </c>
      <c r="E177" s="173" t="s">
        <v>2449</v>
      </c>
      <c r="F177" s="173" t="s">
        <v>3340</v>
      </c>
      <c r="G177" s="12"/>
      <c r="H177" s="12"/>
      <c r="I177" s="165"/>
      <c r="J177" s="174">
        <f>BK177</f>
        <v>0</v>
      </c>
      <c r="K177" s="12"/>
      <c r="L177" s="162"/>
      <c r="M177" s="167"/>
      <c r="N177" s="168"/>
      <c r="O177" s="168"/>
      <c r="P177" s="169">
        <v>0</v>
      </c>
      <c r="Q177" s="168"/>
      <c r="R177" s="169">
        <v>0</v>
      </c>
      <c r="S177" s="168"/>
      <c r="T177" s="170"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63" t="s">
        <v>79</v>
      </c>
      <c r="AT177" s="171" t="s">
        <v>71</v>
      </c>
      <c r="AU177" s="171" t="s">
        <v>81</v>
      </c>
      <c r="AY177" s="163" t="s">
        <v>174</v>
      </c>
      <c r="BK177" s="172">
        <v>0</v>
      </c>
    </row>
    <row r="178" s="12" customFormat="1" ht="22.8" customHeight="1">
      <c r="A178" s="12"/>
      <c r="B178" s="162"/>
      <c r="C178" s="12"/>
      <c r="D178" s="163" t="s">
        <v>71</v>
      </c>
      <c r="E178" s="173" t="s">
        <v>3341</v>
      </c>
      <c r="F178" s="173" t="s">
        <v>3342</v>
      </c>
      <c r="G178" s="12"/>
      <c r="H178" s="12"/>
      <c r="I178" s="165"/>
      <c r="J178" s="174">
        <f>BK178</f>
        <v>0</v>
      </c>
      <c r="K178" s="12"/>
      <c r="L178" s="162"/>
      <c r="M178" s="167"/>
      <c r="N178" s="168"/>
      <c r="O178" s="168"/>
      <c r="P178" s="169">
        <f>SUM(P179:P227)</f>
        <v>0</v>
      </c>
      <c r="Q178" s="168"/>
      <c r="R178" s="169">
        <f>SUM(R179:R227)</f>
        <v>0</v>
      </c>
      <c r="S178" s="168"/>
      <c r="T178" s="170">
        <f>SUM(T179:T227)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63" t="s">
        <v>79</v>
      </c>
      <c r="AT178" s="171" t="s">
        <v>71</v>
      </c>
      <c r="AU178" s="171" t="s">
        <v>79</v>
      </c>
      <c r="AY178" s="163" t="s">
        <v>174</v>
      </c>
      <c r="BK178" s="172">
        <f>SUM(BK179:BK227)</f>
        <v>0</v>
      </c>
    </row>
    <row r="179" s="2" customFormat="1" ht="16.5" customHeight="1">
      <c r="A179" s="40"/>
      <c r="B179" s="175"/>
      <c r="C179" s="176" t="s">
        <v>829</v>
      </c>
      <c r="D179" s="176" t="s">
        <v>176</v>
      </c>
      <c r="E179" s="177" t="s">
        <v>2618</v>
      </c>
      <c r="F179" s="178" t="s">
        <v>3343</v>
      </c>
      <c r="G179" s="179" t="s">
        <v>2857</v>
      </c>
      <c r="H179" s="180">
        <v>1</v>
      </c>
      <c r="I179" s="181"/>
      <c r="J179" s="182">
        <f>ROUND(I179*H179,2)</f>
        <v>0</v>
      </c>
      <c r="K179" s="178" t="s">
        <v>3</v>
      </c>
      <c r="L179" s="41"/>
      <c r="M179" s="183" t="s">
        <v>3</v>
      </c>
      <c r="N179" s="184" t="s">
        <v>43</v>
      </c>
      <c r="O179" s="74"/>
      <c r="P179" s="185">
        <f>O179*H179</f>
        <v>0</v>
      </c>
      <c r="Q179" s="185">
        <v>0</v>
      </c>
      <c r="R179" s="185">
        <f>Q179*H179</f>
        <v>0</v>
      </c>
      <c r="S179" s="185">
        <v>0</v>
      </c>
      <c r="T179" s="18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187" t="s">
        <v>111</v>
      </c>
      <c r="AT179" s="187" t="s">
        <v>176</v>
      </c>
      <c r="AU179" s="187" t="s">
        <v>81</v>
      </c>
      <c r="AY179" s="21" t="s">
        <v>174</v>
      </c>
      <c r="BE179" s="188">
        <f>IF(N179="základní",J179,0)</f>
        <v>0</v>
      </c>
      <c r="BF179" s="188">
        <f>IF(N179="snížená",J179,0)</f>
        <v>0</v>
      </c>
      <c r="BG179" s="188">
        <f>IF(N179="zákl. přenesená",J179,0)</f>
        <v>0</v>
      </c>
      <c r="BH179" s="188">
        <f>IF(N179="sníž. přenesená",J179,0)</f>
        <v>0</v>
      </c>
      <c r="BI179" s="188">
        <f>IF(N179="nulová",J179,0)</f>
        <v>0</v>
      </c>
      <c r="BJ179" s="21" t="s">
        <v>79</v>
      </c>
      <c r="BK179" s="188">
        <f>ROUND(I179*H179,2)</f>
        <v>0</v>
      </c>
      <c r="BL179" s="21" t="s">
        <v>111</v>
      </c>
      <c r="BM179" s="187" t="s">
        <v>3344</v>
      </c>
    </row>
    <row r="180" s="2" customFormat="1">
      <c r="A180" s="40"/>
      <c r="B180" s="41"/>
      <c r="C180" s="40"/>
      <c r="D180" s="189" t="s">
        <v>182</v>
      </c>
      <c r="E180" s="40"/>
      <c r="F180" s="190" t="s">
        <v>3345</v>
      </c>
      <c r="G180" s="40"/>
      <c r="H180" s="40"/>
      <c r="I180" s="191"/>
      <c r="J180" s="40"/>
      <c r="K180" s="40"/>
      <c r="L180" s="41"/>
      <c r="M180" s="192"/>
      <c r="N180" s="193"/>
      <c r="O180" s="74"/>
      <c r="P180" s="74"/>
      <c r="Q180" s="74"/>
      <c r="R180" s="74"/>
      <c r="S180" s="74"/>
      <c r="T180" s="75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21" t="s">
        <v>182</v>
      </c>
      <c r="AU180" s="21" t="s">
        <v>81</v>
      </c>
    </row>
    <row r="181" s="2" customFormat="1" ht="16.5" customHeight="1">
      <c r="A181" s="40"/>
      <c r="B181" s="175"/>
      <c r="C181" s="176" t="s">
        <v>649</v>
      </c>
      <c r="D181" s="176" t="s">
        <v>176</v>
      </c>
      <c r="E181" s="177" t="s">
        <v>2621</v>
      </c>
      <c r="F181" s="178" t="s">
        <v>3346</v>
      </c>
      <c r="G181" s="179" t="s">
        <v>2857</v>
      </c>
      <c r="H181" s="180">
        <v>1</v>
      </c>
      <c r="I181" s="181"/>
      <c r="J181" s="182">
        <f>ROUND(I181*H181,2)</f>
        <v>0</v>
      </c>
      <c r="K181" s="178" t="s">
        <v>3</v>
      </c>
      <c r="L181" s="41"/>
      <c r="M181" s="183" t="s">
        <v>3</v>
      </c>
      <c r="N181" s="184" t="s">
        <v>43</v>
      </c>
      <c r="O181" s="74"/>
      <c r="P181" s="185">
        <f>O181*H181</f>
        <v>0</v>
      </c>
      <c r="Q181" s="185">
        <v>0</v>
      </c>
      <c r="R181" s="185">
        <f>Q181*H181</f>
        <v>0</v>
      </c>
      <c r="S181" s="185">
        <v>0</v>
      </c>
      <c r="T181" s="18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187" t="s">
        <v>111</v>
      </c>
      <c r="AT181" s="187" t="s">
        <v>176</v>
      </c>
      <c r="AU181" s="187" t="s">
        <v>81</v>
      </c>
      <c r="AY181" s="21" t="s">
        <v>174</v>
      </c>
      <c r="BE181" s="188">
        <f>IF(N181="základní",J181,0)</f>
        <v>0</v>
      </c>
      <c r="BF181" s="188">
        <f>IF(N181="snížená",J181,0)</f>
        <v>0</v>
      </c>
      <c r="BG181" s="188">
        <f>IF(N181="zákl. přenesená",J181,0)</f>
        <v>0</v>
      </c>
      <c r="BH181" s="188">
        <f>IF(N181="sníž. přenesená",J181,0)</f>
        <v>0</v>
      </c>
      <c r="BI181" s="188">
        <f>IF(N181="nulová",J181,0)</f>
        <v>0</v>
      </c>
      <c r="BJ181" s="21" t="s">
        <v>79</v>
      </c>
      <c r="BK181" s="188">
        <f>ROUND(I181*H181,2)</f>
        <v>0</v>
      </c>
      <c r="BL181" s="21" t="s">
        <v>111</v>
      </c>
      <c r="BM181" s="187" t="s">
        <v>3347</v>
      </c>
    </row>
    <row r="182" s="2" customFormat="1">
      <c r="A182" s="40"/>
      <c r="B182" s="41"/>
      <c r="C182" s="40"/>
      <c r="D182" s="189" t="s">
        <v>182</v>
      </c>
      <c r="E182" s="40"/>
      <c r="F182" s="190" t="s">
        <v>3345</v>
      </c>
      <c r="G182" s="40"/>
      <c r="H182" s="40"/>
      <c r="I182" s="191"/>
      <c r="J182" s="40"/>
      <c r="K182" s="40"/>
      <c r="L182" s="41"/>
      <c r="M182" s="192"/>
      <c r="N182" s="193"/>
      <c r="O182" s="74"/>
      <c r="P182" s="74"/>
      <c r="Q182" s="74"/>
      <c r="R182" s="74"/>
      <c r="S182" s="74"/>
      <c r="T182" s="75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21" t="s">
        <v>182</v>
      </c>
      <c r="AU182" s="21" t="s">
        <v>81</v>
      </c>
    </row>
    <row r="183" s="2" customFormat="1" ht="16.5" customHeight="1">
      <c r="A183" s="40"/>
      <c r="B183" s="175"/>
      <c r="C183" s="176" t="s">
        <v>838</v>
      </c>
      <c r="D183" s="176" t="s">
        <v>176</v>
      </c>
      <c r="E183" s="177" t="s">
        <v>2624</v>
      </c>
      <c r="F183" s="178" t="s">
        <v>3348</v>
      </c>
      <c r="G183" s="179" t="s">
        <v>2857</v>
      </c>
      <c r="H183" s="180">
        <v>3</v>
      </c>
      <c r="I183" s="181"/>
      <c r="J183" s="182">
        <f>ROUND(I183*H183,2)</f>
        <v>0</v>
      </c>
      <c r="K183" s="178" t="s">
        <v>3</v>
      </c>
      <c r="L183" s="41"/>
      <c r="M183" s="183" t="s">
        <v>3</v>
      </c>
      <c r="N183" s="184" t="s">
        <v>43</v>
      </c>
      <c r="O183" s="74"/>
      <c r="P183" s="185">
        <f>O183*H183</f>
        <v>0</v>
      </c>
      <c r="Q183" s="185">
        <v>0</v>
      </c>
      <c r="R183" s="185">
        <f>Q183*H183</f>
        <v>0</v>
      </c>
      <c r="S183" s="185">
        <v>0</v>
      </c>
      <c r="T183" s="18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187" t="s">
        <v>111</v>
      </c>
      <c r="AT183" s="187" t="s">
        <v>176</v>
      </c>
      <c r="AU183" s="187" t="s">
        <v>81</v>
      </c>
      <c r="AY183" s="21" t="s">
        <v>174</v>
      </c>
      <c r="BE183" s="188">
        <f>IF(N183="základní",J183,0)</f>
        <v>0</v>
      </c>
      <c r="BF183" s="188">
        <f>IF(N183="snížená",J183,0)</f>
        <v>0</v>
      </c>
      <c r="BG183" s="188">
        <f>IF(N183="zákl. přenesená",J183,0)</f>
        <v>0</v>
      </c>
      <c r="BH183" s="188">
        <f>IF(N183="sníž. přenesená",J183,0)</f>
        <v>0</v>
      </c>
      <c r="BI183" s="188">
        <f>IF(N183="nulová",J183,0)</f>
        <v>0</v>
      </c>
      <c r="BJ183" s="21" t="s">
        <v>79</v>
      </c>
      <c r="BK183" s="188">
        <f>ROUND(I183*H183,2)</f>
        <v>0</v>
      </c>
      <c r="BL183" s="21" t="s">
        <v>111</v>
      </c>
      <c r="BM183" s="187" t="s">
        <v>3349</v>
      </c>
    </row>
    <row r="184" s="2" customFormat="1">
      <c r="A184" s="40"/>
      <c r="B184" s="41"/>
      <c r="C184" s="40"/>
      <c r="D184" s="189" t="s">
        <v>182</v>
      </c>
      <c r="E184" s="40"/>
      <c r="F184" s="190" t="s">
        <v>3345</v>
      </c>
      <c r="G184" s="40"/>
      <c r="H184" s="40"/>
      <c r="I184" s="191"/>
      <c r="J184" s="40"/>
      <c r="K184" s="40"/>
      <c r="L184" s="41"/>
      <c r="M184" s="192"/>
      <c r="N184" s="193"/>
      <c r="O184" s="74"/>
      <c r="P184" s="74"/>
      <c r="Q184" s="74"/>
      <c r="R184" s="74"/>
      <c r="S184" s="74"/>
      <c r="T184" s="75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21" t="s">
        <v>182</v>
      </c>
      <c r="AU184" s="21" t="s">
        <v>81</v>
      </c>
    </row>
    <row r="185" s="2" customFormat="1" ht="16.5" customHeight="1">
      <c r="A185" s="40"/>
      <c r="B185" s="175"/>
      <c r="C185" s="176" t="s">
        <v>842</v>
      </c>
      <c r="D185" s="176" t="s">
        <v>176</v>
      </c>
      <c r="E185" s="177" t="s">
        <v>2627</v>
      </c>
      <c r="F185" s="178" t="s">
        <v>3350</v>
      </c>
      <c r="G185" s="179" t="s">
        <v>2857</v>
      </c>
      <c r="H185" s="180">
        <v>2</v>
      </c>
      <c r="I185" s="181"/>
      <c r="J185" s="182">
        <f>ROUND(I185*H185,2)</f>
        <v>0</v>
      </c>
      <c r="K185" s="178" t="s">
        <v>3</v>
      </c>
      <c r="L185" s="41"/>
      <c r="M185" s="183" t="s">
        <v>3</v>
      </c>
      <c r="N185" s="184" t="s">
        <v>43</v>
      </c>
      <c r="O185" s="74"/>
      <c r="P185" s="185">
        <f>O185*H185</f>
        <v>0</v>
      </c>
      <c r="Q185" s="185">
        <v>0</v>
      </c>
      <c r="R185" s="185">
        <f>Q185*H185</f>
        <v>0</v>
      </c>
      <c r="S185" s="185">
        <v>0</v>
      </c>
      <c r="T185" s="18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187" t="s">
        <v>111</v>
      </c>
      <c r="AT185" s="187" t="s">
        <v>176</v>
      </c>
      <c r="AU185" s="187" t="s">
        <v>81</v>
      </c>
      <c r="AY185" s="21" t="s">
        <v>174</v>
      </c>
      <c r="BE185" s="188">
        <f>IF(N185="základní",J185,0)</f>
        <v>0</v>
      </c>
      <c r="BF185" s="188">
        <f>IF(N185="snížená",J185,0)</f>
        <v>0</v>
      </c>
      <c r="BG185" s="188">
        <f>IF(N185="zákl. přenesená",J185,0)</f>
        <v>0</v>
      </c>
      <c r="BH185" s="188">
        <f>IF(N185="sníž. přenesená",J185,0)</f>
        <v>0</v>
      </c>
      <c r="BI185" s="188">
        <f>IF(N185="nulová",J185,0)</f>
        <v>0</v>
      </c>
      <c r="BJ185" s="21" t="s">
        <v>79</v>
      </c>
      <c r="BK185" s="188">
        <f>ROUND(I185*H185,2)</f>
        <v>0</v>
      </c>
      <c r="BL185" s="21" t="s">
        <v>111</v>
      </c>
      <c r="BM185" s="187" t="s">
        <v>3351</v>
      </c>
    </row>
    <row r="186" s="2" customFormat="1">
      <c r="A186" s="40"/>
      <c r="B186" s="41"/>
      <c r="C186" s="40"/>
      <c r="D186" s="189" t="s">
        <v>182</v>
      </c>
      <c r="E186" s="40"/>
      <c r="F186" s="190" t="s">
        <v>3345</v>
      </c>
      <c r="G186" s="40"/>
      <c r="H186" s="40"/>
      <c r="I186" s="191"/>
      <c r="J186" s="40"/>
      <c r="K186" s="40"/>
      <c r="L186" s="41"/>
      <c r="M186" s="192"/>
      <c r="N186" s="193"/>
      <c r="O186" s="74"/>
      <c r="P186" s="74"/>
      <c r="Q186" s="74"/>
      <c r="R186" s="74"/>
      <c r="S186" s="74"/>
      <c r="T186" s="75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21" t="s">
        <v>182</v>
      </c>
      <c r="AU186" s="21" t="s">
        <v>81</v>
      </c>
    </row>
    <row r="187" s="2" customFormat="1" ht="16.5" customHeight="1">
      <c r="A187" s="40"/>
      <c r="B187" s="175"/>
      <c r="C187" s="176" t="s">
        <v>775</v>
      </c>
      <c r="D187" s="176" t="s">
        <v>176</v>
      </c>
      <c r="E187" s="177" t="s">
        <v>2630</v>
      </c>
      <c r="F187" s="178" t="s">
        <v>3352</v>
      </c>
      <c r="G187" s="179" t="s">
        <v>2857</v>
      </c>
      <c r="H187" s="180">
        <v>9</v>
      </c>
      <c r="I187" s="181"/>
      <c r="J187" s="182">
        <f>ROUND(I187*H187,2)</f>
        <v>0</v>
      </c>
      <c r="K187" s="178" t="s">
        <v>3</v>
      </c>
      <c r="L187" s="41"/>
      <c r="M187" s="183" t="s">
        <v>3</v>
      </c>
      <c r="N187" s="184" t="s">
        <v>43</v>
      </c>
      <c r="O187" s="74"/>
      <c r="P187" s="185">
        <f>O187*H187</f>
        <v>0</v>
      </c>
      <c r="Q187" s="185">
        <v>0</v>
      </c>
      <c r="R187" s="185">
        <f>Q187*H187</f>
        <v>0</v>
      </c>
      <c r="S187" s="185">
        <v>0</v>
      </c>
      <c r="T187" s="18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187" t="s">
        <v>111</v>
      </c>
      <c r="AT187" s="187" t="s">
        <v>176</v>
      </c>
      <c r="AU187" s="187" t="s">
        <v>81</v>
      </c>
      <c r="AY187" s="21" t="s">
        <v>174</v>
      </c>
      <c r="BE187" s="188">
        <f>IF(N187="základní",J187,0)</f>
        <v>0</v>
      </c>
      <c r="BF187" s="188">
        <f>IF(N187="snížená",J187,0)</f>
        <v>0</v>
      </c>
      <c r="BG187" s="188">
        <f>IF(N187="zákl. přenesená",J187,0)</f>
        <v>0</v>
      </c>
      <c r="BH187" s="188">
        <f>IF(N187="sníž. přenesená",J187,0)</f>
        <v>0</v>
      </c>
      <c r="BI187" s="188">
        <f>IF(N187="nulová",J187,0)</f>
        <v>0</v>
      </c>
      <c r="BJ187" s="21" t="s">
        <v>79</v>
      </c>
      <c r="BK187" s="188">
        <f>ROUND(I187*H187,2)</f>
        <v>0</v>
      </c>
      <c r="BL187" s="21" t="s">
        <v>111</v>
      </c>
      <c r="BM187" s="187" t="s">
        <v>3353</v>
      </c>
    </row>
    <row r="188" s="2" customFormat="1" ht="16.5" customHeight="1">
      <c r="A188" s="40"/>
      <c r="B188" s="175"/>
      <c r="C188" s="176" t="s">
        <v>850</v>
      </c>
      <c r="D188" s="176" t="s">
        <v>176</v>
      </c>
      <c r="E188" s="177" t="s">
        <v>2633</v>
      </c>
      <c r="F188" s="178" t="s">
        <v>3354</v>
      </c>
      <c r="G188" s="179" t="s">
        <v>2857</v>
      </c>
      <c r="H188" s="180">
        <v>1</v>
      </c>
      <c r="I188" s="181"/>
      <c r="J188" s="182">
        <f>ROUND(I188*H188,2)</f>
        <v>0</v>
      </c>
      <c r="K188" s="178" t="s">
        <v>3</v>
      </c>
      <c r="L188" s="41"/>
      <c r="M188" s="183" t="s">
        <v>3</v>
      </c>
      <c r="N188" s="184" t="s">
        <v>43</v>
      </c>
      <c r="O188" s="74"/>
      <c r="P188" s="185">
        <f>O188*H188</f>
        <v>0</v>
      </c>
      <c r="Q188" s="185">
        <v>0</v>
      </c>
      <c r="R188" s="185">
        <f>Q188*H188</f>
        <v>0</v>
      </c>
      <c r="S188" s="185">
        <v>0</v>
      </c>
      <c r="T188" s="18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187" t="s">
        <v>111</v>
      </c>
      <c r="AT188" s="187" t="s">
        <v>176</v>
      </c>
      <c r="AU188" s="187" t="s">
        <v>81</v>
      </c>
      <c r="AY188" s="21" t="s">
        <v>174</v>
      </c>
      <c r="BE188" s="188">
        <f>IF(N188="základní",J188,0)</f>
        <v>0</v>
      </c>
      <c r="BF188" s="188">
        <f>IF(N188="snížená",J188,0)</f>
        <v>0</v>
      </c>
      <c r="BG188" s="188">
        <f>IF(N188="zákl. přenesená",J188,0)</f>
        <v>0</v>
      </c>
      <c r="BH188" s="188">
        <f>IF(N188="sníž. přenesená",J188,0)</f>
        <v>0</v>
      </c>
      <c r="BI188" s="188">
        <f>IF(N188="nulová",J188,0)</f>
        <v>0</v>
      </c>
      <c r="BJ188" s="21" t="s">
        <v>79</v>
      </c>
      <c r="BK188" s="188">
        <f>ROUND(I188*H188,2)</f>
        <v>0</v>
      </c>
      <c r="BL188" s="21" t="s">
        <v>111</v>
      </c>
      <c r="BM188" s="187" t="s">
        <v>3355</v>
      </c>
    </row>
    <row r="189" s="2" customFormat="1" ht="16.5" customHeight="1">
      <c r="A189" s="40"/>
      <c r="B189" s="175"/>
      <c r="C189" s="176" t="s">
        <v>855</v>
      </c>
      <c r="D189" s="176" t="s">
        <v>176</v>
      </c>
      <c r="E189" s="177" t="s">
        <v>2636</v>
      </c>
      <c r="F189" s="178" t="s">
        <v>3356</v>
      </c>
      <c r="G189" s="179" t="s">
        <v>2857</v>
      </c>
      <c r="H189" s="180">
        <v>1</v>
      </c>
      <c r="I189" s="181"/>
      <c r="J189" s="182">
        <f>ROUND(I189*H189,2)</f>
        <v>0</v>
      </c>
      <c r="K189" s="178" t="s">
        <v>3</v>
      </c>
      <c r="L189" s="41"/>
      <c r="M189" s="183" t="s">
        <v>3</v>
      </c>
      <c r="N189" s="184" t="s">
        <v>43</v>
      </c>
      <c r="O189" s="74"/>
      <c r="P189" s="185">
        <f>O189*H189</f>
        <v>0</v>
      </c>
      <c r="Q189" s="185">
        <v>0</v>
      </c>
      <c r="R189" s="185">
        <f>Q189*H189</f>
        <v>0</v>
      </c>
      <c r="S189" s="185">
        <v>0</v>
      </c>
      <c r="T189" s="18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187" t="s">
        <v>111</v>
      </c>
      <c r="AT189" s="187" t="s">
        <v>176</v>
      </c>
      <c r="AU189" s="187" t="s">
        <v>81</v>
      </c>
      <c r="AY189" s="21" t="s">
        <v>174</v>
      </c>
      <c r="BE189" s="188">
        <f>IF(N189="základní",J189,0)</f>
        <v>0</v>
      </c>
      <c r="BF189" s="188">
        <f>IF(N189="snížená",J189,0)</f>
        <v>0</v>
      </c>
      <c r="BG189" s="188">
        <f>IF(N189="zákl. přenesená",J189,0)</f>
        <v>0</v>
      </c>
      <c r="BH189" s="188">
        <f>IF(N189="sníž. přenesená",J189,0)</f>
        <v>0</v>
      </c>
      <c r="BI189" s="188">
        <f>IF(N189="nulová",J189,0)</f>
        <v>0</v>
      </c>
      <c r="BJ189" s="21" t="s">
        <v>79</v>
      </c>
      <c r="BK189" s="188">
        <f>ROUND(I189*H189,2)</f>
        <v>0</v>
      </c>
      <c r="BL189" s="21" t="s">
        <v>111</v>
      </c>
      <c r="BM189" s="187" t="s">
        <v>3357</v>
      </c>
    </row>
    <row r="190" s="2" customFormat="1" ht="16.5" customHeight="1">
      <c r="A190" s="40"/>
      <c r="B190" s="175"/>
      <c r="C190" s="176" t="s">
        <v>860</v>
      </c>
      <c r="D190" s="176" t="s">
        <v>176</v>
      </c>
      <c r="E190" s="177" t="s">
        <v>2639</v>
      </c>
      <c r="F190" s="178" t="s">
        <v>3358</v>
      </c>
      <c r="G190" s="179" t="s">
        <v>2857</v>
      </c>
      <c r="H190" s="180">
        <v>1</v>
      </c>
      <c r="I190" s="181"/>
      <c r="J190" s="182">
        <f>ROUND(I190*H190,2)</f>
        <v>0</v>
      </c>
      <c r="K190" s="178" t="s">
        <v>3</v>
      </c>
      <c r="L190" s="41"/>
      <c r="M190" s="183" t="s">
        <v>3</v>
      </c>
      <c r="N190" s="184" t="s">
        <v>43</v>
      </c>
      <c r="O190" s="74"/>
      <c r="P190" s="185">
        <f>O190*H190</f>
        <v>0</v>
      </c>
      <c r="Q190" s="185">
        <v>0</v>
      </c>
      <c r="R190" s="185">
        <f>Q190*H190</f>
        <v>0</v>
      </c>
      <c r="S190" s="185">
        <v>0</v>
      </c>
      <c r="T190" s="18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187" t="s">
        <v>111</v>
      </c>
      <c r="AT190" s="187" t="s">
        <v>176</v>
      </c>
      <c r="AU190" s="187" t="s">
        <v>81</v>
      </c>
      <c r="AY190" s="21" t="s">
        <v>174</v>
      </c>
      <c r="BE190" s="188">
        <f>IF(N190="základní",J190,0)</f>
        <v>0</v>
      </c>
      <c r="BF190" s="188">
        <f>IF(N190="snížená",J190,0)</f>
        <v>0</v>
      </c>
      <c r="BG190" s="188">
        <f>IF(N190="zákl. přenesená",J190,0)</f>
        <v>0</v>
      </c>
      <c r="BH190" s="188">
        <f>IF(N190="sníž. přenesená",J190,0)</f>
        <v>0</v>
      </c>
      <c r="BI190" s="188">
        <f>IF(N190="nulová",J190,0)</f>
        <v>0</v>
      </c>
      <c r="BJ190" s="21" t="s">
        <v>79</v>
      </c>
      <c r="BK190" s="188">
        <f>ROUND(I190*H190,2)</f>
        <v>0</v>
      </c>
      <c r="BL190" s="21" t="s">
        <v>111</v>
      </c>
      <c r="BM190" s="187" t="s">
        <v>3359</v>
      </c>
    </row>
    <row r="191" s="2" customFormat="1" ht="16.5" customHeight="1">
      <c r="A191" s="40"/>
      <c r="B191" s="175"/>
      <c r="C191" s="176" t="s">
        <v>865</v>
      </c>
      <c r="D191" s="176" t="s">
        <v>176</v>
      </c>
      <c r="E191" s="177" t="s">
        <v>2642</v>
      </c>
      <c r="F191" s="178" t="s">
        <v>3360</v>
      </c>
      <c r="G191" s="179" t="s">
        <v>2857</v>
      </c>
      <c r="H191" s="180">
        <v>1</v>
      </c>
      <c r="I191" s="181"/>
      <c r="J191" s="182">
        <f>ROUND(I191*H191,2)</f>
        <v>0</v>
      </c>
      <c r="K191" s="178" t="s">
        <v>3</v>
      </c>
      <c r="L191" s="41"/>
      <c r="M191" s="183" t="s">
        <v>3</v>
      </c>
      <c r="N191" s="184" t="s">
        <v>43</v>
      </c>
      <c r="O191" s="74"/>
      <c r="P191" s="185">
        <f>O191*H191</f>
        <v>0</v>
      </c>
      <c r="Q191" s="185">
        <v>0</v>
      </c>
      <c r="R191" s="185">
        <f>Q191*H191</f>
        <v>0</v>
      </c>
      <c r="S191" s="185">
        <v>0</v>
      </c>
      <c r="T191" s="18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187" t="s">
        <v>111</v>
      </c>
      <c r="AT191" s="187" t="s">
        <v>176</v>
      </c>
      <c r="AU191" s="187" t="s">
        <v>81</v>
      </c>
      <c r="AY191" s="21" t="s">
        <v>174</v>
      </c>
      <c r="BE191" s="188">
        <f>IF(N191="základní",J191,0)</f>
        <v>0</v>
      </c>
      <c r="BF191" s="188">
        <f>IF(N191="snížená",J191,0)</f>
        <v>0</v>
      </c>
      <c r="BG191" s="188">
        <f>IF(N191="zákl. přenesená",J191,0)</f>
        <v>0</v>
      </c>
      <c r="BH191" s="188">
        <f>IF(N191="sníž. přenesená",J191,0)</f>
        <v>0</v>
      </c>
      <c r="BI191" s="188">
        <f>IF(N191="nulová",J191,0)</f>
        <v>0</v>
      </c>
      <c r="BJ191" s="21" t="s">
        <v>79</v>
      </c>
      <c r="BK191" s="188">
        <f>ROUND(I191*H191,2)</f>
        <v>0</v>
      </c>
      <c r="BL191" s="21" t="s">
        <v>111</v>
      </c>
      <c r="BM191" s="187" t="s">
        <v>3361</v>
      </c>
    </row>
    <row r="192" s="2" customFormat="1" ht="16.5" customHeight="1">
      <c r="A192" s="40"/>
      <c r="B192" s="175"/>
      <c r="C192" s="176" t="s">
        <v>869</v>
      </c>
      <c r="D192" s="176" t="s">
        <v>176</v>
      </c>
      <c r="E192" s="177" t="s">
        <v>2645</v>
      </c>
      <c r="F192" s="178" t="s">
        <v>3362</v>
      </c>
      <c r="G192" s="179" t="s">
        <v>2857</v>
      </c>
      <c r="H192" s="180">
        <v>11</v>
      </c>
      <c r="I192" s="181"/>
      <c r="J192" s="182">
        <f>ROUND(I192*H192,2)</f>
        <v>0</v>
      </c>
      <c r="K192" s="178" t="s">
        <v>3</v>
      </c>
      <c r="L192" s="41"/>
      <c r="M192" s="183" t="s">
        <v>3</v>
      </c>
      <c r="N192" s="184" t="s">
        <v>43</v>
      </c>
      <c r="O192" s="74"/>
      <c r="P192" s="185">
        <f>O192*H192</f>
        <v>0</v>
      </c>
      <c r="Q192" s="185">
        <v>0</v>
      </c>
      <c r="R192" s="185">
        <f>Q192*H192</f>
        <v>0</v>
      </c>
      <c r="S192" s="185">
        <v>0</v>
      </c>
      <c r="T192" s="18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187" t="s">
        <v>111</v>
      </c>
      <c r="AT192" s="187" t="s">
        <v>176</v>
      </c>
      <c r="AU192" s="187" t="s">
        <v>81</v>
      </c>
      <c r="AY192" s="21" t="s">
        <v>174</v>
      </c>
      <c r="BE192" s="188">
        <f>IF(N192="základní",J192,0)</f>
        <v>0</v>
      </c>
      <c r="BF192" s="188">
        <f>IF(N192="snížená",J192,0)</f>
        <v>0</v>
      </c>
      <c r="BG192" s="188">
        <f>IF(N192="zákl. přenesená",J192,0)</f>
        <v>0</v>
      </c>
      <c r="BH192" s="188">
        <f>IF(N192="sníž. přenesená",J192,0)</f>
        <v>0</v>
      </c>
      <c r="BI192" s="188">
        <f>IF(N192="nulová",J192,0)</f>
        <v>0</v>
      </c>
      <c r="BJ192" s="21" t="s">
        <v>79</v>
      </c>
      <c r="BK192" s="188">
        <f>ROUND(I192*H192,2)</f>
        <v>0</v>
      </c>
      <c r="BL192" s="21" t="s">
        <v>111</v>
      </c>
      <c r="BM192" s="187" t="s">
        <v>3363</v>
      </c>
    </row>
    <row r="193" s="2" customFormat="1" ht="16.5" customHeight="1">
      <c r="A193" s="40"/>
      <c r="B193" s="175"/>
      <c r="C193" s="176" t="s">
        <v>876</v>
      </c>
      <c r="D193" s="176" t="s">
        <v>176</v>
      </c>
      <c r="E193" s="177" t="s">
        <v>2651</v>
      </c>
      <c r="F193" s="178" t="s">
        <v>3364</v>
      </c>
      <c r="G193" s="179" t="s">
        <v>2857</v>
      </c>
      <c r="H193" s="180">
        <v>2</v>
      </c>
      <c r="I193" s="181"/>
      <c r="J193" s="182">
        <f>ROUND(I193*H193,2)</f>
        <v>0</v>
      </c>
      <c r="K193" s="178" t="s">
        <v>3</v>
      </c>
      <c r="L193" s="41"/>
      <c r="M193" s="183" t="s">
        <v>3</v>
      </c>
      <c r="N193" s="184" t="s">
        <v>43</v>
      </c>
      <c r="O193" s="74"/>
      <c r="P193" s="185">
        <f>O193*H193</f>
        <v>0</v>
      </c>
      <c r="Q193" s="185">
        <v>0</v>
      </c>
      <c r="R193" s="185">
        <f>Q193*H193</f>
        <v>0</v>
      </c>
      <c r="S193" s="185">
        <v>0</v>
      </c>
      <c r="T193" s="18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187" t="s">
        <v>111</v>
      </c>
      <c r="AT193" s="187" t="s">
        <v>176</v>
      </c>
      <c r="AU193" s="187" t="s">
        <v>81</v>
      </c>
      <c r="AY193" s="21" t="s">
        <v>174</v>
      </c>
      <c r="BE193" s="188">
        <f>IF(N193="základní",J193,0)</f>
        <v>0</v>
      </c>
      <c r="BF193" s="188">
        <f>IF(N193="snížená",J193,0)</f>
        <v>0</v>
      </c>
      <c r="BG193" s="188">
        <f>IF(N193="zákl. přenesená",J193,0)</f>
        <v>0</v>
      </c>
      <c r="BH193" s="188">
        <f>IF(N193="sníž. přenesená",J193,0)</f>
        <v>0</v>
      </c>
      <c r="BI193" s="188">
        <f>IF(N193="nulová",J193,0)</f>
        <v>0</v>
      </c>
      <c r="BJ193" s="21" t="s">
        <v>79</v>
      </c>
      <c r="BK193" s="188">
        <f>ROUND(I193*H193,2)</f>
        <v>0</v>
      </c>
      <c r="BL193" s="21" t="s">
        <v>111</v>
      </c>
      <c r="BM193" s="187" t="s">
        <v>3365</v>
      </c>
    </row>
    <row r="194" s="2" customFormat="1" ht="16.5" customHeight="1">
      <c r="A194" s="40"/>
      <c r="B194" s="175"/>
      <c r="C194" s="176" t="s">
        <v>880</v>
      </c>
      <c r="D194" s="176" t="s">
        <v>176</v>
      </c>
      <c r="E194" s="177" t="s">
        <v>2654</v>
      </c>
      <c r="F194" s="178" t="s">
        <v>3366</v>
      </c>
      <c r="G194" s="179" t="s">
        <v>2857</v>
      </c>
      <c r="H194" s="180">
        <v>13</v>
      </c>
      <c r="I194" s="181"/>
      <c r="J194" s="182">
        <f>ROUND(I194*H194,2)</f>
        <v>0</v>
      </c>
      <c r="K194" s="178" t="s">
        <v>3</v>
      </c>
      <c r="L194" s="41"/>
      <c r="M194" s="183" t="s">
        <v>3</v>
      </c>
      <c r="N194" s="184" t="s">
        <v>43</v>
      </c>
      <c r="O194" s="74"/>
      <c r="P194" s="185">
        <f>O194*H194</f>
        <v>0</v>
      </c>
      <c r="Q194" s="185">
        <v>0</v>
      </c>
      <c r="R194" s="185">
        <f>Q194*H194</f>
        <v>0</v>
      </c>
      <c r="S194" s="185">
        <v>0</v>
      </c>
      <c r="T194" s="18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187" t="s">
        <v>111</v>
      </c>
      <c r="AT194" s="187" t="s">
        <v>176</v>
      </c>
      <c r="AU194" s="187" t="s">
        <v>81</v>
      </c>
      <c r="AY194" s="21" t="s">
        <v>174</v>
      </c>
      <c r="BE194" s="188">
        <f>IF(N194="základní",J194,0)</f>
        <v>0</v>
      </c>
      <c r="BF194" s="188">
        <f>IF(N194="snížená",J194,0)</f>
        <v>0</v>
      </c>
      <c r="BG194" s="188">
        <f>IF(N194="zákl. přenesená",J194,0)</f>
        <v>0</v>
      </c>
      <c r="BH194" s="188">
        <f>IF(N194="sníž. přenesená",J194,0)</f>
        <v>0</v>
      </c>
      <c r="BI194" s="188">
        <f>IF(N194="nulová",J194,0)</f>
        <v>0</v>
      </c>
      <c r="BJ194" s="21" t="s">
        <v>79</v>
      </c>
      <c r="BK194" s="188">
        <f>ROUND(I194*H194,2)</f>
        <v>0</v>
      </c>
      <c r="BL194" s="21" t="s">
        <v>111</v>
      </c>
      <c r="BM194" s="187" t="s">
        <v>3367</v>
      </c>
    </row>
    <row r="195" s="2" customFormat="1" ht="16.5" customHeight="1">
      <c r="A195" s="40"/>
      <c r="B195" s="175"/>
      <c r="C195" s="176" t="s">
        <v>885</v>
      </c>
      <c r="D195" s="176" t="s">
        <v>176</v>
      </c>
      <c r="E195" s="177" t="s">
        <v>2657</v>
      </c>
      <c r="F195" s="178" t="s">
        <v>3368</v>
      </c>
      <c r="G195" s="179" t="s">
        <v>2857</v>
      </c>
      <c r="H195" s="180">
        <v>2</v>
      </c>
      <c r="I195" s="181"/>
      <c r="J195" s="182">
        <f>ROUND(I195*H195,2)</f>
        <v>0</v>
      </c>
      <c r="K195" s="178" t="s">
        <v>3</v>
      </c>
      <c r="L195" s="41"/>
      <c r="M195" s="183" t="s">
        <v>3</v>
      </c>
      <c r="N195" s="184" t="s">
        <v>43</v>
      </c>
      <c r="O195" s="74"/>
      <c r="P195" s="185">
        <f>O195*H195</f>
        <v>0</v>
      </c>
      <c r="Q195" s="185">
        <v>0</v>
      </c>
      <c r="R195" s="185">
        <f>Q195*H195</f>
        <v>0</v>
      </c>
      <c r="S195" s="185">
        <v>0</v>
      </c>
      <c r="T195" s="18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187" t="s">
        <v>111</v>
      </c>
      <c r="AT195" s="187" t="s">
        <v>176</v>
      </c>
      <c r="AU195" s="187" t="s">
        <v>81</v>
      </c>
      <c r="AY195" s="21" t="s">
        <v>174</v>
      </c>
      <c r="BE195" s="188">
        <f>IF(N195="základní",J195,0)</f>
        <v>0</v>
      </c>
      <c r="BF195" s="188">
        <f>IF(N195="snížená",J195,0)</f>
        <v>0</v>
      </c>
      <c r="BG195" s="188">
        <f>IF(N195="zákl. přenesená",J195,0)</f>
        <v>0</v>
      </c>
      <c r="BH195" s="188">
        <f>IF(N195="sníž. přenesená",J195,0)</f>
        <v>0</v>
      </c>
      <c r="BI195" s="188">
        <f>IF(N195="nulová",J195,0)</f>
        <v>0</v>
      </c>
      <c r="BJ195" s="21" t="s">
        <v>79</v>
      </c>
      <c r="BK195" s="188">
        <f>ROUND(I195*H195,2)</f>
        <v>0</v>
      </c>
      <c r="BL195" s="21" t="s">
        <v>111</v>
      </c>
      <c r="BM195" s="187" t="s">
        <v>3369</v>
      </c>
    </row>
    <row r="196" s="2" customFormat="1" ht="16.5" customHeight="1">
      <c r="A196" s="40"/>
      <c r="B196" s="175"/>
      <c r="C196" s="176" t="s">
        <v>889</v>
      </c>
      <c r="D196" s="176" t="s">
        <v>176</v>
      </c>
      <c r="E196" s="177" t="s">
        <v>2660</v>
      </c>
      <c r="F196" s="178" t="s">
        <v>3370</v>
      </c>
      <c r="G196" s="179" t="s">
        <v>2857</v>
      </c>
      <c r="H196" s="180">
        <v>4</v>
      </c>
      <c r="I196" s="181"/>
      <c r="J196" s="182">
        <f>ROUND(I196*H196,2)</f>
        <v>0</v>
      </c>
      <c r="K196" s="178" t="s">
        <v>3</v>
      </c>
      <c r="L196" s="41"/>
      <c r="M196" s="183" t="s">
        <v>3</v>
      </c>
      <c r="N196" s="184" t="s">
        <v>43</v>
      </c>
      <c r="O196" s="74"/>
      <c r="P196" s="185">
        <f>O196*H196</f>
        <v>0</v>
      </c>
      <c r="Q196" s="185">
        <v>0</v>
      </c>
      <c r="R196" s="185">
        <f>Q196*H196</f>
        <v>0</v>
      </c>
      <c r="S196" s="185">
        <v>0</v>
      </c>
      <c r="T196" s="18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187" t="s">
        <v>111</v>
      </c>
      <c r="AT196" s="187" t="s">
        <v>176</v>
      </c>
      <c r="AU196" s="187" t="s">
        <v>81</v>
      </c>
      <c r="AY196" s="21" t="s">
        <v>174</v>
      </c>
      <c r="BE196" s="188">
        <f>IF(N196="základní",J196,0)</f>
        <v>0</v>
      </c>
      <c r="BF196" s="188">
        <f>IF(N196="snížená",J196,0)</f>
        <v>0</v>
      </c>
      <c r="BG196" s="188">
        <f>IF(N196="zákl. přenesená",J196,0)</f>
        <v>0</v>
      </c>
      <c r="BH196" s="188">
        <f>IF(N196="sníž. přenesená",J196,0)</f>
        <v>0</v>
      </c>
      <c r="BI196" s="188">
        <f>IF(N196="nulová",J196,0)</f>
        <v>0</v>
      </c>
      <c r="BJ196" s="21" t="s">
        <v>79</v>
      </c>
      <c r="BK196" s="188">
        <f>ROUND(I196*H196,2)</f>
        <v>0</v>
      </c>
      <c r="BL196" s="21" t="s">
        <v>111</v>
      </c>
      <c r="BM196" s="187" t="s">
        <v>3371</v>
      </c>
    </row>
    <row r="197" s="2" customFormat="1" ht="16.5" customHeight="1">
      <c r="A197" s="40"/>
      <c r="B197" s="175"/>
      <c r="C197" s="176" t="s">
        <v>894</v>
      </c>
      <c r="D197" s="176" t="s">
        <v>176</v>
      </c>
      <c r="E197" s="177" t="s">
        <v>2663</v>
      </c>
      <c r="F197" s="178" t="s">
        <v>3372</v>
      </c>
      <c r="G197" s="179" t="s">
        <v>2857</v>
      </c>
      <c r="H197" s="180">
        <v>4</v>
      </c>
      <c r="I197" s="181"/>
      <c r="J197" s="182">
        <f>ROUND(I197*H197,2)</f>
        <v>0</v>
      </c>
      <c r="K197" s="178" t="s">
        <v>3</v>
      </c>
      <c r="L197" s="41"/>
      <c r="M197" s="183" t="s">
        <v>3</v>
      </c>
      <c r="N197" s="184" t="s">
        <v>43</v>
      </c>
      <c r="O197" s="74"/>
      <c r="P197" s="185">
        <f>O197*H197</f>
        <v>0</v>
      </c>
      <c r="Q197" s="185">
        <v>0</v>
      </c>
      <c r="R197" s="185">
        <f>Q197*H197</f>
        <v>0</v>
      </c>
      <c r="S197" s="185">
        <v>0</v>
      </c>
      <c r="T197" s="18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187" t="s">
        <v>111</v>
      </c>
      <c r="AT197" s="187" t="s">
        <v>176</v>
      </c>
      <c r="AU197" s="187" t="s">
        <v>81</v>
      </c>
      <c r="AY197" s="21" t="s">
        <v>174</v>
      </c>
      <c r="BE197" s="188">
        <f>IF(N197="základní",J197,0)</f>
        <v>0</v>
      </c>
      <c r="BF197" s="188">
        <f>IF(N197="snížená",J197,0)</f>
        <v>0</v>
      </c>
      <c r="BG197" s="188">
        <f>IF(N197="zákl. přenesená",J197,0)</f>
        <v>0</v>
      </c>
      <c r="BH197" s="188">
        <f>IF(N197="sníž. přenesená",J197,0)</f>
        <v>0</v>
      </c>
      <c r="BI197" s="188">
        <f>IF(N197="nulová",J197,0)</f>
        <v>0</v>
      </c>
      <c r="BJ197" s="21" t="s">
        <v>79</v>
      </c>
      <c r="BK197" s="188">
        <f>ROUND(I197*H197,2)</f>
        <v>0</v>
      </c>
      <c r="BL197" s="21" t="s">
        <v>111</v>
      </c>
      <c r="BM197" s="187" t="s">
        <v>3373</v>
      </c>
    </row>
    <row r="198" s="2" customFormat="1" ht="16.5" customHeight="1">
      <c r="A198" s="40"/>
      <c r="B198" s="175"/>
      <c r="C198" s="176" t="s">
        <v>900</v>
      </c>
      <c r="D198" s="176" t="s">
        <v>176</v>
      </c>
      <c r="E198" s="177" t="s">
        <v>2666</v>
      </c>
      <c r="F198" s="178" t="s">
        <v>3374</v>
      </c>
      <c r="G198" s="179" t="s">
        <v>2857</v>
      </c>
      <c r="H198" s="180">
        <v>3</v>
      </c>
      <c r="I198" s="181"/>
      <c r="J198" s="182">
        <f>ROUND(I198*H198,2)</f>
        <v>0</v>
      </c>
      <c r="K198" s="178" t="s">
        <v>3</v>
      </c>
      <c r="L198" s="41"/>
      <c r="M198" s="183" t="s">
        <v>3</v>
      </c>
      <c r="N198" s="184" t="s">
        <v>43</v>
      </c>
      <c r="O198" s="74"/>
      <c r="P198" s="185">
        <f>O198*H198</f>
        <v>0</v>
      </c>
      <c r="Q198" s="185">
        <v>0</v>
      </c>
      <c r="R198" s="185">
        <f>Q198*H198</f>
        <v>0</v>
      </c>
      <c r="S198" s="185">
        <v>0</v>
      </c>
      <c r="T198" s="18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187" t="s">
        <v>111</v>
      </c>
      <c r="AT198" s="187" t="s">
        <v>176</v>
      </c>
      <c r="AU198" s="187" t="s">
        <v>81</v>
      </c>
      <c r="AY198" s="21" t="s">
        <v>174</v>
      </c>
      <c r="BE198" s="188">
        <f>IF(N198="základní",J198,0)</f>
        <v>0</v>
      </c>
      <c r="BF198" s="188">
        <f>IF(N198="snížená",J198,0)</f>
        <v>0</v>
      </c>
      <c r="BG198" s="188">
        <f>IF(N198="zákl. přenesená",J198,0)</f>
        <v>0</v>
      </c>
      <c r="BH198" s="188">
        <f>IF(N198="sníž. přenesená",J198,0)</f>
        <v>0</v>
      </c>
      <c r="BI198" s="188">
        <f>IF(N198="nulová",J198,0)</f>
        <v>0</v>
      </c>
      <c r="BJ198" s="21" t="s">
        <v>79</v>
      </c>
      <c r="BK198" s="188">
        <f>ROUND(I198*H198,2)</f>
        <v>0</v>
      </c>
      <c r="BL198" s="21" t="s">
        <v>111</v>
      </c>
      <c r="BM198" s="187" t="s">
        <v>3375</v>
      </c>
    </row>
    <row r="199" s="2" customFormat="1" ht="16.5" customHeight="1">
      <c r="A199" s="40"/>
      <c r="B199" s="175"/>
      <c r="C199" s="176" t="s">
        <v>905</v>
      </c>
      <c r="D199" s="176" t="s">
        <v>176</v>
      </c>
      <c r="E199" s="177" t="s">
        <v>2669</v>
      </c>
      <c r="F199" s="178" t="s">
        <v>3376</v>
      </c>
      <c r="G199" s="179" t="s">
        <v>2857</v>
      </c>
      <c r="H199" s="180">
        <v>3</v>
      </c>
      <c r="I199" s="181"/>
      <c r="J199" s="182">
        <f>ROUND(I199*H199,2)</f>
        <v>0</v>
      </c>
      <c r="K199" s="178" t="s">
        <v>3</v>
      </c>
      <c r="L199" s="41"/>
      <c r="M199" s="183" t="s">
        <v>3</v>
      </c>
      <c r="N199" s="184" t="s">
        <v>43</v>
      </c>
      <c r="O199" s="74"/>
      <c r="P199" s="185">
        <f>O199*H199</f>
        <v>0</v>
      </c>
      <c r="Q199" s="185">
        <v>0</v>
      </c>
      <c r="R199" s="185">
        <f>Q199*H199</f>
        <v>0</v>
      </c>
      <c r="S199" s="185">
        <v>0</v>
      </c>
      <c r="T199" s="18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187" t="s">
        <v>111</v>
      </c>
      <c r="AT199" s="187" t="s">
        <v>176</v>
      </c>
      <c r="AU199" s="187" t="s">
        <v>81</v>
      </c>
      <c r="AY199" s="21" t="s">
        <v>174</v>
      </c>
      <c r="BE199" s="188">
        <f>IF(N199="základní",J199,0)</f>
        <v>0</v>
      </c>
      <c r="BF199" s="188">
        <f>IF(N199="snížená",J199,0)</f>
        <v>0</v>
      </c>
      <c r="BG199" s="188">
        <f>IF(N199="zákl. přenesená",J199,0)</f>
        <v>0</v>
      </c>
      <c r="BH199" s="188">
        <f>IF(N199="sníž. přenesená",J199,0)</f>
        <v>0</v>
      </c>
      <c r="BI199" s="188">
        <f>IF(N199="nulová",J199,0)</f>
        <v>0</v>
      </c>
      <c r="BJ199" s="21" t="s">
        <v>79</v>
      </c>
      <c r="BK199" s="188">
        <f>ROUND(I199*H199,2)</f>
        <v>0</v>
      </c>
      <c r="BL199" s="21" t="s">
        <v>111</v>
      </c>
      <c r="BM199" s="187" t="s">
        <v>3377</v>
      </c>
    </row>
    <row r="200" s="2" customFormat="1" ht="16.5" customHeight="1">
      <c r="A200" s="40"/>
      <c r="B200" s="175"/>
      <c r="C200" s="176" t="s">
        <v>917</v>
      </c>
      <c r="D200" s="176" t="s">
        <v>176</v>
      </c>
      <c r="E200" s="177" t="s">
        <v>2672</v>
      </c>
      <c r="F200" s="178" t="s">
        <v>3378</v>
      </c>
      <c r="G200" s="179" t="s">
        <v>2857</v>
      </c>
      <c r="H200" s="180">
        <v>1</v>
      </c>
      <c r="I200" s="181"/>
      <c r="J200" s="182">
        <f>ROUND(I200*H200,2)</f>
        <v>0</v>
      </c>
      <c r="K200" s="178" t="s">
        <v>3</v>
      </c>
      <c r="L200" s="41"/>
      <c r="M200" s="183" t="s">
        <v>3</v>
      </c>
      <c r="N200" s="184" t="s">
        <v>43</v>
      </c>
      <c r="O200" s="74"/>
      <c r="P200" s="185">
        <f>O200*H200</f>
        <v>0</v>
      </c>
      <c r="Q200" s="185">
        <v>0</v>
      </c>
      <c r="R200" s="185">
        <f>Q200*H200</f>
        <v>0</v>
      </c>
      <c r="S200" s="185">
        <v>0</v>
      </c>
      <c r="T200" s="18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187" t="s">
        <v>111</v>
      </c>
      <c r="AT200" s="187" t="s">
        <v>176</v>
      </c>
      <c r="AU200" s="187" t="s">
        <v>81</v>
      </c>
      <c r="AY200" s="21" t="s">
        <v>174</v>
      </c>
      <c r="BE200" s="188">
        <f>IF(N200="základní",J200,0)</f>
        <v>0</v>
      </c>
      <c r="BF200" s="188">
        <f>IF(N200="snížená",J200,0)</f>
        <v>0</v>
      </c>
      <c r="BG200" s="188">
        <f>IF(N200="zákl. přenesená",J200,0)</f>
        <v>0</v>
      </c>
      <c r="BH200" s="188">
        <f>IF(N200="sníž. přenesená",J200,0)</f>
        <v>0</v>
      </c>
      <c r="BI200" s="188">
        <f>IF(N200="nulová",J200,0)</f>
        <v>0</v>
      </c>
      <c r="BJ200" s="21" t="s">
        <v>79</v>
      </c>
      <c r="BK200" s="188">
        <f>ROUND(I200*H200,2)</f>
        <v>0</v>
      </c>
      <c r="BL200" s="21" t="s">
        <v>111</v>
      </c>
      <c r="BM200" s="187" t="s">
        <v>3379</v>
      </c>
    </row>
    <row r="201" s="2" customFormat="1" ht="16.5" customHeight="1">
      <c r="A201" s="40"/>
      <c r="B201" s="175"/>
      <c r="C201" s="176" t="s">
        <v>922</v>
      </c>
      <c r="D201" s="176" t="s">
        <v>176</v>
      </c>
      <c r="E201" s="177" t="s">
        <v>2675</v>
      </c>
      <c r="F201" s="178" t="s">
        <v>3380</v>
      </c>
      <c r="G201" s="179" t="s">
        <v>2857</v>
      </c>
      <c r="H201" s="180">
        <v>7</v>
      </c>
      <c r="I201" s="181"/>
      <c r="J201" s="182">
        <f>ROUND(I201*H201,2)</f>
        <v>0</v>
      </c>
      <c r="K201" s="178" t="s">
        <v>3</v>
      </c>
      <c r="L201" s="41"/>
      <c r="M201" s="183" t="s">
        <v>3</v>
      </c>
      <c r="N201" s="184" t="s">
        <v>43</v>
      </c>
      <c r="O201" s="74"/>
      <c r="P201" s="185">
        <f>O201*H201</f>
        <v>0</v>
      </c>
      <c r="Q201" s="185">
        <v>0</v>
      </c>
      <c r="R201" s="185">
        <f>Q201*H201</f>
        <v>0</v>
      </c>
      <c r="S201" s="185">
        <v>0</v>
      </c>
      <c r="T201" s="18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187" t="s">
        <v>111</v>
      </c>
      <c r="AT201" s="187" t="s">
        <v>176</v>
      </c>
      <c r="AU201" s="187" t="s">
        <v>81</v>
      </c>
      <c r="AY201" s="21" t="s">
        <v>174</v>
      </c>
      <c r="BE201" s="188">
        <f>IF(N201="základní",J201,0)</f>
        <v>0</v>
      </c>
      <c r="BF201" s="188">
        <f>IF(N201="snížená",J201,0)</f>
        <v>0</v>
      </c>
      <c r="BG201" s="188">
        <f>IF(N201="zákl. přenesená",J201,0)</f>
        <v>0</v>
      </c>
      <c r="BH201" s="188">
        <f>IF(N201="sníž. přenesená",J201,0)</f>
        <v>0</v>
      </c>
      <c r="BI201" s="188">
        <f>IF(N201="nulová",J201,0)</f>
        <v>0</v>
      </c>
      <c r="BJ201" s="21" t="s">
        <v>79</v>
      </c>
      <c r="BK201" s="188">
        <f>ROUND(I201*H201,2)</f>
        <v>0</v>
      </c>
      <c r="BL201" s="21" t="s">
        <v>111</v>
      </c>
      <c r="BM201" s="187" t="s">
        <v>3381</v>
      </c>
    </row>
    <row r="202" s="2" customFormat="1" ht="16.5" customHeight="1">
      <c r="A202" s="40"/>
      <c r="B202" s="175"/>
      <c r="C202" s="176" t="s">
        <v>928</v>
      </c>
      <c r="D202" s="176" t="s">
        <v>176</v>
      </c>
      <c r="E202" s="177" t="s">
        <v>2678</v>
      </c>
      <c r="F202" s="178" t="s">
        <v>3382</v>
      </c>
      <c r="G202" s="179" t="s">
        <v>2857</v>
      </c>
      <c r="H202" s="180">
        <v>1</v>
      </c>
      <c r="I202" s="181"/>
      <c r="J202" s="182">
        <f>ROUND(I202*H202,2)</f>
        <v>0</v>
      </c>
      <c r="K202" s="178" t="s">
        <v>3</v>
      </c>
      <c r="L202" s="41"/>
      <c r="M202" s="183" t="s">
        <v>3</v>
      </c>
      <c r="N202" s="184" t="s">
        <v>43</v>
      </c>
      <c r="O202" s="74"/>
      <c r="P202" s="185">
        <f>O202*H202</f>
        <v>0</v>
      </c>
      <c r="Q202" s="185">
        <v>0</v>
      </c>
      <c r="R202" s="185">
        <f>Q202*H202</f>
        <v>0</v>
      </c>
      <c r="S202" s="185">
        <v>0</v>
      </c>
      <c r="T202" s="18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187" t="s">
        <v>111</v>
      </c>
      <c r="AT202" s="187" t="s">
        <v>176</v>
      </c>
      <c r="AU202" s="187" t="s">
        <v>81</v>
      </c>
      <c r="AY202" s="21" t="s">
        <v>174</v>
      </c>
      <c r="BE202" s="188">
        <f>IF(N202="základní",J202,0)</f>
        <v>0</v>
      </c>
      <c r="BF202" s="188">
        <f>IF(N202="snížená",J202,0)</f>
        <v>0</v>
      </c>
      <c r="BG202" s="188">
        <f>IF(N202="zákl. přenesená",J202,0)</f>
        <v>0</v>
      </c>
      <c r="BH202" s="188">
        <f>IF(N202="sníž. přenesená",J202,0)</f>
        <v>0</v>
      </c>
      <c r="BI202" s="188">
        <f>IF(N202="nulová",J202,0)</f>
        <v>0</v>
      </c>
      <c r="BJ202" s="21" t="s">
        <v>79</v>
      </c>
      <c r="BK202" s="188">
        <f>ROUND(I202*H202,2)</f>
        <v>0</v>
      </c>
      <c r="BL202" s="21" t="s">
        <v>111</v>
      </c>
      <c r="BM202" s="187" t="s">
        <v>3383</v>
      </c>
    </row>
    <row r="203" s="2" customFormat="1" ht="16.5" customHeight="1">
      <c r="A203" s="40"/>
      <c r="B203" s="175"/>
      <c r="C203" s="176" t="s">
        <v>934</v>
      </c>
      <c r="D203" s="176" t="s">
        <v>176</v>
      </c>
      <c r="E203" s="177" t="s">
        <v>2681</v>
      </c>
      <c r="F203" s="178" t="s">
        <v>3384</v>
      </c>
      <c r="G203" s="179" t="s">
        <v>2857</v>
      </c>
      <c r="H203" s="180">
        <v>1</v>
      </c>
      <c r="I203" s="181"/>
      <c r="J203" s="182">
        <f>ROUND(I203*H203,2)</f>
        <v>0</v>
      </c>
      <c r="K203" s="178" t="s">
        <v>3</v>
      </c>
      <c r="L203" s="41"/>
      <c r="M203" s="183" t="s">
        <v>3</v>
      </c>
      <c r="N203" s="184" t="s">
        <v>43</v>
      </c>
      <c r="O203" s="74"/>
      <c r="P203" s="185">
        <f>O203*H203</f>
        <v>0</v>
      </c>
      <c r="Q203" s="185">
        <v>0</v>
      </c>
      <c r="R203" s="185">
        <f>Q203*H203</f>
        <v>0</v>
      </c>
      <c r="S203" s="185">
        <v>0</v>
      </c>
      <c r="T203" s="18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187" t="s">
        <v>111</v>
      </c>
      <c r="AT203" s="187" t="s">
        <v>176</v>
      </c>
      <c r="AU203" s="187" t="s">
        <v>81</v>
      </c>
      <c r="AY203" s="21" t="s">
        <v>174</v>
      </c>
      <c r="BE203" s="188">
        <f>IF(N203="základní",J203,0)</f>
        <v>0</v>
      </c>
      <c r="BF203" s="188">
        <f>IF(N203="snížená",J203,0)</f>
        <v>0</v>
      </c>
      <c r="BG203" s="188">
        <f>IF(N203="zákl. přenesená",J203,0)</f>
        <v>0</v>
      </c>
      <c r="BH203" s="188">
        <f>IF(N203="sníž. přenesená",J203,0)</f>
        <v>0</v>
      </c>
      <c r="BI203" s="188">
        <f>IF(N203="nulová",J203,0)</f>
        <v>0</v>
      </c>
      <c r="BJ203" s="21" t="s">
        <v>79</v>
      </c>
      <c r="BK203" s="188">
        <f>ROUND(I203*H203,2)</f>
        <v>0</v>
      </c>
      <c r="BL203" s="21" t="s">
        <v>111</v>
      </c>
      <c r="BM203" s="187" t="s">
        <v>3385</v>
      </c>
    </row>
    <row r="204" s="2" customFormat="1" ht="16.5" customHeight="1">
      <c r="A204" s="40"/>
      <c r="B204" s="175"/>
      <c r="C204" s="176" t="s">
        <v>937</v>
      </c>
      <c r="D204" s="176" t="s">
        <v>176</v>
      </c>
      <c r="E204" s="177" t="s">
        <v>2684</v>
      </c>
      <c r="F204" s="178" t="s">
        <v>3386</v>
      </c>
      <c r="G204" s="179" t="s">
        <v>2857</v>
      </c>
      <c r="H204" s="180">
        <v>2</v>
      </c>
      <c r="I204" s="181"/>
      <c r="J204" s="182">
        <f>ROUND(I204*H204,2)</f>
        <v>0</v>
      </c>
      <c r="K204" s="178" t="s">
        <v>3</v>
      </c>
      <c r="L204" s="41"/>
      <c r="M204" s="183" t="s">
        <v>3</v>
      </c>
      <c r="N204" s="184" t="s">
        <v>43</v>
      </c>
      <c r="O204" s="74"/>
      <c r="P204" s="185">
        <f>O204*H204</f>
        <v>0</v>
      </c>
      <c r="Q204" s="185">
        <v>0</v>
      </c>
      <c r="R204" s="185">
        <f>Q204*H204</f>
        <v>0</v>
      </c>
      <c r="S204" s="185">
        <v>0</v>
      </c>
      <c r="T204" s="18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187" t="s">
        <v>111</v>
      </c>
      <c r="AT204" s="187" t="s">
        <v>176</v>
      </c>
      <c r="AU204" s="187" t="s">
        <v>81</v>
      </c>
      <c r="AY204" s="21" t="s">
        <v>174</v>
      </c>
      <c r="BE204" s="188">
        <f>IF(N204="základní",J204,0)</f>
        <v>0</v>
      </c>
      <c r="BF204" s="188">
        <f>IF(N204="snížená",J204,0)</f>
        <v>0</v>
      </c>
      <c r="BG204" s="188">
        <f>IF(N204="zákl. přenesená",J204,0)</f>
        <v>0</v>
      </c>
      <c r="BH204" s="188">
        <f>IF(N204="sníž. přenesená",J204,0)</f>
        <v>0</v>
      </c>
      <c r="BI204" s="188">
        <f>IF(N204="nulová",J204,0)</f>
        <v>0</v>
      </c>
      <c r="BJ204" s="21" t="s">
        <v>79</v>
      </c>
      <c r="BK204" s="188">
        <f>ROUND(I204*H204,2)</f>
        <v>0</v>
      </c>
      <c r="BL204" s="21" t="s">
        <v>111</v>
      </c>
      <c r="BM204" s="187" t="s">
        <v>3387</v>
      </c>
    </row>
    <row r="205" s="2" customFormat="1" ht="16.5" customHeight="1">
      <c r="A205" s="40"/>
      <c r="B205" s="175"/>
      <c r="C205" s="176" t="s">
        <v>943</v>
      </c>
      <c r="D205" s="176" t="s">
        <v>176</v>
      </c>
      <c r="E205" s="177" t="s">
        <v>2687</v>
      </c>
      <c r="F205" s="178" t="s">
        <v>3388</v>
      </c>
      <c r="G205" s="179" t="s">
        <v>2857</v>
      </c>
      <c r="H205" s="180">
        <v>1</v>
      </c>
      <c r="I205" s="181"/>
      <c r="J205" s="182">
        <f>ROUND(I205*H205,2)</f>
        <v>0</v>
      </c>
      <c r="K205" s="178" t="s">
        <v>3</v>
      </c>
      <c r="L205" s="41"/>
      <c r="M205" s="183" t="s">
        <v>3</v>
      </c>
      <c r="N205" s="184" t="s">
        <v>43</v>
      </c>
      <c r="O205" s="74"/>
      <c r="P205" s="185">
        <f>O205*H205</f>
        <v>0</v>
      </c>
      <c r="Q205" s="185">
        <v>0</v>
      </c>
      <c r="R205" s="185">
        <f>Q205*H205</f>
        <v>0</v>
      </c>
      <c r="S205" s="185">
        <v>0</v>
      </c>
      <c r="T205" s="18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187" t="s">
        <v>111</v>
      </c>
      <c r="AT205" s="187" t="s">
        <v>176</v>
      </c>
      <c r="AU205" s="187" t="s">
        <v>81</v>
      </c>
      <c r="AY205" s="21" t="s">
        <v>174</v>
      </c>
      <c r="BE205" s="188">
        <f>IF(N205="základní",J205,0)</f>
        <v>0</v>
      </c>
      <c r="BF205" s="188">
        <f>IF(N205="snížená",J205,0)</f>
        <v>0</v>
      </c>
      <c r="BG205" s="188">
        <f>IF(N205="zákl. přenesená",J205,0)</f>
        <v>0</v>
      </c>
      <c r="BH205" s="188">
        <f>IF(N205="sníž. přenesená",J205,0)</f>
        <v>0</v>
      </c>
      <c r="BI205" s="188">
        <f>IF(N205="nulová",J205,0)</f>
        <v>0</v>
      </c>
      <c r="BJ205" s="21" t="s">
        <v>79</v>
      </c>
      <c r="BK205" s="188">
        <f>ROUND(I205*H205,2)</f>
        <v>0</v>
      </c>
      <c r="BL205" s="21" t="s">
        <v>111</v>
      </c>
      <c r="BM205" s="187" t="s">
        <v>3389</v>
      </c>
    </row>
    <row r="206" s="2" customFormat="1" ht="16.5" customHeight="1">
      <c r="A206" s="40"/>
      <c r="B206" s="175"/>
      <c r="C206" s="176" t="s">
        <v>947</v>
      </c>
      <c r="D206" s="176" t="s">
        <v>176</v>
      </c>
      <c r="E206" s="177" t="s">
        <v>2690</v>
      </c>
      <c r="F206" s="178" t="s">
        <v>3390</v>
      </c>
      <c r="G206" s="179" t="s">
        <v>2857</v>
      </c>
      <c r="H206" s="180">
        <v>3</v>
      </c>
      <c r="I206" s="181"/>
      <c r="J206" s="182">
        <f>ROUND(I206*H206,2)</f>
        <v>0</v>
      </c>
      <c r="K206" s="178" t="s">
        <v>3</v>
      </c>
      <c r="L206" s="41"/>
      <c r="M206" s="183" t="s">
        <v>3</v>
      </c>
      <c r="N206" s="184" t="s">
        <v>43</v>
      </c>
      <c r="O206" s="74"/>
      <c r="P206" s="185">
        <f>O206*H206</f>
        <v>0</v>
      </c>
      <c r="Q206" s="185">
        <v>0</v>
      </c>
      <c r="R206" s="185">
        <f>Q206*H206</f>
        <v>0</v>
      </c>
      <c r="S206" s="185">
        <v>0</v>
      </c>
      <c r="T206" s="18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187" t="s">
        <v>111</v>
      </c>
      <c r="AT206" s="187" t="s">
        <v>176</v>
      </c>
      <c r="AU206" s="187" t="s">
        <v>81</v>
      </c>
      <c r="AY206" s="21" t="s">
        <v>174</v>
      </c>
      <c r="BE206" s="188">
        <f>IF(N206="základní",J206,0)</f>
        <v>0</v>
      </c>
      <c r="BF206" s="188">
        <f>IF(N206="snížená",J206,0)</f>
        <v>0</v>
      </c>
      <c r="BG206" s="188">
        <f>IF(N206="zákl. přenesená",J206,0)</f>
        <v>0</v>
      </c>
      <c r="BH206" s="188">
        <f>IF(N206="sníž. přenesená",J206,0)</f>
        <v>0</v>
      </c>
      <c r="BI206" s="188">
        <f>IF(N206="nulová",J206,0)</f>
        <v>0</v>
      </c>
      <c r="BJ206" s="21" t="s">
        <v>79</v>
      </c>
      <c r="BK206" s="188">
        <f>ROUND(I206*H206,2)</f>
        <v>0</v>
      </c>
      <c r="BL206" s="21" t="s">
        <v>111</v>
      </c>
      <c r="BM206" s="187" t="s">
        <v>3391</v>
      </c>
    </row>
    <row r="207" s="2" customFormat="1" ht="16.5" customHeight="1">
      <c r="A207" s="40"/>
      <c r="B207" s="175"/>
      <c r="C207" s="176" t="s">
        <v>953</v>
      </c>
      <c r="D207" s="176" t="s">
        <v>176</v>
      </c>
      <c r="E207" s="177" t="s">
        <v>2693</v>
      </c>
      <c r="F207" s="178" t="s">
        <v>3392</v>
      </c>
      <c r="G207" s="179" t="s">
        <v>2857</v>
      </c>
      <c r="H207" s="180">
        <v>4</v>
      </c>
      <c r="I207" s="181"/>
      <c r="J207" s="182">
        <f>ROUND(I207*H207,2)</f>
        <v>0</v>
      </c>
      <c r="K207" s="178" t="s">
        <v>3</v>
      </c>
      <c r="L207" s="41"/>
      <c r="M207" s="183" t="s">
        <v>3</v>
      </c>
      <c r="N207" s="184" t="s">
        <v>43</v>
      </c>
      <c r="O207" s="74"/>
      <c r="P207" s="185">
        <f>O207*H207</f>
        <v>0</v>
      </c>
      <c r="Q207" s="185">
        <v>0</v>
      </c>
      <c r="R207" s="185">
        <f>Q207*H207</f>
        <v>0</v>
      </c>
      <c r="S207" s="185">
        <v>0</v>
      </c>
      <c r="T207" s="18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187" t="s">
        <v>111</v>
      </c>
      <c r="AT207" s="187" t="s">
        <v>176</v>
      </c>
      <c r="AU207" s="187" t="s">
        <v>81</v>
      </c>
      <c r="AY207" s="21" t="s">
        <v>174</v>
      </c>
      <c r="BE207" s="188">
        <f>IF(N207="základní",J207,0)</f>
        <v>0</v>
      </c>
      <c r="BF207" s="188">
        <f>IF(N207="snížená",J207,0)</f>
        <v>0</v>
      </c>
      <c r="BG207" s="188">
        <f>IF(N207="zákl. přenesená",J207,0)</f>
        <v>0</v>
      </c>
      <c r="BH207" s="188">
        <f>IF(N207="sníž. přenesená",J207,0)</f>
        <v>0</v>
      </c>
      <c r="BI207" s="188">
        <f>IF(N207="nulová",J207,0)</f>
        <v>0</v>
      </c>
      <c r="BJ207" s="21" t="s">
        <v>79</v>
      </c>
      <c r="BK207" s="188">
        <f>ROUND(I207*H207,2)</f>
        <v>0</v>
      </c>
      <c r="BL207" s="21" t="s">
        <v>111</v>
      </c>
      <c r="BM207" s="187" t="s">
        <v>3393</v>
      </c>
    </row>
    <row r="208" s="2" customFormat="1" ht="16.5" customHeight="1">
      <c r="A208" s="40"/>
      <c r="B208" s="175"/>
      <c r="C208" s="176" t="s">
        <v>2089</v>
      </c>
      <c r="D208" s="176" t="s">
        <v>176</v>
      </c>
      <c r="E208" s="177" t="s">
        <v>2696</v>
      </c>
      <c r="F208" s="178" t="s">
        <v>3394</v>
      </c>
      <c r="G208" s="179" t="s">
        <v>2857</v>
      </c>
      <c r="H208" s="180">
        <v>5</v>
      </c>
      <c r="I208" s="181"/>
      <c r="J208" s="182">
        <f>ROUND(I208*H208,2)</f>
        <v>0</v>
      </c>
      <c r="K208" s="178" t="s">
        <v>3</v>
      </c>
      <c r="L208" s="41"/>
      <c r="M208" s="183" t="s">
        <v>3</v>
      </c>
      <c r="N208" s="184" t="s">
        <v>43</v>
      </c>
      <c r="O208" s="74"/>
      <c r="P208" s="185">
        <f>O208*H208</f>
        <v>0</v>
      </c>
      <c r="Q208" s="185">
        <v>0</v>
      </c>
      <c r="R208" s="185">
        <f>Q208*H208</f>
        <v>0</v>
      </c>
      <c r="S208" s="185">
        <v>0</v>
      </c>
      <c r="T208" s="18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187" t="s">
        <v>111</v>
      </c>
      <c r="AT208" s="187" t="s">
        <v>176</v>
      </c>
      <c r="AU208" s="187" t="s">
        <v>81</v>
      </c>
      <c r="AY208" s="21" t="s">
        <v>174</v>
      </c>
      <c r="BE208" s="188">
        <f>IF(N208="základní",J208,0)</f>
        <v>0</v>
      </c>
      <c r="BF208" s="188">
        <f>IF(N208="snížená",J208,0)</f>
        <v>0</v>
      </c>
      <c r="BG208" s="188">
        <f>IF(N208="zákl. přenesená",J208,0)</f>
        <v>0</v>
      </c>
      <c r="BH208" s="188">
        <f>IF(N208="sníž. přenesená",J208,0)</f>
        <v>0</v>
      </c>
      <c r="BI208" s="188">
        <f>IF(N208="nulová",J208,0)</f>
        <v>0</v>
      </c>
      <c r="BJ208" s="21" t="s">
        <v>79</v>
      </c>
      <c r="BK208" s="188">
        <f>ROUND(I208*H208,2)</f>
        <v>0</v>
      </c>
      <c r="BL208" s="21" t="s">
        <v>111</v>
      </c>
      <c r="BM208" s="187" t="s">
        <v>3395</v>
      </c>
    </row>
    <row r="209" s="2" customFormat="1" ht="16.5" customHeight="1">
      <c r="A209" s="40"/>
      <c r="B209" s="175"/>
      <c r="C209" s="176" t="s">
        <v>2093</v>
      </c>
      <c r="D209" s="176" t="s">
        <v>176</v>
      </c>
      <c r="E209" s="177" t="s">
        <v>2699</v>
      </c>
      <c r="F209" s="178" t="s">
        <v>3396</v>
      </c>
      <c r="G209" s="179" t="s">
        <v>2857</v>
      </c>
      <c r="H209" s="180">
        <v>2</v>
      </c>
      <c r="I209" s="181"/>
      <c r="J209" s="182">
        <f>ROUND(I209*H209,2)</f>
        <v>0</v>
      </c>
      <c r="K209" s="178" t="s">
        <v>3</v>
      </c>
      <c r="L209" s="41"/>
      <c r="M209" s="183" t="s">
        <v>3</v>
      </c>
      <c r="N209" s="184" t="s">
        <v>43</v>
      </c>
      <c r="O209" s="74"/>
      <c r="P209" s="185">
        <f>O209*H209</f>
        <v>0</v>
      </c>
      <c r="Q209" s="185">
        <v>0</v>
      </c>
      <c r="R209" s="185">
        <f>Q209*H209</f>
        <v>0</v>
      </c>
      <c r="S209" s="185">
        <v>0</v>
      </c>
      <c r="T209" s="18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187" t="s">
        <v>111</v>
      </c>
      <c r="AT209" s="187" t="s">
        <v>176</v>
      </c>
      <c r="AU209" s="187" t="s">
        <v>81</v>
      </c>
      <c r="AY209" s="21" t="s">
        <v>174</v>
      </c>
      <c r="BE209" s="188">
        <f>IF(N209="základní",J209,0)</f>
        <v>0</v>
      </c>
      <c r="BF209" s="188">
        <f>IF(N209="snížená",J209,0)</f>
        <v>0</v>
      </c>
      <c r="BG209" s="188">
        <f>IF(N209="zákl. přenesená",J209,0)</f>
        <v>0</v>
      </c>
      <c r="BH209" s="188">
        <f>IF(N209="sníž. přenesená",J209,0)</f>
        <v>0</v>
      </c>
      <c r="BI209" s="188">
        <f>IF(N209="nulová",J209,0)</f>
        <v>0</v>
      </c>
      <c r="BJ209" s="21" t="s">
        <v>79</v>
      </c>
      <c r="BK209" s="188">
        <f>ROUND(I209*H209,2)</f>
        <v>0</v>
      </c>
      <c r="BL209" s="21" t="s">
        <v>111</v>
      </c>
      <c r="BM209" s="187" t="s">
        <v>3397</v>
      </c>
    </row>
    <row r="210" s="2" customFormat="1" ht="16.5" customHeight="1">
      <c r="A210" s="40"/>
      <c r="B210" s="175"/>
      <c r="C210" s="176" t="s">
        <v>2099</v>
      </c>
      <c r="D210" s="176" t="s">
        <v>176</v>
      </c>
      <c r="E210" s="177" t="s">
        <v>2702</v>
      </c>
      <c r="F210" s="178" t="s">
        <v>3398</v>
      </c>
      <c r="G210" s="179" t="s">
        <v>2857</v>
      </c>
      <c r="H210" s="180">
        <v>6</v>
      </c>
      <c r="I210" s="181"/>
      <c r="J210" s="182">
        <f>ROUND(I210*H210,2)</f>
        <v>0</v>
      </c>
      <c r="K210" s="178" t="s">
        <v>3</v>
      </c>
      <c r="L210" s="41"/>
      <c r="M210" s="183" t="s">
        <v>3</v>
      </c>
      <c r="N210" s="184" t="s">
        <v>43</v>
      </c>
      <c r="O210" s="74"/>
      <c r="P210" s="185">
        <f>O210*H210</f>
        <v>0</v>
      </c>
      <c r="Q210" s="185">
        <v>0</v>
      </c>
      <c r="R210" s="185">
        <f>Q210*H210</f>
        <v>0</v>
      </c>
      <c r="S210" s="185">
        <v>0</v>
      </c>
      <c r="T210" s="18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187" t="s">
        <v>111</v>
      </c>
      <c r="AT210" s="187" t="s">
        <v>176</v>
      </c>
      <c r="AU210" s="187" t="s">
        <v>81</v>
      </c>
      <c r="AY210" s="21" t="s">
        <v>174</v>
      </c>
      <c r="BE210" s="188">
        <f>IF(N210="základní",J210,0)</f>
        <v>0</v>
      </c>
      <c r="BF210" s="188">
        <f>IF(N210="snížená",J210,0)</f>
        <v>0</v>
      </c>
      <c r="BG210" s="188">
        <f>IF(N210="zákl. přenesená",J210,0)</f>
        <v>0</v>
      </c>
      <c r="BH210" s="188">
        <f>IF(N210="sníž. přenesená",J210,0)</f>
        <v>0</v>
      </c>
      <c r="BI210" s="188">
        <f>IF(N210="nulová",J210,0)</f>
        <v>0</v>
      </c>
      <c r="BJ210" s="21" t="s">
        <v>79</v>
      </c>
      <c r="BK210" s="188">
        <f>ROUND(I210*H210,2)</f>
        <v>0</v>
      </c>
      <c r="BL210" s="21" t="s">
        <v>111</v>
      </c>
      <c r="BM210" s="187" t="s">
        <v>3399</v>
      </c>
    </row>
    <row r="211" s="2" customFormat="1" ht="16.5" customHeight="1">
      <c r="A211" s="40"/>
      <c r="B211" s="175"/>
      <c r="C211" s="176" t="s">
        <v>2103</v>
      </c>
      <c r="D211" s="176" t="s">
        <v>176</v>
      </c>
      <c r="E211" s="177" t="s">
        <v>2705</v>
      </c>
      <c r="F211" s="178" t="s">
        <v>3400</v>
      </c>
      <c r="G211" s="179" t="s">
        <v>2857</v>
      </c>
      <c r="H211" s="180">
        <v>0</v>
      </c>
      <c r="I211" s="181"/>
      <c r="J211" s="182">
        <f>ROUND(I211*H211,2)</f>
        <v>0</v>
      </c>
      <c r="K211" s="178" t="s">
        <v>3</v>
      </c>
      <c r="L211" s="41"/>
      <c r="M211" s="183" t="s">
        <v>3</v>
      </c>
      <c r="N211" s="184" t="s">
        <v>43</v>
      </c>
      <c r="O211" s="74"/>
      <c r="P211" s="185">
        <f>O211*H211</f>
        <v>0</v>
      </c>
      <c r="Q211" s="185">
        <v>0</v>
      </c>
      <c r="R211" s="185">
        <f>Q211*H211</f>
        <v>0</v>
      </c>
      <c r="S211" s="185">
        <v>0</v>
      </c>
      <c r="T211" s="18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187" t="s">
        <v>111</v>
      </c>
      <c r="AT211" s="187" t="s">
        <v>176</v>
      </c>
      <c r="AU211" s="187" t="s">
        <v>81</v>
      </c>
      <c r="AY211" s="21" t="s">
        <v>174</v>
      </c>
      <c r="BE211" s="188">
        <f>IF(N211="základní",J211,0)</f>
        <v>0</v>
      </c>
      <c r="BF211" s="188">
        <f>IF(N211="snížená",J211,0)</f>
        <v>0</v>
      </c>
      <c r="BG211" s="188">
        <f>IF(N211="zákl. přenesená",J211,0)</f>
        <v>0</v>
      </c>
      <c r="BH211" s="188">
        <f>IF(N211="sníž. přenesená",J211,0)</f>
        <v>0</v>
      </c>
      <c r="BI211" s="188">
        <f>IF(N211="nulová",J211,0)</f>
        <v>0</v>
      </c>
      <c r="BJ211" s="21" t="s">
        <v>79</v>
      </c>
      <c r="BK211" s="188">
        <f>ROUND(I211*H211,2)</f>
        <v>0</v>
      </c>
      <c r="BL211" s="21" t="s">
        <v>111</v>
      </c>
      <c r="BM211" s="187" t="s">
        <v>3401</v>
      </c>
    </row>
    <row r="212" s="2" customFormat="1">
      <c r="A212" s="40"/>
      <c r="B212" s="41"/>
      <c r="C212" s="40"/>
      <c r="D212" s="189" t="s">
        <v>182</v>
      </c>
      <c r="E212" s="40"/>
      <c r="F212" s="190" t="s">
        <v>3402</v>
      </c>
      <c r="G212" s="40"/>
      <c r="H212" s="40"/>
      <c r="I212" s="191"/>
      <c r="J212" s="40"/>
      <c r="K212" s="40"/>
      <c r="L212" s="41"/>
      <c r="M212" s="192"/>
      <c r="N212" s="193"/>
      <c r="O212" s="74"/>
      <c r="P212" s="74"/>
      <c r="Q212" s="74"/>
      <c r="R212" s="74"/>
      <c r="S212" s="74"/>
      <c r="T212" s="75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21" t="s">
        <v>182</v>
      </c>
      <c r="AU212" s="21" t="s">
        <v>81</v>
      </c>
    </row>
    <row r="213" s="13" customFormat="1">
      <c r="A213" s="13"/>
      <c r="B213" s="194"/>
      <c r="C213" s="13"/>
      <c r="D213" s="189" t="s">
        <v>184</v>
      </c>
      <c r="E213" s="195" t="s">
        <v>3</v>
      </c>
      <c r="F213" s="196" t="s">
        <v>3403</v>
      </c>
      <c r="G213" s="13"/>
      <c r="H213" s="197">
        <v>0</v>
      </c>
      <c r="I213" s="198"/>
      <c r="J213" s="13"/>
      <c r="K213" s="13"/>
      <c r="L213" s="194"/>
      <c r="M213" s="199"/>
      <c r="N213" s="200"/>
      <c r="O213" s="200"/>
      <c r="P213" s="200"/>
      <c r="Q213" s="200"/>
      <c r="R213" s="200"/>
      <c r="S213" s="200"/>
      <c r="T213" s="20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5" t="s">
        <v>184</v>
      </c>
      <c r="AU213" s="195" t="s">
        <v>81</v>
      </c>
      <c r="AV213" s="13" t="s">
        <v>81</v>
      </c>
      <c r="AW213" s="13" t="s">
        <v>33</v>
      </c>
      <c r="AX213" s="13" t="s">
        <v>79</v>
      </c>
      <c r="AY213" s="195" t="s">
        <v>174</v>
      </c>
    </row>
    <row r="214" s="2" customFormat="1" ht="16.5" customHeight="1">
      <c r="A214" s="40"/>
      <c r="B214" s="175"/>
      <c r="C214" s="176" t="s">
        <v>2109</v>
      </c>
      <c r="D214" s="176" t="s">
        <v>176</v>
      </c>
      <c r="E214" s="177" t="s">
        <v>2708</v>
      </c>
      <c r="F214" s="178" t="s">
        <v>3404</v>
      </c>
      <c r="G214" s="179" t="s">
        <v>2857</v>
      </c>
      <c r="H214" s="180">
        <v>0</v>
      </c>
      <c r="I214" s="181"/>
      <c r="J214" s="182">
        <f>ROUND(I214*H214,2)</f>
        <v>0</v>
      </c>
      <c r="K214" s="178" t="s">
        <v>3</v>
      </c>
      <c r="L214" s="41"/>
      <c r="M214" s="183" t="s">
        <v>3</v>
      </c>
      <c r="N214" s="184" t="s">
        <v>43</v>
      </c>
      <c r="O214" s="74"/>
      <c r="P214" s="185">
        <f>O214*H214</f>
        <v>0</v>
      </c>
      <c r="Q214" s="185">
        <v>0</v>
      </c>
      <c r="R214" s="185">
        <f>Q214*H214</f>
        <v>0</v>
      </c>
      <c r="S214" s="185">
        <v>0</v>
      </c>
      <c r="T214" s="18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187" t="s">
        <v>111</v>
      </c>
      <c r="AT214" s="187" t="s">
        <v>176</v>
      </c>
      <c r="AU214" s="187" t="s">
        <v>81</v>
      </c>
      <c r="AY214" s="21" t="s">
        <v>174</v>
      </c>
      <c r="BE214" s="188">
        <f>IF(N214="základní",J214,0)</f>
        <v>0</v>
      </c>
      <c r="BF214" s="188">
        <f>IF(N214="snížená",J214,0)</f>
        <v>0</v>
      </c>
      <c r="BG214" s="188">
        <f>IF(N214="zákl. přenesená",J214,0)</f>
        <v>0</v>
      </c>
      <c r="BH214" s="188">
        <f>IF(N214="sníž. přenesená",J214,0)</f>
        <v>0</v>
      </c>
      <c r="BI214" s="188">
        <f>IF(N214="nulová",J214,0)</f>
        <v>0</v>
      </c>
      <c r="BJ214" s="21" t="s">
        <v>79</v>
      </c>
      <c r="BK214" s="188">
        <f>ROUND(I214*H214,2)</f>
        <v>0</v>
      </c>
      <c r="BL214" s="21" t="s">
        <v>111</v>
      </c>
      <c r="BM214" s="187" t="s">
        <v>3405</v>
      </c>
    </row>
    <row r="215" s="2" customFormat="1">
      <c r="A215" s="40"/>
      <c r="B215" s="41"/>
      <c r="C215" s="40"/>
      <c r="D215" s="189" t="s">
        <v>182</v>
      </c>
      <c r="E215" s="40"/>
      <c r="F215" s="190" t="s">
        <v>3402</v>
      </c>
      <c r="G215" s="40"/>
      <c r="H215" s="40"/>
      <c r="I215" s="191"/>
      <c r="J215" s="40"/>
      <c r="K215" s="40"/>
      <c r="L215" s="41"/>
      <c r="M215" s="192"/>
      <c r="N215" s="193"/>
      <c r="O215" s="74"/>
      <c r="P215" s="74"/>
      <c r="Q215" s="74"/>
      <c r="R215" s="74"/>
      <c r="S215" s="74"/>
      <c r="T215" s="75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21" t="s">
        <v>182</v>
      </c>
      <c r="AU215" s="21" t="s">
        <v>81</v>
      </c>
    </row>
    <row r="216" s="13" customFormat="1">
      <c r="A216" s="13"/>
      <c r="B216" s="194"/>
      <c r="C216" s="13"/>
      <c r="D216" s="189" t="s">
        <v>184</v>
      </c>
      <c r="E216" s="195" t="s">
        <v>3</v>
      </c>
      <c r="F216" s="196" t="s">
        <v>3403</v>
      </c>
      <c r="G216" s="13"/>
      <c r="H216" s="197">
        <v>0</v>
      </c>
      <c r="I216" s="198"/>
      <c r="J216" s="13"/>
      <c r="K216" s="13"/>
      <c r="L216" s="194"/>
      <c r="M216" s="199"/>
      <c r="N216" s="200"/>
      <c r="O216" s="200"/>
      <c r="P216" s="200"/>
      <c r="Q216" s="200"/>
      <c r="R216" s="200"/>
      <c r="S216" s="200"/>
      <c r="T216" s="20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5" t="s">
        <v>184</v>
      </c>
      <c r="AU216" s="195" t="s">
        <v>81</v>
      </c>
      <c r="AV216" s="13" t="s">
        <v>81</v>
      </c>
      <c r="AW216" s="13" t="s">
        <v>33</v>
      </c>
      <c r="AX216" s="13" t="s">
        <v>79</v>
      </c>
      <c r="AY216" s="195" t="s">
        <v>174</v>
      </c>
    </row>
    <row r="217" s="2" customFormat="1" ht="16.5" customHeight="1">
      <c r="A217" s="40"/>
      <c r="B217" s="175"/>
      <c r="C217" s="176" t="s">
        <v>2113</v>
      </c>
      <c r="D217" s="176" t="s">
        <v>176</v>
      </c>
      <c r="E217" s="177" t="s">
        <v>2711</v>
      </c>
      <c r="F217" s="178" t="s">
        <v>3406</v>
      </c>
      <c r="G217" s="179" t="s">
        <v>2857</v>
      </c>
      <c r="H217" s="180">
        <v>1</v>
      </c>
      <c r="I217" s="181"/>
      <c r="J217" s="182">
        <f>ROUND(I217*H217,2)</f>
        <v>0</v>
      </c>
      <c r="K217" s="178" t="s">
        <v>3</v>
      </c>
      <c r="L217" s="41"/>
      <c r="M217" s="183" t="s">
        <v>3</v>
      </c>
      <c r="N217" s="184" t="s">
        <v>43</v>
      </c>
      <c r="O217" s="74"/>
      <c r="P217" s="185">
        <f>O217*H217</f>
        <v>0</v>
      </c>
      <c r="Q217" s="185">
        <v>0</v>
      </c>
      <c r="R217" s="185">
        <f>Q217*H217</f>
        <v>0</v>
      </c>
      <c r="S217" s="185">
        <v>0</v>
      </c>
      <c r="T217" s="18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187" t="s">
        <v>111</v>
      </c>
      <c r="AT217" s="187" t="s">
        <v>176</v>
      </c>
      <c r="AU217" s="187" t="s">
        <v>81</v>
      </c>
      <c r="AY217" s="21" t="s">
        <v>174</v>
      </c>
      <c r="BE217" s="188">
        <f>IF(N217="základní",J217,0)</f>
        <v>0</v>
      </c>
      <c r="BF217" s="188">
        <f>IF(N217="snížená",J217,0)</f>
        <v>0</v>
      </c>
      <c r="BG217" s="188">
        <f>IF(N217="zákl. přenesená",J217,0)</f>
        <v>0</v>
      </c>
      <c r="BH217" s="188">
        <f>IF(N217="sníž. přenesená",J217,0)</f>
        <v>0</v>
      </c>
      <c r="BI217" s="188">
        <f>IF(N217="nulová",J217,0)</f>
        <v>0</v>
      </c>
      <c r="BJ217" s="21" t="s">
        <v>79</v>
      </c>
      <c r="BK217" s="188">
        <f>ROUND(I217*H217,2)</f>
        <v>0</v>
      </c>
      <c r="BL217" s="21" t="s">
        <v>111</v>
      </c>
      <c r="BM217" s="187" t="s">
        <v>3407</v>
      </c>
    </row>
    <row r="218" s="2" customFormat="1" ht="16.5" customHeight="1">
      <c r="A218" s="40"/>
      <c r="B218" s="175"/>
      <c r="C218" s="176" t="s">
        <v>2117</v>
      </c>
      <c r="D218" s="176" t="s">
        <v>176</v>
      </c>
      <c r="E218" s="177" t="s">
        <v>2714</v>
      </c>
      <c r="F218" s="178" t="s">
        <v>2766</v>
      </c>
      <c r="G218" s="179" t="s">
        <v>2857</v>
      </c>
      <c r="H218" s="180">
        <v>5</v>
      </c>
      <c r="I218" s="181"/>
      <c r="J218" s="182">
        <f>ROUND(I218*H218,2)</f>
        <v>0</v>
      </c>
      <c r="K218" s="178" t="s">
        <v>3</v>
      </c>
      <c r="L218" s="41"/>
      <c r="M218" s="183" t="s">
        <v>3</v>
      </c>
      <c r="N218" s="184" t="s">
        <v>43</v>
      </c>
      <c r="O218" s="74"/>
      <c r="P218" s="185">
        <f>O218*H218</f>
        <v>0</v>
      </c>
      <c r="Q218" s="185">
        <v>0</v>
      </c>
      <c r="R218" s="185">
        <f>Q218*H218</f>
        <v>0</v>
      </c>
      <c r="S218" s="185">
        <v>0</v>
      </c>
      <c r="T218" s="18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187" t="s">
        <v>111</v>
      </c>
      <c r="AT218" s="187" t="s">
        <v>176</v>
      </c>
      <c r="AU218" s="187" t="s">
        <v>81</v>
      </c>
      <c r="AY218" s="21" t="s">
        <v>174</v>
      </c>
      <c r="BE218" s="188">
        <f>IF(N218="základní",J218,0)</f>
        <v>0</v>
      </c>
      <c r="BF218" s="188">
        <f>IF(N218="snížená",J218,0)</f>
        <v>0</v>
      </c>
      <c r="BG218" s="188">
        <f>IF(N218="zákl. přenesená",J218,0)</f>
        <v>0</v>
      </c>
      <c r="BH218" s="188">
        <f>IF(N218="sníž. přenesená",J218,0)</f>
        <v>0</v>
      </c>
      <c r="BI218" s="188">
        <f>IF(N218="nulová",J218,0)</f>
        <v>0</v>
      </c>
      <c r="BJ218" s="21" t="s">
        <v>79</v>
      </c>
      <c r="BK218" s="188">
        <f>ROUND(I218*H218,2)</f>
        <v>0</v>
      </c>
      <c r="BL218" s="21" t="s">
        <v>111</v>
      </c>
      <c r="BM218" s="187" t="s">
        <v>3408</v>
      </c>
    </row>
    <row r="219" s="2" customFormat="1" ht="16.5" customHeight="1">
      <c r="A219" s="40"/>
      <c r="B219" s="175"/>
      <c r="C219" s="176" t="s">
        <v>2122</v>
      </c>
      <c r="D219" s="176" t="s">
        <v>176</v>
      </c>
      <c r="E219" s="177" t="s">
        <v>2717</v>
      </c>
      <c r="F219" s="178" t="s">
        <v>2790</v>
      </c>
      <c r="G219" s="179" t="s">
        <v>2857</v>
      </c>
      <c r="H219" s="180">
        <v>1</v>
      </c>
      <c r="I219" s="181"/>
      <c r="J219" s="182">
        <f>ROUND(I219*H219,2)</f>
        <v>0</v>
      </c>
      <c r="K219" s="178" t="s">
        <v>3</v>
      </c>
      <c r="L219" s="41"/>
      <c r="M219" s="183" t="s">
        <v>3</v>
      </c>
      <c r="N219" s="184" t="s">
        <v>43</v>
      </c>
      <c r="O219" s="74"/>
      <c r="P219" s="185">
        <f>O219*H219</f>
        <v>0</v>
      </c>
      <c r="Q219" s="185">
        <v>0</v>
      </c>
      <c r="R219" s="185">
        <f>Q219*H219</f>
        <v>0</v>
      </c>
      <c r="S219" s="185">
        <v>0</v>
      </c>
      <c r="T219" s="18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187" t="s">
        <v>111</v>
      </c>
      <c r="AT219" s="187" t="s">
        <v>176</v>
      </c>
      <c r="AU219" s="187" t="s">
        <v>81</v>
      </c>
      <c r="AY219" s="21" t="s">
        <v>174</v>
      </c>
      <c r="BE219" s="188">
        <f>IF(N219="základní",J219,0)</f>
        <v>0</v>
      </c>
      <c r="BF219" s="188">
        <f>IF(N219="snížená",J219,0)</f>
        <v>0</v>
      </c>
      <c r="BG219" s="188">
        <f>IF(N219="zákl. přenesená",J219,0)</f>
        <v>0</v>
      </c>
      <c r="BH219" s="188">
        <f>IF(N219="sníž. přenesená",J219,0)</f>
        <v>0</v>
      </c>
      <c r="BI219" s="188">
        <f>IF(N219="nulová",J219,0)</f>
        <v>0</v>
      </c>
      <c r="BJ219" s="21" t="s">
        <v>79</v>
      </c>
      <c r="BK219" s="188">
        <f>ROUND(I219*H219,2)</f>
        <v>0</v>
      </c>
      <c r="BL219" s="21" t="s">
        <v>111</v>
      </c>
      <c r="BM219" s="187" t="s">
        <v>3409</v>
      </c>
    </row>
    <row r="220" s="2" customFormat="1" ht="16.5" customHeight="1">
      <c r="A220" s="40"/>
      <c r="B220" s="175"/>
      <c r="C220" s="176" t="s">
        <v>2126</v>
      </c>
      <c r="D220" s="176" t="s">
        <v>176</v>
      </c>
      <c r="E220" s="177" t="s">
        <v>2720</v>
      </c>
      <c r="F220" s="178" t="s">
        <v>2793</v>
      </c>
      <c r="G220" s="179" t="s">
        <v>3410</v>
      </c>
      <c r="H220" s="180">
        <v>1</v>
      </c>
      <c r="I220" s="181"/>
      <c r="J220" s="182">
        <f>ROUND(I220*H220,2)</f>
        <v>0</v>
      </c>
      <c r="K220" s="178" t="s">
        <v>3</v>
      </c>
      <c r="L220" s="41"/>
      <c r="M220" s="183" t="s">
        <v>3</v>
      </c>
      <c r="N220" s="184" t="s">
        <v>43</v>
      </c>
      <c r="O220" s="74"/>
      <c r="P220" s="185">
        <f>O220*H220</f>
        <v>0</v>
      </c>
      <c r="Q220" s="185">
        <v>0</v>
      </c>
      <c r="R220" s="185">
        <f>Q220*H220</f>
        <v>0</v>
      </c>
      <c r="S220" s="185">
        <v>0</v>
      </c>
      <c r="T220" s="18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187" t="s">
        <v>111</v>
      </c>
      <c r="AT220" s="187" t="s">
        <v>176</v>
      </c>
      <c r="AU220" s="187" t="s">
        <v>81</v>
      </c>
      <c r="AY220" s="21" t="s">
        <v>174</v>
      </c>
      <c r="BE220" s="188">
        <f>IF(N220="základní",J220,0)</f>
        <v>0</v>
      </c>
      <c r="BF220" s="188">
        <f>IF(N220="snížená",J220,0)</f>
        <v>0</v>
      </c>
      <c r="BG220" s="188">
        <f>IF(N220="zákl. přenesená",J220,0)</f>
        <v>0</v>
      </c>
      <c r="BH220" s="188">
        <f>IF(N220="sníž. přenesená",J220,0)</f>
        <v>0</v>
      </c>
      <c r="BI220" s="188">
        <f>IF(N220="nulová",J220,0)</f>
        <v>0</v>
      </c>
      <c r="BJ220" s="21" t="s">
        <v>79</v>
      </c>
      <c r="BK220" s="188">
        <f>ROUND(I220*H220,2)</f>
        <v>0</v>
      </c>
      <c r="BL220" s="21" t="s">
        <v>111</v>
      </c>
      <c r="BM220" s="187" t="s">
        <v>3411</v>
      </c>
    </row>
    <row r="221" s="2" customFormat="1" ht="16.5" customHeight="1">
      <c r="A221" s="40"/>
      <c r="B221" s="175"/>
      <c r="C221" s="176" t="s">
        <v>2130</v>
      </c>
      <c r="D221" s="176" t="s">
        <v>176</v>
      </c>
      <c r="E221" s="177" t="s">
        <v>2723</v>
      </c>
      <c r="F221" s="178" t="s">
        <v>2796</v>
      </c>
      <c r="G221" s="179" t="s">
        <v>2857</v>
      </c>
      <c r="H221" s="180">
        <v>1</v>
      </c>
      <c r="I221" s="181"/>
      <c r="J221" s="182">
        <f>ROUND(I221*H221,2)</f>
        <v>0</v>
      </c>
      <c r="K221" s="178" t="s">
        <v>3</v>
      </c>
      <c r="L221" s="41"/>
      <c r="M221" s="183" t="s">
        <v>3</v>
      </c>
      <c r="N221" s="184" t="s">
        <v>43</v>
      </c>
      <c r="O221" s="74"/>
      <c r="P221" s="185">
        <f>O221*H221</f>
        <v>0</v>
      </c>
      <c r="Q221" s="185">
        <v>0</v>
      </c>
      <c r="R221" s="185">
        <f>Q221*H221</f>
        <v>0</v>
      </c>
      <c r="S221" s="185">
        <v>0</v>
      </c>
      <c r="T221" s="18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187" t="s">
        <v>111</v>
      </c>
      <c r="AT221" s="187" t="s">
        <v>176</v>
      </c>
      <c r="AU221" s="187" t="s">
        <v>81</v>
      </c>
      <c r="AY221" s="21" t="s">
        <v>174</v>
      </c>
      <c r="BE221" s="188">
        <f>IF(N221="základní",J221,0)</f>
        <v>0</v>
      </c>
      <c r="BF221" s="188">
        <f>IF(N221="snížená",J221,0)</f>
        <v>0</v>
      </c>
      <c r="BG221" s="188">
        <f>IF(N221="zákl. přenesená",J221,0)</f>
        <v>0</v>
      </c>
      <c r="BH221" s="188">
        <f>IF(N221="sníž. přenesená",J221,0)</f>
        <v>0</v>
      </c>
      <c r="BI221" s="188">
        <f>IF(N221="nulová",J221,0)</f>
        <v>0</v>
      </c>
      <c r="BJ221" s="21" t="s">
        <v>79</v>
      </c>
      <c r="BK221" s="188">
        <f>ROUND(I221*H221,2)</f>
        <v>0</v>
      </c>
      <c r="BL221" s="21" t="s">
        <v>111</v>
      </c>
      <c r="BM221" s="187" t="s">
        <v>3412</v>
      </c>
    </row>
    <row r="222" s="2" customFormat="1" ht="16.5" customHeight="1">
      <c r="A222" s="40"/>
      <c r="B222" s="175"/>
      <c r="C222" s="176" t="s">
        <v>2134</v>
      </c>
      <c r="D222" s="176" t="s">
        <v>176</v>
      </c>
      <c r="E222" s="177" t="s">
        <v>2726</v>
      </c>
      <c r="F222" s="178" t="s">
        <v>3413</v>
      </c>
      <c r="G222" s="179" t="s">
        <v>3410</v>
      </c>
      <c r="H222" s="180">
        <v>1</v>
      </c>
      <c r="I222" s="181"/>
      <c r="J222" s="182">
        <f>ROUND(I222*H222,2)</f>
        <v>0</v>
      </c>
      <c r="K222" s="178" t="s">
        <v>3</v>
      </c>
      <c r="L222" s="41"/>
      <c r="M222" s="183" t="s">
        <v>3</v>
      </c>
      <c r="N222" s="184" t="s">
        <v>43</v>
      </c>
      <c r="O222" s="74"/>
      <c r="P222" s="185">
        <f>O222*H222</f>
        <v>0</v>
      </c>
      <c r="Q222" s="185">
        <v>0</v>
      </c>
      <c r="R222" s="185">
        <f>Q222*H222</f>
        <v>0</v>
      </c>
      <c r="S222" s="185">
        <v>0</v>
      </c>
      <c r="T222" s="18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187" t="s">
        <v>111</v>
      </c>
      <c r="AT222" s="187" t="s">
        <v>176</v>
      </c>
      <c r="AU222" s="187" t="s">
        <v>81</v>
      </c>
      <c r="AY222" s="21" t="s">
        <v>174</v>
      </c>
      <c r="BE222" s="188">
        <f>IF(N222="základní",J222,0)</f>
        <v>0</v>
      </c>
      <c r="BF222" s="188">
        <f>IF(N222="snížená",J222,0)</f>
        <v>0</v>
      </c>
      <c r="BG222" s="188">
        <f>IF(N222="zákl. přenesená",J222,0)</f>
        <v>0</v>
      </c>
      <c r="BH222" s="188">
        <f>IF(N222="sníž. přenesená",J222,0)</f>
        <v>0</v>
      </c>
      <c r="BI222" s="188">
        <f>IF(N222="nulová",J222,0)</f>
        <v>0</v>
      </c>
      <c r="BJ222" s="21" t="s">
        <v>79</v>
      </c>
      <c r="BK222" s="188">
        <f>ROUND(I222*H222,2)</f>
        <v>0</v>
      </c>
      <c r="BL222" s="21" t="s">
        <v>111</v>
      </c>
      <c r="BM222" s="187" t="s">
        <v>3414</v>
      </c>
    </row>
    <row r="223" s="2" customFormat="1" ht="16.5" customHeight="1">
      <c r="A223" s="40"/>
      <c r="B223" s="175"/>
      <c r="C223" s="176" t="s">
        <v>2140</v>
      </c>
      <c r="D223" s="176" t="s">
        <v>176</v>
      </c>
      <c r="E223" s="177" t="s">
        <v>2738</v>
      </c>
      <c r="F223" s="178" t="s">
        <v>3415</v>
      </c>
      <c r="G223" s="179" t="s">
        <v>2857</v>
      </c>
      <c r="H223" s="180">
        <v>4</v>
      </c>
      <c r="I223" s="181"/>
      <c r="J223" s="182">
        <f>ROUND(I223*H223,2)</f>
        <v>0</v>
      </c>
      <c r="K223" s="178" t="s">
        <v>3</v>
      </c>
      <c r="L223" s="41"/>
      <c r="M223" s="183" t="s">
        <v>3</v>
      </c>
      <c r="N223" s="184" t="s">
        <v>43</v>
      </c>
      <c r="O223" s="74"/>
      <c r="P223" s="185">
        <f>O223*H223</f>
        <v>0</v>
      </c>
      <c r="Q223" s="185">
        <v>0</v>
      </c>
      <c r="R223" s="185">
        <f>Q223*H223</f>
        <v>0</v>
      </c>
      <c r="S223" s="185">
        <v>0</v>
      </c>
      <c r="T223" s="18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187" t="s">
        <v>111</v>
      </c>
      <c r="AT223" s="187" t="s">
        <v>176</v>
      </c>
      <c r="AU223" s="187" t="s">
        <v>81</v>
      </c>
      <c r="AY223" s="21" t="s">
        <v>174</v>
      </c>
      <c r="BE223" s="188">
        <f>IF(N223="základní",J223,0)</f>
        <v>0</v>
      </c>
      <c r="BF223" s="188">
        <f>IF(N223="snížená",J223,0)</f>
        <v>0</v>
      </c>
      <c r="BG223" s="188">
        <f>IF(N223="zákl. přenesená",J223,0)</f>
        <v>0</v>
      </c>
      <c r="BH223" s="188">
        <f>IF(N223="sníž. přenesená",J223,0)</f>
        <v>0</v>
      </c>
      <c r="BI223" s="188">
        <f>IF(N223="nulová",J223,0)</f>
        <v>0</v>
      </c>
      <c r="BJ223" s="21" t="s">
        <v>79</v>
      </c>
      <c r="BK223" s="188">
        <f>ROUND(I223*H223,2)</f>
        <v>0</v>
      </c>
      <c r="BL223" s="21" t="s">
        <v>111</v>
      </c>
      <c r="BM223" s="187" t="s">
        <v>3416</v>
      </c>
    </row>
    <row r="224" s="2" customFormat="1" ht="16.5" customHeight="1">
      <c r="A224" s="40"/>
      <c r="B224" s="175"/>
      <c r="C224" s="176" t="s">
        <v>2144</v>
      </c>
      <c r="D224" s="176" t="s">
        <v>176</v>
      </c>
      <c r="E224" s="177" t="s">
        <v>2741</v>
      </c>
      <c r="F224" s="178" t="s">
        <v>3417</v>
      </c>
      <c r="G224" s="179" t="s">
        <v>2857</v>
      </c>
      <c r="H224" s="180">
        <v>2</v>
      </c>
      <c r="I224" s="181"/>
      <c r="J224" s="182">
        <f>ROUND(I224*H224,2)</f>
        <v>0</v>
      </c>
      <c r="K224" s="178" t="s">
        <v>3</v>
      </c>
      <c r="L224" s="41"/>
      <c r="M224" s="183" t="s">
        <v>3</v>
      </c>
      <c r="N224" s="184" t="s">
        <v>43</v>
      </c>
      <c r="O224" s="74"/>
      <c r="P224" s="185">
        <f>O224*H224</f>
        <v>0</v>
      </c>
      <c r="Q224" s="185">
        <v>0</v>
      </c>
      <c r="R224" s="185">
        <f>Q224*H224</f>
        <v>0</v>
      </c>
      <c r="S224" s="185">
        <v>0</v>
      </c>
      <c r="T224" s="18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187" t="s">
        <v>111</v>
      </c>
      <c r="AT224" s="187" t="s">
        <v>176</v>
      </c>
      <c r="AU224" s="187" t="s">
        <v>81</v>
      </c>
      <c r="AY224" s="21" t="s">
        <v>174</v>
      </c>
      <c r="BE224" s="188">
        <f>IF(N224="základní",J224,0)</f>
        <v>0</v>
      </c>
      <c r="BF224" s="188">
        <f>IF(N224="snížená",J224,0)</f>
        <v>0</v>
      </c>
      <c r="BG224" s="188">
        <f>IF(N224="zákl. přenesená",J224,0)</f>
        <v>0</v>
      </c>
      <c r="BH224" s="188">
        <f>IF(N224="sníž. přenesená",J224,0)</f>
        <v>0</v>
      </c>
      <c r="BI224" s="188">
        <f>IF(N224="nulová",J224,0)</f>
        <v>0</v>
      </c>
      <c r="BJ224" s="21" t="s">
        <v>79</v>
      </c>
      <c r="BK224" s="188">
        <f>ROUND(I224*H224,2)</f>
        <v>0</v>
      </c>
      <c r="BL224" s="21" t="s">
        <v>111</v>
      </c>
      <c r="BM224" s="187" t="s">
        <v>3418</v>
      </c>
    </row>
    <row r="225" s="2" customFormat="1" ht="16.5" customHeight="1">
      <c r="A225" s="40"/>
      <c r="B225" s="175"/>
      <c r="C225" s="176" t="s">
        <v>2150</v>
      </c>
      <c r="D225" s="176" t="s">
        <v>176</v>
      </c>
      <c r="E225" s="177" t="s">
        <v>2744</v>
      </c>
      <c r="F225" s="178" t="s">
        <v>2775</v>
      </c>
      <c r="G225" s="179" t="s">
        <v>2857</v>
      </c>
      <c r="H225" s="180">
        <v>1</v>
      </c>
      <c r="I225" s="181"/>
      <c r="J225" s="182">
        <f>ROUND(I225*H225,2)</f>
        <v>0</v>
      </c>
      <c r="K225" s="178" t="s">
        <v>3</v>
      </c>
      <c r="L225" s="41"/>
      <c r="M225" s="183" t="s">
        <v>3</v>
      </c>
      <c r="N225" s="184" t="s">
        <v>43</v>
      </c>
      <c r="O225" s="74"/>
      <c r="P225" s="185">
        <f>O225*H225</f>
        <v>0</v>
      </c>
      <c r="Q225" s="185">
        <v>0</v>
      </c>
      <c r="R225" s="185">
        <f>Q225*H225</f>
        <v>0</v>
      </c>
      <c r="S225" s="185">
        <v>0</v>
      </c>
      <c r="T225" s="18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187" t="s">
        <v>111</v>
      </c>
      <c r="AT225" s="187" t="s">
        <v>176</v>
      </c>
      <c r="AU225" s="187" t="s">
        <v>81</v>
      </c>
      <c r="AY225" s="21" t="s">
        <v>174</v>
      </c>
      <c r="BE225" s="188">
        <f>IF(N225="základní",J225,0)</f>
        <v>0</v>
      </c>
      <c r="BF225" s="188">
        <f>IF(N225="snížená",J225,0)</f>
        <v>0</v>
      </c>
      <c r="BG225" s="188">
        <f>IF(N225="zákl. přenesená",J225,0)</f>
        <v>0</v>
      </c>
      <c r="BH225" s="188">
        <f>IF(N225="sníž. přenesená",J225,0)</f>
        <v>0</v>
      </c>
      <c r="BI225" s="188">
        <f>IF(N225="nulová",J225,0)</f>
        <v>0</v>
      </c>
      <c r="BJ225" s="21" t="s">
        <v>79</v>
      </c>
      <c r="BK225" s="188">
        <f>ROUND(I225*H225,2)</f>
        <v>0</v>
      </c>
      <c r="BL225" s="21" t="s">
        <v>111</v>
      </c>
      <c r="BM225" s="187" t="s">
        <v>3419</v>
      </c>
    </row>
    <row r="226" s="2" customFormat="1" ht="16.5" customHeight="1">
      <c r="A226" s="40"/>
      <c r="B226" s="175"/>
      <c r="C226" s="176" t="s">
        <v>2154</v>
      </c>
      <c r="D226" s="176" t="s">
        <v>176</v>
      </c>
      <c r="E226" s="177" t="s">
        <v>2747</v>
      </c>
      <c r="F226" s="178" t="s">
        <v>2781</v>
      </c>
      <c r="G226" s="179" t="s">
        <v>2857</v>
      </c>
      <c r="H226" s="180">
        <v>2</v>
      </c>
      <c r="I226" s="181"/>
      <c r="J226" s="182">
        <f>ROUND(I226*H226,2)</f>
        <v>0</v>
      </c>
      <c r="K226" s="178" t="s">
        <v>3</v>
      </c>
      <c r="L226" s="41"/>
      <c r="M226" s="183" t="s">
        <v>3</v>
      </c>
      <c r="N226" s="184" t="s">
        <v>43</v>
      </c>
      <c r="O226" s="74"/>
      <c r="P226" s="185">
        <f>O226*H226</f>
        <v>0</v>
      </c>
      <c r="Q226" s="185">
        <v>0</v>
      </c>
      <c r="R226" s="185">
        <f>Q226*H226</f>
        <v>0</v>
      </c>
      <c r="S226" s="185">
        <v>0</v>
      </c>
      <c r="T226" s="18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187" t="s">
        <v>111</v>
      </c>
      <c r="AT226" s="187" t="s">
        <v>176</v>
      </c>
      <c r="AU226" s="187" t="s">
        <v>81</v>
      </c>
      <c r="AY226" s="21" t="s">
        <v>174</v>
      </c>
      <c r="BE226" s="188">
        <f>IF(N226="základní",J226,0)</f>
        <v>0</v>
      </c>
      <c r="BF226" s="188">
        <f>IF(N226="snížená",J226,0)</f>
        <v>0</v>
      </c>
      <c r="BG226" s="188">
        <f>IF(N226="zákl. přenesená",J226,0)</f>
        <v>0</v>
      </c>
      <c r="BH226" s="188">
        <f>IF(N226="sníž. přenesená",J226,0)</f>
        <v>0</v>
      </c>
      <c r="BI226" s="188">
        <f>IF(N226="nulová",J226,0)</f>
        <v>0</v>
      </c>
      <c r="BJ226" s="21" t="s">
        <v>79</v>
      </c>
      <c r="BK226" s="188">
        <f>ROUND(I226*H226,2)</f>
        <v>0</v>
      </c>
      <c r="BL226" s="21" t="s">
        <v>111</v>
      </c>
      <c r="BM226" s="187" t="s">
        <v>3420</v>
      </c>
    </row>
    <row r="227" s="2" customFormat="1" ht="16.5" customHeight="1">
      <c r="A227" s="40"/>
      <c r="B227" s="175"/>
      <c r="C227" s="176" t="s">
        <v>2158</v>
      </c>
      <c r="D227" s="176" t="s">
        <v>176</v>
      </c>
      <c r="E227" s="177" t="s">
        <v>2750</v>
      </c>
      <c r="F227" s="178" t="s">
        <v>2784</v>
      </c>
      <c r="G227" s="179" t="s">
        <v>2857</v>
      </c>
      <c r="H227" s="180">
        <v>2</v>
      </c>
      <c r="I227" s="181"/>
      <c r="J227" s="182">
        <f>ROUND(I227*H227,2)</f>
        <v>0</v>
      </c>
      <c r="K227" s="178" t="s">
        <v>3</v>
      </c>
      <c r="L227" s="41"/>
      <c r="M227" s="183" t="s">
        <v>3</v>
      </c>
      <c r="N227" s="184" t="s">
        <v>43</v>
      </c>
      <c r="O227" s="74"/>
      <c r="P227" s="185">
        <f>O227*H227</f>
        <v>0</v>
      </c>
      <c r="Q227" s="185">
        <v>0</v>
      </c>
      <c r="R227" s="185">
        <f>Q227*H227</f>
        <v>0</v>
      </c>
      <c r="S227" s="185">
        <v>0</v>
      </c>
      <c r="T227" s="18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187" t="s">
        <v>111</v>
      </c>
      <c r="AT227" s="187" t="s">
        <v>176</v>
      </c>
      <c r="AU227" s="187" t="s">
        <v>81</v>
      </c>
      <c r="AY227" s="21" t="s">
        <v>174</v>
      </c>
      <c r="BE227" s="188">
        <f>IF(N227="základní",J227,0)</f>
        <v>0</v>
      </c>
      <c r="BF227" s="188">
        <f>IF(N227="snížená",J227,0)</f>
        <v>0</v>
      </c>
      <c r="BG227" s="188">
        <f>IF(N227="zákl. přenesená",J227,0)</f>
        <v>0</v>
      </c>
      <c r="BH227" s="188">
        <f>IF(N227="sníž. přenesená",J227,0)</f>
        <v>0</v>
      </c>
      <c r="BI227" s="188">
        <f>IF(N227="nulová",J227,0)</f>
        <v>0</v>
      </c>
      <c r="BJ227" s="21" t="s">
        <v>79</v>
      </c>
      <c r="BK227" s="188">
        <f>ROUND(I227*H227,2)</f>
        <v>0</v>
      </c>
      <c r="BL227" s="21" t="s">
        <v>111</v>
      </c>
      <c r="BM227" s="187" t="s">
        <v>3421</v>
      </c>
    </row>
    <row r="228" s="12" customFormat="1" ht="22.8" customHeight="1">
      <c r="A228" s="12"/>
      <c r="B228" s="162"/>
      <c r="C228" s="12"/>
      <c r="D228" s="163" t="s">
        <v>71</v>
      </c>
      <c r="E228" s="173" t="s">
        <v>3422</v>
      </c>
      <c r="F228" s="173" t="s">
        <v>3423</v>
      </c>
      <c r="G228" s="12"/>
      <c r="H228" s="12"/>
      <c r="I228" s="165"/>
      <c r="J228" s="174">
        <f>BK228</f>
        <v>0</v>
      </c>
      <c r="K228" s="12"/>
      <c r="L228" s="162"/>
      <c r="M228" s="167"/>
      <c r="N228" s="168"/>
      <c r="O228" s="168"/>
      <c r="P228" s="169">
        <f>SUM(P229:P233)</f>
        <v>0</v>
      </c>
      <c r="Q228" s="168"/>
      <c r="R228" s="169">
        <f>SUM(R229:R233)</f>
        <v>0</v>
      </c>
      <c r="S228" s="168"/>
      <c r="T228" s="170">
        <f>SUM(T229:T233)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163" t="s">
        <v>89</v>
      </c>
      <c r="AT228" s="171" t="s">
        <v>71</v>
      </c>
      <c r="AU228" s="171" t="s">
        <v>79</v>
      </c>
      <c r="AY228" s="163" t="s">
        <v>174</v>
      </c>
      <c r="BK228" s="172">
        <f>SUM(BK229:BK233)</f>
        <v>0</v>
      </c>
    </row>
    <row r="229" s="2" customFormat="1" ht="16.5" customHeight="1">
      <c r="A229" s="40"/>
      <c r="B229" s="175"/>
      <c r="C229" s="176" t="s">
        <v>2162</v>
      </c>
      <c r="D229" s="176" t="s">
        <v>176</v>
      </c>
      <c r="E229" s="177" t="s">
        <v>3424</v>
      </c>
      <c r="F229" s="178" t="s">
        <v>3425</v>
      </c>
      <c r="G229" s="179" t="s">
        <v>2857</v>
      </c>
      <c r="H229" s="180">
        <v>1</v>
      </c>
      <c r="I229" s="181"/>
      <c r="J229" s="182">
        <f>ROUND(I229*H229,2)</f>
        <v>0</v>
      </c>
      <c r="K229" s="178" t="s">
        <v>3</v>
      </c>
      <c r="L229" s="41"/>
      <c r="M229" s="183" t="s">
        <v>3</v>
      </c>
      <c r="N229" s="184" t="s">
        <v>43</v>
      </c>
      <c r="O229" s="74"/>
      <c r="P229" s="185">
        <f>O229*H229</f>
        <v>0</v>
      </c>
      <c r="Q229" s="185">
        <v>0</v>
      </c>
      <c r="R229" s="185">
        <f>Q229*H229</f>
        <v>0</v>
      </c>
      <c r="S229" s="185">
        <v>0</v>
      </c>
      <c r="T229" s="18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187" t="s">
        <v>111</v>
      </c>
      <c r="AT229" s="187" t="s">
        <v>176</v>
      </c>
      <c r="AU229" s="187" t="s">
        <v>81</v>
      </c>
      <c r="AY229" s="21" t="s">
        <v>174</v>
      </c>
      <c r="BE229" s="188">
        <f>IF(N229="základní",J229,0)</f>
        <v>0</v>
      </c>
      <c r="BF229" s="188">
        <f>IF(N229="snížená",J229,0)</f>
        <v>0</v>
      </c>
      <c r="BG229" s="188">
        <f>IF(N229="zákl. přenesená",J229,0)</f>
        <v>0</v>
      </c>
      <c r="BH229" s="188">
        <f>IF(N229="sníž. přenesená",J229,0)</f>
        <v>0</v>
      </c>
      <c r="BI229" s="188">
        <f>IF(N229="nulová",J229,0)</f>
        <v>0</v>
      </c>
      <c r="BJ229" s="21" t="s">
        <v>79</v>
      </c>
      <c r="BK229" s="188">
        <f>ROUND(I229*H229,2)</f>
        <v>0</v>
      </c>
      <c r="BL229" s="21" t="s">
        <v>111</v>
      </c>
      <c r="BM229" s="187" t="s">
        <v>3426</v>
      </c>
    </row>
    <row r="230" s="2" customFormat="1" ht="16.5" customHeight="1">
      <c r="A230" s="40"/>
      <c r="B230" s="175"/>
      <c r="C230" s="176" t="s">
        <v>2166</v>
      </c>
      <c r="D230" s="176" t="s">
        <v>176</v>
      </c>
      <c r="E230" s="177" t="s">
        <v>3427</v>
      </c>
      <c r="F230" s="178" t="s">
        <v>3428</v>
      </c>
      <c r="G230" s="179" t="s">
        <v>2857</v>
      </c>
      <c r="H230" s="180">
        <v>2</v>
      </c>
      <c r="I230" s="181"/>
      <c r="J230" s="182">
        <f>ROUND(I230*H230,2)</f>
        <v>0</v>
      </c>
      <c r="K230" s="178" t="s">
        <v>3</v>
      </c>
      <c r="L230" s="41"/>
      <c r="M230" s="183" t="s">
        <v>3</v>
      </c>
      <c r="N230" s="184" t="s">
        <v>43</v>
      </c>
      <c r="O230" s="74"/>
      <c r="P230" s="185">
        <f>O230*H230</f>
        <v>0</v>
      </c>
      <c r="Q230" s="185">
        <v>0</v>
      </c>
      <c r="R230" s="185">
        <f>Q230*H230</f>
        <v>0</v>
      </c>
      <c r="S230" s="185">
        <v>0</v>
      </c>
      <c r="T230" s="18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187" t="s">
        <v>111</v>
      </c>
      <c r="AT230" s="187" t="s">
        <v>176</v>
      </c>
      <c r="AU230" s="187" t="s">
        <v>81</v>
      </c>
      <c r="AY230" s="21" t="s">
        <v>174</v>
      </c>
      <c r="BE230" s="188">
        <f>IF(N230="základní",J230,0)</f>
        <v>0</v>
      </c>
      <c r="BF230" s="188">
        <f>IF(N230="snížená",J230,0)</f>
        <v>0</v>
      </c>
      <c r="BG230" s="188">
        <f>IF(N230="zákl. přenesená",J230,0)</f>
        <v>0</v>
      </c>
      <c r="BH230" s="188">
        <f>IF(N230="sníž. přenesená",J230,0)</f>
        <v>0</v>
      </c>
      <c r="BI230" s="188">
        <f>IF(N230="nulová",J230,0)</f>
        <v>0</v>
      </c>
      <c r="BJ230" s="21" t="s">
        <v>79</v>
      </c>
      <c r="BK230" s="188">
        <f>ROUND(I230*H230,2)</f>
        <v>0</v>
      </c>
      <c r="BL230" s="21" t="s">
        <v>111</v>
      </c>
      <c r="BM230" s="187" t="s">
        <v>3429</v>
      </c>
    </row>
    <row r="231" s="2" customFormat="1" ht="16.5" customHeight="1">
      <c r="A231" s="40"/>
      <c r="B231" s="175"/>
      <c r="C231" s="176" t="s">
        <v>2173</v>
      </c>
      <c r="D231" s="176" t="s">
        <v>176</v>
      </c>
      <c r="E231" s="177" t="s">
        <v>3430</v>
      </c>
      <c r="F231" s="178" t="s">
        <v>3431</v>
      </c>
      <c r="G231" s="179" t="s">
        <v>2857</v>
      </c>
      <c r="H231" s="180">
        <v>4</v>
      </c>
      <c r="I231" s="181"/>
      <c r="J231" s="182">
        <f>ROUND(I231*H231,2)</f>
        <v>0</v>
      </c>
      <c r="K231" s="178" t="s">
        <v>3</v>
      </c>
      <c r="L231" s="41"/>
      <c r="M231" s="183" t="s">
        <v>3</v>
      </c>
      <c r="N231" s="184" t="s">
        <v>43</v>
      </c>
      <c r="O231" s="74"/>
      <c r="P231" s="185">
        <f>O231*H231</f>
        <v>0</v>
      </c>
      <c r="Q231" s="185">
        <v>0</v>
      </c>
      <c r="R231" s="185">
        <f>Q231*H231</f>
        <v>0</v>
      </c>
      <c r="S231" s="185">
        <v>0</v>
      </c>
      <c r="T231" s="18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187" t="s">
        <v>111</v>
      </c>
      <c r="AT231" s="187" t="s">
        <v>176</v>
      </c>
      <c r="AU231" s="187" t="s">
        <v>81</v>
      </c>
      <c r="AY231" s="21" t="s">
        <v>174</v>
      </c>
      <c r="BE231" s="188">
        <f>IF(N231="základní",J231,0)</f>
        <v>0</v>
      </c>
      <c r="BF231" s="188">
        <f>IF(N231="snížená",J231,0)</f>
        <v>0</v>
      </c>
      <c r="BG231" s="188">
        <f>IF(N231="zákl. přenesená",J231,0)</f>
        <v>0</v>
      </c>
      <c r="BH231" s="188">
        <f>IF(N231="sníž. přenesená",J231,0)</f>
        <v>0</v>
      </c>
      <c r="BI231" s="188">
        <f>IF(N231="nulová",J231,0)</f>
        <v>0</v>
      </c>
      <c r="BJ231" s="21" t="s">
        <v>79</v>
      </c>
      <c r="BK231" s="188">
        <f>ROUND(I231*H231,2)</f>
        <v>0</v>
      </c>
      <c r="BL231" s="21" t="s">
        <v>111</v>
      </c>
      <c r="BM231" s="187" t="s">
        <v>3432</v>
      </c>
    </row>
    <row r="232" s="2" customFormat="1" ht="16.5" customHeight="1">
      <c r="A232" s="40"/>
      <c r="B232" s="175"/>
      <c r="C232" s="176" t="s">
        <v>2179</v>
      </c>
      <c r="D232" s="176" t="s">
        <v>176</v>
      </c>
      <c r="E232" s="177" t="s">
        <v>3433</v>
      </c>
      <c r="F232" s="178" t="s">
        <v>3434</v>
      </c>
      <c r="G232" s="179" t="s">
        <v>2857</v>
      </c>
      <c r="H232" s="180">
        <v>2</v>
      </c>
      <c r="I232" s="181"/>
      <c r="J232" s="182">
        <f>ROUND(I232*H232,2)</f>
        <v>0</v>
      </c>
      <c r="K232" s="178" t="s">
        <v>3</v>
      </c>
      <c r="L232" s="41"/>
      <c r="M232" s="183" t="s">
        <v>3</v>
      </c>
      <c r="N232" s="184" t="s">
        <v>43</v>
      </c>
      <c r="O232" s="74"/>
      <c r="P232" s="185">
        <f>O232*H232</f>
        <v>0</v>
      </c>
      <c r="Q232" s="185">
        <v>0</v>
      </c>
      <c r="R232" s="185">
        <f>Q232*H232</f>
        <v>0</v>
      </c>
      <c r="S232" s="185">
        <v>0</v>
      </c>
      <c r="T232" s="18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187" t="s">
        <v>111</v>
      </c>
      <c r="AT232" s="187" t="s">
        <v>176</v>
      </c>
      <c r="AU232" s="187" t="s">
        <v>81</v>
      </c>
      <c r="AY232" s="21" t="s">
        <v>174</v>
      </c>
      <c r="BE232" s="188">
        <f>IF(N232="základní",J232,0)</f>
        <v>0</v>
      </c>
      <c r="BF232" s="188">
        <f>IF(N232="snížená",J232,0)</f>
        <v>0</v>
      </c>
      <c r="BG232" s="188">
        <f>IF(N232="zákl. přenesená",J232,0)</f>
        <v>0</v>
      </c>
      <c r="BH232" s="188">
        <f>IF(N232="sníž. přenesená",J232,0)</f>
        <v>0</v>
      </c>
      <c r="BI232" s="188">
        <f>IF(N232="nulová",J232,0)</f>
        <v>0</v>
      </c>
      <c r="BJ232" s="21" t="s">
        <v>79</v>
      </c>
      <c r="BK232" s="188">
        <f>ROUND(I232*H232,2)</f>
        <v>0</v>
      </c>
      <c r="BL232" s="21" t="s">
        <v>111</v>
      </c>
      <c r="BM232" s="187" t="s">
        <v>3435</v>
      </c>
    </row>
    <row r="233" s="2" customFormat="1" ht="16.5" customHeight="1">
      <c r="A233" s="40"/>
      <c r="B233" s="175"/>
      <c r="C233" s="176" t="s">
        <v>2183</v>
      </c>
      <c r="D233" s="176" t="s">
        <v>176</v>
      </c>
      <c r="E233" s="177" t="s">
        <v>3436</v>
      </c>
      <c r="F233" s="178" t="s">
        <v>2793</v>
      </c>
      <c r="G233" s="179" t="s">
        <v>2857</v>
      </c>
      <c r="H233" s="180">
        <v>1</v>
      </c>
      <c r="I233" s="181"/>
      <c r="J233" s="182">
        <f>ROUND(I233*H233,2)</f>
        <v>0</v>
      </c>
      <c r="K233" s="178" t="s">
        <v>3</v>
      </c>
      <c r="L233" s="41"/>
      <c r="M233" s="183" t="s">
        <v>3</v>
      </c>
      <c r="N233" s="184" t="s">
        <v>43</v>
      </c>
      <c r="O233" s="74"/>
      <c r="P233" s="185">
        <f>O233*H233</f>
        <v>0</v>
      </c>
      <c r="Q233" s="185">
        <v>0</v>
      </c>
      <c r="R233" s="185">
        <f>Q233*H233</f>
        <v>0</v>
      </c>
      <c r="S233" s="185">
        <v>0</v>
      </c>
      <c r="T233" s="18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187" t="s">
        <v>111</v>
      </c>
      <c r="AT233" s="187" t="s">
        <v>176</v>
      </c>
      <c r="AU233" s="187" t="s">
        <v>81</v>
      </c>
      <c r="AY233" s="21" t="s">
        <v>174</v>
      </c>
      <c r="BE233" s="188">
        <f>IF(N233="základní",J233,0)</f>
        <v>0</v>
      </c>
      <c r="BF233" s="188">
        <f>IF(N233="snížená",J233,0)</f>
        <v>0</v>
      </c>
      <c r="BG233" s="188">
        <f>IF(N233="zákl. přenesená",J233,0)</f>
        <v>0</v>
      </c>
      <c r="BH233" s="188">
        <f>IF(N233="sníž. přenesená",J233,0)</f>
        <v>0</v>
      </c>
      <c r="BI233" s="188">
        <f>IF(N233="nulová",J233,0)</f>
        <v>0</v>
      </c>
      <c r="BJ233" s="21" t="s">
        <v>79</v>
      </c>
      <c r="BK233" s="188">
        <f>ROUND(I233*H233,2)</f>
        <v>0</v>
      </c>
      <c r="BL233" s="21" t="s">
        <v>111</v>
      </c>
      <c r="BM233" s="187" t="s">
        <v>3437</v>
      </c>
    </row>
    <row r="234" s="12" customFormat="1" ht="22.8" customHeight="1">
      <c r="A234" s="12"/>
      <c r="B234" s="162"/>
      <c r="C234" s="12"/>
      <c r="D234" s="163" t="s">
        <v>71</v>
      </c>
      <c r="E234" s="173" t="s">
        <v>3438</v>
      </c>
      <c r="F234" s="173" t="s">
        <v>3439</v>
      </c>
      <c r="G234" s="12"/>
      <c r="H234" s="12"/>
      <c r="I234" s="165"/>
      <c r="J234" s="174">
        <f>BK234</f>
        <v>0</v>
      </c>
      <c r="K234" s="12"/>
      <c r="L234" s="162"/>
      <c r="M234" s="167"/>
      <c r="N234" s="168"/>
      <c r="O234" s="168"/>
      <c r="P234" s="169">
        <f>P235+SUM(P236:P238)</f>
        <v>0</v>
      </c>
      <c r="Q234" s="168"/>
      <c r="R234" s="169">
        <f>R235+SUM(R236:R238)</f>
        <v>0</v>
      </c>
      <c r="S234" s="168"/>
      <c r="T234" s="170">
        <f>T235+SUM(T236:T238)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163" t="s">
        <v>89</v>
      </c>
      <c r="AT234" s="171" t="s">
        <v>71</v>
      </c>
      <c r="AU234" s="171" t="s">
        <v>79</v>
      </c>
      <c r="AY234" s="163" t="s">
        <v>174</v>
      </c>
      <c r="BK234" s="172">
        <f>BK235+SUM(BK236:BK238)</f>
        <v>0</v>
      </c>
    </row>
    <row r="235" s="2" customFormat="1" ht="16.5" customHeight="1">
      <c r="A235" s="40"/>
      <c r="B235" s="175"/>
      <c r="C235" s="176" t="s">
        <v>2187</v>
      </c>
      <c r="D235" s="176" t="s">
        <v>176</v>
      </c>
      <c r="E235" s="177" t="s">
        <v>3440</v>
      </c>
      <c r="F235" s="178" t="s">
        <v>3441</v>
      </c>
      <c r="G235" s="179" t="s">
        <v>2857</v>
      </c>
      <c r="H235" s="180">
        <v>1</v>
      </c>
      <c r="I235" s="181"/>
      <c r="J235" s="182">
        <f>ROUND(I235*H235,2)</f>
        <v>0</v>
      </c>
      <c r="K235" s="178" t="s">
        <v>3</v>
      </c>
      <c r="L235" s="41"/>
      <c r="M235" s="183" t="s">
        <v>3</v>
      </c>
      <c r="N235" s="184" t="s">
        <v>43</v>
      </c>
      <c r="O235" s="74"/>
      <c r="P235" s="185">
        <f>O235*H235</f>
        <v>0</v>
      </c>
      <c r="Q235" s="185">
        <v>0</v>
      </c>
      <c r="R235" s="185">
        <f>Q235*H235</f>
        <v>0</v>
      </c>
      <c r="S235" s="185">
        <v>0</v>
      </c>
      <c r="T235" s="18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187" t="s">
        <v>111</v>
      </c>
      <c r="AT235" s="187" t="s">
        <v>176</v>
      </c>
      <c r="AU235" s="187" t="s">
        <v>81</v>
      </c>
      <c r="AY235" s="21" t="s">
        <v>174</v>
      </c>
      <c r="BE235" s="188">
        <f>IF(N235="základní",J235,0)</f>
        <v>0</v>
      </c>
      <c r="BF235" s="188">
        <f>IF(N235="snížená",J235,0)</f>
        <v>0</v>
      </c>
      <c r="BG235" s="188">
        <f>IF(N235="zákl. přenesená",J235,0)</f>
        <v>0</v>
      </c>
      <c r="BH235" s="188">
        <f>IF(N235="sníž. přenesená",J235,0)</f>
        <v>0</v>
      </c>
      <c r="BI235" s="188">
        <f>IF(N235="nulová",J235,0)</f>
        <v>0</v>
      </c>
      <c r="BJ235" s="21" t="s">
        <v>79</v>
      </c>
      <c r="BK235" s="188">
        <f>ROUND(I235*H235,2)</f>
        <v>0</v>
      </c>
      <c r="BL235" s="21" t="s">
        <v>111</v>
      </c>
      <c r="BM235" s="187" t="s">
        <v>3442</v>
      </c>
    </row>
    <row r="236" s="2" customFormat="1" ht="16.5" customHeight="1">
      <c r="A236" s="40"/>
      <c r="B236" s="175"/>
      <c r="C236" s="176" t="s">
        <v>2191</v>
      </c>
      <c r="D236" s="176" t="s">
        <v>176</v>
      </c>
      <c r="E236" s="177" t="s">
        <v>2732</v>
      </c>
      <c r="F236" s="178" t="s">
        <v>2790</v>
      </c>
      <c r="G236" s="179" t="s">
        <v>2857</v>
      </c>
      <c r="H236" s="180">
        <v>1</v>
      </c>
      <c r="I236" s="181"/>
      <c r="J236" s="182">
        <f>ROUND(I236*H236,2)</f>
        <v>0</v>
      </c>
      <c r="K236" s="178" t="s">
        <v>3</v>
      </c>
      <c r="L236" s="41"/>
      <c r="M236" s="183" t="s">
        <v>3</v>
      </c>
      <c r="N236" s="184" t="s">
        <v>43</v>
      </c>
      <c r="O236" s="74"/>
      <c r="P236" s="185">
        <f>O236*H236</f>
        <v>0</v>
      </c>
      <c r="Q236" s="185">
        <v>0</v>
      </c>
      <c r="R236" s="185">
        <f>Q236*H236</f>
        <v>0</v>
      </c>
      <c r="S236" s="185">
        <v>0</v>
      </c>
      <c r="T236" s="18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187" t="s">
        <v>111</v>
      </c>
      <c r="AT236" s="187" t="s">
        <v>176</v>
      </c>
      <c r="AU236" s="187" t="s">
        <v>81</v>
      </c>
      <c r="AY236" s="21" t="s">
        <v>174</v>
      </c>
      <c r="BE236" s="188">
        <f>IF(N236="základní",J236,0)</f>
        <v>0</v>
      </c>
      <c r="BF236" s="188">
        <f>IF(N236="snížená",J236,0)</f>
        <v>0</v>
      </c>
      <c r="BG236" s="188">
        <f>IF(N236="zákl. přenesená",J236,0)</f>
        <v>0</v>
      </c>
      <c r="BH236" s="188">
        <f>IF(N236="sníž. přenesená",J236,0)</f>
        <v>0</v>
      </c>
      <c r="BI236" s="188">
        <f>IF(N236="nulová",J236,0)</f>
        <v>0</v>
      </c>
      <c r="BJ236" s="21" t="s">
        <v>79</v>
      </c>
      <c r="BK236" s="188">
        <f>ROUND(I236*H236,2)</f>
        <v>0</v>
      </c>
      <c r="BL236" s="21" t="s">
        <v>111</v>
      </c>
      <c r="BM236" s="187" t="s">
        <v>3443</v>
      </c>
    </row>
    <row r="237" s="2" customFormat="1" ht="16.5" customHeight="1">
      <c r="A237" s="40"/>
      <c r="B237" s="175"/>
      <c r="C237" s="176" t="s">
        <v>2195</v>
      </c>
      <c r="D237" s="176" t="s">
        <v>176</v>
      </c>
      <c r="E237" s="177" t="s">
        <v>2735</v>
      </c>
      <c r="F237" s="178" t="s">
        <v>2793</v>
      </c>
      <c r="G237" s="179" t="s">
        <v>2857</v>
      </c>
      <c r="H237" s="180">
        <v>1</v>
      </c>
      <c r="I237" s="181"/>
      <c r="J237" s="182">
        <f>ROUND(I237*H237,2)</f>
        <v>0</v>
      </c>
      <c r="K237" s="178" t="s">
        <v>3</v>
      </c>
      <c r="L237" s="41"/>
      <c r="M237" s="183" t="s">
        <v>3</v>
      </c>
      <c r="N237" s="184" t="s">
        <v>43</v>
      </c>
      <c r="O237" s="74"/>
      <c r="P237" s="185">
        <f>O237*H237</f>
        <v>0</v>
      </c>
      <c r="Q237" s="185">
        <v>0</v>
      </c>
      <c r="R237" s="185">
        <f>Q237*H237</f>
        <v>0</v>
      </c>
      <c r="S237" s="185">
        <v>0</v>
      </c>
      <c r="T237" s="18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187" t="s">
        <v>111</v>
      </c>
      <c r="AT237" s="187" t="s">
        <v>176</v>
      </c>
      <c r="AU237" s="187" t="s">
        <v>81</v>
      </c>
      <c r="AY237" s="21" t="s">
        <v>174</v>
      </c>
      <c r="BE237" s="188">
        <f>IF(N237="základní",J237,0)</f>
        <v>0</v>
      </c>
      <c r="BF237" s="188">
        <f>IF(N237="snížená",J237,0)</f>
        <v>0</v>
      </c>
      <c r="BG237" s="188">
        <f>IF(N237="zákl. přenesená",J237,0)</f>
        <v>0</v>
      </c>
      <c r="BH237" s="188">
        <f>IF(N237="sníž. přenesená",J237,0)</f>
        <v>0</v>
      </c>
      <c r="BI237" s="188">
        <f>IF(N237="nulová",J237,0)</f>
        <v>0</v>
      </c>
      <c r="BJ237" s="21" t="s">
        <v>79</v>
      </c>
      <c r="BK237" s="188">
        <f>ROUND(I237*H237,2)</f>
        <v>0</v>
      </c>
      <c r="BL237" s="21" t="s">
        <v>111</v>
      </c>
      <c r="BM237" s="187" t="s">
        <v>3444</v>
      </c>
    </row>
    <row r="238" s="12" customFormat="1" ht="20.88" customHeight="1">
      <c r="A238" s="12"/>
      <c r="B238" s="162"/>
      <c r="C238" s="12"/>
      <c r="D238" s="163" t="s">
        <v>71</v>
      </c>
      <c r="E238" s="173" t="s">
        <v>3445</v>
      </c>
      <c r="F238" s="173" t="s">
        <v>3446</v>
      </c>
      <c r="G238" s="12"/>
      <c r="H238" s="12"/>
      <c r="I238" s="165"/>
      <c r="J238" s="174">
        <f>BK238</f>
        <v>0</v>
      </c>
      <c r="K238" s="12"/>
      <c r="L238" s="162"/>
      <c r="M238" s="167"/>
      <c r="N238" s="168"/>
      <c r="O238" s="168"/>
      <c r="P238" s="169">
        <f>P239+SUM(P240:P242)</f>
        <v>0</v>
      </c>
      <c r="Q238" s="168"/>
      <c r="R238" s="169">
        <f>R239+SUM(R240:R242)</f>
        <v>0</v>
      </c>
      <c r="S238" s="168"/>
      <c r="T238" s="170">
        <f>T239+SUM(T240:T242)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163" t="s">
        <v>89</v>
      </c>
      <c r="AT238" s="171" t="s">
        <v>71</v>
      </c>
      <c r="AU238" s="171" t="s">
        <v>81</v>
      </c>
      <c r="AY238" s="163" t="s">
        <v>174</v>
      </c>
      <c r="BK238" s="172">
        <f>BK239+SUM(BK240:BK242)</f>
        <v>0</v>
      </c>
    </row>
    <row r="239" s="2" customFormat="1" ht="16.5" customHeight="1">
      <c r="A239" s="40"/>
      <c r="B239" s="175"/>
      <c r="C239" s="176" t="s">
        <v>2202</v>
      </c>
      <c r="D239" s="176" t="s">
        <v>176</v>
      </c>
      <c r="E239" s="177" t="s">
        <v>3447</v>
      </c>
      <c r="F239" s="178" t="s">
        <v>3448</v>
      </c>
      <c r="G239" s="179" t="s">
        <v>2857</v>
      </c>
      <c r="H239" s="180">
        <v>1</v>
      </c>
      <c r="I239" s="181"/>
      <c r="J239" s="182">
        <f>ROUND(I239*H239,2)</f>
        <v>0</v>
      </c>
      <c r="K239" s="178" t="s">
        <v>3</v>
      </c>
      <c r="L239" s="41"/>
      <c r="M239" s="183" t="s">
        <v>3</v>
      </c>
      <c r="N239" s="184" t="s">
        <v>43</v>
      </c>
      <c r="O239" s="74"/>
      <c r="P239" s="185">
        <f>O239*H239</f>
        <v>0</v>
      </c>
      <c r="Q239" s="185">
        <v>0</v>
      </c>
      <c r="R239" s="185">
        <f>Q239*H239</f>
        <v>0</v>
      </c>
      <c r="S239" s="185">
        <v>0</v>
      </c>
      <c r="T239" s="18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187" t="s">
        <v>111</v>
      </c>
      <c r="AT239" s="187" t="s">
        <v>176</v>
      </c>
      <c r="AU239" s="187" t="s">
        <v>89</v>
      </c>
      <c r="AY239" s="21" t="s">
        <v>174</v>
      </c>
      <c r="BE239" s="188">
        <f>IF(N239="základní",J239,0)</f>
        <v>0</v>
      </c>
      <c r="BF239" s="188">
        <f>IF(N239="snížená",J239,0)</f>
        <v>0</v>
      </c>
      <c r="BG239" s="188">
        <f>IF(N239="zákl. přenesená",J239,0)</f>
        <v>0</v>
      </c>
      <c r="BH239" s="188">
        <f>IF(N239="sníž. přenesená",J239,0)</f>
        <v>0</v>
      </c>
      <c r="BI239" s="188">
        <f>IF(N239="nulová",J239,0)</f>
        <v>0</v>
      </c>
      <c r="BJ239" s="21" t="s">
        <v>79</v>
      </c>
      <c r="BK239" s="188">
        <f>ROUND(I239*H239,2)</f>
        <v>0</v>
      </c>
      <c r="BL239" s="21" t="s">
        <v>111</v>
      </c>
      <c r="BM239" s="187" t="s">
        <v>3449</v>
      </c>
    </row>
    <row r="240" s="2" customFormat="1" ht="16.5" customHeight="1">
      <c r="A240" s="40"/>
      <c r="B240" s="175"/>
      <c r="C240" s="176" t="s">
        <v>2205</v>
      </c>
      <c r="D240" s="176" t="s">
        <v>176</v>
      </c>
      <c r="E240" s="177" t="s">
        <v>3450</v>
      </c>
      <c r="F240" s="178" t="s">
        <v>2790</v>
      </c>
      <c r="G240" s="179" t="s">
        <v>2857</v>
      </c>
      <c r="H240" s="180">
        <v>1</v>
      </c>
      <c r="I240" s="181"/>
      <c r="J240" s="182">
        <f>ROUND(I240*H240,2)</f>
        <v>0</v>
      </c>
      <c r="K240" s="178" t="s">
        <v>3</v>
      </c>
      <c r="L240" s="41"/>
      <c r="M240" s="183" t="s">
        <v>3</v>
      </c>
      <c r="N240" s="184" t="s">
        <v>43</v>
      </c>
      <c r="O240" s="74"/>
      <c r="P240" s="185">
        <f>O240*H240</f>
        <v>0</v>
      </c>
      <c r="Q240" s="185">
        <v>0</v>
      </c>
      <c r="R240" s="185">
        <f>Q240*H240</f>
        <v>0</v>
      </c>
      <c r="S240" s="185">
        <v>0</v>
      </c>
      <c r="T240" s="18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187" t="s">
        <v>111</v>
      </c>
      <c r="AT240" s="187" t="s">
        <v>176</v>
      </c>
      <c r="AU240" s="187" t="s">
        <v>89</v>
      </c>
      <c r="AY240" s="21" t="s">
        <v>174</v>
      </c>
      <c r="BE240" s="188">
        <f>IF(N240="základní",J240,0)</f>
        <v>0</v>
      </c>
      <c r="BF240" s="188">
        <f>IF(N240="snížená",J240,0)</f>
        <v>0</v>
      </c>
      <c r="BG240" s="188">
        <f>IF(N240="zákl. přenesená",J240,0)</f>
        <v>0</v>
      </c>
      <c r="BH240" s="188">
        <f>IF(N240="sníž. přenesená",J240,0)</f>
        <v>0</v>
      </c>
      <c r="BI240" s="188">
        <f>IF(N240="nulová",J240,0)</f>
        <v>0</v>
      </c>
      <c r="BJ240" s="21" t="s">
        <v>79</v>
      </c>
      <c r="BK240" s="188">
        <f>ROUND(I240*H240,2)</f>
        <v>0</v>
      </c>
      <c r="BL240" s="21" t="s">
        <v>111</v>
      </c>
      <c r="BM240" s="187" t="s">
        <v>3451</v>
      </c>
    </row>
    <row r="241" s="2" customFormat="1" ht="16.5" customHeight="1">
      <c r="A241" s="40"/>
      <c r="B241" s="175"/>
      <c r="C241" s="176" t="s">
        <v>2208</v>
      </c>
      <c r="D241" s="176" t="s">
        <v>176</v>
      </c>
      <c r="E241" s="177" t="s">
        <v>2801</v>
      </c>
      <c r="F241" s="178" t="s">
        <v>2793</v>
      </c>
      <c r="G241" s="179" t="s">
        <v>2857</v>
      </c>
      <c r="H241" s="180">
        <v>1</v>
      </c>
      <c r="I241" s="181"/>
      <c r="J241" s="182">
        <f>ROUND(I241*H241,2)</f>
        <v>0</v>
      </c>
      <c r="K241" s="178" t="s">
        <v>3</v>
      </c>
      <c r="L241" s="41"/>
      <c r="M241" s="183" t="s">
        <v>3</v>
      </c>
      <c r="N241" s="184" t="s">
        <v>43</v>
      </c>
      <c r="O241" s="74"/>
      <c r="P241" s="185">
        <f>O241*H241</f>
        <v>0</v>
      </c>
      <c r="Q241" s="185">
        <v>0</v>
      </c>
      <c r="R241" s="185">
        <f>Q241*H241</f>
        <v>0</v>
      </c>
      <c r="S241" s="185">
        <v>0</v>
      </c>
      <c r="T241" s="18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187" t="s">
        <v>111</v>
      </c>
      <c r="AT241" s="187" t="s">
        <v>176</v>
      </c>
      <c r="AU241" s="187" t="s">
        <v>89</v>
      </c>
      <c r="AY241" s="21" t="s">
        <v>174</v>
      </c>
      <c r="BE241" s="188">
        <f>IF(N241="základní",J241,0)</f>
        <v>0</v>
      </c>
      <c r="BF241" s="188">
        <f>IF(N241="snížená",J241,0)</f>
        <v>0</v>
      </c>
      <c r="BG241" s="188">
        <f>IF(N241="zákl. přenesená",J241,0)</f>
        <v>0</v>
      </c>
      <c r="BH241" s="188">
        <f>IF(N241="sníž. přenesená",J241,0)</f>
        <v>0</v>
      </c>
      <c r="BI241" s="188">
        <f>IF(N241="nulová",J241,0)</f>
        <v>0</v>
      </c>
      <c r="BJ241" s="21" t="s">
        <v>79</v>
      </c>
      <c r="BK241" s="188">
        <f>ROUND(I241*H241,2)</f>
        <v>0</v>
      </c>
      <c r="BL241" s="21" t="s">
        <v>111</v>
      </c>
      <c r="BM241" s="187" t="s">
        <v>3452</v>
      </c>
    </row>
    <row r="242" s="17" customFormat="1" ht="20.88" customHeight="1">
      <c r="A242" s="17"/>
      <c r="B242" s="244"/>
      <c r="C242" s="17"/>
      <c r="D242" s="245" t="s">
        <v>71</v>
      </c>
      <c r="E242" s="245" t="s">
        <v>3453</v>
      </c>
      <c r="F242" s="245" t="s">
        <v>2817</v>
      </c>
      <c r="G242" s="17"/>
      <c r="H242" s="17"/>
      <c r="I242" s="246"/>
      <c r="J242" s="247">
        <f>BK242</f>
        <v>0</v>
      </c>
      <c r="K242" s="17"/>
      <c r="L242" s="244"/>
      <c r="M242" s="248"/>
      <c r="N242" s="249"/>
      <c r="O242" s="249"/>
      <c r="P242" s="250">
        <f>SUM(P243:P252)</f>
        <v>0</v>
      </c>
      <c r="Q242" s="249"/>
      <c r="R242" s="250">
        <f>SUM(R243:R252)</f>
        <v>0</v>
      </c>
      <c r="S242" s="249"/>
      <c r="T242" s="251">
        <f>SUM(T243:T252)</f>
        <v>0</v>
      </c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R242" s="245" t="s">
        <v>89</v>
      </c>
      <c r="AT242" s="252" t="s">
        <v>71</v>
      </c>
      <c r="AU242" s="252" t="s">
        <v>89</v>
      </c>
      <c r="AY242" s="245" t="s">
        <v>174</v>
      </c>
      <c r="BK242" s="253">
        <f>SUM(BK243:BK252)</f>
        <v>0</v>
      </c>
    </row>
    <row r="243" s="2" customFormat="1" ht="16.5" customHeight="1">
      <c r="A243" s="40"/>
      <c r="B243" s="175"/>
      <c r="C243" s="176" t="s">
        <v>2210</v>
      </c>
      <c r="D243" s="176" t="s">
        <v>176</v>
      </c>
      <c r="E243" s="177" t="s">
        <v>3454</v>
      </c>
      <c r="F243" s="178" t="s">
        <v>2819</v>
      </c>
      <c r="G243" s="179" t="s">
        <v>2857</v>
      </c>
      <c r="H243" s="180">
        <v>1</v>
      </c>
      <c r="I243" s="181"/>
      <c r="J243" s="182">
        <f>ROUND(I243*H243,2)</f>
        <v>0</v>
      </c>
      <c r="K243" s="178" t="s">
        <v>3</v>
      </c>
      <c r="L243" s="41"/>
      <c r="M243" s="183" t="s">
        <v>3</v>
      </c>
      <c r="N243" s="184" t="s">
        <v>43</v>
      </c>
      <c r="O243" s="74"/>
      <c r="P243" s="185">
        <f>O243*H243</f>
        <v>0</v>
      </c>
      <c r="Q243" s="185">
        <v>0</v>
      </c>
      <c r="R243" s="185">
        <f>Q243*H243</f>
        <v>0</v>
      </c>
      <c r="S243" s="185">
        <v>0</v>
      </c>
      <c r="T243" s="18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187" t="s">
        <v>111</v>
      </c>
      <c r="AT243" s="187" t="s">
        <v>176</v>
      </c>
      <c r="AU243" s="187" t="s">
        <v>111</v>
      </c>
      <c r="AY243" s="21" t="s">
        <v>174</v>
      </c>
      <c r="BE243" s="188">
        <f>IF(N243="základní",J243,0)</f>
        <v>0</v>
      </c>
      <c r="BF243" s="188">
        <f>IF(N243="snížená",J243,0)</f>
        <v>0</v>
      </c>
      <c r="BG243" s="188">
        <f>IF(N243="zákl. přenesená",J243,0)</f>
        <v>0</v>
      </c>
      <c r="BH243" s="188">
        <f>IF(N243="sníž. přenesená",J243,0)</f>
        <v>0</v>
      </c>
      <c r="BI243" s="188">
        <f>IF(N243="nulová",J243,0)</f>
        <v>0</v>
      </c>
      <c r="BJ243" s="21" t="s">
        <v>79</v>
      </c>
      <c r="BK243" s="188">
        <f>ROUND(I243*H243,2)</f>
        <v>0</v>
      </c>
      <c r="BL243" s="21" t="s">
        <v>111</v>
      </c>
      <c r="BM243" s="187" t="s">
        <v>3455</v>
      </c>
    </row>
    <row r="244" s="2" customFormat="1" ht="16.5" customHeight="1">
      <c r="A244" s="40"/>
      <c r="B244" s="175"/>
      <c r="C244" s="176" t="s">
        <v>2213</v>
      </c>
      <c r="D244" s="176" t="s">
        <v>176</v>
      </c>
      <c r="E244" s="177" t="s">
        <v>3456</v>
      </c>
      <c r="F244" s="178" t="s">
        <v>2825</v>
      </c>
      <c r="G244" s="179" t="s">
        <v>2857</v>
      </c>
      <c r="H244" s="180">
        <v>1</v>
      </c>
      <c r="I244" s="181"/>
      <c r="J244" s="182">
        <f>ROUND(I244*H244,2)</f>
        <v>0</v>
      </c>
      <c r="K244" s="178" t="s">
        <v>3</v>
      </c>
      <c r="L244" s="41"/>
      <c r="M244" s="183" t="s">
        <v>3</v>
      </c>
      <c r="N244" s="184" t="s">
        <v>43</v>
      </c>
      <c r="O244" s="74"/>
      <c r="P244" s="185">
        <f>O244*H244</f>
        <v>0</v>
      </c>
      <c r="Q244" s="185">
        <v>0</v>
      </c>
      <c r="R244" s="185">
        <f>Q244*H244</f>
        <v>0</v>
      </c>
      <c r="S244" s="185">
        <v>0</v>
      </c>
      <c r="T244" s="18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187" t="s">
        <v>111</v>
      </c>
      <c r="AT244" s="187" t="s">
        <v>176</v>
      </c>
      <c r="AU244" s="187" t="s">
        <v>111</v>
      </c>
      <c r="AY244" s="21" t="s">
        <v>174</v>
      </c>
      <c r="BE244" s="188">
        <f>IF(N244="základní",J244,0)</f>
        <v>0</v>
      </c>
      <c r="BF244" s="188">
        <f>IF(N244="snížená",J244,0)</f>
        <v>0</v>
      </c>
      <c r="BG244" s="188">
        <f>IF(N244="zákl. přenesená",J244,0)</f>
        <v>0</v>
      </c>
      <c r="BH244" s="188">
        <f>IF(N244="sníž. přenesená",J244,0)</f>
        <v>0</v>
      </c>
      <c r="BI244" s="188">
        <f>IF(N244="nulová",J244,0)</f>
        <v>0</v>
      </c>
      <c r="BJ244" s="21" t="s">
        <v>79</v>
      </c>
      <c r="BK244" s="188">
        <f>ROUND(I244*H244,2)</f>
        <v>0</v>
      </c>
      <c r="BL244" s="21" t="s">
        <v>111</v>
      </c>
      <c r="BM244" s="187" t="s">
        <v>3457</v>
      </c>
    </row>
    <row r="245" s="2" customFormat="1" ht="16.5" customHeight="1">
      <c r="A245" s="40"/>
      <c r="B245" s="175"/>
      <c r="C245" s="176" t="s">
        <v>2217</v>
      </c>
      <c r="D245" s="176" t="s">
        <v>176</v>
      </c>
      <c r="E245" s="177" t="s">
        <v>3458</v>
      </c>
      <c r="F245" s="178" t="s">
        <v>2828</v>
      </c>
      <c r="G245" s="179" t="s">
        <v>2857</v>
      </c>
      <c r="H245" s="180">
        <v>1</v>
      </c>
      <c r="I245" s="181"/>
      <c r="J245" s="182">
        <f>ROUND(I245*H245,2)</f>
        <v>0</v>
      </c>
      <c r="K245" s="178" t="s">
        <v>3</v>
      </c>
      <c r="L245" s="41"/>
      <c r="M245" s="183" t="s">
        <v>3</v>
      </c>
      <c r="N245" s="184" t="s">
        <v>43</v>
      </c>
      <c r="O245" s="74"/>
      <c r="P245" s="185">
        <f>O245*H245</f>
        <v>0</v>
      </c>
      <c r="Q245" s="185">
        <v>0</v>
      </c>
      <c r="R245" s="185">
        <f>Q245*H245</f>
        <v>0</v>
      </c>
      <c r="S245" s="185">
        <v>0</v>
      </c>
      <c r="T245" s="18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187" t="s">
        <v>111</v>
      </c>
      <c r="AT245" s="187" t="s">
        <v>176</v>
      </c>
      <c r="AU245" s="187" t="s">
        <v>111</v>
      </c>
      <c r="AY245" s="21" t="s">
        <v>174</v>
      </c>
      <c r="BE245" s="188">
        <f>IF(N245="základní",J245,0)</f>
        <v>0</v>
      </c>
      <c r="BF245" s="188">
        <f>IF(N245="snížená",J245,0)</f>
        <v>0</v>
      </c>
      <c r="BG245" s="188">
        <f>IF(N245="zákl. přenesená",J245,0)</f>
        <v>0</v>
      </c>
      <c r="BH245" s="188">
        <f>IF(N245="sníž. přenesená",J245,0)</f>
        <v>0</v>
      </c>
      <c r="BI245" s="188">
        <f>IF(N245="nulová",J245,0)</f>
        <v>0</v>
      </c>
      <c r="BJ245" s="21" t="s">
        <v>79</v>
      </c>
      <c r="BK245" s="188">
        <f>ROUND(I245*H245,2)</f>
        <v>0</v>
      </c>
      <c r="BL245" s="21" t="s">
        <v>111</v>
      </c>
      <c r="BM245" s="187" t="s">
        <v>3459</v>
      </c>
    </row>
    <row r="246" s="2" customFormat="1" ht="16.5" customHeight="1">
      <c r="A246" s="40"/>
      <c r="B246" s="175"/>
      <c r="C246" s="176" t="s">
        <v>3460</v>
      </c>
      <c r="D246" s="176" t="s">
        <v>176</v>
      </c>
      <c r="E246" s="177" t="s">
        <v>3461</v>
      </c>
      <c r="F246" s="178" t="s">
        <v>3462</v>
      </c>
      <c r="G246" s="179" t="s">
        <v>2857</v>
      </c>
      <c r="H246" s="180">
        <v>1</v>
      </c>
      <c r="I246" s="181"/>
      <c r="J246" s="182">
        <f>ROUND(I246*H246,2)</f>
        <v>0</v>
      </c>
      <c r="K246" s="178" t="s">
        <v>3</v>
      </c>
      <c r="L246" s="41"/>
      <c r="M246" s="183" t="s">
        <v>3</v>
      </c>
      <c r="N246" s="184" t="s">
        <v>43</v>
      </c>
      <c r="O246" s="74"/>
      <c r="P246" s="185">
        <f>O246*H246</f>
        <v>0</v>
      </c>
      <c r="Q246" s="185">
        <v>0</v>
      </c>
      <c r="R246" s="185">
        <f>Q246*H246</f>
        <v>0</v>
      </c>
      <c r="S246" s="185">
        <v>0</v>
      </c>
      <c r="T246" s="18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187" t="s">
        <v>111</v>
      </c>
      <c r="AT246" s="187" t="s">
        <v>176</v>
      </c>
      <c r="AU246" s="187" t="s">
        <v>111</v>
      </c>
      <c r="AY246" s="21" t="s">
        <v>174</v>
      </c>
      <c r="BE246" s="188">
        <f>IF(N246="základní",J246,0)</f>
        <v>0</v>
      </c>
      <c r="BF246" s="188">
        <f>IF(N246="snížená",J246,0)</f>
        <v>0</v>
      </c>
      <c r="BG246" s="188">
        <f>IF(N246="zákl. přenesená",J246,0)</f>
        <v>0</v>
      </c>
      <c r="BH246" s="188">
        <f>IF(N246="sníž. přenesená",J246,0)</f>
        <v>0</v>
      </c>
      <c r="BI246" s="188">
        <f>IF(N246="nulová",J246,0)</f>
        <v>0</v>
      </c>
      <c r="BJ246" s="21" t="s">
        <v>79</v>
      </c>
      <c r="BK246" s="188">
        <f>ROUND(I246*H246,2)</f>
        <v>0</v>
      </c>
      <c r="BL246" s="21" t="s">
        <v>111</v>
      </c>
      <c r="BM246" s="187" t="s">
        <v>3463</v>
      </c>
    </row>
    <row r="247" s="2" customFormat="1" ht="16.5" customHeight="1">
      <c r="A247" s="40"/>
      <c r="B247" s="175"/>
      <c r="C247" s="176" t="s">
        <v>3464</v>
      </c>
      <c r="D247" s="176" t="s">
        <v>176</v>
      </c>
      <c r="E247" s="177" t="s">
        <v>3465</v>
      </c>
      <c r="F247" s="178" t="s">
        <v>2887</v>
      </c>
      <c r="G247" s="179" t="s">
        <v>2857</v>
      </c>
      <c r="H247" s="180">
        <v>1</v>
      </c>
      <c r="I247" s="181"/>
      <c r="J247" s="182">
        <f>ROUND(I247*H247,2)</f>
        <v>0</v>
      </c>
      <c r="K247" s="178" t="s">
        <v>3</v>
      </c>
      <c r="L247" s="41"/>
      <c r="M247" s="183" t="s">
        <v>3</v>
      </c>
      <c r="N247" s="184" t="s">
        <v>43</v>
      </c>
      <c r="O247" s="74"/>
      <c r="P247" s="185">
        <f>O247*H247</f>
        <v>0</v>
      </c>
      <c r="Q247" s="185">
        <v>0</v>
      </c>
      <c r="R247" s="185">
        <f>Q247*H247</f>
        <v>0</v>
      </c>
      <c r="S247" s="185">
        <v>0</v>
      </c>
      <c r="T247" s="18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187" t="s">
        <v>111</v>
      </c>
      <c r="AT247" s="187" t="s">
        <v>176</v>
      </c>
      <c r="AU247" s="187" t="s">
        <v>111</v>
      </c>
      <c r="AY247" s="21" t="s">
        <v>174</v>
      </c>
      <c r="BE247" s="188">
        <f>IF(N247="základní",J247,0)</f>
        <v>0</v>
      </c>
      <c r="BF247" s="188">
        <f>IF(N247="snížená",J247,0)</f>
        <v>0</v>
      </c>
      <c r="BG247" s="188">
        <f>IF(N247="zákl. přenesená",J247,0)</f>
        <v>0</v>
      </c>
      <c r="BH247" s="188">
        <f>IF(N247="sníž. přenesená",J247,0)</f>
        <v>0</v>
      </c>
      <c r="BI247" s="188">
        <f>IF(N247="nulová",J247,0)</f>
        <v>0</v>
      </c>
      <c r="BJ247" s="21" t="s">
        <v>79</v>
      </c>
      <c r="BK247" s="188">
        <f>ROUND(I247*H247,2)</f>
        <v>0</v>
      </c>
      <c r="BL247" s="21" t="s">
        <v>111</v>
      </c>
      <c r="BM247" s="187" t="s">
        <v>3466</v>
      </c>
    </row>
    <row r="248" s="2" customFormat="1" ht="16.5" customHeight="1">
      <c r="A248" s="40"/>
      <c r="B248" s="175"/>
      <c r="C248" s="176" t="s">
        <v>3467</v>
      </c>
      <c r="D248" s="176" t="s">
        <v>176</v>
      </c>
      <c r="E248" s="177" t="s">
        <v>3468</v>
      </c>
      <c r="F248" s="178" t="s">
        <v>3469</v>
      </c>
      <c r="G248" s="179" t="s">
        <v>2857</v>
      </c>
      <c r="H248" s="180">
        <v>1</v>
      </c>
      <c r="I248" s="181"/>
      <c r="J248" s="182">
        <f>ROUND(I248*H248,2)</f>
        <v>0</v>
      </c>
      <c r="K248" s="178" t="s">
        <v>3</v>
      </c>
      <c r="L248" s="41"/>
      <c r="M248" s="183" t="s">
        <v>3</v>
      </c>
      <c r="N248" s="184" t="s">
        <v>43</v>
      </c>
      <c r="O248" s="74"/>
      <c r="P248" s="185">
        <f>O248*H248</f>
        <v>0</v>
      </c>
      <c r="Q248" s="185">
        <v>0</v>
      </c>
      <c r="R248" s="185">
        <f>Q248*H248</f>
        <v>0</v>
      </c>
      <c r="S248" s="185">
        <v>0</v>
      </c>
      <c r="T248" s="18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187" t="s">
        <v>111</v>
      </c>
      <c r="AT248" s="187" t="s">
        <v>176</v>
      </c>
      <c r="AU248" s="187" t="s">
        <v>111</v>
      </c>
      <c r="AY248" s="21" t="s">
        <v>174</v>
      </c>
      <c r="BE248" s="188">
        <f>IF(N248="základní",J248,0)</f>
        <v>0</v>
      </c>
      <c r="BF248" s="188">
        <f>IF(N248="snížená",J248,0)</f>
        <v>0</v>
      </c>
      <c r="BG248" s="188">
        <f>IF(N248="zákl. přenesená",J248,0)</f>
        <v>0</v>
      </c>
      <c r="BH248" s="188">
        <f>IF(N248="sníž. přenesená",J248,0)</f>
        <v>0</v>
      </c>
      <c r="BI248" s="188">
        <f>IF(N248="nulová",J248,0)</f>
        <v>0</v>
      </c>
      <c r="BJ248" s="21" t="s">
        <v>79</v>
      </c>
      <c r="BK248" s="188">
        <f>ROUND(I248*H248,2)</f>
        <v>0</v>
      </c>
      <c r="BL248" s="21" t="s">
        <v>111</v>
      </c>
      <c r="BM248" s="187" t="s">
        <v>3470</v>
      </c>
    </row>
    <row r="249" s="2" customFormat="1" ht="16.5" customHeight="1">
      <c r="A249" s="40"/>
      <c r="B249" s="175"/>
      <c r="C249" s="176" t="s">
        <v>3471</v>
      </c>
      <c r="D249" s="176" t="s">
        <v>176</v>
      </c>
      <c r="E249" s="177" t="s">
        <v>3472</v>
      </c>
      <c r="F249" s="178" t="s">
        <v>2831</v>
      </c>
      <c r="G249" s="179" t="s">
        <v>2857</v>
      </c>
      <c r="H249" s="180">
        <v>1</v>
      </c>
      <c r="I249" s="181"/>
      <c r="J249" s="182">
        <f>ROUND(I249*H249,2)</f>
        <v>0</v>
      </c>
      <c r="K249" s="178" t="s">
        <v>3</v>
      </c>
      <c r="L249" s="41"/>
      <c r="M249" s="183" t="s">
        <v>3</v>
      </c>
      <c r="N249" s="184" t="s">
        <v>43</v>
      </c>
      <c r="O249" s="74"/>
      <c r="P249" s="185">
        <f>O249*H249</f>
        <v>0</v>
      </c>
      <c r="Q249" s="185">
        <v>0</v>
      </c>
      <c r="R249" s="185">
        <f>Q249*H249</f>
        <v>0</v>
      </c>
      <c r="S249" s="185">
        <v>0</v>
      </c>
      <c r="T249" s="18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187" t="s">
        <v>111</v>
      </c>
      <c r="AT249" s="187" t="s">
        <v>176</v>
      </c>
      <c r="AU249" s="187" t="s">
        <v>111</v>
      </c>
      <c r="AY249" s="21" t="s">
        <v>174</v>
      </c>
      <c r="BE249" s="188">
        <f>IF(N249="základní",J249,0)</f>
        <v>0</v>
      </c>
      <c r="BF249" s="188">
        <f>IF(N249="snížená",J249,0)</f>
        <v>0</v>
      </c>
      <c r="BG249" s="188">
        <f>IF(N249="zákl. přenesená",J249,0)</f>
        <v>0</v>
      </c>
      <c r="BH249" s="188">
        <f>IF(N249="sníž. přenesená",J249,0)</f>
        <v>0</v>
      </c>
      <c r="BI249" s="188">
        <f>IF(N249="nulová",J249,0)</f>
        <v>0</v>
      </c>
      <c r="BJ249" s="21" t="s">
        <v>79</v>
      </c>
      <c r="BK249" s="188">
        <f>ROUND(I249*H249,2)</f>
        <v>0</v>
      </c>
      <c r="BL249" s="21" t="s">
        <v>111</v>
      </c>
      <c r="BM249" s="187" t="s">
        <v>3473</v>
      </c>
    </row>
    <row r="250" s="2" customFormat="1" ht="16.5" customHeight="1">
      <c r="A250" s="40"/>
      <c r="B250" s="175"/>
      <c r="C250" s="176" t="s">
        <v>3474</v>
      </c>
      <c r="D250" s="176" t="s">
        <v>176</v>
      </c>
      <c r="E250" s="177" t="s">
        <v>3475</v>
      </c>
      <c r="F250" s="178" t="s">
        <v>1475</v>
      </c>
      <c r="G250" s="179" t="s">
        <v>2857</v>
      </c>
      <c r="H250" s="180">
        <v>1</v>
      </c>
      <c r="I250" s="181"/>
      <c r="J250" s="182">
        <f>ROUND(I250*H250,2)</f>
        <v>0</v>
      </c>
      <c r="K250" s="178" t="s">
        <v>3</v>
      </c>
      <c r="L250" s="41"/>
      <c r="M250" s="183" t="s">
        <v>3</v>
      </c>
      <c r="N250" s="184" t="s">
        <v>43</v>
      </c>
      <c r="O250" s="74"/>
      <c r="P250" s="185">
        <f>O250*H250</f>
        <v>0</v>
      </c>
      <c r="Q250" s="185">
        <v>0</v>
      </c>
      <c r="R250" s="185">
        <f>Q250*H250</f>
        <v>0</v>
      </c>
      <c r="S250" s="185">
        <v>0</v>
      </c>
      <c r="T250" s="18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187" t="s">
        <v>111</v>
      </c>
      <c r="AT250" s="187" t="s">
        <v>176</v>
      </c>
      <c r="AU250" s="187" t="s">
        <v>111</v>
      </c>
      <c r="AY250" s="21" t="s">
        <v>174</v>
      </c>
      <c r="BE250" s="188">
        <f>IF(N250="základní",J250,0)</f>
        <v>0</v>
      </c>
      <c r="BF250" s="188">
        <f>IF(N250="snížená",J250,0)</f>
        <v>0</v>
      </c>
      <c r="BG250" s="188">
        <f>IF(N250="zákl. přenesená",J250,0)</f>
        <v>0</v>
      </c>
      <c r="BH250" s="188">
        <f>IF(N250="sníž. přenesená",J250,0)</f>
        <v>0</v>
      </c>
      <c r="BI250" s="188">
        <f>IF(N250="nulová",J250,0)</f>
        <v>0</v>
      </c>
      <c r="BJ250" s="21" t="s">
        <v>79</v>
      </c>
      <c r="BK250" s="188">
        <f>ROUND(I250*H250,2)</f>
        <v>0</v>
      </c>
      <c r="BL250" s="21" t="s">
        <v>111</v>
      </c>
      <c r="BM250" s="187" t="s">
        <v>3476</v>
      </c>
    </row>
    <row r="251" s="2" customFormat="1" ht="16.5" customHeight="1">
      <c r="A251" s="40"/>
      <c r="B251" s="175"/>
      <c r="C251" s="176" t="s">
        <v>3477</v>
      </c>
      <c r="D251" s="176" t="s">
        <v>176</v>
      </c>
      <c r="E251" s="177" t="s">
        <v>3478</v>
      </c>
      <c r="F251" s="178" t="s">
        <v>2836</v>
      </c>
      <c r="G251" s="179" t="s">
        <v>2857</v>
      </c>
      <c r="H251" s="180">
        <v>1</v>
      </c>
      <c r="I251" s="181"/>
      <c r="J251" s="182">
        <f>ROUND(I251*H251,2)</f>
        <v>0</v>
      </c>
      <c r="K251" s="178" t="s">
        <v>3</v>
      </c>
      <c r="L251" s="41"/>
      <c r="M251" s="183" t="s">
        <v>3</v>
      </c>
      <c r="N251" s="184" t="s">
        <v>43</v>
      </c>
      <c r="O251" s="74"/>
      <c r="P251" s="185">
        <f>O251*H251</f>
        <v>0</v>
      </c>
      <c r="Q251" s="185">
        <v>0</v>
      </c>
      <c r="R251" s="185">
        <f>Q251*H251</f>
        <v>0</v>
      </c>
      <c r="S251" s="185">
        <v>0</v>
      </c>
      <c r="T251" s="18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187" t="s">
        <v>111</v>
      </c>
      <c r="AT251" s="187" t="s">
        <v>176</v>
      </c>
      <c r="AU251" s="187" t="s">
        <v>111</v>
      </c>
      <c r="AY251" s="21" t="s">
        <v>174</v>
      </c>
      <c r="BE251" s="188">
        <f>IF(N251="základní",J251,0)</f>
        <v>0</v>
      </c>
      <c r="BF251" s="188">
        <f>IF(N251="snížená",J251,0)</f>
        <v>0</v>
      </c>
      <c r="BG251" s="188">
        <f>IF(N251="zákl. přenesená",J251,0)</f>
        <v>0</v>
      </c>
      <c r="BH251" s="188">
        <f>IF(N251="sníž. přenesená",J251,0)</f>
        <v>0</v>
      </c>
      <c r="BI251" s="188">
        <f>IF(N251="nulová",J251,0)</f>
        <v>0</v>
      </c>
      <c r="BJ251" s="21" t="s">
        <v>79</v>
      </c>
      <c r="BK251" s="188">
        <f>ROUND(I251*H251,2)</f>
        <v>0</v>
      </c>
      <c r="BL251" s="21" t="s">
        <v>111</v>
      </c>
      <c r="BM251" s="187" t="s">
        <v>3479</v>
      </c>
    </row>
    <row r="252" s="2" customFormat="1" ht="16.5" customHeight="1">
      <c r="A252" s="40"/>
      <c r="B252" s="175"/>
      <c r="C252" s="176" t="s">
        <v>3480</v>
      </c>
      <c r="D252" s="176" t="s">
        <v>176</v>
      </c>
      <c r="E252" s="177" t="s">
        <v>3481</v>
      </c>
      <c r="F252" s="178" t="s">
        <v>2839</v>
      </c>
      <c r="G252" s="179" t="s">
        <v>2857</v>
      </c>
      <c r="H252" s="180">
        <v>1</v>
      </c>
      <c r="I252" s="181"/>
      <c r="J252" s="182">
        <f>ROUND(I252*H252,2)</f>
        <v>0</v>
      </c>
      <c r="K252" s="178" t="s">
        <v>3</v>
      </c>
      <c r="L252" s="41"/>
      <c r="M252" s="235" t="s">
        <v>3</v>
      </c>
      <c r="N252" s="236" t="s">
        <v>43</v>
      </c>
      <c r="O252" s="237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187" t="s">
        <v>111</v>
      </c>
      <c r="AT252" s="187" t="s">
        <v>176</v>
      </c>
      <c r="AU252" s="187" t="s">
        <v>111</v>
      </c>
      <c r="AY252" s="21" t="s">
        <v>174</v>
      </c>
      <c r="BE252" s="188">
        <f>IF(N252="základní",J252,0)</f>
        <v>0</v>
      </c>
      <c r="BF252" s="188">
        <f>IF(N252="snížená",J252,0)</f>
        <v>0</v>
      </c>
      <c r="BG252" s="188">
        <f>IF(N252="zákl. přenesená",J252,0)</f>
        <v>0</v>
      </c>
      <c r="BH252" s="188">
        <f>IF(N252="sníž. přenesená",J252,0)</f>
        <v>0</v>
      </c>
      <c r="BI252" s="188">
        <f>IF(N252="nulová",J252,0)</f>
        <v>0</v>
      </c>
      <c r="BJ252" s="21" t="s">
        <v>79</v>
      </c>
      <c r="BK252" s="188">
        <f>ROUND(I252*H252,2)</f>
        <v>0</v>
      </c>
      <c r="BL252" s="21" t="s">
        <v>111</v>
      </c>
      <c r="BM252" s="187" t="s">
        <v>3482</v>
      </c>
    </row>
    <row r="253" s="2" customFormat="1" ht="6.96" customHeight="1">
      <c r="A253" s="40"/>
      <c r="B253" s="57"/>
      <c r="C253" s="58"/>
      <c r="D253" s="58"/>
      <c r="E253" s="58"/>
      <c r="F253" s="58"/>
      <c r="G253" s="58"/>
      <c r="H253" s="58"/>
      <c r="I253" s="58"/>
      <c r="J253" s="58"/>
      <c r="K253" s="58"/>
      <c r="L253" s="41"/>
      <c r="M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</row>
  </sheetData>
  <autoFilter ref="C99:K25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20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132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4"/>
      <c r="AT3" s="21" t="s">
        <v>81</v>
      </c>
    </row>
    <row r="4" s="1" customFormat="1" ht="24.96" customHeight="1">
      <c r="B4" s="24"/>
      <c r="D4" s="25" t="s">
        <v>133</v>
      </c>
      <c r="L4" s="24"/>
      <c r="M4" s="125" t="s">
        <v>11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34" t="s">
        <v>17</v>
      </c>
      <c r="L6" s="24"/>
    </row>
    <row r="7" s="1" customFormat="1" ht="16.5" customHeight="1">
      <c r="B7" s="24"/>
      <c r="E7" s="126" t="str">
        <f>'Rekapitulace stavby'!K6</f>
        <v>Žireč - Kanalizace a čistírna odpadních vod, přípojky splaškové kanalizace</v>
      </c>
      <c r="F7" s="34"/>
      <c r="G7" s="34"/>
      <c r="H7" s="34"/>
      <c r="L7" s="24"/>
    </row>
    <row r="8" s="1" customFormat="1" ht="12" customHeight="1">
      <c r="B8" s="24"/>
      <c r="D8" s="34" t="s">
        <v>134</v>
      </c>
      <c r="L8" s="24"/>
    </row>
    <row r="9" s="2" customFormat="1" ht="16.5" customHeight="1">
      <c r="A9" s="40"/>
      <c r="B9" s="41"/>
      <c r="C9" s="40"/>
      <c r="D9" s="40"/>
      <c r="E9" s="126" t="s">
        <v>3483</v>
      </c>
      <c r="F9" s="40"/>
      <c r="G9" s="40"/>
      <c r="H9" s="40"/>
      <c r="I9" s="40"/>
      <c r="J9" s="40"/>
      <c r="K9" s="40"/>
      <c r="L9" s="12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1"/>
      <c r="C10" s="40"/>
      <c r="D10" s="34" t="s">
        <v>136</v>
      </c>
      <c r="E10" s="40"/>
      <c r="F10" s="40"/>
      <c r="G10" s="40"/>
      <c r="H10" s="40"/>
      <c r="I10" s="40"/>
      <c r="J10" s="40"/>
      <c r="K10" s="40"/>
      <c r="L10" s="12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1"/>
      <c r="C11" s="40"/>
      <c r="D11" s="40"/>
      <c r="E11" s="64" t="s">
        <v>3484</v>
      </c>
      <c r="F11" s="40"/>
      <c r="G11" s="40"/>
      <c r="H11" s="40"/>
      <c r="I11" s="40"/>
      <c r="J11" s="40"/>
      <c r="K11" s="40"/>
      <c r="L11" s="12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1"/>
      <c r="C12" s="40"/>
      <c r="D12" s="40"/>
      <c r="E12" s="40"/>
      <c r="F12" s="40"/>
      <c r="G12" s="40"/>
      <c r="H12" s="40"/>
      <c r="I12" s="40"/>
      <c r="J12" s="40"/>
      <c r="K12" s="40"/>
      <c r="L12" s="12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1"/>
      <c r="C13" s="40"/>
      <c r="D13" s="34" t="s">
        <v>19</v>
      </c>
      <c r="E13" s="40"/>
      <c r="F13" s="29" t="s">
        <v>3</v>
      </c>
      <c r="G13" s="40"/>
      <c r="H13" s="40"/>
      <c r="I13" s="34" t="s">
        <v>20</v>
      </c>
      <c r="J13" s="29" t="s">
        <v>3</v>
      </c>
      <c r="K13" s="40"/>
      <c r="L13" s="12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4" t="s">
        <v>21</v>
      </c>
      <c r="E14" s="40"/>
      <c r="F14" s="29" t="s">
        <v>22</v>
      </c>
      <c r="G14" s="40"/>
      <c r="H14" s="40"/>
      <c r="I14" s="34" t="s">
        <v>23</v>
      </c>
      <c r="J14" s="66" t="str">
        <f>'Rekapitulace stavby'!AN8</f>
        <v>3. 1. 2021</v>
      </c>
      <c r="K14" s="40"/>
      <c r="L14" s="12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1"/>
      <c r="C15" s="40"/>
      <c r="D15" s="40"/>
      <c r="E15" s="40"/>
      <c r="F15" s="40"/>
      <c r="G15" s="40"/>
      <c r="H15" s="40"/>
      <c r="I15" s="40"/>
      <c r="J15" s="40"/>
      <c r="K15" s="40"/>
      <c r="L15" s="12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1"/>
      <c r="C16" s="40"/>
      <c r="D16" s="34" t="s">
        <v>25</v>
      </c>
      <c r="E16" s="40"/>
      <c r="F16" s="40"/>
      <c r="G16" s="40"/>
      <c r="H16" s="40"/>
      <c r="I16" s="34" t="s">
        <v>26</v>
      </c>
      <c r="J16" s="29" t="s">
        <v>3</v>
      </c>
      <c r="K16" s="40"/>
      <c r="L16" s="12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1"/>
      <c r="C17" s="40"/>
      <c r="D17" s="40"/>
      <c r="E17" s="29" t="s">
        <v>27</v>
      </c>
      <c r="F17" s="40"/>
      <c r="G17" s="40"/>
      <c r="H17" s="40"/>
      <c r="I17" s="34" t="s">
        <v>28</v>
      </c>
      <c r="J17" s="29" t="s">
        <v>3</v>
      </c>
      <c r="K17" s="40"/>
      <c r="L17" s="12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1"/>
      <c r="C18" s="40"/>
      <c r="D18" s="40"/>
      <c r="E18" s="40"/>
      <c r="F18" s="40"/>
      <c r="G18" s="40"/>
      <c r="H18" s="40"/>
      <c r="I18" s="40"/>
      <c r="J18" s="40"/>
      <c r="K18" s="40"/>
      <c r="L18" s="12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1"/>
      <c r="C19" s="40"/>
      <c r="D19" s="34" t="s">
        <v>29</v>
      </c>
      <c r="E19" s="40"/>
      <c r="F19" s="40"/>
      <c r="G19" s="40"/>
      <c r="H19" s="40"/>
      <c r="I19" s="34" t="s">
        <v>26</v>
      </c>
      <c r="J19" s="35" t="str">
        <f>'Rekapitulace stavby'!AN13</f>
        <v>Vyplň údaj</v>
      </c>
      <c r="K19" s="40"/>
      <c r="L19" s="12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1"/>
      <c r="C20" s="40"/>
      <c r="D20" s="40"/>
      <c r="E20" s="35" t="str">
        <f>'Rekapitulace stavby'!E14</f>
        <v>Vyplň údaj</v>
      </c>
      <c r="F20" s="29"/>
      <c r="G20" s="29"/>
      <c r="H20" s="29"/>
      <c r="I20" s="34" t="s">
        <v>28</v>
      </c>
      <c r="J20" s="35" t="str">
        <f>'Rekapitulace stavby'!AN14</f>
        <v>Vyplň údaj</v>
      </c>
      <c r="K20" s="40"/>
      <c r="L20" s="12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1"/>
      <c r="C21" s="40"/>
      <c r="D21" s="40"/>
      <c r="E21" s="40"/>
      <c r="F21" s="40"/>
      <c r="G21" s="40"/>
      <c r="H21" s="40"/>
      <c r="I21" s="40"/>
      <c r="J21" s="40"/>
      <c r="K21" s="40"/>
      <c r="L21" s="12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1"/>
      <c r="C22" s="40"/>
      <c r="D22" s="34" t="s">
        <v>31</v>
      </c>
      <c r="E22" s="40"/>
      <c r="F22" s="40"/>
      <c r="G22" s="40"/>
      <c r="H22" s="40"/>
      <c r="I22" s="34" t="s">
        <v>26</v>
      </c>
      <c r="J22" s="29" t="s">
        <v>3</v>
      </c>
      <c r="K22" s="40"/>
      <c r="L22" s="12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1"/>
      <c r="C23" s="40"/>
      <c r="D23" s="40"/>
      <c r="E23" s="29" t="s">
        <v>32</v>
      </c>
      <c r="F23" s="40"/>
      <c r="G23" s="40"/>
      <c r="H23" s="40"/>
      <c r="I23" s="34" t="s">
        <v>28</v>
      </c>
      <c r="J23" s="29" t="s">
        <v>3</v>
      </c>
      <c r="K23" s="40"/>
      <c r="L23" s="12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1"/>
      <c r="C24" s="40"/>
      <c r="D24" s="40"/>
      <c r="E24" s="40"/>
      <c r="F24" s="40"/>
      <c r="G24" s="40"/>
      <c r="H24" s="40"/>
      <c r="I24" s="40"/>
      <c r="J24" s="40"/>
      <c r="K24" s="40"/>
      <c r="L24" s="12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1"/>
      <c r="C25" s="40"/>
      <c r="D25" s="34" t="s">
        <v>34</v>
      </c>
      <c r="E25" s="40"/>
      <c r="F25" s="40"/>
      <c r="G25" s="40"/>
      <c r="H25" s="40"/>
      <c r="I25" s="34" t="s">
        <v>26</v>
      </c>
      <c r="J25" s="29" t="s">
        <v>3</v>
      </c>
      <c r="K25" s="40"/>
      <c r="L25" s="12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1"/>
      <c r="C26" s="40"/>
      <c r="D26" s="40"/>
      <c r="E26" s="29" t="s">
        <v>35</v>
      </c>
      <c r="F26" s="40"/>
      <c r="G26" s="40"/>
      <c r="H26" s="40"/>
      <c r="I26" s="34" t="s">
        <v>28</v>
      </c>
      <c r="J26" s="29" t="s">
        <v>3</v>
      </c>
      <c r="K26" s="40"/>
      <c r="L26" s="12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12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1"/>
      <c r="C28" s="40"/>
      <c r="D28" s="34" t="s">
        <v>36</v>
      </c>
      <c r="E28" s="40"/>
      <c r="F28" s="40"/>
      <c r="G28" s="40"/>
      <c r="H28" s="40"/>
      <c r="I28" s="40"/>
      <c r="J28" s="40"/>
      <c r="K28" s="40"/>
      <c r="L28" s="12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29"/>
      <c r="B29" s="130"/>
      <c r="C29" s="129"/>
      <c r="D29" s="129"/>
      <c r="E29" s="38" t="s">
        <v>3</v>
      </c>
      <c r="F29" s="38"/>
      <c r="G29" s="38"/>
      <c r="H29" s="38"/>
      <c r="I29" s="129"/>
      <c r="J29" s="129"/>
      <c r="K29" s="129"/>
      <c r="L29" s="131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</row>
    <row r="30" s="2" customFormat="1" ht="6.96" customHeight="1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12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2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1"/>
      <c r="C32" s="40"/>
      <c r="D32" s="132" t="s">
        <v>38</v>
      </c>
      <c r="E32" s="40"/>
      <c r="F32" s="40"/>
      <c r="G32" s="40"/>
      <c r="H32" s="40"/>
      <c r="I32" s="40"/>
      <c r="J32" s="92">
        <f>ROUND(J99, 2)</f>
        <v>0</v>
      </c>
      <c r="K32" s="40"/>
      <c r="L32" s="12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1"/>
      <c r="C33" s="40"/>
      <c r="D33" s="86"/>
      <c r="E33" s="86"/>
      <c r="F33" s="86"/>
      <c r="G33" s="86"/>
      <c r="H33" s="86"/>
      <c r="I33" s="86"/>
      <c r="J33" s="86"/>
      <c r="K33" s="86"/>
      <c r="L33" s="12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40"/>
      <c r="F34" s="45" t="s">
        <v>40</v>
      </c>
      <c r="G34" s="40"/>
      <c r="H34" s="40"/>
      <c r="I34" s="45" t="s">
        <v>39</v>
      </c>
      <c r="J34" s="45" t="s">
        <v>41</v>
      </c>
      <c r="K34" s="40"/>
      <c r="L34" s="12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1"/>
      <c r="C35" s="40"/>
      <c r="D35" s="127" t="s">
        <v>42</v>
      </c>
      <c r="E35" s="34" t="s">
        <v>43</v>
      </c>
      <c r="F35" s="133">
        <f>ROUND((SUM(BE99:BE305)),  2)</f>
        <v>0</v>
      </c>
      <c r="G35" s="40"/>
      <c r="H35" s="40"/>
      <c r="I35" s="134">
        <v>0.20999999999999999</v>
      </c>
      <c r="J35" s="133">
        <f>ROUND(((SUM(BE99:BE305))*I35),  2)</f>
        <v>0</v>
      </c>
      <c r="K35" s="40"/>
      <c r="L35" s="12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1"/>
      <c r="C36" s="40"/>
      <c r="D36" s="40"/>
      <c r="E36" s="34" t="s">
        <v>44</v>
      </c>
      <c r="F36" s="133">
        <f>ROUND((SUM(BF99:BF305)),  2)</f>
        <v>0</v>
      </c>
      <c r="G36" s="40"/>
      <c r="H36" s="40"/>
      <c r="I36" s="134">
        <v>0.14999999999999999</v>
      </c>
      <c r="J36" s="133">
        <f>ROUND(((SUM(BF99:BF305))*I36),  2)</f>
        <v>0</v>
      </c>
      <c r="K36" s="40"/>
      <c r="L36" s="12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4" t="s">
        <v>45</v>
      </c>
      <c r="F37" s="133">
        <f>ROUND((SUM(BG99:BG305)),  2)</f>
        <v>0</v>
      </c>
      <c r="G37" s="40"/>
      <c r="H37" s="40"/>
      <c r="I37" s="134">
        <v>0.20999999999999999</v>
      </c>
      <c r="J37" s="133">
        <f>0</f>
        <v>0</v>
      </c>
      <c r="K37" s="40"/>
      <c r="L37" s="12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1"/>
      <c r="C38" s="40"/>
      <c r="D38" s="40"/>
      <c r="E38" s="34" t="s">
        <v>46</v>
      </c>
      <c r="F38" s="133">
        <f>ROUND((SUM(BH99:BH305)),  2)</f>
        <v>0</v>
      </c>
      <c r="G38" s="40"/>
      <c r="H38" s="40"/>
      <c r="I38" s="134">
        <v>0.14999999999999999</v>
      </c>
      <c r="J38" s="133">
        <f>0</f>
        <v>0</v>
      </c>
      <c r="K38" s="40"/>
      <c r="L38" s="12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1"/>
      <c r="C39" s="40"/>
      <c r="D39" s="40"/>
      <c r="E39" s="34" t="s">
        <v>47</v>
      </c>
      <c r="F39" s="133">
        <f>ROUND((SUM(BI99:BI305)),  2)</f>
        <v>0</v>
      </c>
      <c r="G39" s="40"/>
      <c r="H39" s="40"/>
      <c r="I39" s="134">
        <v>0</v>
      </c>
      <c r="J39" s="133">
        <f>0</f>
        <v>0</v>
      </c>
      <c r="K39" s="40"/>
      <c r="L39" s="12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12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1"/>
      <c r="C41" s="135"/>
      <c r="D41" s="136" t="s">
        <v>48</v>
      </c>
      <c r="E41" s="78"/>
      <c r="F41" s="78"/>
      <c r="G41" s="137" t="s">
        <v>49</v>
      </c>
      <c r="H41" s="138" t="s">
        <v>50</v>
      </c>
      <c r="I41" s="78"/>
      <c r="J41" s="139">
        <f>SUM(J32:J39)</f>
        <v>0</v>
      </c>
      <c r="K41" s="140"/>
      <c r="L41" s="12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57"/>
      <c r="C42" s="58"/>
      <c r="D42" s="58"/>
      <c r="E42" s="58"/>
      <c r="F42" s="58"/>
      <c r="G42" s="58"/>
      <c r="H42" s="58"/>
      <c r="I42" s="58"/>
      <c r="J42" s="58"/>
      <c r="K42" s="58"/>
      <c r="L42" s="12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59"/>
      <c r="C46" s="60"/>
      <c r="D46" s="60"/>
      <c r="E46" s="60"/>
      <c r="F46" s="60"/>
      <c r="G46" s="60"/>
      <c r="H46" s="60"/>
      <c r="I46" s="60"/>
      <c r="J46" s="60"/>
      <c r="K46" s="60"/>
      <c r="L46" s="12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140</v>
      </c>
      <c r="D47" s="40"/>
      <c r="E47" s="40"/>
      <c r="F47" s="40"/>
      <c r="G47" s="40"/>
      <c r="H47" s="40"/>
      <c r="I47" s="40"/>
      <c r="J47" s="40"/>
      <c r="K47" s="40"/>
      <c r="L47" s="12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12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0"/>
      <c r="E49" s="40"/>
      <c r="F49" s="40"/>
      <c r="G49" s="40"/>
      <c r="H49" s="40"/>
      <c r="I49" s="40"/>
      <c r="J49" s="40"/>
      <c r="K49" s="40"/>
      <c r="L49" s="12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126" t="str">
        <f>E7</f>
        <v>Žireč - Kanalizace a čistírna odpadních vod, přípojky splaškové kanalizace</v>
      </c>
      <c r="F50" s="34"/>
      <c r="G50" s="34"/>
      <c r="H50" s="34"/>
      <c r="I50" s="40"/>
      <c r="J50" s="40"/>
      <c r="K50" s="40"/>
      <c r="L50" s="12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4"/>
      <c r="C51" s="34" t="s">
        <v>134</v>
      </c>
      <c r="L51" s="24"/>
    </row>
    <row r="52" s="2" customFormat="1" ht="16.5" customHeight="1">
      <c r="A52" s="40"/>
      <c r="B52" s="41"/>
      <c r="C52" s="40"/>
      <c r="D52" s="40"/>
      <c r="E52" s="126" t="s">
        <v>3483</v>
      </c>
      <c r="F52" s="40"/>
      <c r="G52" s="40"/>
      <c r="H52" s="40"/>
      <c r="I52" s="40"/>
      <c r="J52" s="40"/>
      <c r="K52" s="40"/>
      <c r="L52" s="12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136</v>
      </c>
      <c r="D53" s="40"/>
      <c r="E53" s="40"/>
      <c r="F53" s="40"/>
      <c r="G53" s="40"/>
      <c r="H53" s="40"/>
      <c r="I53" s="40"/>
      <c r="J53" s="40"/>
      <c r="K53" s="40"/>
      <c r="L53" s="12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0"/>
      <c r="D54" s="40"/>
      <c r="E54" s="64" t="str">
        <f>E11</f>
        <v>021 - PŘÍPOJKY SPLAŠKOVÉ KANALIZACE</v>
      </c>
      <c r="F54" s="40"/>
      <c r="G54" s="40"/>
      <c r="H54" s="40"/>
      <c r="I54" s="40"/>
      <c r="J54" s="40"/>
      <c r="K54" s="40"/>
      <c r="L54" s="12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12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0"/>
      <c r="E56" s="40"/>
      <c r="F56" s="29" t="str">
        <f>F14</f>
        <v>DVŮR KRÁLOVÉ NAD LABEM, MÍSTNÍ ČÁST ŽIREČ</v>
      </c>
      <c r="G56" s="40"/>
      <c r="H56" s="40"/>
      <c r="I56" s="34" t="s">
        <v>23</v>
      </c>
      <c r="J56" s="66" t="str">
        <f>IF(J14="","",J14)</f>
        <v>3. 1. 2021</v>
      </c>
      <c r="K56" s="40"/>
      <c r="L56" s="12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12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0"/>
      <c r="E58" s="40"/>
      <c r="F58" s="29" t="str">
        <f>E17</f>
        <v>Město Dvůr Králové, nám. T.G.Masaryka 38, 544 17</v>
      </c>
      <c r="G58" s="40"/>
      <c r="H58" s="40"/>
      <c r="I58" s="34" t="s">
        <v>31</v>
      </c>
      <c r="J58" s="38" t="str">
        <f>E23</f>
        <v>P-AQUA s.r.o., Jižní 870, 500 03 Hradec Králové</v>
      </c>
      <c r="K58" s="40"/>
      <c r="L58" s="12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0"/>
      <c r="E59" s="40"/>
      <c r="F59" s="29" t="str">
        <f>IF(E20="","",E20)</f>
        <v>Vyplň údaj</v>
      </c>
      <c r="G59" s="40"/>
      <c r="H59" s="40"/>
      <c r="I59" s="34" t="s">
        <v>34</v>
      </c>
      <c r="J59" s="38" t="str">
        <f>E26</f>
        <v>Ing. Tomáš Růžička, Ing. Luboš Kasper</v>
      </c>
      <c r="K59" s="40"/>
      <c r="L59" s="12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12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41" t="s">
        <v>141</v>
      </c>
      <c r="D61" s="135"/>
      <c r="E61" s="135"/>
      <c r="F61" s="135"/>
      <c r="G61" s="135"/>
      <c r="H61" s="135"/>
      <c r="I61" s="135"/>
      <c r="J61" s="142" t="s">
        <v>142</v>
      </c>
      <c r="K61" s="135"/>
      <c r="L61" s="12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12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43" t="s">
        <v>70</v>
      </c>
      <c r="D63" s="40"/>
      <c r="E63" s="40"/>
      <c r="F63" s="40"/>
      <c r="G63" s="40"/>
      <c r="H63" s="40"/>
      <c r="I63" s="40"/>
      <c r="J63" s="92">
        <f>J99</f>
        <v>0</v>
      </c>
      <c r="K63" s="40"/>
      <c r="L63" s="12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21" t="s">
        <v>143</v>
      </c>
    </row>
    <row r="64" s="9" customFormat="1" ht="24.96" customHeight="1">
      <c r="A64" s="9"/>
      <c r="B64" s="144"/>
      <c r="C64" s="9"/>
      <c r="D64" s="145" t="s">
        <v>144</v>
      </c>
      <c r="E64" s="146"/>
      <c r="F64" s="146"/>
      <c r="G64" s="146"/>
      <c r="H64" s="146"/>
      <c r="I64" s="146"/>
      <c r="J64" s="147">
        <f>J100</f>
        <v>0</v>
      </c>
      <c r="K64" s="9"/>
      <c r="L64" s="14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8"/>
      <c r="C65" s="10"/>
      <c r="D65" s="149" t="s">
        <v>145</v>
      </c>
      <c r="E65" s="150"/>
      <c r="F65" s="150"/>
      <c r="G65" s="150"/>
      <c r="H65" s="150"/>
      <c r="I65" s="150"/>
      <c r="J65" s="151">
        <f>J101</f>
        <v>0</v>
      </c>
      <c r="K65" s="10"/>
      <c r="L65" s="14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8"/>
      <c r="C66" s="10"/>
      <c r="D66" s="149" t="s">
        <v>146</v>
      </c>
      <c r="E66" s="150"/>
      <c r="F66" s="150"/>
      <c r="G66" s="150"/>
      <c r="H66" s="150"/>
      <c r="I66" s="150"/>
      <c r="J66" s="151">
        <f>J202</f>
        <v>0</v>
      </c>
      <c r="K66" s="10"/>
      <c r="L66" s="14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48"/>
      <c r="C67" s="10"/>
      <c r="D67" s="149" t="s">
        <v>147</v>
      </c>
      <c r="E67" s="150"/>
      <c r="F67" s="150"/>
      <c r="G67" s="150"/>
      <c r="H67" s="150"/>
      <c r="I67" s="150"/>
      <c r="J67" s="151">
        <f>J211</f>
        <v>0</v>
      </c>
      <c r="K67" s="10"/>
      <c r="L67" s="14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48"/>
      <c r="C68" s="10"/>
      <c r="D68" s="149" t="s">
        <v>148</v>
      </c>
      <c r="E68" s="150"/>
      <c r="F68" s="150"/>
      <c r="G68" s="150"/>
      <c r="H68" s="150"/>
      <c r="I68" s="150"/>
      <c r="J68" s="151">
        <f>J215</f>
        <v>0</v>
      </c>
      <c r="K68" s="10"/>
      <c r="L68" s="14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48"/>
      <c r="C69" s="10"/>
      <c r="D69" s="149" t="s">
        <v>149</v>
      </c>
      <c r="E69" s="150"/>
      <c r="F69" s="150"/>
      <c r="G69" s="150"/>
      <c r="H69" s="150"/>
      <c r="I69" s="150"/>
      <c r="J69" s="151">
        <f>J245</f>
        <v>0</v>
      </c>
      <c r="K69" s="10"/>
      <c r="L69" s="14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8"/>
      <c r="C70" s="10"/>
      <c r="D70" s="149" t="s">
        <v>150</v>
      </c>
      <c r="E70" s="150"/>
      <c r="F70" s="150"/>
      <c r="G70" s="150"/>
      <c r="H70" s="150"/>
      <c r="I70" s="150"/>
      <c r="J70" s="151">
        <f>J262</f>
        <v>0</v>
      </c>
      <c r="K70" s="10"/>
      <c r="L70" s="14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8"/>
      <c r="C71" s="10"/>
      <c r="D71" s="149" t="s">
        <v>151</v>
      </c>
      <c r="E71" s="150"/>
      <c r="F71" s="150"/>
      <c r="G71" s="150"/>
      <c r="H71" s="150"/>
      <c r="I71" s="150"/>
      <c r="J71" s="151">
        <f>J271</f>
        <v>0</v>
      </c>
      <c r="K71" s="10"/>
      <c r="L71" s="14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8"/>
      <c r="C72" s="10"/>
      <c r="D72" s="149" t="s">
        <v>152</v>
      </c>
      <c r="E72" s="150"/>
      <c r="F72" s="150"/>
      <c r="G72" s="150"/>
      <c r="H72" s="150"/>
      <c r="I72" s="150"/>
      <c r="J72" s="151">
        <f>J282</f>
        <v>0</v>
      </c>
      <c r="K72" s="10"/>
      <c r="L72" s="14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44"/>
      <c r="C73" s="9"/>
      <c r="D73" s="145" t="s">
        <v>1369</v>
      </c>
      <c r="E73" s="146"/>
      <c r="F73" s="146"/>
      <c r="G73" s="146"/>
      <c r="H73" s="146"/>
      <c r="I73" s="146"/>
      <c r="J73" s="147">
        <f>J289</f>
        <v>0</v>
      </c>
      <c r="K73" s="9"/>
      <c r="L73" s="144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44"/>
      <c r="C74" s="9"/>
      <c r="D74" s="145" t="s">
        <v>153</v>
      </c>
      <c r="E74" s="146"/>
      <c r="F74" s="146"/>
      <c r="G74" s="146"/>
      <c r="H74" s="146"/>
      <c r="I74" s="146"/>
      <c r="J74" s="147">
        <f>J294</f>
        <v>0</v>
      </c>
      <c r="K74" s="9"/>
      <c r="L74" s="144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48"/>
      <c r="C75" s="10"/>
      <c r="D75" s="149" t="s">
        <v>154</v>
      </c>
      <c r="E75" s="150"/>
      <c r="F75" s="150"/>
      <c r="G75" s="150"/>
      <c r="H75" s="150"/>
      <c r="I75" s="150"/>
      <c r="J75" s="151">
        <f>J295</f>
        <v>0</v>
      </c>
      <c r="K75" s="10"/>
      <c r="L75" s="14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48"/>
      <c r="C76" s="10"/>
      <c r="D76" s="149" t="s">
        <v>156</v>
      </c>
      <c r="E76" s="150"/>
      <c r="F76" s="150"/>
      <c r="G76" s="150"/>
      <c r="H76" s="150"/>
      <c r="I76" s="150"/>
      <c r="J76" s="151">
        <f>J300</f>
        <v>0</v>
      </c>
      <c r="K76" s="10"/>
      <c r="L76" s="14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48"/>
      <c r="C77" s="10"/>
      <c r="D77" s="149" t="s">
        <v>157</v>
      </c>
      <c r="E77" s="150"/>
      <c r="F77" s="150"/>
      <c r="G77" s="150"/>
      <c r="H77" s="150"/>
      <c r="I77" s="150"/>
      <c r="J77" s="151">
        <f>J303</f>
        <v>0</v>
      </c>
      <c r="K77" s="10"/>
      <c r="L77" s="14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12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57"/>
      <c r="C79" s="58"/>
      <c r="D79" s="58"/>
      <c r="E79" s="58"/>
      <c r="F79" s="58"/>
      <c r="G79" s="58"/>
      <c r="H79" s="58"/>
      <c r="I79" s="58"/>
      <c r="J79" s="58"/>
      <c r="K79" s="58"/>
      <c r="L79" s="12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59"/>
      <c r="C83" s="60"/>
      <c r="D83" s="60"/>
      <c r="E83" s="60"/>
      <c r="F83" s="60"/>
      <c r="G83" s="60"/>
      <c r="H83" s="60"/>
      <c r="I83" s="60"/>
      <c r="J83" s="60"/>
      <c r="K83" s="60"/>
      <c r="L83" s="12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159</v>
      </c>
      <c r="D84" s="40"/>
      <c r="E84" s="40"/>
      <c r="F84" s="40"/>
      <c r="G84" s="40"/>
      <c r="H84" s="40"/>
      <c r="I84" s="40"/>
      <c r="J84" s="40"/>
      <c r="K84" s="40"/>
      <c r="L84" s="12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12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17</v>
      </c>
      <c r="D86" s="40"/>
      <c r="E86" s="40"/>
      <c r="F86" s="40"/>
      <c r="G86" s="40"/>
      <c r="H86" s="40"/>
      <c r="I86" s="40"/>
      <c r="J86" s="40"/>
      <c r="K86" s="40"/>
      <c r="L86" s="12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0"/>
      <c r="D87" s="40"/>
      <c r="E87" s="126" t="str">
        <f>E7</f>
        <v>Žireč - Kanalizace a čistírna odpadních vod, přípojky splaškové kanalizace</v>
      </c>
      <c r="F87" s="34"/>
      <c r="G87" s="34"/>
      <c r="H87" s="34"/>
      <c r="I87" s="40"/>
      <c r="J87" s="40"/>
      <c r="K87" s="40"/>
      <c r="L87" s="12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4"/>
      <c r="C88" s="34" t="s">
        <v>134</v>
      </c>
      <c r="L88" s="24"/>
    </row>
    <row r="89" s="2" customFormat="1" ht="16.5" customHeight="1">
      <c r="A89" s="40"/>
      <c r="B89" s="41"/>
      <c r="C89" s="40"/>
      <c r="D89" s="40"/>
      <c r="E89" s="126" t="s">
        <v>3483</v>
      </c>
      <c r="F89" s="40"/>
      <c r="G89" s="40"/>
      <c r="H89" s="40"/>
      <c r="I89" s="40"/>
      <c r="J89" s="40"/>
      <c r="K89" s="40"/>
      <c r="L89" s="12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136</v>
      </c>
      <c r="D90" s="40"/>
      <c r="E90" s="40"/>
      <c r="F90" s="40"/>
      <c r="G90" s="40"/>
      <c r="H90" s="40"/>
      <c r="I90" s="40"/>
      <c r="J90" s="40"/>
      <c r="K90" s="40"/>
      <c r="L90" s="12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0"/>
      <c r="D91" s="40"/>
      <c r="E91" s="64" t="str">
        <f>E11</f>
        <v>021 - PŘÍPOJKY SPLAŠKOVÉ KANALIZACE</v>
      </c>
      <c r="F91" s="40"/>
      <c r="G91" s="40"/>
      <c r="H91" s="40"/>
      <c r="I91" s="40"/>
      <c r="J91" s="40"/>
      <c r="K91" s="40"/>
      <c r="L91" s="12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12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0"/>
      <c r="E93" s="40"/>
      <c r="F93" s="29" t="str">
        <f>F14</f>
        <v>DVŮR KRÁLOVÉ NAD LABEM, MÍSTNÍ ČÁST ŽIREČ</v>
      </c>
      <c r="G93" s="40"/>
      <c r="H93" s="40"/>
      <c r="I93" s="34" t="s">
        <v>23</v>
      </c>
      <c r="J93" s="66" t="str">
        <f>IF(J14="","",J14)</f>
        <v>3. 1. 2021</v>
      </c>
      <c r="K93" s="40"/>
      <c r="L93" s="12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12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40.05" customHeight="1">
      <c r="A95" s="40"/>
      <c r="B95" s="41"/>
      <c r="C95" s="34" t="s">
        <v>25</v>
      </c>
      <c r="D95" s="40"/>
      <c r="E95" s="40"/>
      <c r="F95" s="29" t="str">
        <f>E17</f>
        <v>Město Dvůr Králové, nám. T.G.Masaryka 38, 544 17</v>
      </c>
      <c r="G95" s="40"/>
      <c r="H95" s="40"/>
      <c r="I95" s="34" t="s">
        <v>31</v>
      </c>
      <c r="J95" s="38" t="str">
        <f>E23</f>
        <v>P-AQUA s.r.o., Jižní 870, 500 03 Hradec Králové</v>
      </c>
      <c r="K95" s="40"/>
      <c r="L95" s="12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0"/>
      <c r="E96" s="40"/>
      <c r="F96" s="29" t="str">
        <f>IF(E20="","",E20)</f>
        <v>Vyplň údaj</v>
      </c>
      <c r="G96" s="40"/>
      <c r="H96" s="40"/>
      <c r="I96" s="34" t="s">
        <v>34</v>
      </c>
      <c r="J96" s="38" t="str">
        <f>E26</f>
        <v>Ing. Tomáš Růžička, Ing. Luboš Kasper</v>
      </c>
      <c r="K96" s="40"/>
      <c r="L96" s="12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12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52"/>
      <c r="B98" s="153"/>
      <c r="C98" s="154" t="s">
        <v>160</v>
      </c>
      <c r="D98" s="155" t="s">
        <v>57</v>
      </c>
      <c r="E98" s="155" t="s">
        <v>53</v>
      </c>
      <c r="F98" s="155" t="s">
        <v>54</v>
      </c>
      <c r="G98" s="155" t="s">
        <v>161</v>
      </c>
      <c r="H98" s="155" t="s">
        <v>162</v>
      </c>
      <c r="I98" s="155" t="s">
        <v>163</v>
      </c>
      <c r="J98" s="155" t="s">
        <v>142</v>
      </c>
      <c r="K98" s="156" t="s">
        <v>164</v>
      </c>
      <c r="L98" s="157"/>
      <c r="M98" s="82" t="s">
        <v>3</v>
      </c>
      <c r="N98" s="83" t="s">
        <v>42</v>
      </c>
      <c r="O98" s="83" t="s">
        <v>165</v>
      </c>
      <c r="P98" s="83" t="s">
        <v>166</v>
      </c>
      <c r="Q98" s="83" t="s">
        <v>167</v>
      </c>
      <c r="R98" s="83" t="s">
        <v>168</v>
      </c>
      <c r="S98" s="83" t="s">
        <v>169</v>
      </c>
      <c r="T98" s="84" t="s">
        <v>170</v>
      </c>
      <c r="U98" s="152"/>
      <c r="V98" s="152"/>
      <c r="W98" s="152"/>
      <c r="X98" s="152"/>
      <c r="Y98" s="152"/>
      <c r="Z98" s="152"/>
      <c r="AA98" s="152"/>
      <c r="AB98" s="152"/>
      <c r="AC98" s="152"/>
      <c r="AD98" s="152"/>
      <c r="AE98" s="152"/>
    </row>
    <row r="99" s="2" customFormat="1" ht="22.8" customHeight="1">
      <c r="A99" s="40"/>
      <c r="B99" s="41"/>
      <c r="C99" s="89" t="s">
        <v>171</v>
      </c>
      <c r="D99" s="40"/>
      <c r="E99" s="40"/>
      <c r="F99" s="40"/>
      <c r="G99" s="40"/>
      <c r="H99" s="40"/>
      <c r="I99" s="40"/>
      <c r="J99" s="158">
        <f>BK99</f>
        <v>0</v>
      </c>
      <c r="K99" s="40"/>
      <c r="L99" s="41"/>
      <c r="M99" s="85"/>
      <c r="N99" s="70"/>
      <c r="O99" s="86"/>
      <c r="P99" s="159">
        <f>P100+P289+P294</f>
        <v>0</v>
      </c>
      <c r="Q99" s="86"/>
      <c r="R99" s="159">
        <f>R100+R289+R294</f>
        <v>1720.3294693</v>
      </c>
      <c r="S99" s="86"/>
      <c r="T99" s="160">
        <f>T100+T289+T294</f>
        <v>431.00749999999999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21" t="s">
        <v>71</v>
      </c>
      <c r="AU99" s="21" t="s">
        <v>143</v>
      </c>
      <c r="BK99" s="161">
        <f>BK100+BK289+BK294</f>
        <v>0</v>
      </c>
    </row>
    <row r="100" s="12" customFormat="1" ht="25.92" customHeight="1">
      <c r="A100" s="12"/>
      <c r="B100" s="162"/>
      <c r="C100" s="12"/>
      <c r="D100" s="163" t="s">
        <v>71</v>
      </c>
      <c r="E100" s="164" t="s">
        <v>172</v>
      </c>
      <c r="F100" s="164" t="s">
        <v>173</v>
      </c>
      <c r="G100" s="12"/>
      <c r="H100" s="12"/>
      <c r="I100" s="165"/>
      <c r="J100" s="166">
        <f>BK100</f>
        <v>0</v>
      </c>
      <c r="K100" s="12"/>
      <c r="L100" s="162"/>
      <c r="M100" s="167"/>
      <c r="N100" s="168"/>
      <c r="O100" s="168"/>
      <c r="P100" s="169">
        <f>P101+P202+P211+P215+P245+P262+P271+P282</f>
        <v>0</v>
      </c>
      <c r="Q100" s="168"/>
      <c r="R100" s="169">
        <f>R101+R202+R211+R215+R245+R262+R271+R282</f>
        <v>1720.3294693</v>
      </c>
      <c r="S100" s="168"/>
      <c r="T100" s="170">
        <f>T101+T202+T211+T215+T245+T262+T271+T282</f>
        <v>431.00749999999999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63" t="s">
        <v>79</v>
      </c>
      <c r="AT100" s="171" t="s">
        <v>71</v>
      </c>
      <c r="AU100" s="171" t="s">
        <v>72</v>
      </c>
      <c r="AY100" s="163" t="s">
        <v>174</v>
      </c>
      <c r="BK100" s="172">
        <f>BK101+BK202+BK211+BK215+BK245+BK262+BK271+BK282</f>
        <v>0</v>
      </c>
    </row>
    <row r="101" s="12" customFormat="1" ht="22.8" customHeight="1">
      <c r="A101" s="12"/>
      <c r="B101" s="162"/>
      <c r="C101" s="12"/>
      <c r="D101" s="163" t="s">
        <v>71</v>
      </c>
      <c r="E101" s="173" t="s">
        <v>79</v>
      </c>
      <c r="F101" s="173" t="s">
        <v>175</v>
      </c>
      <c r="G101" s="12"/>
      <c r="H101" s="12"/>
      <c r="I101" s="165"/>
      <c r="J101" s="174">
        <f>BK101</f>
        <v>0</v>
      </c>
      <c r="K101" s="12"/>
      <c r="L101" s="162"/>
      <c r="M101" s="167"/>
      <c r="N101" s="168"/>
      <c r="O101" s="168"/>
      <c r="P101" s="169">
        <f>SUM(P102:P201)</f>
        <v>0</v>
      </c>
      <c r="Q101" s="168"/>
      <c r="R101" s="169">
        <f>SUM(R102:R201)</f>
        <v>1332.1161138</v>
      </c>
      <c r="S101" s="168"/>
      <c r="T101" s="170">
        <f>SUM(T102:T201)</f>
        <v>431.00749999999999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63" t="s">
        <v>79</v>
      </c>
      <c r="AT101" s="171" t="s">
        <v>71</v>
      </c>
      <c r="AU101" s="171" t="s">
        <v>79</v>
      </c>
      <c r="AY101" s="163" t="s">
        <v>174</v>
      </c>
      <c r="BK101" s="172">
        <f>SUM(BK102:BK201)</f>
        <v>0</v>
      </c>
    </row>
    <row r="102" s="2" customFormat="1">
      <c r="A102" s="40"/>
      <c r="B102" s="175"/>
      <c r="C102" s="176" t="s">
        <v>79</v>
      </c>
      <c r="D102" s="176" t="s">
        <v>176</v>
      </c>
      <c r="E102" s="177" t="s">
        <v>3485</v>
      </c>
      <c r="F102" s="178" t="s">
        <v>3486</v>
      </c>
      <c r="G102" s="179" t="s">
        <v>179</v>
      </c>
      <c r="H102" s="180">
        <v>90</v>
      </c>
      <c r="I102" s="181"/>
      <c r="J102" s="182">
        <f>ROUND(I102*H102,2)</f>
        <v>0</v>
      </c>
      <c r="K102" s="178" t="s">
        <v>3</v>
      </c>
      <c r="L102" s="41"/>
      <c r="M102" s="183" t="s">
        <v>3</v>
      </c>
      <c r="N102" s="184" t="s">
        <v>43</v>
      </c>
      <c r="O102" s="74"/>
      <c r="P102" s="185">
        <f>O102*H102</f>
        <v>0</v>
      </c>
      <c r="Q102" s="185">
        <v>0</v>
      </c>
      <c r="R102" s="185">
        <f>Q102*H102</f>
        <v>0</v>
      </c>
      <c r="S102" s="185">
        <v>0.255</v>
      </c>
      <c r="T102" s="186">
        <f>S102*H102</f>
        <v>22.949999999999999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187" t="s">
        <v>111</v>
      </c>
      <c r="AT102" s="187" t="s">
        <v>176</v>
      </c>
      <c r="AU102" s="187" t="s">
        <v>81</v>
      </c>
      <c r="AY102" s="21" t="s">
        <v>174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21" t="s">
        <v>79</v>
      </c>
      <c r="BK102" s="188">
        <f>ROUND(I102*H102,2)</f>
        <v>0</v>
      </c>
      <c r="BL102" s="21" t="s">
        <v>111</v>
      </c>
      <c r="BM102" s="187" t="s">
        <v>3487</v>
      </c>
    </row>
    <row r="103" s="13" customFormat="1">
      <c r="A103" s="13"/>
      <c r="B103" s="194"/>
      <c r="C103" s="13"/>
      <c r="D103" s="189" t="s">
        <v>184</v>
      </c>
      <c r="E103" s="195" t="s">
        <v>3</v>
      </c>
      <c r="F103" s="196" t="s">
        <v>3488</v>
      </c>
      <c r="G103" s="13"/>
      <c r="H103" s="197">
        <v>90</v>
      </c>
      <c r="I103" s="198"/>
      <c r="J103" s="13"/>
      <c r="K103" s="13"/>
      <c r="L103" s="194"/>
      <c r="M103" s="199"/>
      <c r="N103" s="200"/>
      <c r="O103" s="200"/>
      <c r="P103" s="200"/>
      <c r="Q103" s="200"/>
      <c r="R103" s="200"/>
      <c r="S103" s="200"/>
      <c r="T103" s="20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195" t="s">
        <v>184</v>
      </c>
      <c r="AU103" s="195" t="s">
        <v>81</v>
      </c>
      <c r="AV103" s="13" t="s">
        <v>81</v>
      </c>
      <c r="AW103" s="13" t="s">
        <v>33</v>
      </c>
      <c r="AX103" s="13" t="s">
        <v>72</v>
      </c>
      <c r="AY103" s="195" t="s">
        <v>174</v>
      </c>
    </row>
    <row r="104" s="14" customFormat="1">
      <c r="A104" s="14"/>
      <c r="B104" s="202"/>
      <c r="C104" s="14"/>
      <c r="D104" s="189" t="s">
        <v>184</v>
      </c>
      <c r="E104" s="203" t="s">
        <v>3</v>
      </c>
      <c r="F104" s="204" t="s">
        <v>187</v>
      </c>
      <c r="G104" s="14"/>
      <c r="H104" s="205">
        <v>90</v>
      </c>
      <c r="I104" s="206"/>
      <c r="J104" s="14"/>
      <c r="K104" s="14"/>
      <c r="L104" s="202"/>
      <c r="M104" s="207"/>
      <c r="N104" s="208"/>
      <c r="O104" s="208"/>
      <c r="P104" s="208"/>
      <c r="Q104" s="208"/>
      <c r="R104" s="208"/>
      <c r="S104" s="208"/>
      <c r="T104" s="209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03" t="s">
        <v>184</v>
      </c>
      <c r="AU104" s="203" t="s">
        <v>81</v>
      </c>
      <c r="AV104" s="14" t="s">
        <v>111</v>
      </c>
      <c r="AW104" s="14" t="s">
        <v>33</v>
      </c>
      <c r="AX104" s="14" t="s">
        <v>79</v>
      </c>
      <c r="AY104" s="203" t="s">
        <v>174</v>
      </c>
    </row>
    <row r="105" s="2" customFormat="1">
      <c r="A105" s="40"/>
      <c r="B105" s="175"/>
      <c r="C105" s="176" t="s">
        <v>81</v>
      </c>
      <c r="D105" s="176" t="s">
        <v>176</v>
      </c>
      <c r="E105" s="177" t="s">
        <v>3489</v>
      </c>
      <c r="F105" s="178" t="s">
        <v>3490</v>
      </c>
      <c r="G105" s="179" t="s">
        <v>179</v>
      </c>
      <c r="H105" s="180">
        <v>64</v>
      </c>
      <c r="I105" s="181"/>
      <c r="J105" s="182">
        <f>ROUND(I105*H105,2)</f>
        <v>0</v>
      </c>
      <c r="K105" s="178" t="s">
        <v>3</v>
      </c>
      <c r="L105" s="41"/>
      <c r="M105" s="183" t="s">
        <v>3</v>
      </c>
      <c r="N105" s="184" t="s">
        <v>43</v>
      </c>
      <c r="O105" s="74"/>
      <c r="P105" s="185">
        <f>O105*H105</f>
        <v>0</v>
      </c>
      <c r="Q105" s="185">
        <v>0</v>
      </c>
      <c r="R105" s="185">
        <f>Q105*H105</f>
        <v>0</v>
      </c>
      <c r="S105" s="185">
        <v>0.26000000000000001</v>
      </c>
      <c r="T105" s="186">
        <f>S105*H105</f>
        <v>16.640000000000001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187" t="s">
        <v>111</v>
      </c>
      <c r="AT105" s="187" t="s">
        <v>176</v>
      </c>
      <c r="AU105" s="187" t="s">
        <v>81</v>
      </c>
      <c r="AY105" s="21" t="s">
        <v>174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1" t="s">
        <v>79</v>
      </c>
      <c r="BK105" s="188">
        <f>ROUND(I105*H105,2)</f>
        <v>0</v>
      </c>
      <c r="BL105" s="21" t="s">
        <v>111</v>
      </c>
      <c r="BM105" s="187" t="s">
        <v>3491</v>
      </c>
    </row>
    <row r="106" s="13" customFormat="1">
      <c r="A106" s="13"/>
      <c r="B106" s="194"/>
      <c r="C106" s="13"/>
      <c r="D106" s="189" t="s">
        <v>184</v>
      </c>
      <c r="E106" s="195" t="s">
        <v>3</v>
      </c>
      <c r="F106" s="196" t="s">
        <v>3492</v>
      </c>
      <c r="G106" s="13"/>
      <c r="H106" s="197">
        <v>64</v>
      </c>
      <c r="I106" s="198"/>
      <c r="J106" s="13"/>
      <c r="K106" s="13"/>
      <c r="L106" s="194"/>
      <c r="M106" s="199"/>
      <c r="N106" s="200"/>
      <c r="O106" s="200"/>
      <c r="P106" s="200"/>
      <c r="Q106" s="200"/>
      <c r="R106" s="200"/>
      <c r="S106" s="200"/>
      <c r="T106" s="20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195" t="s">
        <v>184</v>
      </c>
      <c r="AU106" s="195" t="s">
        <v>81</v>
      </c>
      <c r="AV106" s="13" t="s">
        <v>81</v>
      </c>
      <c r="AW106" s="13" t="s">
        <v>33</v>
      </c>
      <c r="AX106" s="13" t="s">
        <v>72</v>
      </c>
      <c r="AY106" s="195" t="s">
        <v>174</v>
      </c>
    </row>
    <row r="107" s="14" customFormat="1">
      <c r="A107" s="14"/>
      <c r="B107" s="202"/>
      <c r="C107" s="14"/>
      <c r="D107" s="189" t="s">
        <v>184</v>
      </c>
      <c r="E107" s="203" t="s">
        <v>3</v>
      </c>
      <c r="F107" s="204" t="s">
        <v>187</v>
      </c>
      <c r="G107" s="14"/>
      <c r="H107" s="205">
        <v>64</v>
      </c>
      <c r="I107" s="206"/>
      <c r="J107" s="14"/>
      <c r="K107" s="14"/>
      <c r="L107" s="202"/>
      <c r="M107" s="207"/>
      <c r="N107" s="208"/>
      <c r="O107" s="208"/>
      <c r="P107" s="208"/>
      <c r="Q107" s="208"/>
      <c r="R107" s="208"/>
      <c r="S107" s="208"/>
      <c r="T107" s="209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03" t="s">
        <v>184</v>
      </c>
      <c r="AU107" s="203" t="s">
        <v>81</v>
      </c>
      <c r="AV107" s="14" t="s">
        <v>111</v>
      </c>
      <c r="AW107" s="14" t="s">
        <v>33</v>
      </c>
      <c r="AX107" s="14" t="s">
        <v>79</v>
      </c>
      <c r="AY107" s="203" t="s">
        <v>174</v>
      </c>
    </row>
    <row r="108" s="2" customFormat="1" ht="44.25" customHeight="1">
      <c r="A108" s="40"/>
      <c r="B108" s="175"/>
      <c r="C108" s="176" t="s">
        <v>89</v>
      </c>
      <c r="D108" s="176" t="s">
        <v>176</v>
      </c>
      <c r="E108" s="177" t="s">
        <v>3493</v>
      </c>
      <c r="F108" s="178" t="s">
        <v>3494</v>
      </c>
      <c r="G108" s="179" t="s">
        <v>179</v>
      </c>
      <c r="H108" s="180">
        <v>18</v>
      </c>
      <c r="I108" s="181"/>
      <c r="J108" s="182">
        <f>ROUND(I108*H108,2)</f>
        <v>0</v>
      </c>
      <c r="K108" s="178" t="s">
        <v>3</v>
      </c>
      <c r="L108" s="41"/>
      <c r="M108" s="183" t="s">
        <v>3</v>
      </c>
      <c r="N108" s="184" t="s">
        <v>43</v>
      </c>
      <c r="O108" s="74"/>
      <c r="P108" s="185">
        <f>O108*H108</f>
        <v>0</v>
      </c>
      <c r="Q108" s="185">
        <v>0</v>
      </c>
      <c r="R108" s="185">
        <f>Q108*H108</f>
        <v>0</v>
      </c>
      <c r="S108" s="185">
        <v>0.32000000000000001</v>
      </c>
      <c r="T108" s="186">
        <f>S108*H108</f>
        <v>5.7599999999999998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187" t="s">
        <v>111</v>
      </c>
      <c r="AT108" s="187" t="s">
        <v>176</v>
      </c>
      <c r="AU108" s="187" t="s">
        <v>81</v>
      </c>
      <c r="AY108" s="21" t="s">
        <v>174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1" t="s">
        <v>79</v>
      </c>
      <c r="BK108" s="188">
        <f>ROUND(I108*H108,2)</f>
        <v>0</v>
      </c>
      <c r="BL108" s="21" t="s">
        <v>111</v>
      </c>
      <c r="BM108" s="187" t="s">
        <v>3495</v>
      </c>
    </row>
    <row r="109" s="13" customFormat="1">
      <c r="A109" s="13"/>
      <c r="B109" s="194"/>
      <c r="C109" s="13"/>
      <c r="D109" s="189" t="s">
        <v>184</v>
      </c>
      <c r="E109" s="195" t="s">
        <v>3</v>
      </c>
      <c r="F109" s="196" t="s">
        <v>3496</v>
      </c>
      <c r="G109" s="13"/>
      <c r="H109" s="197">
        <v>18</v>
      </c>
      <c r="I109" s="198"/>
      <c r="J109" s="13"/>
      <c r="K109" s="13"/>
      <c r="L109" s="194"/>
      <c r="M109" s="199"/>
      <c r="N109" s="200"/>
      <c r="O109" s="200"/>
      <c r="P109" s="200"/>
      <c r="Q109" s="200"/>
      <c r="R109" s="200"/>
      <c r="S109" s="200"/>
      <c r="T109" s="20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95" t="s">
        <v>184</v>
      </c>
      <c r="AU109" s="195" t="s">
        <v>81</v>
      </c>
      <c r="AV109" s="13" t="s">
        <v>81</v>
      </c>
      <c r="AW109" s="13" t="s">
        <v>33</v>
      </c>
      <c r="AX109" s="13" t="s">
        <v>72</v>
      </c>
      <c r="AY109" s="195" t="s">
        <v>174</v>
      </c>
    </row>
    <row r="110" s="14" customFormat="1">
      <c r="A110" s="14"/>
      <c r="B110" s="202"/>
      <c r="C110" s="14"/>
      <c r="D110" s="189" t="s">
        <v>184</v>
      </c>
      <c r="E110" s="203" t="s">
        <v>3</v>
      </c>
      <c r="F110" s="204" t="s">
        <v>187</v>
      </c>
      <c r="G110" s="14"/>
      <c r="H110" s="205">
        <v>18</v>
      </c>
      <c r="I110" s="206"/>
      <c r="J110" s="14"/>
      <c r="K110" s="14"/>
      <c r="L110" s="202"/>
      <c r="M110" s="207"/>
      <c r="N110" s="208"/>
      <c r="O110" s="208"/>
      <c r="P110" s="208"/>
      <c r="Q110" s="208"/>
      <c r="R110" s="208"/>
      <c r="S110" s="208"/>
      <c r="T110" s="209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03" t="s">
        <v>184</v>
      </c>
      <c r="AU110" s="203" t="s">
        <v>81</v>
      </c>
      <c r="AV110" s="14" t="s">
        <v>111</v>
      </c>
      <c r="AW110" s="14" t="s">
        <v>33</v>
      </c>
      <c r="AX110" s="14" t="s">
        <v>79</v>
      </c>
      <c r="AY110" s="203" t="s">
        <v>174</v>
      </c>
    </row>
    <row r="111" s="2" customFormat="1">
      <c r="A111" s="40"/>
      <c r="B111" s="175"/>
      <c r="C111" s="176" t="s">
        <v>111</v>
      </c>
      <c r="D111" s="176" t="s">
        <v>176</v>
      </c>
      <c r="E111" s="177" t="s">
        <v>3497</v>
      </c>
      <c r="F111" s="178" t="s">
        <v>3498</v>
      </c>
      <c r="G111" s="179" t="s">
        <v>179</v>
      </c>
      <c r="H111" s="180">
        <v>495.25</v>
      </c>
      <c r="I111" s="181"/>
      <c r="J111" s="182">
        <f>ROUND(I111*H111,2)</f>
        <v>0</v>
      </c>
      <c r="K111" s="178" t="s">
        <v>3</v>
      </c>
      <c r="L111" s="41"/>
      <c r="M111" s="183" t="s">
        <v>3</v>
      </c>
      <c r="N111" s="184" t="s">
        <v>43</v>
      </c>
      <c r="O111" s="74"/>
      <c r="P111" s="185">
        <f>O111*H111</f>
        <v>0</v>
      </c>
      <c r="Q111" s="185">
        <v>0</v>
      </c>
      <c r="R111" s="185">
        <f>Q111*H111</f>
        <v>0</v>
      </c>
      <c r="S111" s="185">
        <v>0.29999999999999999</v>
      </c>
      <c r="T111" s="186">
        <f>S111*H111</f>
        <v>148.57499999999999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187" t="s">
        <v>111</v>
      </c>
      <c r="AT111" s="187" t="s">
        <v>176</v>
      </c>
      <c r="AU111" s="187" t="s">
        <v>81</v>
      </c>
      <c r="AY111" s="21" t="s">
        <v>174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21" t="s">
        <v>79</v>
      </c>
      <c r="BK111" s="188">
        <f>ROUND(I111*H111,2)</f>
        <v>0</v>
      </c>
      <c r="BL111" s="21" t="s">
        <v>111</v>
      </c>
      <c r="BM111" s="187" t="s">
        <v>3499</v>
      </c>
    </row>
    <row r="112" s="13" customFormat="1">
      <c r="A112" s="13"/>
      <c r="B112" s="194"/>
      <c r="C112" s="13"/>
      <c r="D112" s="189" t="s">
        <v>184</v>
      </c>
      <c r="E112" s="195" t="s">
        <v>3</v>
      </c>
      <c r="F112" s="196" t="s">
        <v>3500</v>
      </c>
      <c r="G112" s="13"/>
      <c r="H112" s="197">
        <v>323.25</v>
      </c>
      <c r="I112" s="198"/>
      <c r="J112" s="13"/>
      <c r="K112" s="13"/>
      <c r="L112" s="194"/>
      <c r="M112" s="199"/>
      <c r="N112" s="200"/>
      <c r="O112" s="200"/>
      <c r="P112" s="200"/>
      <c r="Q112" s="200"/>
      <c r="R112" s="200"/>
      <c r="S112" s="200"/>
      <c r="T112" s="20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95" t="s">
        <v>184</v>
      </c>
      <c r="AU112" s="195" t="s">
        <v>81</v>
      </c>
      <c r="AV112" s="13" t="s">
        <v>81</v>
      </c>
      <c r="AW112" s="13" t="s">
        <v>33</v>
      </c>
      <c r="AX112" s="13" t="s">
        <v>72</v>
      </c>
      <c r="AY112" s="195" t="s">
        <v>174</v>
      </c>
    </row>
    <row r="113" s="13" customFormat="1">
      <c r="A113" s="13"/>
      <c r="B113" s="194"/>
      <c r="C113" s="13"/>
      <c r="D113" s="189" t="s">
        <v>184</v>
      </c>
      <c r="E113" s="195" t="s">
        <v>3</v>
      </c>
      <c r="F113" s="196" t="s">
        <v>3501</v>
      </c>
      <c r="G113" s="13"/>
      <c r="H113" s="197">
        <v>172</v>
      </c>
      <c r="I113" s="198"/>
      <c r="J113" s="13"/>
      <c r="K113" s="13"/>
      <c r="L113" s="194"/>
      <c r="M113" s="199"/>
      <c r="N113" s="200"/>
      <c r="O113" s="200"/>
      <c r="P113" s="200"/>
      <c r="Q113" s="200"/>
      <c r="R113" s="200"/>
      <c r="S113" s="200"/>
      <c r="T113" s="20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95" t="s">
        <v>184</v>
      </c>
      <c r="AU113" s="195" t="s">
        <v>81</v>
      </c>
      <c r="AV113" s="13" t="s">
        <v>81</v>
      </c>
      <c r="AW113" s="13" t="s">
        <v>33</v>
      </c>
      <c r="AX113" s="13" t="s">
        <v>72</v>
      </c>
      <c r="AY113" s="195" t="s">
        <v>174</v>
      </c>
    </row>
    <row r="114" s="14" customFormat="1">
      <c r="A114" s="14"/>
      <c r="B114" s="202"/>
      <c r="C114" s="14"/>
      <c r="D114" s="189" t="s">
        <v>184</v>
      </c>
      <c r="E114" s="203" t="s">
        <v>3</v>
      </c>
      <c r="F114" s="204" t="s">
        <v>187</v>
      </c>
      <c r="G114" s="14"/>
      <c r="H114" s="205">
        <v>495.25</v>
      </c>
      <c r="I114" s="206"/>
      <c r="J114" s="14"/>
      <c r="K114" s="14"/>
      <c r="L114" s="202"/>
      <c r="M114" s="207"/>
      <c r="N114" s="208"/>
      <c r="O114" s="208"/>
      <c r="P114" s="208"/>
      <c r="Q114" s="208"/>
      <c r="R114" s="208"/>
      <c r="S114" s="208"/>
      <c r="T114" s="20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03" t="s">
        <v>184</v>
      </c>
      <c r="AU114" s="203" t="s">
        <v>81</v>
      </c>
      <c r="AV114" s="14" t="s">
        <v>111</v>
      </c>
      <c r="AW114" s="14" t="s">
        <v>33</v>
      </c>
      <c r="AX114" s="14" t="s">
        <v>79</v>
      </c>
      <c r="AY114" s="203" t="s">
        <v>174</v>
      </c>
    </row>
    <row r="115" s="2" customFormat="1">
      <c r="A115" s="40"/>
      <c r="B115" s="175"/>
      <c r="C115" s="176" t="s">
        <v>203</v>
      </c>
      <c r="D115" s="176" t="s">
        <v>176</v>
      </c>
      <c r="E115" s="177" t="s">
        <v>3502</v>
      </c>
      <c r="F115" s="178" t="s">
        <v>3503</v>
      </c>
      <c r="G115" s="179" t="s">
        <v>179</v>
      </c>
      <c r="H115" s="180">
        <v>495.25</v>
      </c>
      <c r="I115" s="181"/>
      <c r="J115" s="182">
        <f>ROUND(I115*H115,2)</f>
        <v>0</v>
      </c>
      <c r="K115" s="178" t="s">
        <v>3</v>
      </c>
      <c r="L115" s="41"/>
      <c r="M115" s="183" t="s">
        <v>3</v>
      </c>
      <c r="N115" s="184" t="s">
        <v>43</v>
      </c>
      <c r="O115" s="74"/>
      <c r="P115" s="185">
        <f>O115*H115</f>
        <v>0</v>
      </c>
      <c r="Q115" s="185">
        <v>0</v>
      </c>
      <c r="R115" s="185">
        <f>Q115*H115</f>
        <v>0</v>
      </c>
      <c r="S115" s="185">
        <v>0.28999999999999998</v>
      </c>
      <c r="T115" s="186">
        <f>S115*H115</f>
        <v>143.6225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187" t="s">
        <v>111</v>
      </c>
      <c r="AT115" s="187" t="s">
        <v>176</v>
      </c>
      <c r="AU115" s="187" t="s">
        <v>81</v>
      </c>
      <c r="AY115" s="21" t="s">
        <v>174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21" t="s">
        <v>79</v>
      </c>
      <c r="BK115" s="188">
        <f>ROUND(I115*H115,2)</f>
        <v>0</v>
      </c>
      <c r="BL115" s="21" t="s">
        <v>111</v>
      </c>
      <c r="BM115" s="187" t="s">
        <v>3504</v>
      </c>
    </row>
    <row r="116" s="13" customFormat="1">
      <c r="A116" s="13"/>
      <c r="B116" s="194"/>
      <c r="C116" s="13"/>
      <c r="D116" s="189" t="s">
        <v>184</v>
      </c>
      <c r="E116" s="195" t="s">
        <v>3</v>
      </c>
      <c r="F116" s="196" t="s">
        <v>3500</v>
      </c>
      <c r="G116" s="13"/>
      <c r="H116" s="197">
        <v>323.25</v>
      </c>
      <c r="I116" s="198"/>
      <c r="J116" s="13"/>
      <c r="K116" s="13"/>
      <c r="L116" s="194"/>
      <c r="M116" s="199"/>
      <c r="N116" s="200"/>
      <c r="O116" s="200"/>
      <c r="P116" s="200"/>
      <c r="Q116" s="200"/>
      <c r="R116" s="200"/>
      <c r="S116" s="200"/>
      <c r="T116" s="20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95" t="s">
        <v>184</v>
      </c>
      <c r="AU116" s="195" t="s">
        <v>81</v>
      </c>
      <c r="AV116" s="13" t="s">
        <v>81</v>
      </c>
      <c r="AW116" s="13" t="s">
        <v>33</v>
      </c>
      <c r="AX116" s="13" t="s">
        <v>72</v>
      </c>
      <c r="AY116" s="195" t="s">
        <v>174</v>
      </c>
    </row>
    <row r="117" s="13" customFormat="1">
      <c r="A117" s="13"/>
      <c r="B117" s="194"/>
      <c r="C117" s="13"/>
      <c r="D117" s="189" t="s">
        <v>184</v>
      </c>
      <c r="E117" s="195" t="s">
        <v>3</v>
      </c>
      <c r="F117" s="196" t="s">
        <v>3501</v>
      </c>
      <c r="G117" s="13"/>
      <c r="H117" s="197">
        <v>172</v>
      </c>
      <c r="I117" s="198"/>
      <c r="J117" s="13"/>
      <c r="K117" s="13"/>
      <c r="L117" s="194"/>
      <c r="M117" s="199"/>
      <c r="N117" s="200"/>
      <c r="O117" s="200"/>
      <c r="P117" s="200"/>
      <c r="Q117" s="200"/>
      <c r="R117" s="200"/>
      <c r="S117" s="200"/>
      <c r="T117" s="20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195" t="s">
        <v>184</v>
      </c>
      <c r="AU117" s="195" t="s">
        <v>81</v>
      </c>
      <c r="AV117" s="13" t="s">
        <v>81</v>
      </c>
      <c r="AW117" s="13" t="s">
        <v>33</v>
      </c>
      <c r="AX117" s="13" t="s">
        <v>72</v>
      </c>
      <c r="AY117" s="195" t="s">
        <v>174</v>
      </c>
    </row>
    <row r="118" s="14" customFormat="1">
      <c r="A118" s="14"/>
      <c r="B118" s="202"/>
      <c r="C118" s="14"/>
      <c r="D118" s="189" t="s">
        <v>184</v>
      </c>
      <c r="E118" s="203" t="s">
        <v>3</v>
      </c>
      <c r="F118" s="204" t="s">
        <v>187</v>
      </c>
      <c r="G118" s="14"/>
      <c r="H118" s="205">
        <v>495.25</v>
      </c>
      <c r="I118" s="206"/>
      <c r="J118" s="14"/>
      <c r="K118" s="14"/>
      <c r="L118" s="202"/>
      <c r="M118" s="207"/>
      <c r="N118" s="208"/>
      <c r="O118" s="208"/>
      <c r="P118" s="208"/>
      <c r="Q118" s="208"/>
      <c r="R118" s="208"/>
      <c r="S118" s="208"/>
      <c r="T118" s="209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03" t="s">
        <v>184</v>
      </c>
      <c r="AU118" s="203" t="s">
        <v>81</v>
      </c>
      <c r="AV118" s="14" t="s">
        <v>111</v>
      </c>
      <c r="AW118" s="14" t="s">
        <v>33</v>
      </c>
      <c r="AX118" s="14" t="s">
        <v>79</v>
      </c>
      <c r="AY118" s="203" t="s">
        <v>174</v>
      </c>
    </row>
    <row r="119" s="2" customFormat="1" ht="33" customHeight="1">
      <c r="A119" s="40"/>
      <c r="B119" s="175"/>
      <c r="C119" s="176" t="s">
        <v>207</v>
      </c>
      <c r="D119" s="176" t="s">
        <v>176</v>
      </c>
      <c r="E119" s="177" t="s">
        <v>3505</v>
      </c>
      <c r="F119" s="178" t="s">
        <v>3506</v>
      </c>
      <c r="G119" s="179" t="s">
        <v>179</v>
      </c>
      <c r="H119" s="180">
        <v>351</v>
      </c>
      <c r="I119" s="181"/>
      <c r="J119" s="182">
        <f>ROUND(I119*H119,2)</f>
        <v>0</v>
      </c>
      <c r="K119" s="178" t="s">
        <v>3</v>
      </c>
      <c r="L119" s="41"/>
      <c r="M119" s="183" t="s">
        <v>3</v>
      </c>
      <c r="N119" s="184" t="s">
        <v>43</v>
      </c>
      <c r="O119" s="74"/>
      <c r="P119" s="185">
        <f>O119*H119</f>
        <v>0</v>
      </c>
      <c r="Q119" s="185">
        <v>0</v>
      </c>
      <c r="R119" s="185">
        <f>Q119*H119</f>
        <v>0</v>
      </c>
      <c r="S119" s="185">
        <v>0.22</v>
      </c>
      <c r="T119" s="186">
        <f>S119*H119</f>
        <v>77.219999999999999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187" t="s">
        <v>111</v>
      </c>
      <c r="AT119" s="187" t="s">
        <v>176</v>
      </c>
      <c r="AU119" s="187" t="s">
        <v>81</v>
      </c>
      <c r="AY119" s="21" t="s">
        <v>174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1" t="s">
        <v>79</v>
      </c>
      <c r="BK119" s="188">
        <f>ROUND(I119*H119,2)</f>
        <v>0</v>
      </c>
      <c r="BL119" s="21" t="s">
        <v>111</v>
      </c>
      <c r="BM119" s="187" t="s">
        <v>3507</v>
      </c>
    </row>
    <row r="120" s="13" customFormat="1">
      <c r="A120" s="13"/>
      <c r="B120" s="194"/>
      <c r="C120" s="13"/>
      <c r="D120" s="189" t="s">
        <v>184</v>
      </c>
      <c r="E120" s="195" t="s">
        <v>3</v>
      </c>
      <c r="F120" s="196" t="s">
        <v>3508</v>
      </c>
      <c r="G120" s="13"/>
      <c r="H120" s="197">
        <v>351</v>
      </c>
      <c r="I120" s="198"/>
      <c r="J120" s="13"/>
      <c r="K120" s="13"/>
      <c r="L120" s="194"/>
      <c r="M120" s="199"/>
      <c r="N120" s="200"/>
      <c r="O120" s="200"/>
      <c r="P120" s="200"/>
      <c r="Q120" s="200"/>
      <c r="R120" s="200"/>
      <c r="S120" s="200"/>
      <c r="T120" s="20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95" t="s">
        <v>184</v>
      </c>
      <c r="AU120" s="195" t="s">
        <v>81</v>
      </c>
      <c r="AV120" s="13" t="s">
        <v>81</v>
      </c>
      <c r="AW120" s="13" t="s">
        <v>33</v>
      </c>
      <c r="AX120" s="13" t="s">
        <v>72</v>
      </c>
      <c r="AY120" s="195" t="s">
        <v>174</v>
      </c>
    </row>
    <row r="121" s="14" customFormat="1">
      <c r="A121" s="14"/>
      <c r="B121" s="202"/>
      <c r="C121" s="14"/>
      <c r="D121" s="189" t="s">
        <v>184</v>
      </c>
      <c r="E121" s="203" t="s">
        <v>3</v>
      </c>
      <c r="F121" s="204" t="s">
        <v>187</v>
      </c>
      <c r="G121" s="14"/>
      <c r="H121" s="205">
        <v>351</v>
      </c>
      <c r="I121" s="206"/>
      <c r="J121" s="14"/>
      <c r="K121" s="14"/>
      <c r="L121" s="202"/>
      <c r="M121" s="207"/>
      <c r="N121" s="208"/>
      <c r="O121" s="208"/>
      <c r="P121" s="208"/>
      <c r="Q121" s="208"/>
      <c r="R121" s="208"/>
      <c r="S121" s="208"/>
      <c r="T121" s="209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03" t="s">
        <v>184</v>
      </c>
      <c r="AU121" s="203" t="s">
        <v>81</v>
      </c>
      <c r="AV121" s="14" t="s">
        <v>111</v>
      </c>
      <c r="AW121" s="14" t="s">
        <v>33</v>
      </c>
      <c r="AX121" s="14" t="s">
        <v>79</v>
      </c>
      <c r="AY121" s="203" t="s">
        <v>174</v>
      </c>
    </row>
    <row r="122" s="2" customFormat="1">
      <c r="A122" s="40"/>
      <c r="B122" s="175"/>
      <c r="C122" s="176" t="s">
        <v>212</v>
      </c>
      <c r="D122" s="176" t="s">
        <v>176</v>
      </c>
      <c r="E122" s="177" t="s">
        <v>3509</v>
      </c>
      <c r="F122" s="178" t="s">
        <v>3510</v>
      </c>
      <c r="G122" s="179" t="s">
        <v>210</v>
      </c>
      <c r="H122" s="180">
        <v>56</v>
      </c>
      <c r="I122" s="181"/>
      <c r="J122" s="182">
        <f>ROUND(I122*H122,2)</f>
        <v>0</v>
      </c>
      <c r="K122" s="178" t="s">
        <v>3</v>
      </c>
      <c r="L122" s="41"/>
      <c r="M122" s="183" t="s">
        <v>3</v>
      </c>
      <c r="N122" s="184" t="s">
        <v>43</v>
      </c>
      <c r="O122" s="74"/>
      <c r="P122" s="185">
        <f>O122*H122</f>
        <v>0</v>
      </c>
      <c r="Q122" s="185">
        <v>0</v>
      </c>
      <c r="R122" s="185">
        <f>Q122*H122</f>
        <v>0</v>
      </c>
      <c r="S122" s="185">
        <v>0.28999999999999998</v>
      </c>
      <c r="T122" s="186">
        <f>S122*H122</f>
        <v>16.239999999999998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187" t="s">
        <v>111</v>
      </c>
      <c r="AT122" s="187" t="s">
        <v>176</v>
      </c>
      <c r="AU122" s="187" t="s">
        <v>81</v>
      </c>
      <c r="AY122" s="21" t="s">
        <v>174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21" t="s">
        <v>79</v>
      </c>
      <c r="BK122" s="188">
        <f>ROUND(I122*H122,2)</f>
        <v>0</v>
      </c>
      <c r="BL122" s="21" t="s">
        <v>111</v>
      </c>
      <c r="BM122" s="187" t="s">
        <v>3511</v>
      </c>
    </row>
    <row r="123" s="13" customFormat="1">
      <c r="A123" s="13"/>
      <c r="B123" s="194"/>
      <c r="C123" s="13"/>
      <c r="D123" s="189" t="s">
        <v>184</v>
      </c>
      <c r="E123" s="195" t="s">
        <v>3</v>
      </c>
      <c r="F123" s="196" t="s">
        <v>3512</v>
      </c>
      <c r="G123" s="13"/>
      <c r="H123" s="197">
        <v>56</v>
      </c>
      <c r="I123" s="198"/>
      <c r="J123" s="13"/>
      <c r="K123" s="13"/>
      <c r="L123" s="194"/>
      <c r="M123" s="199"/>
      <c r="N123" s="200"/>
      <c r="O123" s="200"/>
      <c r="P123" s="200"/>
      <c r="Q123" s="200"/>
      <c r="R123" s="200"/>
      <c r="S123" s="200"/>
      <c r="T123" s="20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195" t="s">
        <v>184</v>
      </c>
      <c r="AU123" s="195" t="s">
        <v>81</v>
      </c>
      <c r="AV123" s="13" t="s">
        <v>81</v>
      </c>
      <c r="AW123" s="13" t="s">
        <v>33</v>
      </c>
      <c r="AX123" s="13" t="s">
        <v>72</v>
      </c>
      <c r="AY123" s="195" t="s">
        <v>174</v>
      </c>
    </row>
    <row r="124" s="14" customFormat="1">
      <c r="A124" s="14"/>
      <c r="B124" s="202"/>
      <c r="C124" s="14"/>
      <c r="D124" s="189" t="s">
        <v>184</v>
      </c>
      <c r="E124" s="203" t="s">
        <v>3</v>
      </c>
      <c r="F124" s="204" t="s">
        <v>187</v>
      </c>
      <c r="G124" s="14"/>
      <c r="H124" s="205">
        <v>56</v>
      </c>
      <c r="I124" s="206"/>
      <c r="J124" s="14"/>
      <c r="K124" s="14"/>
      <c r="L124" s="202"/>
      <c r="M124" s="207"/>
      <c r="N124" s="208"/>
      <c r="O124" s="208"/>
      <c r="P124" s="208"/>
      <c r="Q124" s="208"/>
      <c r="R124" s="208"/>
      <c r="S124" s="208"/>
      <c r="T124" s="20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03" t="s">
        <v>184</v>
      </c>
      <c r="AU124" s="203" t="s">
        <v>81</v>
      </c>
      <c r="AV124" s="14" t="s">
        <v>111</v>
      </c>
      <c r="AW124" s="14" t="s">
        <v>33</v>
      </c>
      <c r="AX124" s="14" t="s">
        <v>79</v>
      </c>
      <c r="AY124" s="203" t="s">
        <v>174</v>
      </c>
    </row>
    <row r="125" s="2" customFormat="1" ht="16.5" customHeight="1">
      <c r="A125" s="40"/>
      <c r="B125" s="175"/>
      <c r="C125" s="176" t="s">
        <v>218</v>
      </c>
      <c r="D125" s="176" t="s">
        <v>176</v>
      </c>
      <c r="E125" s="177" t="s">
        <v>213</v>
      </c>
      <c r="F125" s="178" t="s">
        <v>214</v>
      </c>
      <c r="G125" s="179" t="s">
        <v>215</v>
      </c>
      <c r="H125" s="180">
        <v>200</v>
      </c>
      <c r="I125" s="181"/>
      <c r="J125" s="182">
        <f>ROUND(I125*H125,2)</f>
        <v>0</v>
      </c>
      <c r="K125" s="178" t="s">
        <v>3</v>
      </c>
      <c r="L125" s="41"/>
      <c r="M125" s="183" t="s">
        <v>3</v>
      </c>
      <c r="N125" s="184" t="s">
        <v>43</v>
      </c>
      <c r="O125" s="74"/>
      <c r="P125" s="185">
        <f>O125*H125</f>
        <v>0</v>
      </c>
      <c r="Q125" s="185">
        <v>3.0000000000000001E-05</v>
      </c>
      <c r="R125" s="185">
        <f>Q125*H125</f>
        <v>0.0060000000000000001</v>
      </c>
      <c r="S125" s="185">
        <v>0</v>
      </c>
      <c r="T125" s="18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187" t="s">
        <v>111</v>
      </c>
      <c r="AT125" s="187" t="s">
        <v>176</v>
      </c>
      <c r="AU125" s="187" t="s">
        <v>81</v>
      </c>
      <c r="AY125" s="21" t="s">
        <v>174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21" t="s">
        <v>79</v>
      </c>
      <c r="BK125" s="188">
        <f>ROUND(I125*H125,2)</f>
        <v>0</v>
      </c>
      <c r="BL125" s="21" t="s">
        <v>111</v>
      </c>
      <c r="BM125" s="187" t="s">
        <v>3513</v>
      </c>
    </row>
    <row r="126" s="2" customFormat="1">
      <c r="A126" s="40"/>
      <c r="B126" s="175"/>
      <c r="C126" s="176" t="s">
        <v>223</v>
      </c>
      <c r="D126" s="176" t="s">
        <v>176</v>
      </c>
      <c r="E126" s="177" t="s">
        <v>219</v>
      </c>
      <c r="F126" s="178" t="s">
        <v>220</v>
      </c>
      <c r="G126" s="179" t="s">
        <v>221</v>
      </c>
      <c r="H126" s="180">
        <v>20</v>
      </c>
      <c r="I126" s="181"/>
      <c r="J126" s="182">
        <f>ROUND(I126*H126,2)</f>
        <v>0</v>
      </c>
      <c r="K126" s="178" t="s">
        <v>3</v>
      </c>
      <c r="L126" s="41"/>
      <c r="M126" s="183" t="s">
        <v>3</v>
      </c>
      <c r="N126" s="184" t="s">
        <v>43</v>
      </c>
      <c r="O126" s="74"/>
      <c r="P126" s="185">
        <f>O126*H126</f>
        <v>0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187" t="s">
        <v>111</v>
      </c>
      <c r="AT126" s="187" t="s">
        <v>176</v>
      </c>
      <c r="AU126" s="187" t="s">
        <v>81</v>
      </c>
      <c r="AY126" s="21" t="s">
        <v>174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21" t="s">
        <v>79</v>
      </c>
      <c r="BK126" s="188">
        <f>ROUND(I126*H126,2)</f>
        <v>0</v>
      </c>
      <c r="BL126" s="21" t="s">
        <v>111</v>
      </c>
      <c r="BM126" s="187" t="s">
        <v>3514</v>
      </c>
    </row>
    <row r="127" s="2" customFormat="1">
      <c r="A127" s="40"/>
      <c r="B127" s="175"/>
      <c r="C127" s="176" t="s">
        <v>229</v>
      </c>
      <c r="D127" s="176" t="s">
        <v>176</v>
      </c>
      <c r="E127" s="177" t="s">
        <v>224</v>
      </c>
      <c r="F127" s="178" t="s">
        <v>225</v>
      </c>
      <c r="G127" s="179" t="s">
        <v>210</v>
      </c>
      <c r="H127" s="180">
        <v>106</v>
      </c>
      <c r="I127" s="181"/>
      <c r="J127" s="182">
        <f>ROUND(I127*H127,2)</f>
        <v>0</v>
      </c>
      <c r="K127" s="178" t="s">
        <v>3</v>
      </c>
      <c r="L127" s="41"/>
      <c r="M127" s="183" t="s">
        <v>3</v>
      </c>
      <c r="N127" s="184" t="s">
        <v>43</v>
      </c>
      <c r="O127" s="74"/>
      <c r="P127" s="185">
        <f>O127*H127</f>
        <v>0</v>
      </c>
      <c r="Q127" s="185">
        <v>0.036900000000000002</v>
      </c>
      <c r="R127" s="185">
        <f>Q127*H127</f>
        <v>3.9114000000000004</v>
      </c>
      <c r="S127" s="185">
        <v>0</v>
      </c>
      <c r="T127" s="18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187" t="s">
        <v>111</v>
      </c>
      <c r="AT127" s="187" t="s">
        <v>176</v>
      </c>
      <c r="AU127" s="187" t="s">
        <v>81</v>
      </c>
      <c r="AY127" s="21" t="s">
        <v>174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21" t="s">
        <v>79</v>
      </c>
      <c r="BK127" s="188">
        <f>ROUND(I127*H127,2)</f>
        <v>0</v>
      </c>
      <c r="BL127" s="21" t="s">
        <v>111</v>
      </c>
      <c r="BM127" s="187" t="s">
        <v>3515</v>
      </c>
    </row>
    <row r="128" s="13" customFormat="1">
      <c r="A128" s="13"/>
      <c r="B128" s="194"/>
      <c r="C128" s="13"/>
      <c r="D128" s="189" t="s">
        <v>184</v>
      </c>
      <c r="E128" s="195" t="s">
        <v>3</v>
      </c>
      <c r="F128" s="196" t="s">
        <v>3516</v>
      </c>
      <c r="G128" s="13"/>
      <c r="H128" s="197">
        <v>106</v>
      </c>
      <c r="I128" s="198"/>
      <c r="J128" s="13"/>
      <c r="K128" s="13"/>
      <c r="L128" s="194"/>
      <c r="M128" s="199"/>
      <c r="N128" s="200"/>
      <c r="O128" s="200"/>
      <c r="P128" s="200"/>
      <c r="Q128" s="200"/>
      <c r="R128" s="200"/>
      <c r="S128" s="200"/>
      <c r="T128" s="20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5" t="s">
        <v>184</v>
      </c>
      <c r="AU128" s="195" t="s">
        <v>81</v>
      </c>
      <c r="AV128" s="13" t="s">
        <v>81</v>
      </c>
      <c r="AW128" s="13" t="s">
        <v>33</v>
      </c>
      <c r="AX128" s="13" t="s">
        <v>72</v>
      </c>
      <c r="AY128" s="195" t="s">
        <v>174</v>
      </c>
    </row>
    <row r="129" s="14" customFormat="1">
      <c r="A129" s="14"/>
      <c r="B129" s="202"/>
      <c r="C129" s="14"/>
      <c r="D129" s="189" t="s">
        <v>184</v>
      </c>
      <c r="E129" s="203" t="s">
        <v>3</v>
      </c>
      <c r="F129" s="204" t="s">
        <v>187</v>
      </c>
      <c r="G129" s="14"/>
      <c r="H129" s="205">
        <v>106</v>
      </c>
      <c r="I129" s="206"/>
      <c r="J129" s="14"/>
      <c r="K129" s="14"/>
      <c r="L129" s="202"/>
      <c r="M129" s="207"/>
      <c r="N129" s="208"/>
      <c r="O129" s="208"/>
      <c r="P129" s="208"/>
      <c r="Q129" s="208"/>
      <c r="R129" s="208"/>
      <c r="S129" s="208"/>
      <c r="T129" s="20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03" t="s">
        <v>184</v>
      </c>
      <c r="AU129" s="203" t="s">
        <v>81</v>
      </c>
      <c r="AV129" s="14" t="s">
        <v>111</v>
      </c>
      <c r="AW129" s="14" t="s">
        <v>33</v>
      </c>
      <c r="AX129" s="14" t="s">
        <v>79</v>
      </c>
      <c r="AY129" s="203" t="s">
        <v>174</v>
      </c>
    </row>
    <row r="130" s="2" customFormat="1">
      <c r="A130" s="40"/>
      <c r="B130" s="175"/>
      <c r="C130" s="176" t="s">
        <v>234</v>
      </c>
      <c r="D130" s="176" t="s">
        <v>176</v>
      </c>
      <c r="E130" s="177" t="s">
        <v>235</v>
      </c>
      <c r="F130" s="178" t="s">
        <v>236</v>
      </c>
      <c r="G130" s="179" t="s">
        <v>210</v>
      </c>
      <c r="H130" s="180">
        <v>145</v>
      </c>
      <c r="I130" s="181"/>
      <c r="J130" s="182">
        <f>ROUND(I130*H130,2)</f>
        <v>0</v>
      </c>
      <c r="K130" s="178" t="s">
        <v>3</v>
      </c>
      <c r="L130" s="41"/>
      <c r="M130" s="183" t="s">
        <v>3</v>
      </c>
      <c r="N130" s="184" t="s">
        <v>43</v>
      </c>
      <c r="O130" s="74"/>
      <c r="P130" s="185">
        <f>O130*H130</f>
        <v>0</v>
      </c>
      <c r="Q130" s="185">
        <v>0.036900000000000002</v>
      </c>
      <c r="R130" s="185">
        <f>Q130*H130</f>
        <v>5.3505000000000003</v>
      </c>
      <c r="S130" s="185">
        <v>0</v>
      </c>
      <c r="T130" s="18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187" t="s">
        <v>111</v>
      </c>
      <c r="AT130" s="187" t="s">
        <v>176</v>
      </c>
      <c r="AU130" s="187" t="s">
        <v>81</v>
      </c>
      <c r="AY130" s="21" t="s">
        <v>174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21" t="s">
        <v>79</v>
      </c>
      <c r="BK130" s="188">
        <f>ROUND(I130*H130,2)</f>
        <v>0</v>
      </c>
      <c r="BL130" s="21" t="s">
        <v>111</v>
      </c>
      <c r="BM130" s="187" t="s">
        <v>3517</v>
      </c>
    </row>
    <row r="131" s="13" customFormat="1">
      <c r="A131" s="13"/>
      <c r="B131" s="194"/>
      <c r="C131" s="13"/>
      <c r="D131" s="189" t="s">
        <v>184</v>
      </c>
      <c r="E131" s="195" t="s">
        <v>3</v>
      </c>
      <c r="F131" s="196" t="s">
        <v>3518</v>
      </c>
      <c r="G131" s="13"/>
      <c r="H131" s="197">
        <v>145</v>
      </c>
      <c r="I131" s="198"/>
      <c r="J131" s="13"/>
      <c r="K131" s="13"/>
      <c r="L131" s="194"/>
      <c r="M131" s="199"/>
      <c r="N131" s="200"/>
      <c r="O131" s="200"/>
      <c r="P131" s="200"/>
      <c r="Q131" s="200"/>
      <c r="R131" s="200"/>
      <c r="S131" s="200"/>
      <c r="T131" s="20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5" t="s">
        <v>184</v>
      </c>
      <c r="AU131" s="195" t="s">
        <v>81</v>
      </c>
      <c r="AV131" s="13" t="s">
        <v>81</v>
      </c>
      <c r="AW131" s="13" t="s">
        <v>33</v>
      </c>
      <c r="AX131" s="13" t="s">
        <v>72</v>
      </c>
      <c r="AY131" s="195" t="s">
        <v>174</v>
      </c>
    </row>
    <row r="132" s="14" customFormat="1">
      <c r="A132" s="14"/>
      <c r="B132" s="202"/>
      <c r="C132" s="14"/>
      <c r="D132" s="189" t="s">
        <v>184</v>
      </c>
      <c r="E132" s="203" t="s">
        <v>3</v>
      </c>
      <c r="F132" s="204" t="s">
        <v>187</v>
      </c>
      <c r="G132" s="14"/>
      <c r="H132" s="205">
        <v>145</v>
      </c>
      <c r="I132" s="206"/>
      <c r="J132" s="14"/>
      <c r="K132" s="14"/>
      <c r="L132" s="202"/>
      <c r="M132" s="207"/>
      <c r="N132" s="208"/>
      <c r="O132" s="208"/>
      <c r="P132" s="208"/>
      <c r="Q132" s="208"/>
      <c r="R132" s="208"/>
      <c r="S132" s="208"/>
      <c r="T132" s="20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03" t="s">
        <v>184</v>
      </c>
      <c r="AU132" s="203" t="s">
        <v>81</v>
      </c>
      <c r="AV132" s="14" t="s">
        <v>111</v>
      </c>
      <c r="AW132" s="14" t="s">
        <v>33</v>
      </c>
      <c r="AX132" s="14" t="s">
        <v>79</v>
      </c>
      <c r="AY132" s="203" t="s">
        <v>174</v>
      </c>
    </row>
    <row r="133" s="2" customFormat="1">
      <c r="A133" s="40"/>
      <c r="B133" s="175"/>
      <c r="C133" s="176" t="s">
        <v>239</v>
      </c>
      <c r="D133" s="176" t="s">
        <v>176</v>
      </c>
      <c r="E133" s="177" t="s">
        <v>240</v>
      </c>
      <c r="F133" s="178" t="s">
        <v>241</v>
      </c>
      <c r="G133" s="179" t="s">
        <v>242</v>
      </c>
      <c r="H133" s="180">
        <v>441.75999999999999</v>
      </c>
      <c r="I133" s="181"/>
      <c r="J133" s="182">
        <f>ROUND(I133*H133,2)</f>
        <v>0</v>
      </c>
      <c r="K133" s="178" t="s">
        <v>3</v>
      </c>
      <c r="L133" s="41"/>
      <c r="M133" s="183" t="s">
        <v>3</v>
      </c>
      <c r="N133" s="184" t="s">
        <v>43</v>
      </c>
      <c r="O133" s="74"/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187" t="s">
        <v>111</v>
      </c>
      <c r="AT133" s="187" t="s">
        <v>176</v>
      </c>
      <c r="AU133" s="187" t="s">
        <v>81</v>
      </c>
      <c r="AY133" s="21" t="s">
        <v>174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21" t="s">
        <v>79</v>
      </c>
      <c r="BK133" s="188">
        <f>ROUND(I133*H133,2)</f>
        <v>0</v>
      </c>
      <c r="BL133" s="21" t="s">
        <v>111</v>
      </c>
      <c r="BM133" s="187" t="s">
        <v>3519</v>
      </c>
    </row>
    <row r="134" s="13" customFormat="1">
      <c r="A134" s="13"/>
      <c r="B134" s="194"/>
      <c r="C134" s="13"/>
      <c r="D134" s="189" t="s">
        <v>184</v>
      </c>
      <c r="E134" s="195" t="s">
        <v>3</v>
      </c>
      <c r="F134" s="196" t="s">
        <v>3520</v>
      </c>
      <c r="G134" s="13"/>
      <c r="H134" s="197">
        <v>441.75999999999999</v>
      </c>
      <c r="I134" s="198"/>
      <c r="J134" s="13"/>
      <c r="K134" s="13"/>
      <c r="L134" s="194"/>
      <c r="M134" s="199"/>
      <c r="N134" s="200"/>
      <c r="O134" s="200"/>
      <c r="P134" s="200"/>
      <c r="Q134" s="200"/>
      <c r="R134" s="200"/>
      <c r="S134" s="200"/>
      <c r="T134" s="20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5" t="s">
        <v>184</v>
      </c>
      <c r="AU134" s="195" t="s">
        <v>81</v>
      </c>
      <c r="AV134" s="13" t="s">
        <v>81</v>
      </c>
      <c r="AW134" s="13" t="s">
        <v>33</v>
      </c>
      <c r="AX134" s="13" t="s">
        <v>72</v>
      </c>
      <c r="AY134" s="195" t="s">
        <v>174</v>
      </c>
    </row>
    <row r="135" s="14" customFormat="1">
      <c r="A135" s="14"/>
      <c r="B135" s="202"/>
      <c r="C135" s="14"/>
      <c r="D135" s="189" t="s">
        <v>184</v>
      </c>
      <c r="E135" s="203" t="s">
        <v>3</v>
      </c>
      <c r="F135" s="204" t="s">
        <v>187</v>
      </c>
      <c r="G135" s="14"/>
      <c r="H135" s="205">
        <v>441.75999999999999</v>
      </c>
      <c r="I135" s="206"/>
      <c r="J135" s="14"/>
      <c r="K135" s="14"/>
      <c r="L135" s="202"/>
      <c r="M135" s="207"/>
      <c r="N135" s="208"/>
      <c r="O135" s="208"/>
      <c r="P135" s="208"/>
      <c r="Q135" s="208"/>
      <c r="R135" s="208"/>
      <c r="S135" s="208"/>
      <c r="T135" s="20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03" t="s">
        <v>184</v>
      </c>
      <c r="AU135" s="203" t="s">
        <v>81</v>
      </c>
      <c r="AV135" s="14" t="s">
        <v>111</v>
      </c>
      <c r="AW135" s="14" t="s">
        <v>33</v>
      </c>
      <c r="AX135" s="14" t="s">
        <v>79</v>
      </c>
      <c r="AY135" s="203" t="s">
        <v>174</v>
      </c>
    </row>
    <row r="136" s="2" customFormat="1" ht="16.5" customHeight="1">
      <c r="A136" s="40"/>
      <c r="B136" s="175"/>
      <c r="C136" s="176" t="s">
        <v>247</v>
      </c>
      <c r="D136" s="176" t="s">
        <v>176</v>
      </c>
      <c r="E136" s="177" t="s">
        <v>3521</v>
      </c>
      <c r="F136" s="178" t="s">
        <v>3522</v>
      </c>
      <c r="G136" s="179" t="s">
        <v>242</v>
      </c>
      <c r="H136" s="180">
        <v>94.992000000000004</v>
      </c>
      <c r="I136" s="181"/>
      <c r="J136" s="182">
        <f>ROUND(I136*H136,2)</f>
        <v>0</v>
      </c>
      <c r="K136" s="178" t="s">
        <v>180</v>
      </c>
      <c r="L136" s="41"/>
      <c r="M136" s="183" t="s">
        <v>3</v>
      </c>
      <c r="N136" s="184" t="s">
        <v>43</v>
      </c>
      <c r="O136" s="74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187" t="s">
        <v>111</v>
      </c>
      <c r="AT136" s="187" t="s">
        <v>176</v>
      </c>
      <c r="AU136" s="187" t="s">
        <v>81</v>
      </c>
      <c r="AY136" s="21" t="s">
        <v>174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21" t="s">
        <v>79</v>
      </c>
      <c r="BK136" s="188">
        <f>ROUND(I136*H136,2)</f>
        <v>0</v>
      </c>
      <c r="BL136" s="21" t="s">
        <v>111</v>
      </c>
      <c r="BM136" s="187" t="s">
        <v>3523</v>
      </c>
    </row>
    <row r="137" s="13" customFormat="1">
      <c r="A137" s="13"/>
      <c r="B137" s="194"/>
      <c r="C137" s="13"/>
      <c r="D137" s="189" t="s">
        <v>184</v>
      </c>
      <c r="E137" s="195" t="s">
        <v>3</v>
      </c>
      <c r="F137" s="196" t="s">
        <v>3524</v>
      </c>
      <c r="G137" s="13"/>
      <c r="H137" s="197">
        <v>75.599999999999994</v>
      </c>
      <c r="I137" s="198"/>
      <c r="J137" s="13"/>
      <c r="K137" s="13"/>
      <c r="L137" s="194"/>
      <c r="M137" s="199"/>
      <c r="N137" s="200"/>
      <c r="O137" s="200"/>
      <c r="P137" s="200"/>
      <c r="Q137" s="200"/>
      <c r="R137" s="200"/>
      <c r="S137" s="200"/>
      <c r="T137" s="20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5" t="s">
        <v>184</v>
      </c>
      <c r="AU137" s="195" t="s">
        <v>81</v>
      </c>
      <c r="AV137" s="13" t="s">
        <v>81</v>
      </c>
      <c r="AW137" s="13" t="s">
        <v>33</v>
      </c>
      <c r="AX137" s="13" t="s">
        <v>72</v>
      </c>
      <c r="AY137" s="195" t="s">
        <v>174</v>
      </c>
    </row>
    <row r="138" s="13" customFormat="1">
      <c r="A138" s="13"/>
      <c r="B138" s="194"/>
      <c r="C138" s="13"/>
      <c r="D138" s="189" t="s">
        <v>184</v>
      </c>
      <c r="E138" s="195" t="s">
        <v>3</v>
      </c>
      <c r="F138" s="196" t="s">
        <v>3525</v>
      </c>
      <c r="G138" s="13"/>
      <c r="H138" s="197">
        <v>19.391999999999999</v>
      </c>
      <c r="I138" s="198"/>
      <c r="J138" s="13"/>
      <c r="K138" s="13"/>
      <c r="L138" s="194"/>
      <c r="M138" s="199"/>
      <c r="N138" s="200"/>
      <c r="O138" s="200"/>
      <c r="P138" s="200"/>
      <c r="Q138" s="200"/>
      <c r="R138" s="200"/>
      <c r="S138" s="200"/>
      <c r="T138" s="20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5" t="s">
        <v>184</v>
      </c>
      <c r="AU138" s="195" t="s">
        <v>81</v>
      </c>
      <c r="AV138" s="13" t="s">
        <v>81</v>
      </c>
      <c r="AW138" s="13" t="s">
        <v>33</v>
      </c>
      <c r="AX138" s="13" t="s">
        <v>72</v>
      </c>
      <c r="AY138" s="195" t="s">
        <v>174</v>
      </c>
    </row>
    <row r="139" s="14" customFormat="1">
      <c r="A139" s="14"/>
      <c r="B139" s="202"/>
      <c r="C139" s="14"/>
      <c r="D139" s="189" t="s">
        <v>184</v>
      </c>
      <c r="E139" s="203" t="s">
        <v>3</v>
      </c>
      <c r="F139" s="204" t="s">
        <v>187</v>
      </c>
      <c r="G139" s="14"/>
      <c r="H139" s="205">
        <v>94.992000000000004</v>
      </c>
      <c r="I139" s="206"/>
      <c r="J139" s="14"/>
      <c r="K139" s="14"/>
      <c r="L139" s="202"/>
      <c r="M139" s="207"/>
      <c r="N139" s="208"/>
      <c r="O139" s="208"/>
      <c r="P139" s="208"/>
      <c r="Q139" s="208"/>
      <c r="R139" s="208"/>
      <c r="S139" s="208"/>
      <c r="T139" s="20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03" t="s">
        <v>184</v>
      </c>
      <c r="AU139" s="203" t="s">
        <v>81</v>
      </c>
      <c r="AV139" s="14" t="s">
        <v>111</v>
      </c>
      <c r="AW139" s="14" t="s">
        <v>33</v>
      </c>
      <c r="AX139" s="14" t="s">
        <v>79</v>
      </c>
      <c r="AY139" s="203" t="s">
        <v>174</v>
      </c>
    </row>
    <row r="140" s="2" customFormat="1" ht="33" customHeight="1">
      <c r="A140" s="40"/>
      <c r="B140" s="175"/>
      <c r="C140" s="176" t="s">
        <v>252</v>
      </c>
      <c r="D140" s="176" t="s">
        <v>176</v>
      </c>
      <c r="E140" s="177" t="s">
        <v>3526</v>
      </c>
      <c r="F140" s="178" t="s">
        <v>3527</v>
      </c>
      <c r="G140" s="179" t="s">
        <v>242</v>
      </c>
      <c r="H140" s="180">
        <v>2.7000000000000002</v>
      </c>
      <c r="I140" s="181"/>
      <c r="J140" s="182">
        <f>ROUND(I140*H140,2)</f>
        <v>0</v>
      </c>
      <c r="K140" s="178" t="s">
        <v>3</v>
      </c>
      <c r="L140" s="41"/>
      <c r="M140" s="183" t="s">
        <v>3</v>
      </c>
      <c r="N140" s="184" t="s">
        <v>43</v>
      </c>
      <c r="O140" s="74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187" t="s">
        <v>111</v>
      </c>
      <c r="AT140" s="187" t="s">
        <v>176</v>
      </c>
      <c r="AU140" s="187" t="s">
        <v>81</v>
      </c>
      <c r="AY140" s="21" t="s">
        <v>174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21" t="s">
        <v>79</v>
      </c>
      <c r="BK140" s="188">
        <f>ROUND(I140*H140,2)</f>
        <v>0</v>
      </c>
      <c r="BL140" s="21" t="s">
        <v>111</v>
      </c>
      <c r="BM140" s="187" t="s">
        <v>3528</v>
      </c>
    </row>
    <row r="141" s="2" customFormat="1">
      <c r="A141" s="40"/>
      <c r="B141" s="41"/>
      <c r="C141" s="40"/>
      <c r="D141" s="189" t="s">
        <v>182</v>
      </c>
      <c r="E141" s="40"/>
      <c r="F141" s="190" t="s">
        <v>3529</v>
      </c>
      <c r="G141" s="40"/>
      <c r="H141" s="40"/>
      <c r="I141" s="191"/>
      <c r="J141" s="40"/>
      <c r="K141" s="40"/>
      <c r="L141" s="41"/>
      <c r="M141" s="192"/>
      <c r="N141" s="193"/>
      <c r="O141" s="74"/>
      <c r="P141" s="74"/>
      <c r="Q141" s="74"/>
      <c r="R141" s="74"/>
      <c r="S141" s="74"/>
      <c r="T141" s="75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21" t="s">
        <v>182</v>
      </c>
      <c r="AU141" s="21" t="s">
        <v>81</v>
      </c>
    </row>
    <row r="142" s="13" customFormat="1">
      <c r="A142" s="13"/>
      <c r="B142" s="194"/>
      <c r="C142" s="13"/>
      <c r="D142" s="189" t="s">
        <v>184</v>
      </c>
      <c r="E142" s="195" t="s">
        <v>3</v>
      </c>
      <c r="F142" s="196" t="s">
        <v>3530</v>
      </c>
      <c r="G142" s="13"/>
      <c r="H142" s="197">
        <v>2.7000000000000002</v>
      </c>
      <c r="I142" s="198"/>
      <c r="J142" s="13"/>
      <c r="K142" s="13"/>
      <c r="L142" s="194"/>
      <c r="M142" s="199"/>
      <c r="N142" s="200"/>
      <c r="O142" s="200"/>
      <c r="P142" s="200"/>
      <c r="Q142" s="200"/>
      <c r="R142" s="200"/>
      <c r="S142" s="200"/>
      <c r="T142" s="20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5" t="s">
        <v>184</v>
      </c>
      <c r="AU142" s="195" t="s">
        <v>81</v>
      </c>
      <c r="AV142" s="13" t="s">
        <v>81</v>
      </c>
      <c r="AW142" s="13" t="s">
        <v>33</v>
      </c>
      <c r="AX142" s="13" t="s">
        <v>72</v>
      </c>
      <c r="AY142" s="195" t="s">
        <v>174</v>
      </c>
    </row>
    <row r="143" s="14" customFormat="1">
      <c r="A143" s="14"/>
      <c r="B143" s="202"/>
      <c r="C143" s="14"/>
      <c r="D143" s="189" t="s">
        <v>184</v>
      </c>
      <c r="E143" s="203" t="s">
        <v>3</v>
      </c>
      <c r="F143" s="204" t="s">
        <v>187</v>
      </c>
      <c r="G143" s="14"/>
      <c r="H143" s="205">
        <v>2.7000000000000002</v>
      </c>
      <c r="I143" s="206"/>
      <c r="J143" s="14"/>
      <c r="K143" s="14"/>
      <c r="L143" s="202"/>
      <c r="M143" s="207"/>
      <c r="N143" s="208"/>
      <c r="O143" s="208"/>
      <c r="P143" s="208"/>
      <c r="Q143" s="208"/>
      <c r="R143" s="208"/>
      <c r="S143" s="208"/>
      <c r="T143" s="20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03" t="s">
        <v>184</v>
      </c>
      <c r="AU143" s="203" t="s">
        <v>81</v>
      </c>
      <c r="AV143" s="14" t="s">
        <v>111</v>
      </c>
      <c r="AW143" s="14" t="s">
        <v>33</v>
      </c>
      <c r="AX143" s="14" t="s">
        <v>79</v>
      </c>
      <c r="AY143" s="203" t="s">
        <v>174</v>
      </c>
    </row>
    <row r="144" s="2" customFormat="1">
      <c r="A144" s="40"/>
      <c r="B144" s="175"/>
      <c r="C144" s="176" t="s">
        <v>9</v>
      </c>
      <c r="D144" s="176" t="s">
        <v>176</v>
      </c>
      <c r="E144" s="177" t="s">
        <v>3531</v>
      </c>
      <c r="F144" s="178" t="s">
        <v>3532</v>
      </c>
      <c r="G144" s="179" t="s">
        <v>242</v>
      </c>
      <c r="H144" s="180">
        <v>1660.1579999999999</v>
      </c>
      <c r="I144" s="181"/>
      <c r="J144" s="182">
        <f>ROUND(I144*H144,2)</f>
        <v>0</v>
      </c>
      <c r="K144" s="178" t="s">
        <v>180</v>
      </c>
      <c r="L144" s="41"/>
      <c r="M144" s="183" t="s">
        <v>3</v>
      </c>
      <c r="N144" s="184" t="s">
        <v>43</v>
      </c>
      <c r="O144" s="74"/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187" t="s">
        <v>111</v>
      </c>
      <c r="AT144" s="187" t="s">
        <v>176</v>
      </c>
      <c r="AU144" s="187" t="s">
        <v>81</v>
      </c>
      <c r="AY144" s="21" t="s">
        <v>174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21" t="s">
        <v>79</v>
      </c>
      <c r="BK144" s="188">
        <f>ROUND(I144*H144,2)</f>
        <v>0</v>
      </c>
      <c r="BL144" s="21" t="s">
        <v>111</v>
      </c>
      <c r="BM144" s="187" t="s">
        <v>3533</v>
      </c>
    </row>
    <row r="145" s="13" customFormat="1">
      <c r="A145" s="13"/>
      <c r="B145" s="194"/>
      <c r="C145" s="13"/>
      <c r="D145" s="189" t="s">
        <v>184</v>
      </c>
      <c r="E145" s="195" t="s">
        <v>3</v>
      </c>
      <c r="F145" s="196" t="s">
        <v>3534</v>
      </c>
      <c r="G145" s="13"/>
      <c r="H145" s="197">
        <v>2147.0100000000002</v>
      </c>
      <c r="I145" s="198"/>
      <c r="J145" s="13"/>
      <c r="K145" s="13"/>
      <c r="L145" s="194"/>
      <c r="M145" s="199"/>
      <c r="N145" s="200"/>
      <c r="O145" s="200"/>
      <c r="P145" s="200"/>
      <c r="Q145" s="200"/>
      <c r="R145" s="200"/>
      <c r="S145" s="200"/>
      <c r="T145" s="20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5" t="s">
        <v>184</v>
      </c>
      <c r="AU145" s="195" t="s">
        <v>81</v>
      </c>
      <c r="AV145" s="13" t="s">
        <v>81</v>
      </c>
      <c r="AW145" s="13" t="s">
        <v>33</v>
      </c>
      <c r="AX145" s="13" t="s">
        <v>72</v>
      </c>
      <c r="AY145" s="195" t="s">
        <v>174</v>
      </c>
    </row>
    <row r="146" s="13" customFormat="1">
      <c r="A146" s="13"/>
      <c r="B146" s="194"/>
      <c r="C146" s="13"/>
      <c r="D146" s="189" t="s">
        <v>184</v>
      </c>
      <c r="E146" s="195" t="s">
        <v>3</v>
      </c>
      <c r="F146" s="196" t="s">
        <v>3535</v>
      </c>
      <c r="G146" s="13"/>
      <c r="H146" s="197">
        <v>-94.989999999999995</v>
      </c>
      <c r="I146" s="198"/>
      <c r="J146" s="13"/>
      <c r="K146" s="13"/>
      <c r="L146" s="194"/>
      <c r="M146" s="199"/>
      <c r="N146" s="200"/>
      <c r="O146" s="200"/>
      <c r="P146" s="200"/>
      <c r="Q146" s="200"/>
      <c r="R146" s="200"/>
      <c r="S146" s="200"/>
      <c r="T146" s="20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5" t="s">
        <v>184</v>
      </c>
      <c r="AU146" s="195" t="s">
        <v>81</v>
      </c>
      <c r="AV146" s="13" t="s">
        <v>81</v>
      </c>
      <c r="AW146" s="13" t="s">
        <v>33</v>
      </c>
      <c r="AX146" s="13" t="s">
        <v>72</v>
      </c>
      <c r="AY146" s="195" t="s">
        <v>174</v>
      </c>
    </row>
    <row r="147" s="13" customFormat="1">
      <c r="A147" s="13"/>
      <c r="B147" s="194"/>
      <c r="C147" s="13"/>
      <c r="D147" s="189" t="s">
        <v>184</v>
      </c>
      <c r="E147" s="195" t="s">
        <v>3</v>
      </c>
      <c r="F147" s="196" t="s">
        <v>3536</v>
      </c>
      <c r="G147" s="13"/>
      <c r="H147" s="197">
        <v>-43</v>
      </c>
      <c r="I147" s="198"/>
      <c r="J147" s="13"/>
      <c r="K147" s="13"/>
      <c r="L147" s="194"/>
      <c r="M147" s="199"/>
      <c r="N147" s="200"/>
      <c r="O147" s="200"/>
      <c r="P147" s="200"/>
      <c r="Q147" s="200"/>
      <c r="R147" s="200"/>
      <c r="S147" s="200"/>
      <c r="T147" s="20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5" t="s">
        <v>184</v>
      </c>
      <c r="AU147" s="195" t="s">
        <v>81</v>
      </c>
      <c r="AV147" s="13" t="s">
        <v>81</v>
      </c>
      <c r="AW147" s="13" t="s">
        <v>33</v>
      </c>
      <c r="AX147" s="13" t="s">
        <v>72</v>
      </c>
      <c r="AY147" s="195" t="s">
        <v>174</v>
      </c>
    </row>
    <row r="148" s="13" customFormat="1">
      <c r="A148" s="13"/>
      <c r="B148" s="194"/>
      <c r="C148" s="13"/>
      <c r="D148" s="189" t="s">
        <v>184</v>
      </c>
      <c r="E148" s="195" t="s">
        <v>3</v>
      </c>
      <c r="F148" s="196" t="s">
        <v>3537</v>
      </c>
      <c r="G148" s="13"/>
      <c r="H148" s="197">
        <v>-35.100000000000001</v>
      </c>
      <c r="I148" s="198"/>
      <c r="J148" s="13"/>
      <c r="K148" s="13"/>
      <c r="L148" s="194"/>
      <c r="M148" s="199"/>
      <c r="N148" s="200"/>
      <c r="O148" s="200"/>
      <c r="P148" s="200"/>
      <c r="Q148" s="200"/>
      <c r="R148" s="200"/>
      <c r="S148" s="200"/>
      <c r="T148" s="20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5" t="s">
        <v>184</v>
      </c>
      <c r="AU148" s="195" t="s">
        <v>81</v>
      </c>
      <c r="AV148" s="13" t="s">
        <v>81</v>
      </c>
      <c r="AW148" s="13" t="s">
        <v>33</v>
      </c>
      <c r="AX148" s="13" t="s">
        <v>72</v>
      </c>
      <c r="AY148" s="195" t="s">
        <v>174</v>
      </c>
    </row>
    <row r="149" s="13" customFormat="1">
      <c r="A149" s="13"/>
      <c r="B149" s="194"/>
      <c r="C149" s="13"/>
      <c r="D149" s="189" t="s">
        <v>184</v>
      </c>
      <c r="E149" s="195" t="s">
        <v>3</v>
      </c>
      <c r="F149" s="196" t="s">
        <v>3538</v>
      </c>
      <c r="G149" s="13"/>
      <c r="H149" s="197">
        <v>-129.30000000000001</v>
      </c>
      <c r="I149" s="198"/>
      <c r="J149" s="13"/>
      <c r="K149" s="13"/>
      <c r="L149" s="194"/>
      <c r="M149" s="199"/>
      <c r="N149" s="200"/>
      <c r="O149" s="200"/>
      <c r="P149" s="200"/>
      <c r="Q149" s="200"/>
      <c r="R149" s="200"/>
      <c r="S149" s="200"/>
      <c r="T149" s="20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5" t="s">
        <v>184</v>
      </c>
      <c r="AU149" s="195" t="s">
        <v>81</v>
      </c>
      <c r="AV149" s="13" t="s">
        <v>81</v>
      </c>
      <c r="AW149" s="13" t="s">
        <v>33</v>
      </c>
      <c r="AX149" s="13" t="s">
        <v>72</v>
      </c>
      <c r="AY149" s="195" t="s">
        <v>174</v>
      </c>
    </row>
    <row r="150" s="16" customFormat="1">
      <c r="A150" s="16"/>
      <c r="B150" s="217"/>
      <c r="C150" s="16"/>
      <c r="D150" s="189" t="s">
        <v>184</v>
      </c>
      <c r="E150" s="218" t="s">
        <v>3</v>
      </c>
      <c r="F150" s="219" t="s">
        <v>344</v>
      </c>
      <c r="G150" s="16"/>
      <c r="H150" s="220">
        <v>1844.6199999999999</v>
      </c>
      <c r="I150" s="221"/>
      <c r="J150" s="16"/>
      <c r="K150" s="16"/>
      <c r="L150" s="217"/>
      <c r="M150" s="222"/>
      <c r="N150" s="223"/>
      <c r="O150" s="223"/>
      <c r="P150" s="223"/>
      <c r="Q150" s="223"/>
      <c r="R150" s="223"/>
      <c r="S150" s="223"/>
      <c r="T150" s="224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18" t="s">
        <v>184</v>
      </c>
      <c r="AU150" s="218" t="s">
        <v>81</v>
      </c>
      <c r="AV150" s="16" t="s">
        <v>89</v>
      </c>
      <c r="AW150" s="16" t="s">
        <v>33</v>
      </c>
      <c r="AX150" s="16" t="s">
        <v>72</v>
      </c>
      <c r="AY150" s="218" t="s">
        <v>174</v>
      </c>
    </row>
    <row r="151" s="13" customFormat="1">
      <c r="A151" s="13"/>
      <c r="B151" s="194"/>
      <c r="C151" s="13"/>
      <c r="D151" s="189" t="s">
        <v>184</v>
      </c>
      <c r="E151" s="195" t="s">
        <v>3</v>
      </c>
      <c r="F151" s="196" t="s">
        <v>3539</v>
      </c>
      <c r="G151" s="13"/>
      <c r="H151" s="197">
        <v>-184.46199999999999</v>
      </c>
      <c r="I151" s="198"/>
      <c r="J151" s="13"/>
      <c r="K151" s="13"/>
      <c r="L151" s="194"/>
      <c r="M151" s="199"/>
      <c r="N151" s="200"/>
      <c r="O151" s="200"/>
      <c r="P151" s="200"/>
      <c r="Q151" s="200"/>
      <c r="R151" s="200"/>
      <c r="S151" s="200"/>
      <c r="T151" s="20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5" t="s">
        <v>184</v>
      </c>
      <c r="AU151" s="195" t="s">
        <v>81</v>
      </c>
      <c r="AV151" s="13" t="s">
        <v>81</v>
      </c>
      <c r="AW151" s="13" t="s">
        <v>33</v>
      </c>
      <c r="AX151" s="13" t="s">
        <v>72</v>
      </c>
      <c r="AY151" s="195" t="s">
        <v>174</v>
      </c>
    </row>
    <row r="152" s="14" customFormat="1">
      <c r="A152" s="14"/>
      <c r="B152" s="202"/>
      <c r="C152" s="14"/>
      <c r="D152" s="189" t="s">
        <v>184</v>
      </c>
      <c r="E152" s="203" t="s">
        <v>3</v>
      </c>
      <c r="F152" s="204" t="s">
        <v>187</v>
      </c>
      <c r="G152" s="14"/>
      <c r="H152" s="205">
        <v>1660.1579999999999</v>
      </c>
      <c r="I152" s="206"/>
      <c r="J152" s="14"/>
      <c r="K152" s="14"/>
      <c r="L152" s="202"/>
      <c r="M152" s="207"/>
      <c r="N152" s="208"/>
      <c r="O152" s="208"/>
      <c r="P152" s="208"/>
      <c r="Q152" s="208"/>
      <c r="R152" s="208"/>
      <c r="S152" s="208"/>
      <c r="T152" s="20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03" t="s">
        <v>184</v>
      </c>
      <c r="AU152" s="203" t="s">
        <v>81</v>
      </c>
      <c r="AV152" s="14" t="s">
        <v>111</v>
      </c>
      <c r="AW152" s="14" t="s">
        <v>33</v>
      </c>
      <c r="AX152" s="14" t="s">
        <v>79</v>
      </c>
      <c r="AY152" s="203" t="s">
        <v>174</v>
      </c>
    </row>
    <row r="153" s="2" customFormat="1" ht="33" customHeight="1">
      <c r="A153" s="40"/>
      <c r="B153" s="175"/>
      <c r="C153" s="176" t="s">
        <v>351</v>
      </c>
      <c r="D153" s="176" t="s">
        <v>176</v>
      </c>
      <c r="E153" s="177" t="s">
        <v>3540</v>
      </c>
      <c r="F153" s="178" t="s">
        <v>3541</v>
      </c>
      <c r="G153" s="179" t="s">
        <v>242</v>
      </c>
      <c r="H153" s="180">
        <v>184.46199999999999</v>
      </c>
      <c r="I153" s="181"/>
      <c r="J153" s="182">
        <f>ROUND(I153*H153,2)</f>
        <v>0</v>
      </c>
      <c r="K153" s="178" t="s">
        <v>180</v>
      </c>
      <c r="L153" s="41"/>
      <c r="M153" s="183" t="s">
        <v>3</v>
      </c>
      <c r="N153" s="184" t="s">
        <v>43</v>
      </c>
      <c r="O153" s="74"/>
      <c r="P153" s="185">
        <f>O153*H153</f>
        <v>0</v>
      </c>
      <c r="Q153" s="185">
        <v>0</v>
      </c>
      <c r="R153" s="185">
        <f>Q153*H153</f>
        <v>0</v>
      </c>
      <c r="S153" s="185">
        <v>0</v>
      </c>
      <c r="T153" s="18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187" t="s">
        <v>111</v>
      </c>
      <c r="AT153" s="187" t="s">
        <v>176</v>
      </c>
      <c r="AU153" s="187" t="s">
        <v>81</v>
      </c>
      <c r="AY153" s="21" t="s">
        <v>174</v>
      </c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21" t="s">
        <v>79</v>
      </c>
      <c r="BK153" s="188">
        <f>ROUND(I153*H153,2)</f>
        <v>0</v>
      </c>
      <c r="BL153" s="21" t="s">
        <v>111</v>
      </c>
      <c r="BM153" s="187" t="s">
        <v>3542</v>
      </c>
    </row>
    <row r="154" s="13" customFormat="1">
      <c r="A154" s="13"/>
      <c r="B154" s="194"/>
      <c r="C154" s="13"/>
      <c r="D154" s="189" t="s">
        <v>184</v>
      </c>
      <c r="E154" s="195" t="s">
        <v>3</v>
      </c>
      <c r="F154" s="196" t="s">
        <v>3543</v>
      </c>
      <c r="G154" s="13"/>
      <c r="H154" s="197">
        <v>184.46199999999999</v>
      </c>
      <c r="I154" s="198"/>
      <c r="J154" s="13"/>
      <c r="K154" s="13"/>
      <c r="L154" s="194"/>
      <c r="M154" s="199"/>
      <c r="N154" s="200"/>
      <c r="O154" s="200"/>
      <c r="P154" s="200"/>
      <c r="Q154" s="200"/>
      <c r="R154" s="200"/>
      <c r="S154" s="200"/>
      <c r="T154" s="20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5" t="s">
        <v>184</v>
      </c>
      <c r="AU154" s="195" t="s">
        <v>81</v>
      </c>
      <c r="AV154" s="13" t="s">
        <v>81</v>
      </c>
      <c r="AW154" s="13" t="s">
        <v>33</v>
      </c>
      <c r="AX154" s="13" t="s">
        <v>79</v>
      </c>
      <c r="AY154" s="195" t="s">
        <v>174</v>
      </c>
    </row>
    <row r="155" s="2" customFormat="1" ht="16.5" customHeight="1">
      <c r="A155" s="40"/>
      <c r="B155" s="175"/>
      <c r="C155" s="176" t="s">
        <v>436</v>
      </c>
      <c r="D155" s="176" t="s">
        <v>176</v>
      </c>
      <c r="E155" s="177" t="s">
        <v>352</v>
      </c>
      <c r="F155" s="178" t="s">
        <v>353</v>
      </c>
      <c r="G155" s="179" t="s">
        <v>242</v>
      </c>
      <c r="H155" s="180">
        <v>210.90799999999999</v>
      </c>
      <c r="I155" s="181"/>
      <c r="J155" s="182">
        <f>ROUND(I155*H155,2)</f>
        <v>0</v>
      </c>
      <c r="K155" s="178" t="s">
        <v>180</v>
      </c>
      <c r="L155" s="41"/>
      <c r="M155" s="183" t="s">
        <v>3</v>
      </c>
      <c r="N155" s="184" t="s">
        <v>43</v>
      </c>
      <c r="O155" s="74"/>
      <c r="P155" s="185">
        <f>O155*H155</f>
        <v>0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187" t="s">
        <v>111</v>
      </c>
      <c r="AT155" s="187" t="s">
        <v>176</v>
      </c>
      <c r="AU155" s="187" t="s">
        <v>81</v>
      </c>
      <c r="AY155" s="21" t="s">
        <v>174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21" t="s">
        <v>79</v>
      </c>
      <c r="BK155" s="188">
        <f>ROUND(I155*H155,2)</f>
        <v>0</v>
      </c>
      <c r="BL155" s="21" t="s">
        <v>111</v>
      </c>
      <c r="BM155" s="187" t="s">
        <v>3544</v>
      </c>
    </row>
    <row r="156" s="13" customFormat="1">
      <c r="A156" s="13"/>
      <c r="B156" s="194"/>
      <c r="C156" s="13"/>
      <c r="D156" s="189" t="s">
        <v>184</v>
      </c>
      <c r="E156" s="195" t="s">
        <v>3</v>
      </c>
      <c r="F156" s="196" t="s">
        <v>3545</v>
      </c>
      <c r="G156" s="13"/>
      <c r="H156" s="197">
        <v>241.81999999999999</v>
      </c>
      <c r="I156" s="198"/>
      <c r="J156" s="13"/>
      <c r="K156" s="13"/>
      <c r="L156" s="194"/>
      <c r="M156" s="199"/>
      <c r="N156" s="200"/>
      <c r="O156" s="200"/>
      <c r="P156" s="200"/>
      <c r="Q156" s="200"/>
      <c r="R156" s="200"/>
      <c r="S156" s="200"/>
      <c r="T156" s="20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5" t="s">
        <v>184</v>
      </c>
      <c r="AU156" s="195" t="s">
        <v>81</v>
      </c>
      <c r="AV156" s="13" t="s">
        <v>81</v>
      </c>
      <c r="AW156" s="13" t="s">
        <v>33</v>
      </c>
      <c r="AX156" s="13" t="s">
        <v>72</v>
      </c>
      <c r="AY156" s="195" t="s">
        <v>174</v>
      </c>
    </row>
    <row r="157" s="13" customFormat="1">
      <c r="A157" s="13"/>
      <c r="B157" s="194"/>
      <c r="C157" s="13"/>
      <c r="D157" s="189" t="s">
        <v>184</v>
      </c>
      <c r="E157" s="195" t="s">
        <v>3</v>
      </c>
      <c r="F157" s="196" t="s">
        <v>3546</v>
      </c>
      <c r="G157" s="13"/>
      <c r="H157" s="197">
        <v>-19.391999999999999</v>
      </c>
      <c r="I157" s="198"/>
      <c r="J157" s="13"/>
      <c r="K157" s="13"/>
      <c r="L157" s="194"/>
      <c r="M157" s="199"/>
      <c r="N157" s="200"/>
      <c r="O157" s="200"/>
      <c r="P157" s="200"/>
      <c r="Q157" s="200"/>
      <c r="R157" s="200"/>
      <c r="S157" s="200"/>
      <c r="T157" s="20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5" t="s">
        <v>184</v>
      </c>
      <c r="AU157" s="195" t="s">
        <v>81</v>
      </c>
      <c r="AV157" s="13" t="s">
        <v>81</v>
      </c>
      <c r="AW157" s="13" t="s">
        <v>33</v>
      </c>
      <c r="AX157" s="13" t="s">
        <v>72</v>
      </c>
      <c r="AY157" s="195" t="s">
        <v>174</v>
      </c>
    </row>
    <row r="158" s="13" customFormat="1">
      <c r="A158" s="13"/>
      <c r="B158" s="194"/>
      <c r="C158" s="13"/>
      <c r="D158" s="189" t="s">
        <v>184</v>
      </c>
      <c r="E158" s="195" t="s">
        <v>3</v>
      </c>
      <c r="F158" s="196" t="s">
        <v>3547</v>
      </c>
      <c r="G158" s="13"/>
      <c r="H158" s="197">
        <v>-11.52</v>
      </c>
      <c r="I158" s="198"/>
      <c r="J158" s="13"/>
      <c r="K158" s="13"/>
      <c r="L158" s="194"/>
      <c r="M158" s="199"/>
      <c r="N158" s="200"/>
      <c r="O158" s="200"/>
      <c r="P158" s="200"/>
      <c r="Q158" s="200"/>
      <c r="R158" s="200"/>
      <c r="S158" s="200"/>
      <c r="T158" s="20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5" t="s">
        <v>184</v>
      </c>
      <c r="AU158" s="195" t="s">
        <v>81</v>
      </c>
      <c r="AV158" s="13" t="s">
        <v>81</v>
      </c>
      <c r="AW158" s="13" t="s">
        <v>33</v>
      </c>
      <c r="AX158" s="13" t="s">
        <v>72</v>
      </c>
      <c r="AY158" s="195" t="s">
        <v>174</v>
      </c>
    </row>
    <row r="159" s="14" customFormat="1">
      <c r="A159" s="14"/>
      <c r="B159" s="202"/>
      <c r="C159" s="14"/>
      <c r="D159" s="189" t="s">
        <v>184</v>
      </c>
      <c r="E159" s="203" t="s">
        <v>3</v>
      </c>
      <c r="F159" s="204" t="s">
        <v>187</v>
      </c>
      <c r="G159" s="14"/>
      <c r="H159" s="205">
        <v>210.90799999999999</v>
      </c>
      <c r="I159" s="206"/>
      <c r="J159" s="14"/>
      <c r="K159" s="14"/>
      <c r="L159" s="202"/>
      <c r="M159" s="207"/>
      <c r="N159" s="208"/>
      <c r="O159" s="208"/>
      <c r="P159" s="208"/>
      <c r="Q159" s="208"/>
      <c r="R159" s="208"/>
      <c r="S159" s="208"/>
      <c r="T159" s="20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3" t="s">
        <v>184</v>
      </c>
      <c r="AU159" s="203" t="s">
        <v>81</v>
      </c>
      <c r="AV159" s="14" t="s">
        <v>111</v>
      </c>
      <c r="AW159" s="14" t="s">
        <v>33</v>
      </c>
      <c r="AX159" s="14" t="s">
        <v>79</v>
      </c>
      <c r="AY159" s="203" t="s">
        <v>174</v>
      </c>
    </row>
    <row r="160" s="2" customFormat="1" ht="16.5" customHeight="1">
      <c r="A160" s="40"/>
      <c r="B160" s="175"/>
      <c r="C160" s="176" t="s">
        <v>441</v>
      </c>
      <c r="D160" s="176" t="s">
        <v>176</v>
      </c>
      <c r="E160" s="177" t="s">
        <v>1500</v>
      </c>
      <c r="F160" s="178" t="s">
        <v>1501</v>
      </c>
      <c r="G160" s="179" t="s">
        <v>179</v>
      </c>
      <c r="H160" s="180">
        <v>1325.8199999999999</v>
      </c>
      <c r="I160" s="181"/>
      <c r="J160" s="182">
        <f>ROUND(I160*H160,2)</f>
        <v>0</v>
      </c>
      <c r="K160" s="178" t="s">
        <v>3</v>
      </c>
      <c r="L160" s="41"/>
      <c r="M160" s="183" t="s">
        <v>3</v>
      </c>
      <c r="N160" s="184" t="s">
        <v>43</v>
      </c>
      <c r="O160" s="74"/>
      <c r="P160" s="185">
        <f>O160*H160</f>
        <v>0</v>
      </c>
      <c r="Q160" s="185">
        <v>0.00199</v>
      </c>
      <c r="R160" s="185">
        <f>Q160*H160</f>
        <v>2.6383817999999999</v>
      </c>
      <c r="S160" s="185">
        <v>0</v>
      </c>
      <c r="T160" s="18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187" t="s">
        <v>111</v>
      </c>
      <c r="AT160" s="187" t="s">
        <v>176</v>
      </c>
      <c r="AU160" s="187" t="s">
        <v>81</v>
      </c>
      <c r="AY160" s="21" t="s">
        <v>174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21" t="s">
        <v>79</v>
      </c>
      <c r="BK160" s="188">
        <f>ROUND(I160*H160,2)</f>
        <v>0</v>
      </c>
      <c r="BL160" s="21" t="s">
        <v>111</v>
      </c>
      <c r="BM160" s="187" t="s">
        <v>3548</v>
      </c>
    </row>
    <row r="161" s="2" customFormat="1" ht="16.5" customHeight="1">
      <c r="A161" s="40"/>
      <c r="B161" s="175"/>
      <c r="C161" s="176" t="s">
        <v>515</v>
      </c>
      <c r="D161" s="176" t="s">
        <v>176</v>
      </c>
      <c r="E161" s="177" t="s">
        <v>3549</v>
      </c>
      <c r="F161" s="178" t="s">
        <v>3550</v>
      </c>
      <c r="G161" s="179" t="s">
        <v>179</v>
      </c>
      <c r="H161" s="180">
        <v>2968.1999999999998</v>
      </c>
      <c r="I161" s="181"/>
      <c r="J161" s="182">
        <f>ROUND(I161*H161,2)</f>
        <v>0</v>
      </c>
      <c r="K161" s="178" t="s">
        <v>3</v>
      </c>
      <c r="L161" s="41"/>
      <c r="M161" s="183" t="s">
        <v>3</v>
      </c>
      <c r="N161" s="184" t="s">
        <v>43</v>
      </c>
      <c r="O161" s="74"/>
      <c r="P161" s="185">
        <f>O161*H161</f>
        <v>0</v>
      </c>
      <c r="Q161" s="185">
        <v>0.0020100000000000001</v>
      </c>
      <c r="R161" s="185">
        <f>Q161*H161</f>
        <v>5.9660820000000001</v>
      </c>
      <c r="S161" s="185">
        <v>0</v>
      </c>
      <c r="T161" s="18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187" t="s">
        <v>111</v>
      </c>
      <c r="AT161" s="187" t="s">
        <v>176</v>
      </c>
      <c r="AU161" s="187" t="s">
        <v>81</v>
      </c>
      <c r="AY161" s="21" t="s">
        <v>174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21" t="s">
        <v>79</v>
      </c>
      <c r="BK161" s="188">
        <f>ROUND(I161*H161,2)</f>
        <v>0</v>
      </c>
      <c r="BL161" s="21" t="s">
        <v>111</v>
      </c>
      <c r="BM161" s="187" t="s">
        <v>3551</v>
      </c>
    </row>
    <row r="162" s="2" customFormat="1">
      <c r="A162" s="40"/>
      <c r="B162" s="175"/>
      <c r="C162" s="176" t="s">
        <v>528</v>
      </c>
      <c r="D162" s="176" t="s">
        <v>176</v>
      </c>
      <c r="E162" s="177" t="s">
        <v>1505</v>
      </c>
      <c r="F162" s="178" t="s">
        <v>1506</v>
      </c>
      <c r="G162" s="179" t="s">
        <v>179</v>
      </c>
      <c r="H162" s="180">
        <v>1325.8199999999999</v>
      </c>
      <c r="I162" s="181"/>
      <c r="J162" s="182">
        <f>ROUND(I162*H162,2)</f>
        <v>0</v>
      </c>
      <c r="K162" s="178" t="s">
        <v>3</v>
      </c>
      <c r="L162" s="41"/>
      <c r="M162" s="183" t="s">
        <v>3</v>
      </c>
      <c r="N162" s="184" t="s">
        <v>43</v>
      </c>
      <c r="O162" s="74"/>
      <c r="P162" s="185">
        <f>O162*H162</f>
        <v>0</v>
      </c>
      <c r="Q162" s="185">
        <v>0</v>
      </c>
      <c r="R162" s="185">
        <f>Q162*H162</f>
        <v>0</v>
      </c>
      <c r="S162" s="185">
        <v>0</v>
      </c>
      <c r="T162" s="18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187" t="s">
        <v>111</v>
      </c>
      <c r="AT162" s="187" t="s">
        <v>176</v>
      </c>
      <c r="AU162" s="187" t="s">
        <v>81</v>
      </c>
      <c r="AY162" s="21" t="s">
        <v>174</v>
      </c>
      <c r="BE162" s="188">
        <f>IF(N162="základní",J162,0)</f>
        <v>0</v>
      </c>
      <c r="BF162" s="188">
        <f>IF(N162="snížená",J162,0)</f>
        <v>0</v>
      </c>
      <c r="BG162" s="188">
        <f>IF(N162="zákl. přenesená",J162,0)</f>
        <v>0</v>
      </c>
      <c r="BH162" s="188">
        <f>IF(N162="sníž. přenesená",J162,0)</f>
        <v>0</v>
      </c>
      <c r="BI162" s="188">
        <f>IF(N162="nulová",J162,0)</f>
        <v>0</v>
      </c>
      <c r="BJ162" s="21" t="s">
        <v>79</v>
      </c>
      <c r="BK162" s="188">
        <f>ROUND(I162*H162,2)</f>
        <v>0</v>
      </c>
      <c r="BL162" s="21" t="s">
        <v>111</v>
      </c>
      <c r="BM162" s="187" t="s">
        <v>3552</v>
      </c>
    </row>
    <row r="163" s="2" customFormat="1">
      <c r="A163" s="40"/>
      <c r="B163" s="175"/>
      <c r="C163" s="176" t="s">
        <v>8</v>
      </c>
      <c r="D163" s="176" t="s">
        <v>176</v>
      </c>
      <c r="E163" s="177" t="s">
        <v>3553</v>
      </c>
      <c r="F163" s="178" t="s">
        <v>3554</v>
      </c>
      <c r="G163" s="179" t="s">
        <v>179</v>
      </c>
      <c r="H163" s="180">
        <v>2968.1999999999998</v>
      </c>
      <c r="I163" s="181"/>
      <c r="J163" s="182">
        <f>ROUND(I163*H163,2)</f>
        <v>0</v>
      </c>
      <c r="K163" s="178" t="s">
        <v>3</v>
      </c>
      <c r="L163" s="41"/>
      <c r="M163" s="183" t="s">
        <v>3</v>
      </c>
      <c r="N163" s="184" t="s">
        <v>43</v>
      </c>
      <c r="O163" s="74"/>
      <c r="P163" s="185">
        <f>O163*H163</f>
        <v>0</v>
      </c>
      <c r="Q163" s="185">
        <v>0</v>
      </c>
      <c r="R163" s="185">
        <f>Q163*H163</f>
        <v>0</v>
      </c>
      <c r="S163" s="185">
        <v>0</v>
      </c>
      <c r="T163" s="18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187" t="s">
        <v>111</v>
      </c>
      <c r="AT163" s="187" t="s">
        <v>176</v>
      </c>
      <c r="AU163" s="187" t="s">
        <v>81</v>
      </c>
      <c r="AY163" s="21" t="s">
        <v>174</v>
      </c>
      <c r="BE163" s="188">
        <f>IF(N163="základní",J163,0)</f>
        <v>0</v>
      </c>
      <c r="BF163" s="188">
        <f>IF(N163="snížená",J163,0)</f>
        <v>0</v>
      </c>
      <c r="BG163" s="188">
        <f>IF(N163="zákl. přenesená",J163,0)</f>
        <v>0</v>
      </c>
      <c r="BH163" s="188">
        <f>IF(N163="sníž. přenesená",J163,0)</f>
        <v>0</v>
      </c>
      <c r="BI163" s="188">
        <f>IF(N163="nulová",J163,0)</f>
        <v>0</v>
      </c>
      <c r="BJ163" s="21" t="s">
        <v>79</v>
      </c>
      <c r="BK163" s="188">
        <f>ROUND(I163*H163,2)</f>
        <v>0</v>
      </c>
      <c r="BL163" s="21" t="s">
        <v>111</v>
      </c>
      <c r="BM163" s="187" t="s">
        <v>3555</v>
      </c>
    </row>
    <row r="164" s="2" customFormat="1">
      <c r="A164" s="40"/>
      <c r="B164" s="175"/>
      <c r="C164" s="176" t="s">
        <v>537</v>
      </c>
      <c r="D164" s="176" t="s">
        <v>176</v>
      </c>
      <c r="E164" s="177" t="s">
        <v>559</v>
      </c>
      <c r="F164" s="178" t="s">
        <v>560</v>
      </c>
      <c r="G164" s="179" t="s">
        <v>242</v>
      </c>
      <c r="H164" s="180">
        <v>576.947</v>
      </c>
      <c r="I164" s="181"/>
      <c r="J164" s="182">
        <f>ROUND(I164*H164,2)</f>
        <v>0</v>
      </c>
      <c r="K164" s="178" t="s">
        <v>180</v>
      </c>
      <c r="L164" s="41"/>
      <c r="M164" s="183" t="s">
        <v>3</v>
      </c>
      <c r="N164" s="184" t="s">
        <v>43</v>
      </c>
      <c r="O164" s="74"/>
      <c r="P164" s="185">
        <f>O164*H164</f>
        <v>0</v>
      </c>
      <c r="Q164" s="185">
        <v>0</v>
      </c>
      <c r="R164" s="185">
        <f>Q164*H164</f>
        <v>0</v>
      </c>
      <c r="S164" s="185">
        <v>0</v>
      </c>
      <c r="T164" s="18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187" t="s">
        <v>111</v>
      </c>
      <c r="AT164" s="187" t="s">
        <v>176</v>
      </c>
      <c r="AU164" s="187" t="s">
        <v>81</v>
      </c>
      <c r="AY164" s="21" t="s">
        <v>174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21" t="s">
        <v>79</v>
      </c>
      <c r="BK164" s="188">
        <f>ROUND(I164*H164,2)</f>
        <v>0</v>
      </c>
      <c r="BL164" s="21" t="s">
        <v>111</v>
      </c>
      <c r="BM164" s="187" t="s">
        <v>3556</v>
      </c>
    </row>
    <row r="165" s="13" customFormat="1">
      <c r="A165" s="13"/>
      <c r="B165" s="194"/>
      <c r="C165" s="13"/>
      <c r="D165" s="189" t="s">
        <v>184</v>
      </c>
      <c r="E165" s="195" t="s">
        <v>3</v>
      </c>
      <c r="F165" s="196" t="s">
        <v>3557</v>
      </c>
      <c r="G165" s="13"/>
      <c r="H165" s="197">
        <v>346.29000000000002</v>
      </c>
      <c r="I165" s="198"/>
      <c r="J165" s="13"/>
      <c r="K165" s="13"/>
      <c r="L165" s="194"/>
      <c r="M165" s="199"/>
      <c r="N165" s="200"/>
      <c r="O165" s="200"/>
      <c r="P165" s="200"/>
      <c r="Q165" s="200"/>
      <c r="R165" s="200"/>
      <c r="S165" s="200"/>
      <c r="T165" s="20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5" t="s">
        <v>184</v>
      </c>
      <c r="AU165" s="195" t="s">
        <v>81</v>
      </c>
      <c r="AV165" s="13" t="s">
        <v>81</v>
      </c>
      <c r="AW165" s="13" t="s">
        <v>33</v>
      </c>
      <c r="AX165" s="13" t="s">
        <v>72</v>
      </c>
      <c r="AY165" s="195" t="s">
        <v>174</v>
      </c>
    </row>
    <row r="166" s="13" customFormat="1">
      <c r="A166" s="13"/>
      <c r="B166" s="194"/>
      <c r="C166" s="13"/>
      <c r="D166" s="189" t="s">
        <v>184</v>
      </c>
      <c r="E166" s="195" t="s">
        <v>3</v>
      </c>
      <c r="F166" s="196" t="s">
        <v>3558</v>
      </c>
      <c r="G166" s="13"/>
      <c r="H166" s="197">
        <v>350.01999999999998</v>
      </c>
      <c r="I166" s="198"/>
      <c r="J166" s="13"/>
      <c r="K166" s="13"/>
      <c r="L166" s="194"/>
      <c r="M166" s="199"/>
      <c r="N166" s="200"/>
      <c r="O166" s="200"/>
      <c r="P166" s="200"/>
      <c r="Q166" s="200"/>
      <c r="R166" s="200"/>
      <c r="S166" s="200"/>
      <c r="T166" s="20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5" t="s">
        <v>184</v>
      </c>
      <c r="AU166" s="195" t="s">
        <v>81</v>
      </c>
      <c r="AV166" s="13" t="s">
        <v>81</v>
      </c>
      <c r="AW166" s="13" t="s">
        <v>33</v>
      </c>
      <c r="AX166" s="13" t="s">
        <v>72</v>
      </c>
      <c r="AY166" s="195" t="s">
        <v>174</v>
      </c>
    </row>
    <row r="167" s="13" customFormat="1">
      <c r="A167" s="13"/>
      <c r="B167" s="194"/>
      <c r="C167" s="13"/>
      <c r="D167" s="189" t="s">
        <v>184</v>
      </c>
      <c r="E167" s="195" t="s">
        <v>3</v>
      </c>
      <c r="F167" s="196" t="s">
        <v>3559</v>
      </c>
      <c r="G167" s="13"/>
      <c r="H167" s="197">
        <v>81.400000000000006</v>
      </c>
      <c r="I167" s="198"/>
      <c r="J167" s="13"/>
      <c r="K167" s="13"/>
      <c r="L167" s="194"/>
      <c r="M167" s="199"/>
      <c r="N167" s="200"/>
      <c r="O167" s="200"/>
      <c r="P167" s="200"/>
      <c r="Q167" s="200"/>
      <c r="R167" s="200"/>
      <c r="S167" s="200"/>
      <c r="T167" s="20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5" t="s">
        <v>184</v>
      </c>
      <c r="AU167" s="195" t="s">
        <v>81</v>
      </c>
      <c r="AV167" s="13" t="s">
        <v>81</v>
      </c>
      <c r="AW167" s="13" t="s">
        <v>33</v>
      </c>
      <c r="AX167" s="13" t="s">
        <v>72</v>
      </c>
      <c r="AY167" s="195" t="s">
        <v>174</v>
      </c>
    </row>
    <row r="168" s="13" customFormat="1">
      <c r="A168" s="13"/>
      <c r="B168" s="194"/>
      <c r="C168" s="13"/>
      <c r="D168" s="189" t="s">
        <v>184</v>
      </c>
      <c r="E168" s="195" t="s">
        <v>3</v>
      </c>
      <c r="F168" s="196" t="s">
        <v>3560</v>
      </c>
      <c r="G168" s="13"/>
      <c r="H168" s="197">
        <v>14.377000000000001</v>
      </c>
      <c r="I168" s="198"/>
      <c r="J168" s="13"/>
      <c r="K168" s="13"/>
      <c r="L168" s="194"/>
      <c r="M168" s="199"/>
      <c r="N168" s="200"/>
      <c r="O168" s="200"/>
      <c r="P168" s="200"/>
      <c r="Q168" s="200"/>
      <c r="R168" s="200"/>
      <c r="S168" s="200"/>
      <c r="T168" s="20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5" t="s">
        <v>184</v>
      </c>
      <c r="AU168" s="195" t="s">
        <v>81</v>
      </c>
      <c r="AV168" s="13" t="s">
        <v>81</v>
      </c>
      <c r="AW168" s="13" t="s">
        <v>33</v>
      </c>
      <c r="AX168" s="13" t="s">
        <v>72</v>
      </c>
      <c r="AY168" s="195" t="s">
        <v>174</v>
      </c>
    </row>
    <row r="169" s="13" customFormat="1">
      <c r="A169" s="13"/>
      <c r="B169" s="194"/>
      <c r="C169" s="13"/>
      <c r="D169" s="189" t="s">
        <v>184</v>
      </c>
      <c r="E169" s="195" t="s">
        <v>3</v>
      </c>
      <c r="F169" s="196" t="s">
        <v>3561</v>
      </c>
      <c r="G169" s="13"/>
      <c r="H169" s="197">
        <v>71.186999999999998</v>
      </c>
      <c r="I169" s="198"/>
      <c r="J169" s="13"/>
      <c r="K169" s="13"/>
      <c r="L169" s="194"/>
      <c r="M169" s="199"/>
      <c r="N169" s="200"/>
      <c r="O169" s="200"/>
      <c r="P169" s="200"/>
      <c r="Q169" s="200"/>
      <c r="R169" s="200"/>
      <c r="S169" s="200"/>
      <c r="T169" s="20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5" t="s">
        <v>184</v>
      </c>
      <c r="AU169" s="195" t="s">
        <v>81</v>
      </c>
      <c r="AV169" s="13" t="s">
        <v>81</v>
      </c>
      <c r="AW169" s="13" t="s">
        <v>33</v>
      </c>
      <c r="AX169" s="13" t="s">
        <v>72</v>
      </c>
      <c r="AY169" s="195" t="s">
        <v>174</v>
      </c>
    </row>
    <row r="170" s="13" customFormat="1">
      <c r="A170" s="13"/>
      <c r="B170" s="194"/>
      <c r="C170" s="13"/>
      <c r="D170" s="189" t="s">
        <v>184</v>
      </c>
      <c r="E170" s="195" t="s">
        <v>3</v>
      </c>
      <c r="F170" s="196" t="s">
        <v>3562</v>
      </c>
      <c r="G170" s="13"/>
      <c r="H170" s="197">
        <v>-200</v>
      </c>
      <c r="I170" s="198"/>
      <c r="J170" s="13"/>
      <c r="K170" s="13"/>
      <c r="L170" s="194"/>
      <c r="M170" s="199"/>
      <c r="N170" s="200"/>
      <c r="O170" s="200"/>
      <c r="P170" s="200"/>
      <c r="Q170" s="200"/>
      <c r="R170" s="200"/>
      <c r="S170" s="200"/>
      <c r="T170" s="20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5" t="s">
        <v>184</v>
      </c>
      <c r="AU170" s="195" t="s">
        <v>81</v>
      </c>
      <c r="AV170" s="13" t="s">
        <v>81</v>
      </c>
      <c r="AW170" s="13" t="s">
        <v>33</v>
      </c>
      <c r="AX170" s="13" t="s">
        <v>72</v>
      </c>
      <c r="AY170" s="195" t="s">
        <v>174</v>
      </c>
    </row>
    <row r="171" s="16" customFormat="1">
      <c r="A171" s="16"/>
      <c r="B171" s="217"/>
      <c r="C171" s="16"/>
      <c r="D171" s="189" t="s">
        <v>184</v>
      </c>
      <c r="E171" s="218" t="s">
        <v>3</v>
      </c>
      <c r="F171" s="219" t="s">
        <v>344</v>
      </c>
      <c r="G171" s="16"/>
      <c r="H171" s="220">
        <v>663.274</v>
      </c>
      <c r="I171" s="221"/>
      <c r="J171" s="16"/>
      <c r="K171" s="16"/>
      <c r="L171" s="217"/>
      <c r="M171" s="222"/>
      <c r="N171" s="223"/>
      <c r="O171" s="223"/>
      <c r="P171" s="223"/>
      <c r="Q171" s="223"/>
      <c r="R171" s="223"/>
      <c r="S171" s="223"/>
      <c r="T171" s="224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18" t="s">
        <v>184</v>
      </c>
      <c r="AU171" s="218" t="s">
        <v>81</v>
      </c>
      <c r="AV171" s="16" t="s">
        <v>89</v>
      </c>
      <c r="AW171" s="16" t="s">
        <v>33</v>
      </c>
      <c r="AX171" s="16" t="s">
        <v>72</v>
      </c>
      <c r="AY171" s="218" t="s">
        <v>174</v>
      </c>
    </row>
    <row r="172" s="13" customFormat="1">
      <c r="A172" s="13"/>
      <c r="B172" s="194"/>
      <c r="C172" s="13"/>
      <c r="D172" s="189" t="s">
        <v>184</v>
      </c>
      <c r="E172" s="195" t="s">
        <v>3</v>
      </c>
      <c r="F172" s="196" t="s">
        <v>3563</v>
      </c>
      <c r="G172" s="13"/>
      <c r="H172" s="197">
        <v>-86.326999999999998</v>
      </c>
      <c r="I172" s="198"/>
      <c r="J172" s="13"/>
      <c r="K172" s="13"/>
      <c r="L172" s="194"/>
      <c r="M172" s="199"/>
      <c r="N172" s="200"/>
      <c r="O172" s="200"/>
      <c r="P172" s="200"/>
      <c r="Q172" s="200"/>
      <c r="R172" s="200"/>
      <c r="S172" s="200"/>
      <c r="T172" s="20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5" t="s">
        <v>184</v>
      </c>
      <c r="AU172" s="195" t="s">
        <v>81</v>
      </c>
      <c r="AV172" s="13" t="s">
        <v>81</v>
      </c>
      <c r="AW172" s="13" t="s">
        <v>33</v>
      </c>
      <c r="AX172" s="13" t="s">
        <v>72</v>
      </c>
      <c r="AY172" s="195" t="s">
        <v>174</v>
      </c>
    </row>
    <row r="173" s="14" customFormat="1">
      <c r="A173" s="14"/>
      <c r="B173" s="202"/>
      <c r="C173" s="14"/>
      <c r="D173" s="189" t="s">
        <v>184</v>
      </c>
      <c r="E173" s="203" t="s">
        <v>3</v>
      </c>
      <c r="F173" s="204" t="s">
        <v>187</v>
      </c>
      <c r="G173" s="14"/>
      <c r="H173" s="205">
        <v>576.947</v>
      </c>
      <c r="I173" s="206"/>
      <c r="J173" s="14"/>
      <c r="K173" s="14"/>
      <c r="L173" s="202"/>
      <c r="M173" s="207"/>
      <c r="N173" s="208"/>
      <c r="O173" s="208"/>
      <c r="P173" s="208"/>
      <c r="Q173" s="208"/>
      <c r="R173" s="208"/>
      <c r="S173" s="208"/>
      <c r="T173" s="20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03" t="s">
        <v>184</v>
      </c>
      <c r="AU173" s="203" t="s">
        <v>81</v>
      </c>
      <c r="AV173" s="14" t="s">
        <v>111</v>
      </c>
      <c r="AW173" s="14" t="s">
        <v>33</v>
      </c>
      <c r="AX173" s="14" t="s">
        <v>79</v>
      </c>
      <c r="AY173" s="203" t="s">
        <v>174</v>
      </c>
    </row>
    <row r="174" s="2" customFormat="1">
      <c r="A174" s="40"/>
      <c r="B174" s="175"/>
      <c r="C174" s="176" t="s">
        <v>541</v>
      </c>
      <c r="D174" s="176" t="s">
        <v>176</v>
      </c>
      <c r="E174" s="177" t="s">
        <v>577</v>
      </c>
      <c r="F174" s="178" t="s">
        <v>578</v>
      </c>
      <c r="G174" s="179" t="s">
        <v>242</v>
      </c>
      <c r="H174" s="180">
        <v>86.326999999999998</v>
      </c>
      <c r="I174" s="181"/>
      <c r="J174" s="182">
        <f>ROUND(I174*H174,2)</f>
        <v>0</v>
      </c>
      <c r="K174" s="178" t="s">
        <v>180</v>
      </c>
      <c r="L174" s="41"/>
      <c r="M174" s="183" t="s">
        <v>3</v>
      </c>
      <c r="N174" s="184" t="s">
        <v>43</v>
      </c>
      <c r="O174" s="74"/>
      <c r="P174" s="185">
        <f>O174*H174</f>
        <v>0</v>
      </c>
      <c r="Q174" s="185">
        <v>0</v>
      </c>
      <c r="R174" s="185">
        <f>Q174*H174</f>
        <v>0</v>
      </c>
      <c r="S174" s="185">
        <v>0</v>
      </c>
      <c r="T174" s="18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187" t="s">
        <v>111</v>
      </c>
      <c r="AT174" s="187" t="s">
        <v>176</v>
      </c>
      <c r="AU174" s="187" t="s">
        <v>81</v>
      </c>
      <c r="AY174" s="21" t="s">
        <v>174</v>
      </c>
      <c r="BE174" s="188">
        <f>IF(N174="základní",J174,0)</f>
        <v>0</v>
      </c>
      <c r="BF174" s="188">
        <f>IF(N174="snížená",J174,0)</f>
        <v>0</v>
      </c>
      <c r="BG174" s="188">
        <f>IF(N174="zákl. přenesená",J174,0)</f>
        <v>0</v>
      </c>
      <c r="BH174" s="188">
        <f>IF(N174="sníž. přenesená",J174,0)</f>
        <v>0</v>
      </c>
      <c r="BI174" s="188">
        <f>IF(N174="nulová",J174,0)</f>
        <v>0</v>
      </c>
      <c r="BJ174" s="21" t="s">
        <v>79</v>
      </c>
      <c r="BK174" s="188">
        <f>ROUND(I174*H174,2)</f>
        <v>0</v>
      </c>
      <c r="BL174" s="21" t="s">
        <v>111</v>
      </c>
      <c r="BM174" s="187" t="s">
        <v>3564</v>
      </c>
    </row>
    <row r="175" s="13" customFormat="1">
      <c r="A175" s="13"/>
      <c r="B175" s="194"/>
      <c r="C175" s="13"/>
      <c r="D175" s="189" t="s">
        <v>184</v>
      </c>
      <c r="E175" s="195" t="s">
        <v>3</v>
      </c>
      <c r="F175" s="196" t="s">
        <v>3565</v>
      </c>
      <c r="G175" s="13"/>
      <c r="H175" s="197">
        <v>86.326999999999998</v>
      </c>
      <c r="I175" s="198"/>
      <c r="J175" s="13"/>
      <c r="K175" s="13"/>
      <c r="L175" s="194"/>
      <c r="M175" s="199"/>
      <c r="N175" s="200"/>
      <c r="O175" s="200"/>
      <c r="P175" s="200"/>
      <c r="Q175" s="200"/>
      <c r="R175" s="200"/>
      <c r="S175" s="200"/>
      <c r="T175" s="20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5" t="s">
        <v>184</v>
      </c>
      <c r="AU175" s="195" t="s">
        <v>81</v>
      </c>
      <c r="AV175" s="13" t="s">
        <v>81</v>
      </c>
      <c r="AW175" s="13" t="s">
        <v>33</v>
      </c>
      <c r="AX175" s="13" t="s">
        <v>79</v>
      </c>
      <c r="AY175" s="195" t="s">
        <v>174</v>
      </c>
    </row>
    <row r="176" s="2" customFormat="1">
      <c r="A176" s="40"/>
      <c r="B176" s="175"/>
      <c r="C176" s="176" t="s">
        <v>558</v>
      </c>
      <c r="D176" s="176" t="s">
        <v>176</v>
      </c>
      <c r="E176" s="177" t="s">
        <v>587</v>
      </c>
      <c r="F176" s="178" t="s">
        <v>588</v>
      </c>
      <c r="G176" s="179" t="s">
        <v>242</v>
      </c>
      <c r="H176" s="180">
        <v>863.27999999999997</v>
      </c>
      <c r="I176" s="181"/>
      <c r="J176" s="182">
        <f>ROUND(I176*H176,2)</f>
        <v>0</v>
      </c>
      <c r="K176" s="178" t="s">
        <v>180</v>
      </c>
      <c r="L176" s="41"/>
      <c r="M176" s="183" t="s">
        <v>3</v>
      </c>
      <c r="N176" s="184" t="s">
        <v>43</v>
      </c>
      <c r="O176" s="74"/>
      <c r="P176" s="185">
        <f>O176*H176</f>
        <v>0</v>
      </c>
      <c r="Q176" s="185">
        <v>0</v>
      </c>
      <c r="R176" s="185">
        <f>Q176*H176</f>
        <v>0</v>
      </c>
      <c r="S176" s="185">
        <v>0</v>
      </c>
      <c r="T176" s="18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187" t="s">
        <v>111</v>
      </c>
      <c r="AT176" s="187" t="s">
        <v>176</v>
      </c>
      <c r="AU176" s="187" t="s">
        <v>81</v>
      </c>
      <c r="AY176" s="21" t="s">
        <v>174</v>
      </c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21" t="s">
        <v>79</v>
      </c>
      <c r="BK176" s="188">
        <f>ROUND(I176*H176,2)</f>
        <v>0</v>
      </c>
      <c r="BL176" s="21" t="s">
        <v>111</v>
      </c>
      <c r="BM176" s="187" t="s">
        <v>3566</v>
      </c>
    </row>
    <row r="177" s="13" customFormat="1">
      <c r="A177" s="13"/>
      <c r="B177" s="194"/>
      <c r="C177" s="13"/>
      <c r="D177" s="189" t="s">
        <v>184</v>
      </c>
      <c r="E177" s="195" t="s">
        <v>3</v>
      </c>
      <c r="F177" s="196" t="s">
        <v>3567</v>
      </c>
      <c r="G177" s="13"/>
      <c r="H177" s="197">
        <v>863.27999999999997</v>
      </c>
      <c r="I177" s="198"/>
      <c r="J177" s="13"/>
      <c r="K177" s="13"/>
      <c r="L177" s="194"/>
      <c r="M177" s="199"/>
      <c r="N177" s="200"/>
      <c r="O177" s="200"/>
      <c r="P177" s="200"/>
      <c r="Q177" s="200"/>
      <c r="R177" s="200"/>
      <c r="S177" s="200"/>
      <c r="T177" s="20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5" t="s">
        <v>184</v>
      </c>
      <c r="AU177" s="195" t="s">
        <v>81</v>
      </c>
      <c r="AV177" s="13" t="s">
        <v>81</v>
      </c>
      <c r="AW177" s="13" t="s">
        <v>33</v>
      </c>
      <c r="AX177" s="13" t="s">
        <v>79</v>
      </c>
      <c r="AY177" s="195" t="s">
        <v>174</v>
      </c>
    </row>
    <row r="178" s="2" customFormat="1">
      <c r="A178" s="40"/>
      <c r="B178" s="175"/>
      <c r="C178" s="176" t="s">
        <v>571</v>
      </c>
      <c r="D178" s="176" t="s">
        <v>176</v>
      </c>
      <c r="E178" s="177" t="s">
        <v>3568</v>
      </c>
      <c r="F178" s="178" t="s">
        <v>3569</v>
      </c>
      <c r="G178" s="179" t="s">
        <v>242</v>
      </c>
      <c r="H178" s="180">
        <v>2.7000000000000002</v>
      </c>
      <c r="I178" s="181"/>
      <c r="J178" s="182">
        <f>ROUND(I178*H178,2)</f>
        <v>0</v>
      </c>
      <c r="K178" s="178" t="s">
        <v>180</v>
      </c>
      <c r="L178" s="41"/>
      <c r="M178" s="183" t="s">
        <v>3</v>
      </c>
      <c r="N178" s="184" t="s">
        <v>43</v>
      </c>
      <c r="O178" s="74"/>
      <c r="P178" s="185">
        <f>O178*H178</f>
        <v>0</v>
      </c>
      <c r="Q178" s="185">
        <v>0</v>
      </c>
      <c r="R178" s="185">
        <f>Q178*H178</f>
        <v>0</v>
      </c>
      <c r="S178" s="185">
        <v>0</v>
      </c>
      <c r="T178" s="18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187" t="s">
        <v>111</v>
      </c>
      <c r="AT178" s="187" t="s">
        <v>176</v>
      </c>
      <c r="AU178" s="187" t="s">
        <v>81</v>
      </c>
      <c r="AY178" s="21" t="s">
        <v>174</v>
      </c>
      <c r="BE178" s="188">
        <f>IF(N178="základní",J178,0)</f>
        <v>0</v>
      </c>
      <c r="BF178" s="188">
        <f>IF(N178="snížená",J178,0)</f>
        <v>0</v>
      </c>
      <c r="BG178" s="188">
        <f>IF(N178="zákl. přenesená",J178,0)</f>
        <v>0</v>
      </c>
      <c r="BH178" s="188">
        <f>IF(N178="sníž. přenesená",J178,0)</f>
        <v>0</v>
      </c>
      <c r="BI178" s="188">
        <f>IF(N178="nulová",J178,0)</f>
        <v>0</v>
      </c>
      <c r="BJ178" s="21" t="s">
        <v>79</v>
      </c>
      <c r="BK178" s="188">
        <f>ROUND(I178*H178,2)</f>
        <v>0</v>
      </c>
      <c r="BL178" s="21" t="s">
        <v>111</v>
      </c>
      <c r="BM178" s="187" t="s">
        <v>3570</v>
      </c>
    </row>
    <row r="179" s="13" customFormat="1">
      <c r="A179" s="13"/>
      <c r="B179" s="194"/>
      <c r="C179" s="13"/>
      <c r="D179" s="189" t="s">
        <v>184</v>
      </c>
      <c r="E179" s="195" t="s">
        <v>3</v>
      </c>
      <c r="F179" s="196" t="s">
        <v>3571</v>
      </c>
      <c r="G179" s="13"/>
      <c r="H179" s="197">
        <v>2.7000000000000002</v>
      </c>
      <c r="I179" s="198"/>
      <c r="J179" s="13"/>
      <c r="K179" s="13"/>
      <c r="L179" s="194"/>
      <c r="M179" s="199"/>
      <c r="N179" s="200"/>
      <c r="O179" s="200"/>
      <c r="P179" s="200"/>
      <c r="Q179" s="200"/>
      <c r="R179" s="200"/>
      <c r="S179" s="200"/>
      <c r="T179" s="20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5" t="s">
        <v>184</v>
      </c>
      <c r="AU179" s="195" t="s">
        <v>81</v>
      </c>
      <c r="AV179" s="13" t="s">
        <v>81</v>
      </c>
      <c r="AW179" s="13" t="s">
        <v>33</v>
      </c>
      <c r="AX179" s="13" t="s">
        <v>79</v>
      </c>
      <c r="AY179" s="195" t="s">
        <v>174</v>
      </c>
    </row>
    <row r="180" s="2" customFormat="1">
      <c r="A180" s="40"/>
      <c r="B180" s="175"/>
      <c r="C180" s="176" t="s">
        <v>576</v>
      </c>
      <c r="D180" s="176" t="s">
        <v>176</v>
      </c>
      <c r="E180" s="177" t="s">
        <v>595</v>
      </c>
      <c r="F180" s="178" t="s">
        <v>596</v>
      </c>
      <c r="G180" s="179" t="s">
        <v>242</v>
      </c>
      <c r="H180" s="180">
        <v>865.98000000000002</v>
      </c>
      <c r="I180" s="181"/>
      <c r="J180" s="182">
        <f>ROUND(I180*H180,2)</f>
        <v>0</v>
      </c>
      <c r="K180" s="178" t="s">
        <v>3</v>
      </c>
      <c r="L180" s="41"/>
      <c r="M180" s="183" t="s">
        <v>3</v>
      </c>
      <c r="N180" s="184" t="s">
        <v>43</v>
      </c>
      <c r="O180" s="74"/>
      <c r="P180" s="185">
        <f>O180*H180</f>
        <v>0</v>
      </c>
      <c r="Q180" s="185">
        <v>0</v>
      </c>
      <c r="R180" s="185">
        <f>Q180*H180</f>
        <v>0</v>
      </c>
      <c r="S180" s="185">
        <v>0</v>
      </c>
      <c r="T180" s="18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187" t="s">
        <v>111</v>
      </c>
      <c r="AT180" s="187" t="s">
        <v>176</v>
      </c>
      <c r="AU180" s="187" t="s">
        <v>81</v>
      </c>
      <c r="AY180" s="21" t="s">
        <v>174</v>
      </c>
      <c r="BE180" s="188">
        <f>IF(N180="základní",J180,0)</f>
        <v>0</v>
      </c>
      <c r="BF180" s="188">
        <f>IF(N180="snížená",J180,0)</f>
        <v>0</v>
      </c>
      <c r="BG180" s="188">
        <f>IF(N180="zákl. přenesená",J180,0)</f>
        <v>0</v>
      </c>
      <c r="BH180" s="188">
        <f>IF(N180="sníž. přenesená",J180,0)</f>
        <v>0</v>
      </c>
      <c r="BI180" s="188">
        <f>IF(N180="nulová",J180,0)</f>
        <v>0</v>
      </c>
      <c r="BJ180" s="21" t="s">
        <v>79</v>
      </c>
      <c r="BK180" s="188">
        <f>ROUND(I180*H180,2)</f>
        <v>0</v>
      </c>
      <c r="BL180" s="21" t="s">
        <v>111</v>
      </c>
      <c r="BM180" s="187" t="s">
        <v>3572</v>
      </c>
    </row>
    <row r="181" s="13" customFormat="1">
      <c r="A181" s="13"/>
      <c r="B181" s="194"/>
      <c r="C181" s="13"/>
      <c r="D181" s="189" t="s">
        <v>184</v>
      </c>
      <c r="E181" s="195" t="s">
        <v>3</v>
      </c>
      <c r="F181" s="196" t="s">
        <v>3573</v>
      </c>
      <c r="G181" s="13"/>
      <c r="H181" s="197">
        <v>865.98000000000002</v>
      </c>
      <c r="I181" s="198"/>
      <c r="J181" s="13"/>
      <c r="K181" s="13"/>
      <c r="L181" s="194"/>
      <c r="M181" s="199"/>
      <c r="N181" s="200"/>
      <c r="O181" s="200"/>
      <c r="P181" s="200"/>
      <c r="Q181" s="200"/>
      <c r="R181" s="200"/>
      <c r="S181" s="200"/>
      <c r="T181" s="20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5" t="s">
        <v>184</v>
      </c>
      <c r="AU181" s="195" t="s">
        <v>81</v>
      </c>
      <c r="AV181" s="13" t="s">
        <v>81</v>
      </c>
      <c r="AW181" s="13" t="s">
        <v>33</v>
      </c>
      <c r="AX181" s="13" t="s">
        <v>72</v>
      </c>
      <c r="AY181" s="195" t="s">
        <v>174</v>
      </c>
    </row>
    <row r="182" s="14" customFormat="1">
      <c r="A182" s="14"/>
      <c r="B182" s="202"/>
      <c r="C182" s="14"/>
      <c r="D182" s="189" t="s">
        <v>184</v>
      </c>
      <c r="E182" s="203" t="s">
        <v>3</v>
      </c>
      <c r="F182" s="204" t="s">
        <v>187</v>
      </c>
      <c r="G182" s="14"/>
      <c r="H182" s="205">
        <v>865.98000000000002</v>
      </c>
      <c r="I182" s="206"/>
      <c r="J182" s="14"/>
      <c r="K182" s="14"/>
      <c r="L182" s="202"/>
      <c r="M182" s="207"/>
      <c r="N182" s="208"/>
      <c r="O182" s="208"/>
      <c r="P182" s="208"/>
      <c r="Q182" s="208"/>
      <c r="R182" s="208"/>
      <c r="S182" s="208"/>
      <c r="T182" s="20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03" t="s">
        <v>184</v>
      </c>
      <c r="AU182" s="203" t="s">
        <v>81</v>
      </c>
      <c r="AV182" s="14" t="s">
        <v>111</v>
      </c>
      <c r="AW182" s="14" t="s">
        <v>33</v>
      </c>
      <c r="AX182" s="14" t="s">
        <v>79</v>
      </c>
      <c r="AY182" s="203" t="s">
        <v>174</v>
      </c>
    </row>
    <row r="183" s="2" customFormat="1">
      <c r="A183" s="40"/>
      <c r="B183" s="175"/>
      <c r="C183" s="176" t="s">
        <v>581</v>
      </c>
      <c r="D183" s="176" t="s">
        <v>176</v>
      </c>
      <c r="E183" s="177" t="s">
        <v>602</v>
      </c>
      <c r="F183" s="178" t="s">
        <v>603</v>
      </c>
      <c r="G183" s="179" t="s">
        <v>604</v>
      </c>
      <c r="H183" s="180">
        <v>1198.7639999999999</v>
      </c>
      <c r="I183" s="181"/>
      <c r="J183" s="182">
        <f>ROUND(I183*H183,2)</f>
        <v>0</v>
      </c>
      <c r="K183" s="178" t="s">
        <v>180</v>
      </c>
      <c r="L183" s="41"/>
      <c r="M183" s="183" t="s">
        <v>3</v>
      </c>
      <c r="N183" s="184" t="s">
        <v>43</v>
      </c>
      <c r="O183" s="74"/>
      <c r="P183" s="185">
        <f>O183*H183</f>
        <v>0</v>
      </c>
      <c r="Q183" s="185">
        <v>0</v>
      </c>
      <c r="R183" s="185">
        <f>Q183*H183</f>
        <v>0</v>
      </c>
      <c r="S183" s="185">
        <v>0</v>
      </c>
      <c r="T183" s="18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187" t="s">
        <v>111</v>
      </c>
      <c r="AT183" s="187" t="s">
        <v>176</v>
      </c>
      <c r="AU183" s="187" t="s">
        <v>81</v>
      </c>
      <c r="AY183" s="21" t="s">
        <v>174</v>
      </c>
      <c r="BE183" s="188">
        <f>IF(N183="základní",J183,0)</f>
        <v>0</v>
      </c>
      <c r="BF183" s="188">
        <f>IF(N183="snížená",J183,0)</f>
        <v>0</v>
      </c>
      <c r="BG183" s="188">
        <f>IF(N183="zákl. přenesená",J183,0)</f>
        <v>0</v>
      </c>
      <c r="BH183" s="188">
        <f>IF(N183="sníž. přenesená",J183,0)</f>
        <v>0</v>
      </c>
      <c r="BI183" s="188">
        <f>IF(N183="nulová",J183,0)</f>
        <v>0</v>
      </c>
      <c r="BJ183" s="21" t="s">
        <v>79</v>
      </c>
      <c r="BK183" s="188">
        <f>ROUND(I183*H183,2)</f>
        <v>0</v>
      </c>
      <c r="BL183" s="21" t="s">
        <v>111</v>
      </c>
      <c r="BM183" s="187" t="s">
        <v>3574</v>
      </c>
    </row>
    <row r="184" s="13" customFormat="1">
      <c r="A184" s="13"/>
      <c r="B184" s="194"/>
      <c r="C184" s="13"/>
      <c r="D184" s="189" t="s">
        <v>184</v>
      </c>
      <c r="E184" s="195" t="s">
        <v>3</v>
      </c>
      <c r="F184" s="196" t="s">
        <v>3575</v>
      </c>
      <c r="G184" s="13"/>
      <c r="H184" s="197">
        <v>1198.7639999999999</v>
      </c>
      <c r="I184" s="198"/>
      <c r="J184" s="13"/>
      <c r="K184" s="13"/>
      <c r="L184" s="194"/>
      <c r="M184" s="199"/>
      <c r="N184" s="200"/>
      <c r="O184" s="200"/>
      <c r="P184" s="200"/>
      <c r="Q184" s="200"/>
      <c r="R184" s="200"/>
      <c r="S184" s="200"/>
      <c r="T184" s="20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5" t="s">
        <v>184</v>
      </c>
      <c r="AU184" s="195" t="s">
        <v>81</v>
      </c>
      <c r="AV184" s="13" t="s">
        <v>81</v>
      </c>
      <c r="AW184" s="13" t="s">
        <v>33</v>
      </c>
      <c r="AX184" s="13" t="s">
        <v>79</v>
      </c>
      <c r="AY184" s="195" t="s">
        <v>174</v>
      </c>
    </row>
    <row r="185" s="2" customFormat="1">
      <c r="A185" s="40"/>
      <c r="B185" s="175"/>
      <c r="C185" s="176" t="s">
        <v>586</v>
      </c>
      <c r="D185" s="176" t="s">
        <v>176</v>
      </c>
      <c r="E185" s="177" t="s">
        <v>608</v>
      </c>
      <c r="F185" s="178" t="s">
        <v>609</v>
      </c>
      <c r="G185" s="179" t="s">
        <v>242</v>
      </c>
      <c r="H185" s="180">
        <v>1257.4200000000001</v>
      </c>
      <c r="I185" s="181"/>
      <c r="J185" s="182">
        <f>ROUND(I185*H185,2)</f>
        <v>0</v>
      </c>
      <c r="K185" s="178" t="s">
        <v>3</v>
      </c>
      <c r="L185" s="41"/>
      <c r="M185" s="183" t="s">
        <v>3</v>
      </c>
      <c r="N185" s="184" t="s">
        <v>43</v>
      </c>
      <c r="O185" s="74"/>
      <c r="P185" s="185">
        <f>O185*H185</f>
        <v>0</v>
      </c>
      <c r="Q185" s="185">
        <v>0</v>
      </c>
      <c r="R185" s="185">
        <f>Q185*H185</f>
        <v>0</v>
      </c>
      <c r="S185" s="185">
        <v>0</v>
      </c>
      <c r="T185" s="18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187" t="s">
        <v>111</v>
      </c>
      <c r="AT185" s="187" t="s">
        <v>176</v>
      </c>
      <c r="AU185" s="187" t="s">
        <v>81</v>
      </c>
      <c r="AY185" s="21" t="s">
        <v>174</v>
      </c>
      <c r="BE185" s="188">
        <f>IF(N185="základní",J185,0)</f>
        <v>0</v>
      </c>
      <c r="BF185" s="188">
        <f>IF(N185="snížená",J185,0)</f>
        <v>0</v>
      </c>
      <c r="BG185" s="188">
        <f>IF(N185="zákl. přenesená",J185,0)</f>
        <v>0</v>
      </c>
      <c r="BH185" s="188">
        <f>IF(N185="sníž. přenesená",J185,0)</f>
        <v>0</v>
      </c>
      <c r="BI185" s="188">
        <f>IF(N185="nulová",J185,0)</f>
        <v>0</v>
      </c>
      <c r="BJ185" s="21" t="s">
        <v>79</v>
      </c>
      <c r="BK185" s="188">
        <f>ROUND(I185*H185,2)</f>
        <v>0</v>
      </c>
      <c r="BL185" s="21" t="s">
        <v>111</v>
      </c>
      <c r="BM185" s="187" t="s">
        <v>3576</v>
      </c>
    </row>
    <row r="186" s="13" customFormat="1">
      <c r="A186" s="13"/>
      <c r="B186" s="194"/>
      <c r="C186" s="13"/>
      <c r="D186" s="189" t="s">
        <v>184</v>
      </c>
      <c r="E186" s="195" t="s">
        <v>3</v>
      </c>
      <c r="F186" s="196" t="s">
        <v>3577</v>
      </c>
      <c r="G186" s="13"/>
      <c r="H186" s="197">
        <v>2120.6999999999998</v>
      </c>
      <c r="I186" s="198"/>
      <c r="J186" s="13"/>
      <c r="K186" s="13"/>
      <c r="L186" s="194"/>
      <c r="M186" s="199"/>
      <c r="N186" s="200"/>
      <c r="O186" s="200"/>
      <c r="P186" s="200"/>
      <c r="Q186" s="200"/>
      <c r="R186" s="200"/>
      <c r="S186" s="200"/>
      <c r="T186" s="20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5" t="s">
        <v>184</v>
      </c>
      <c r="AU186" s="195" t="s">
        <v>81</v>
      </c>
      <c r="AV186" s="13" t="s">
        <v>81</v>
      </c>
      <c r="AW186" s="13" t="s">
        <v>33</v>
      </c>
      <c r="AX186" s="13" t="s">
        <v>72</v>
      </c>
      <c r="AY186" s="195" t="s">
        <v>174</v>
      </c>
    </row>
    <row r="187" s="13" customFormat="1">
      <c r="A187" s="13"/>
      <c r="B187" s="194"/>
      <c r="C187" s="13"/>
      <c r="D187" s="189" t="s">
        <v>184</v>
      </c>
      <c r="E187" s="195" t="s">
        <v>3</v>
      </c>
      <c r="F187" s="196" t="s">
        <v>3578</v>
      </c>
      <c r="G187" s="13"/>
      <c r="H187" s="197">
        <v>-863.27999999999997</v>
      </c>
      <c r="I187" s="198"/>
      <c r="J187" s="13"/>
      <c r="K187" s="13"/>
      <c r="L187" s="194"/>
      <c r="M187" s="199"/>
      <c r="N187" s="200"/>
      <c r="O187" s="200"/>
      <c r="P187" s="200"/>
      <c r="Q187" s="200"/>
      <c r="R187" s="200"/>
      <c r="S187" s="200"/>
      <c r="T187" s="20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5" t="s">
        <v>184</v>
      </c>
      <c r="AU187" s="195" t="s">
        <v>81</v>
      </c>
      <c r="AV187" s="13" t="s">
        <v>81</v>
      </c>
      <c r="AW187" s="13" t="s">
        <v>33</v>
      </c>
      <c r="AX187" s="13" t="s">
        <v>72</v>
      </c>
      <c r="AY187" s="195" t="s">
        <v>174</v>
      </c>
    </row>
    <row r="188" s="14" customFormat="1">
      <c r="A188" s="14"/>
      <c r="B188" s="202"/>
      <c r="C188" s="14"/>
      <c r="D188" s="189" t="s">
        <v>184</v>
      </c>
      <c r="E188" s="203" t="s">
        <v>3</v>
      </c>
      <c r="F188" s="204" t="s">
        <v>187</v>
      </c>
      <c r="G188" s="14"/>
      <c r="H188" s="205">
        <v>1257.4200000000001</v>
      </c>
      <c r="I188" s="206"/>
      <c r="J188" s="14"/>
      <c r="K188" s="14"/>
      <c r="L188" s="202"/>
      <c r="M188" s="207"/>
      <c r="N188" s="208"/>
      <c r="O188" s="208"/>
      <c r="P188" s="208"/>
      <c r="Q188" s="208"/>
      <c r="R188" s="208"/>
      <c r="S188" s="208"/>
      <c r="T188" s="20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3" t="s">
        <v>184</v>
      </c>
      <c r="AU188" s="203" t="s">
        <v>81</v>
      </c>
      <c r="AV188" s="14" t="s">
        <v>111</v>
      </c>
      <c r="AW188" s="14" t="s">
        <v>33</v>
      </c>
      <c r="AX188" s="14" t="s">
        <v>79</v>
      </c>
      <c r="AY188" s="203" t="s">
        <v>174</v>
      </c>
    </row>
    <row r="189" s="2" customFormat="1" ht="16.5" customHeight="1">
      <c r="A189" s="40"/>
      <c r="B189" s="175"/>
      <c r="C189" s="225" t="s">
        <v>594</v>
      </c>
      <c r="D189" s="225" t="s">
        <v>615</v>
      </c>
      <c r="E189" s="226" t="s">
        <v>616</v>
      </c>
      <c r="F189" s="227" t="s">
        <v>617</v>
      </c>
      <c r="G189" s="228" t="s">
        <v>604</v>
      </c>
      <c r="H189" s="229">
        <v>614.17999999999995</v>
      </c>
      <c r="I189" s="230"/>
      <c r="J189" s="231">
        <f>ROUND(I189*H189,2)</f>
        <v>0</v>
      </c>
      <c r="K189" s="227" t="s">
        <v>3</v>
      </c>
      <c r="L189" s="232"/>
      <c r="M189" s="233" t="s">
        <v>3</v>
      </c>
      <c r="N189" s="234" t="s">
        <v>43</v>
      </c>
      <c r="O189" s="74"/>
      <c r="P189" s="185">
        <f>O189*H189</f>
        <v>0</v>
      </c>
      <c r="Q189" s="185">
        <v>1</v>
      </c>
      <c r="R189" s="185">
        <f>Q189*H189</f>
        <v>614.17999999999995</v>
      </c>
      <c r="S189" s="185">
        <v>0</v>
      </c>
      <c r="T189" s="18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187" t="s">
        <v>218</v>
      </c>
      <c r="AT189" s="187" t="s">
        <v>615</v>
      </c>
      <c r="AU189" s="187" t="s">
        <v>81</v>
      </c>
      <c r="AY189" s="21" t="s">
        <v>174</v>
      </c>
      <c r="BE189" s="188">
        <f>IF(N189="základní",J189,0)</f>
        <v>0</v>
      </c>
      <c r="BF189" s="188">
        <f>IF(N189="snížená",J189,0)</f>
        <v>0</v>
      </c>
      <c r="BG189" s="188">
        <f>IF(N189="zákl. přenesená",J189,0)</f>
        <v>0</v>
      </c>
      <c r="BH189" s="188">
        <f>IF(N189="sníž. přenesená",J189,0)</f>
        <v>0</v>
      </c>
      <c r="BI189" s="188">
        <f>IF(N189="nulová",J189,0)</f>
        <v>0</v>
      </c>
      <c r="BJ189" s="21" t="s">
        <v>79</v>
      </c>
      <c r="BK189" s="188">
        <f>ROUND(I189*H189,2)</f>
        <v>0</v>
      </c>
      <c r="BL189" s="21" t="s">
        <v>111</v>
      </c>
      <c r="BM189" s="187" t="s">
        <v>3579</v>
      </c>
    </row>
    <row r="190" s="2" customFormat="1">
      <c r="A190" s="40"/>
      <c r="B190" s="175"/>
      <c r="C190" s="176" t="s">
        <v>601</v>
      </c>
      <c r="D190" s="176" t="s">
        <v>176</v>
      </c>
      <c r="E190" s="177" t="s">
        <v>622</v>
      </c>
      <c r="F190" s="178" t="s">
        <v>623</v>
      </c>
      <c r="G190" s="179" t="s">
        <v>242</v>
      </c>
      <c r="H190" s="180">
        <v>350.01999999999998</v>
      </c>
      <c r="I190" s="181"/>
      <c r="J190" s="182">
        <f>ROUND(I190*H190,2)</f>
        <v>0</v>
      </c>
      <c r="K190" s="178" t="s">
        <v>180</v>
      </c>
      <c r="L190" s="41"/>
      <c r="M190" s="183" t="s">
        <v>3</v>
      </c>
      <c r="N190" s="184" t="s">
        <v>43</v>
      </c>
      <c r="O190" s="74"/>
      <c r="P190" s="185">
        <f>O190*H190</f>
        <v>0</v>
      </c>
      <c r="Q190" s="185">
        <v>0</v>
      </c>
      <c r="R190" s="185">
        <f>Q190*H190</f>
        <v>0</v>
      </c>
      <c r="S190" s="185">
        <v>0</v>
      </c>
      <c r="T190" s="18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187" t="s">
        <v>111</v>
      </c>
      <c r="AT190" s="187" t="s">
        <v>176</v>
      </c>
      <c r="AU190" s="187" t="s">
        <v>81</v>
      </c>
      <c r="AY190" s="21" t="s">
        <v>174</v>
      </c>
      <c r="BE190" s="188">
        <f>IF(N190="základní",J190,0)</f>
        <v>0</v>
      </c>
      <c r="BF190" s="188">
        <f>IF(N190="snížená",J190,0)</f>
        <v>0</v>
      </c>
      <c r="BG190" s="188">
        <f>IF(N190="zákl. přenesená",J190,0)</f>
        <v>0</v>
      </c>
      <c r="BH190" s="188">
        <f>IF(N190="sníž. přenesená",J190,0)</f>
        <v>0</v>
      </c>
      <c r="BI190" s="188">
        <f>IF(N190="nulová",J190,0)</f>
        <v>0</v>
      </c>
      <c r="BJ190" s="21" t="s">
        <v>79</v>
      </c>
      <c r="BK190" s="188">
        <f>ROUND(I190*H190,2)</f>
        <v>0</v>
      </c>
      <c r="BL190" s="21" t="s">
        <v>111</v>
      </c>
      <c r="BM190" s="187" t="s">
        <v>3580</v>
      </c>
    </row>
    <row r="191" s="13" customFormat="1">
      <c r="A191" s="13"/>
      <c r="B191" s="194"/>
      <c r="C191" s="13"/>
      <c r="D191" s="189" t="s">
        <v>184</v>
      </c>
      <c r="E191" s="195" t="s">
        <v>3</v>
      </c>
      <c r="F191" s="196" t="s">
        <v>3581</v>
      </c>
      <c r="G191" s="13"/>
      <c r="H191" s="197">
        <v>350.01999999999998</v>
      </c>
      <c r="I191" s="198"/>
      <c r="J191" s="13"/>
      <c r="K191" s="13"/>
      <c r="L191" s="194"/>
      <c r="M191" s="199"/>
      <c r="N191" s="200"/>
      <c r="O191" s="200"/>
      <c r="P191" s="200"/>
      <c r="Q191" s="200"/>
      <c r="R191" s="200"/>
      <c r="S191" s="200"/>
      <c r="T191" s="20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5" t="s">
        <v>184</v>
      </c>
      <c r="AU191" s="195" t="s">
        <v>81</v>
      </c>
      <c r="AV191" s="13" t="s">
        <v>81</v>
      </c>
      <c r="AW191" s="13" t="s">
        <v>33</v>
      </c>
      <c r="AX191" s="13" t="s">
        <v>72</v>
      </c>
      <c r="AY191" s="195" t="s">
        <v>174</v>
      </c>
    </row>
    <row r="192" s="14" customFormat="1">
      <c r="A192" s="14"/>
      <c r="B192" s="202"/>
      <c r="C192" s="14"/>
      <c r="D192" s="189" t="s">
        <v>184</v>
      </c>
      <c r="E192" s="203" t="s">
        <v>3</v>
      </c>
      <c r="F192" s="204" t="s">
        <v>187</v>
      </c>
      <c r="G192" s="14"/>
      <c r="H192" s="205">
        <v>350.01999999999998</v>
      </c>
      <c r="I192" s="206"/>
      <c r="J192" s="14"/>
      <c r="K192" s="14"/>
      <c r="L192" s="202"/>
      <c r="M192" s="207"/>
      <c r="N192" s="208"/>
      <c r="O192" s="208"/>
      <c r="P192" s="208"/>
      <c r="Q192" s="208"/>
      <c r="R192" s="208"/>
      <c r="S192" s="208"/>
      <c r="T192" s="20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03" t="s">
        <v>184</v>
      </c>
      <c r="AU192" s="203" t="s">
        <v>81</v>
      </c>
      <c r="AV192" s="14" t="s">
        <v>111</v>
      </c>
      <c r="AW192" s="14" t="s">
        <v>33</v>
      </c>
      <c r="AX192" s="14" t="s">
        <v>79</v>
      </c>
      <c r="AY192" s="203" t="s">
        <v>174</v>
      </c>
    </row>
    <row r="193" s="2" customFormat="1" ht="16.5" customHeight="1">
      <c r="A193" s="40"/>
      <c r="B193" s="175"/>
      <c r="C193" s="225" t="s">
        <v>607</v>
      </c>
      <c r="D193" s="225" t="s">
        <v>615</v>
      </c>
      <c r="E193" s="226" t="s">
        <v>628</v>
      </c>
      <c r="F193" s="227" t="s">
        <v>629</v>
      </c>
      <c r="G193" s="228" t="s">
        <v>604</v>
      </c>
      <c r="H193" s="229">
        <v>700.03999999999996</v>
      </c>
      <c r="I193" s="230"/>
      <c r="J193" s="231">
        <f>ROUND(I193*H193,2)</f>
        <v>0</v>
      </c>
      <c r="K193" s="227" t="s">
        <v>3</v>
      </c>
      <c r="L193" s="232"/>
      <c r="M193" s="233" t="s">
        <v>3</v>
      </c>
      <c r="N193" s="234" t="s">
        <v>43</v>
      </c>
      <c r="O193" s="74"/>
      <c r="P193" s="185">
        <f>O193*H193</f>
        <v>0</v>
      </c>
      <c r="Q193" s="185">
        <v>1</v>
      </c>
      <c r="R193" s="185">
        <f>Q193*H193</f>
        <v>700.03999999999996</v>
      </c>
      <c r="S193" s="185">
        <v>0</v>
      </c>
      <c r="T193" s="18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187" t="s">
        <v>218</v>
      </c>
      <c r="AT193" s="187" t="s">
        <v>615</v>
      </c>
      <c r="AU193" s="187" t="s">
        <v>81</v>
      </c>
      <c r="AY193" s="21" t="s">
        <v>174</v>
      </c>
      <c r="BE193" s="188">
        <f>IF(N193="základní",J193,0)</f>
        <v>0</v>
      </c>
      <c r="BF193" s="188">
        <f>IF(N193="snížená",J193,0)</f>
        <v>0</v>
      </c>
      <c r="BG193" s="188">
        <f>IF(N193="zákl. přenesená",J193,0)</f>
        <v>0</v>
      </c>
      <c r="BH193" s="188">
        <f>IF(N193="sníž. přenesená",J193,0)</f>
        <v>0</v>
      </c>
      <c r="BI193" s="188">
        <f>IF(N193="nulová",J193,0)</f>
        <v>0</v>
      </c>
      <c r="BJ193" s="21" t="s">
        <v>79</v>
      </c>
      <c r="BK193" s="188">
        <f>ROUND(I193*H193,2)</f>
        <v>0</v>
      </c>
      <c r="BL193" s="21" t="s">
        <v>111</v>
      </c>
      <c r="BM193" s="187" t="s">
        <v>3582</v>
      </c>
    </row>
    <row r="194" s="13" customFormat="1">
      <c r="A194" s="13"/>
      <c r="B194" s="194"/>
      <c r="C194" s="13"/>
      <c r="D194" s="189" t="s">
        <v>184</v>
      </c>
      <c r="E194" s="195" t="s">
        <v>3</v>
      </c>
      <c r="F194" s="196" t="s">
        <v>3583</v>
      </c>
      <c r="G194" s="13"/>
      <c r="H194" s="197">
        <v>700.03999999999996</v>
      </c>
      <c r="I194" s="198"/>
      <c r="J194" s="13"/>
      <c r="K194" s="13"/>
      <c r="L194" s="194"/>
      <c r="M194" s="199"/>
      <c r="N194" s="200"/>
      <c r="O194" s="200"/>
      <c r="P194" s="200"/>
      <c r="Q194" s="200"/>
      <c r="R194" s="200"/>
      <c r="S194" s="200"/>
      <c r="T194" s="20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5" t="s">
        <v>184</v>
      </c>
      <c r="AU194" s="195" t="s">
        <v>81</v>
      </c>
      <c r="AV194" s="13" t="s">
        <v>81</v>
      </c>
      <c r="AW194" s="13" t="s">
        <v>33</v>
      </c>
      <c r="AX194" s="13" t="s">
        <v>72</v>
      </c>
      <c r="AY194" s="195" t="s">
        <v>174</v>
      </c>
    </row>
    <row r="195" s="14" customFormat="1">
      <c r="A195" s="14"/>
      <c r="B195" s="202"/>
      <c r="C195" s="14"/>
      <c r="D195" s="189" t="s">
        <v>184</v>
      </c>
      <c r="E195" s="203" t="s">
        <v>3</v>
      </c>
      <c r="F195" s="204" t="s">
        <v>187</v>
      </c>
      <c r="G195" s="14"/>
      <c r="H195" s="205">
        <v>700.03999999999996</v>
      </c>
      <c r="I195" s="206"/>
      <c r="J195" s="14"/>
      <c r="K195" s="14"/>
      <c r="L195" s="202"/>
      <c r="M195" s="207"/>
      <c r="N195" s="208"/>
      <c r="O195" s="208"/>
      <c r="P195" s="208"/>
      <c r="Q195" s="208"/>
      <c r="R195" s="208"/>
      <c r="S195" s="208"/>
      <c r="T195" s="20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03" t="s">
        <v>184</v>
      </c>
      <c r="AU195" s="203" t="s">
        <v>81</v>
      </c>
      <c r="AV195" s="14" t="s">
        <v>111</v>
      </c>
      <c r="AW195" s="14" t="s">
        <v>33</v>
      </c>
      <c r="AX195" s="14" t="s">
        <v>79</v>
      </c>
      <c r="AY195" s="203" t="s">
        <v>174</v>
      </c>
    </row>
    <row r="196" s="2" customFormat="1">
      <c r="A196" s="40"/>
      <c r="B196" s="175"/>
      <c r="C196" s="176" t="s">
        <v>614</v>
      </c>
      <c r="D196" s="176" t="s">
        <v>176</v>
      </c>
      <c r="E196" s="177" t="s">
        <v>3584</v>
      </c>
      <c r="F196" s="178" t="s">
        <v>3585</v>
      </c>
      <c r="G196" s="179" t="s">
        <v>179</v>
      </c>
      <c r="H196" s="180">
        <v>474.95999999999998</v>
      </c>
      <c r="I196" s="181"/>
      <c r="J196" s="182">
        <f>ROUND(I196*H196,2)</f>
        <v>0</v>
      </c>
      <c r="K196" s="178" t="s">
        <v>180</v>
      </c>
      <c r="L196" s="41"/>
      <c r="M196" s="183" t="s">
        <v>3</v>
      </c>
      <c r="N196" s="184" t="s">
        <v>43</v>
      </c>
      <c r="O196" s="74"/>
      <c r="P196" s="185">
        <f>O196*H196</f>
        <v>0</v>
      </c>
      <c r="Q196" s="185">
        <v>0</v>
      </c>
      <c r="R196" s="185">
        <f>Q196*H196</f>
        <v>0</v>
      </c>
      <c r="S196" s="185">
        <v>0</v>
      </c>
      <c r="T196" s="18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187" t="s">
        <v>111</v>
      </c>
      <c r="AT196" s="187" t="s">
        <v>176</v>
      </c>
      <c r="AU196" s="187" t="s">
        <v>81</v>
      </c>
      <c r="AY196" s="21" t="s">
        <v>174</v>
      </c>
      <c r="BE196" s="188">
        <f>IF(N196="základní",J196,0)</f>
        <v>0</v>
      </c>
      <c r="BF196" s="188">
        <f>IF(N196="snížená",J196,0)</f>
        <v>0</v>
      </c>
      <c r="BG196" s="188">
        <f>IF(N196="zákl. přenesená",J196,0)</f>
        <v>0</v>
      </c>
      <c r="BH196" s="188">
        <f>IF(N196="sníž. přenesená",J196,0)</f>
        <v>0</v>
      </c>
      <c r="BI196" s="188">
        <f>IF(N196="nulová",J196,0)</f>
        <v>0</v>
      </c>
      <c r="BJ196" s="21" t="s">
        <v>79</v>
      </c>
      <c r="BK196" s="188">
        <f>ROUND(I196*H196,2)</f>
        <v>0</v>
      </c>
      <c r="BL196" s="21" t="s">
        <v>111</v>
      </c>
      <c r="BM196" s="187" t="s">
        <v>3586</v>
      </c>
    </row>
    <row r="197" s="13" customFormat="1">
      <c r="A197" s="13"/>
      <c r="B197" s="194"/>
      <c r="C197" s="13"/>
      <c r="D197" s="189" t="s">
        <v>184</v>
      </c>
      <c r="E197" s="195" t="s">
        <v>3</v>
      </c>
      <c r="F197" s="196" t="s">
        <v>3587</v>
      </c>
      <c r="G197" s="13"/>
      <c r="H197" s="197">
        <v>378</v>
      </c>
      <c r="I197" s="198"/>
      <c r="J197" s="13"/>
      <c r="K197" s="13"/>
      <c r="L197" s="194"/>
      <c r="M197" s="199"/>
      <c r="N197" s="200"/>
      <c r="O197" s="200"/>
      <c r="P197" s="200"/>
      <c r="Q197" s="200"/>
      <c r="R197" s="200"/>
      <c r="S197" s="200"/>
      <c r="T197" s="20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5" t="s">
        <v>184</v>
      </c>
      <c r="AU197" s="195" t="s">
        <v>81</v>
      </c>
      <c r="AV197" s="13" t="s">
        <v>81</v>
      </c>
      <c r="AW197" s="13" t="s">
        <v>33</v>
      </c>
      <c r="AX197" s="13" t="s">
        <v>72</v>
      </c>
      <c r="AY197" s="195" t="s">
        <v>174</v>
      </c>
    </row>
    <row r="198" s="13" customFormat="1">
      <c r="A198" s="13"/>
      <c r="B198" s="194"/>
      <c r="C198" s="13"/>
      <c r="D198" s="189" t="s">
        <v>184</v>
      </c>
      <c r="E198" s="195" t="s">
        <v>3</v>
      </c>
      <c r="F198" s="196" t="s">
        <v>3588</v>
      </c>
      <c r="G198" s="13"/>
      <c r="H198" s="197">
        <v>96.959999999999994</v>
      </c>
      <c r="I198" s="198"/>
      <c r="J198" s="13"/>
      <c r="K198" s="13"/>
      <c r="L198" s="194"/>
      <c r="M198" s="199"/>
      <c r="N198" s="200"/>
      <c r="O198" s="200"/>
      <c r="P198" s="200"/>
      <c r="Q198" s="200"/>
      <c r="R198" s="200"/>
      <c r="S198" s="200"/>
      <c r="T198" s="20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5" t="s">
        <v>184</v>
      </c>
      <c r="AU198" s="195" t="s">
        <v>81</v>
      </c>
      <c r="AV198" s="13" t="s">
        <v>81</v>
      </c>
      <c r="AW198" s="13" t="s">
        <v>33</v>
      </c>
      <c r="AX198" s="13" t="s">
        <v>72</v>
      </c>
      <c r="AY198" s="195" t="s">
        <v>174</v>
      </c>
    </row>
    <row r="199" s="14" customFormat="1">
      <c r="A199" s="14"/>
      <c r="B199" s="202"/>
      <c r="C199" s="14"/>
      <c r="D199" s="189" t="s">
        <v>184</v>
      </c>
      <c r="E199" s="203" t="s">
        <v>3</v>
      </c>
      <c r="F199" s="204" t="s">
        <v>187</v>
      </c>
      <c r="G199" s="14"/>
      <c r="H199" s="205">
        <v>474.95999999999998</v>
      </c>
      <c r="I199" s="206"/>
      <c r="J199" s="14"/>
      <c r="K199" s="14"/>
      <c r="L199" s="202"/>
      <c r="M199" s="207"/>
      <c r="N199" s="208"/>
      <c r="O199" s="208"/>
      <c r="P199" s="208"/>
      <c r="Q199" s="208"/>
      <c r="R199" s="208"/>
      <c r="S199" s="208"/>
      <c r="T199" s="20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03" t="s">
        <v>184</v>
      </c>
      <c r="AU199" s="203" t="s">
        <v>81</v>
      </c>
      <c r="AV199" s="14" t="s">
        <v>111</v>
      </c>
      <c r="AW199" s="14" t="s">
        <v>33</v>
      </c>
      <c r="AX199" s="14" t="s">
        <v>79</v>
      </c>
      <c r="AY199" s="203" t="s">
        <v>174</v>
      </c>
    </row>
    <row r="200" s="2" customFormat="1">
      <c r="A200" s="40"/>
      <c r="B200" s="175"/>
      <c r="C200" s="176" t="s">
        <v>621</v>
      </c>
      <c r="D200" s="176" t="s">
        <v>176</v>
      </c>
      <c r="E200" s="177" t="s">
        <v>639</v>
      </c>
      <c r="F200" s="178" t="s">
        <v>640</v>
      </c>
      <c r="G200" s="179" t="s">
        <v>179</v>
      </c>
      <c r="H200" s="180">
        <v>474.95999999999998</v>
      </c>
      <c r="I200" s="181"/>
      <c r="J200" s="182">
        <f>ROUND(I200*H200,2)</f>
        <v>0</v>
      </c>
      <c r="K200" s="178" t="s">
        <v>3</v>
      </c>
      <c r="L200" s="41"/>
      <c r="M200" s="183" t="s">
        <v>3</v>
      </c>
      <c r="N200" s="184" t="s">
        <v>43</v>
      </c>
      <c r="O200" s="74"/>
      <c r="P200" s="185">
        <f>O200*H200</f>
        <v>0</v>
      </c>
      <c r="Q200" s="185">
        <v>0</v>
      </c>
      <c r="R200" s="185">
        <f>Q200*H200</f>
        <v>0</v>
      </c>
      <c r="S200" s="185">
        <v>0</v>
      </c>
      <c r="T200" s="18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187" t="s">
        <v>111</v>
      </c>
      <c r="AT200" s="187" t="s">
        <v>176</v>
      </c>
      <c r="AU200" s="187" t="s">
        <v>81</v>
      </c>
      <c r="AY200" s="21" t="s">
        <v>174</v>
      </c>
      <c r="BE200" s="188">
        <f>IF(N200="základní",J200,0)</f>
        <v>0</v>
      </c>
      <c r="BF200" s="188">
        <f>IF(N200="snížená",J200,0)</f>
        <v>0</v>
      </c>
      <c r="BG200" s="188">
        <f>IF(N200="zákl. přenesená",J200,0)</f>
        <v>0</v>
      </c>
      <c r="BH200" s="188">
        <f>IF(N200="sníž. přenesená",J200,0)</f>
        <v>0</v>
      </c>
      <c r="BI200" s="188">
        <f>IF(N200="nulová",J200,0)</f>
        <v>0</v>
      </c>
      <c r="BJ200" s="21" t="s">
        <v>79</v>
      </c>
      <c r="BK200" s="188">
        <f>ROUND(I200*H200,2)</f>
        <v>0</v>
      </c>
      <c r="BL200" s="21" t="s">
        <v>111</v>
      </c>
      <c r="BM200" s="187" t="s">
        <v>3589</v>
      </c>
    </row>
    <row r="201" s="2" customFormat="1" ht="16.5" customHeight="1">
      <c r="A201" s="40"/>
      <c r="B201" s="175"/>
      <c r="C201" s="225" t="s">
        <v>627</v>
      </c>
      <c r="D201" s="225" t="s">
        <v>615</v>
      </c>
      <c r="E201" s="226" t="s">
        <v>644</v>
      </c>
      <c r="F201" s="227" t="s">
        <v>645</v>
      </c>
      <c r="G201" s="228" t="s">
        <v>646</v>
      </c>
      <c r="H201" s="229">
        <v>23.75</v>
      </c>
      <c r="I201" s="230"/>
      <c r="J201" s="231">
        <f>ROUND(I201*H201,2)</f>
        <v>0</v>
      </c>
      <c r="K201" s="227" t="s">
        <v>3</v>
      </c>
      <c r="L201" s="232"/>
      <c r="M201" s="233" t="s">
        <v>3</v>
      </c>
      <c r="N201" s="234" t="s">
        <v>43</v>
      </c>
      <c r="O201" s="74"/>
      <c r="P201" s="185">
        <f>O201*H201</f>
        <v>0</v>
      </c>
      <c r="Q201" s="185">
        <v>0.001</v>
      </c>
      <c r="R201" s="185">
        <f>Q201*H201</f>
        <v>0.02375</v>
      </c>
      <c r="S201" s="185">
        <v>0</v>
      </c>
      <c r="T201" s="18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187" t="s">
        <v>218</v>
      </c>
      <c r="AT201" s="187" t="s">
        <v>615</v>
      </c>
      <c r="AU201" s="187" t="s">
        <v>81</v>
      </c>
      <c r="AY201" s="21" t="s">
        <v>174</v>
      </c>
      <c r="BE201" s="188">
        <f>IF(N201="základní",J201,0)</f>
        <v>0</v>
      </c>
      <c r="BF201" s="188">
        <f>IF(N201="snížená",J201,0)</f>
        <v>0</v>
      </c>
      <c r="BG201" s="188">
        <f>IF(N201="zákl. přenesená",J201,0)</f>
        <v>0</v>
      </c>
      <c r="BH201" s="188">
        <f>IF(N201="sníž. přenesená",J201,0)</f>
        <v>0</v>
      </c>
      <c r="BI201" s="188">
        <f>IF(N201="nulová",J201,0)</f>
        <v>0</v>
      </c>
      <c r="BJ201" s="21" t="s">
        <v>79</v>
      </c>
      <c r="BK201" s="188">
        <f>ROUND(I201*H201,2)</f>
        <v>0</v>
      </c>
      <c r="BL201" s="21" t="s">
        <v>111</v>
      </c>
      <c r="BM201" s="187" t="s">
        <v>3590</v>
      </c>
    </row>
    <row r="202" s="12" customFormat="1" ht="22.8" customHeight="1">
      <c r="A202" s="12"/>
      <c r="B202" s="162"/>
      <c r="C202" s="12"/>
      <c r="D202" s="163" t="s">
        <v>71</v>
      </c>
      <c r="E202" s="173" t="s">
        <v>89</v>
      </c>
      <c r="F202" s="173" t="s">
        <v>651</v>
      </c>
      <c r="G202" s="12"/>
      <c r="H202" s="12"/>
      <c r="I202" s="165"/>
      <c r="J202" s="174">
        <f>BK202</f>
        <v>0</v>
      </c>
      <c r="K202" s="12"/>
      <c r="L202" s="162"/>
      <c r="M202" s="167"/>
      <c r="N202" s="168"/>
      <c r="O202" s="168"/>
      <c r="P202" s="169">
        <f>SUM(P203:P210)</f>
        <v>0</v>
      </c>
      <c r="Q202" s="168"/>
      <c r="R202" s="169">
        <f>SUM(R203:R210)</f>
        <v>1.3176399999999999</v>
      </c>
      <c r="S202" s="168"/>
      <c r="T202" s="170">
        <f>SUM(T203:T210)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63" t="s">
        <v>79</v>
      </c>
      <c r="AT202" s="171" t="s">
        <v>71</v>
      </c>
      <c r="AU202" s="171" t="s">
        <v>79</v>
      </c>
      <c r="AY202" s="163" t="s">
        <v>174</v>
      </c>
      <c r="BK202" s="172">
        <f>SUM(BK203:BK210)</f>
        <v>0</v>
      </c>
    </row>
    <row r="203" s="2" customFormat="1" ht="16.5" customHeight="1">
      <c r="A203" s="40"/>
      <c r="B203" s="175"/>
      <c r="C203" s="176" t="s">
        <v>633</v>
      </c>
      <c r="D203" s="176" t="s">
        <v>176</v>
      </c>
      <c r="E203" s="177" t="s">
        <v>3591</v>
      </c>
      <c r="F203" s="178" t="s">
        <v>3592</v>
      </c>
      <c r="G203" s="179" t="s">
        <v>210</v>
      </c>
      <c r="H203" s="180">
        <v>55</v>
      </c>
      <c r="I203" s="181"/>
      <c r="J203" s="182">
        <f>ROUND(I203*H203,2)</f>
        <v>0</v>
      </c>
      <c r="K203" s="178" t="s">
        <v>180</v>
      </c>
      <c r="L203" s="41"/>
      <c r="M203" s="183" t="s">
        <v>3</v>
      </c>
      <c r="N203" s="184" t="s">
        <v>43</v>
      </c>
      <c r="O203" s="74"/>
      <c r="P203" s="185">
        <f>O203*H203</f>
        <v>0</v>
      </c>
      <c r="Q203" s="185">
        <v>0.020199999999999999</v>
      </c>
      <c r="R203" s="185">
        <f>Q203*H203</f>
        <v>1.111</v>
      </c>
      <c r="S203" s="185">
        <v>0</v>
      </c>
      <c r="T203" s="18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187" t="s">
        <v>111</v>
      </c>
      <c r="AT203" s="187" t="s">
        <v>176</v>
      </c>
      <c r="AU203" s="187" t="s">
        <v>81</v>
      </c>
      <c r="AY203" s="21" t="s">
        <v>174</v>
      </c>
      <c r="BE203" s="188">
        <f>IF(N203="základní",J203,0)</f>
        <v>0</v>
      </c>
      <c r="BF203" s="188">
        <f>IF(N203="snížená",J203,0)</f>
        <v>0</v>
      </c>
      <c r="BG203" s="188">
        <f>IF(N203="zákl. přenesená",J203,0)</f>
        <v>0</v>
      </c>
      <c r="BH203" s="188">
        <f>IF(N203="sníž. přenesená",J203,0)</f>
        <v>0</v>
      </c>
      <c r="BI203" s="188">
        <f>IF(N203="nulová",J203,0)</f>
        <v>0</v>
      </c>
      <c r="BJ203" s="21" t="s">
        <v>79</v>
      </c>
      <c r="BK203" s="188">
        <f>ROUND(I203*H203,2)</f>
        <v>0</v>
      </c>
      <c r="BL203" s="21" t="s">
        <v>111</v>
      </c>
      <c r="BM203" s="187" t="s">
        <v>3593</v>
      </c>
    </row>
    <row r="204" s="13" customFormat="1">
      <c r="A204" s="13"/>
      <c r="B204" s="194"/>
      <c r="C204" s="13"/>
      <c r="D204" s="189" t="s">
        <v>184</v>
      </c>
      <c r="E204" s="195" t="s">
        <v>3</v>
      </c>
      <c r="F204" s="196" t="s">
        <v>3594</v>
      </c>
      <c r="G204" s="13"/>
      <c r="H204" s="197">
        <v>55</v>
      </c>
      <c r="I204" s="198"/>
      <c r="J204" s="13"/>
      <c r="K204" s="13"/>
      <c r="L204" s="194"/>
      <c r="M204" s="199"/>
      <c r="N204" s="200"/>
      <c r="O204" s="200"/>
      <c r="P204" s="200"/>
      <c r="Q204" s="200"/>
      <c r="R204" s="200"/>
      <c r="S204" s="200"/>
      <c r="T204" s="20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5" t="s">
        <v>184</v>
      </c>
      <c r="AU204" s="195" t="s">
        <v>81</v>
      </c>
      <c r="AV204" s="13" t="s">
        <v>81</v>
      </c>
      <c r="AW204" s="13" t="s">
        <v>33</v>
      </c>
      <c r="AX204" s="13" t="s">
        <v>79</v>
      </c>
      <c r="AY204" s="195" t="s">
        <v>174</v>
      </c>
    </row>
    <row r="205" s="2" customFormat="1">
      <c r="A205" s="40"/>
      <c r="B205" s="175"/>
      <c r="C205" s="176" t="s">
        <v>638</v>
      </c>
      <c r="D205" s="176" t="s">
        <v>176</v>
      </c>
      <c r="E205" s="177" t="s">
        <v>3595</v>
      </c>
      <c r="F205" s="178" t="s">
        <v>3596</v>
      </c>
      <c r="G205" s="179" t="s">
        <v>210</v>
      </c>
      <c r="H205" s="180">
        <v>42</v>
      </c>
      <c r="I205" s="181"/>
      <c r="J205" s="182">
        <f>ROUND(I205*H205,2)</f>
        <v>0</v>
      </c>
      <c r="K205" s="178" t="s">
        <v>180</v>
      </c>
      <c r="L205" s="41"/>
      <c r="M205" s="183" t="s">
        <v>3</v>
      </c>
      <c r="N205" s="184" t="s">
        <v>43</v>
      </c>
      <c r="O205" s="74"/>
      <c r="P205" s="185">
        <f>O205*H205</f>
        <v>0</v>
      </c>
      <c r="Q205" s="185">
        <v>0</v>
      </c>
      <c r="R205" s="185">
        <f>Q205*H205</f>
        <v>0</v>
      </c>
      <c r="S205" s="185">
        <v>0</v>
      </c>
      <c r="T205" s="18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187" t="s">
        <v>111</v>
      </c>
      <c r="AT205" s="187" t="s">
        <v>176</v>
      </c>
      <c r="AU205" s="187" t="s">
        <v>81</v>
      </c>
      <c r="AY205" s="21" t="s">
        <v>174</v>
      </c>
      <c r="BE205" s="188">
        <f>IF(N205="základní",J205,0)</f>
        <v>0</v>
      </c>
      <c r="BF205" s="188">
        <f>IF(N205="snížená",J205,0)</f>
        <v>0</v>
      </c>
      <c r="BG205" s="188">
        <f>IF(N205="zákl. přenesená",J205,0)</f>
        <v>0</v>
      </c>
      <c r="BH205" s="188">
        <f>IF(N205="sníž. přenesená",J205,0)</f>
        <v>0</v>
      </c>
      <c r="BI205" s="188">
        <f>IF(N205="nulová",J205,0)</f>
        <v>0</v>
      </c>
      <c r="BJ205" s="21" t="s">
        <v>79</v>
      </c>
      <c r="BK205" s="188">
        <f>ROUND(I205*H205,2)</f>
        <v>0</v>
      </c>
      <c r="BL205" s="21" t="s">
        <v>111</v>
      </c>
      <c r="BM205" s="187" t="s">
        <v>3597</v>
      </c>
    </row>
    <row r="206" s="15" customFormat="1">
      <c r="A206" s="15"/>
      <c r="B206" s="210"/>
      <c r="C206" s="15"/>
      <c r="D206" s="189" t="s">
        <v>184</v>
      </c>
      <c r="E206" s="211" t="s">
        <v>3</v>
      </c>
      <c r="F206" s="212" t="s">
        <v>3598</v>
      </c>
      <c r="G206" s="15"/>
      <c r="H206" s="211" t="s">
        <v>3</v>
      </c>
      <c r="I206" s="213"/>
      <c r="J206" s="15"/>
      <c r="K206" s="15"/>
      <c r="L206" s="210"/>
      <c r="M206" s="214"/>
      <c r="N206" s="215"/>
      <c r="O206" s="215"/>
      <c r="P206" s="215"/>
      <c r="Q206" s="215"/>
      <c r="R206" s="215"/>
      <c r="S206" s="215"/>
      <c r="T206" s="21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11" t="s">
        <v>184</v>
      </c>
      <c r="AU206" s="211" t="s">
        <v>81</v>
      </c>
      <c r="AV206" s="15" t="s">
        <v>79</v>
      </c>
      <c r="AW206" s="15" t="s">
        <v>33</v>
      </c>
      <c r="AX206" s="15" t="s">
        <v>72</v>
      </c>
      <c r="AY206" s="211" t="s">
        <v>174</v>
      </c>
    </row>
    <row r="207" s="13" customFormat="1">
      <c r="A207" s="13"/>
      <c r="B207" s="194"/>
      <c r="C207" s="13"/>
      <c r="D207" s="189" t="s">
        <v>184</v>
      </c>
      <c r="E207" s="195" t="s">
        <v>3</v>
      </c>
      <c r="F207" s="196" t="s">
        <v>3599</v>
      </c>
      <c r="G207" s="13"/>
      <c r="H207" s="197">
        <v>42</v>
      </c>
      <c r="I207" s="198"/>
      <c r="J207" s="13"/>
      <c r="K207" s="13"/>
      <c r="L207" s="194"/>
      <c r="M207" s="199"/>
      <c r="N207" s="200"/>
      <c r="O207" s="200"/>
      <c r="P207" s="200"/>
      <c r="Q207" s="200"/>
      <c r="R207" s="200"/>
      <c r="S207" s="200"/>
      <c r="T207" s="20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5" t="s">
        <v>184</v>
      </c>
      <c r="AU207" s="195" t="s">
        <v>81</v>
      </c>
      <c r="AV207" s="13" t="s">
        <v>81</v>
      </c>
      <c r="AW207" s="13" t="s">
        <v>33</v>
      </c>
      <c r="AX207" s="13" t="s">
        <v>72</v>
      </c>
      <c r="AY207" s="195" t="s">
        <v>174</v>
      </c>
    </row>
    <row r="208" s="14" customFormat="1">
      <c r="A208" s="14"/>
      <c r="B208" s="202"/>
      <c r="C208" s="14"/>
      <c r="D208" s="189" t="s">
        <v>184</v>
      </c>
      <c r="E208" s="203" t="s">
        <v>3</v>
      </c>
      <c r="F208" s="204" t="s">
        <v>187</v>
      </c>
      <c r="G208" s="14"/>
      <c r="H208" s="205">
        <v>42</v>
      </c>
      <c r="I208" s="206"/>
      <c r="J208" s="14"/>
      <c r="K208" s="14"/>
      <c r="L208" s="202"/>
      <c r="M208" s="207"/>
      <c r="N208" s="208"/>
      <c r="O208" s="208"/>
      <c r="P208" s="208"/>
      <c r="Q208" s="208"/>
      <c r="R208" s="208"/>
      <c r="S208" s="208"/>
      <c r="T208" s="20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03" t="s">
        <v>184</v>
      </c>
      <c r="AU208" s="203" t="s">
        <v>81</v>
      </c>
      <c r="AV208" s="14" t="s">
        <v>111</v>
      </c>
      <c r="AW208" s="14" t="s">
        <v>33</v>
      </c>
      <c r="AX208" s="14" t="s">
        <v>79</v>
      </c>
      <c r="AY208" s="203" t="s">
        <v>174</v>
      </c>
    </row>
    <row r="209" s="2" customFormat="1" ht="16.5" customHeight="1">
      <c r="A209" s="40"/>
      <c r="B209" s="175"/>
      <c r="C209" s="225" t="s">
        <v>643</v>
      </c>
      <c r="D209" s="225" t="s">
        <v>615</v>
      </c>
      <c r="E209" s="226" t="s">
        <v>3600</v>
      </c>
      <c r="F209" s="227" t="s">
        <v>3601</v>
      </c>
      <c r="G209" s="228" t="s">
        <v>666</v>
      </c>
      <c r="H209" s="229">
        <v>16.800000000000001</v>
      </c>
      <c r="I209" s="230"/>
      <c r="J209" s="231">
        <f>ROUND(I209*H209,2)</f>
        <v>0</v>
      </c>
      <c r="K209" s="227" t="s">
        <v>3</v>
      </c>
      <c r="L209" s="232"/>
      <c r="M209" s="233" t="s">
        <v>3</v>
      </c>
      <c r="N209" s="234" t="s">
        <v>43</v>
      </c>
      <c r="O209" s="74"/>
      <c r="P209" s="185">
        <f>O209*H209</f>
        <v>0</v>
      </c>
      <c r="Q209" s="185">
        <v>0.0123</v>
      </c>
      <c r="R209" s="185">
        <f>Q209*H209</f>
        <v>0.20664000000000002</v>
      </c>
      <c r="S209" s="185">
        <v>0</v>
      </c>
      <c r="T209" s="18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187" t="s">
        <v>218</v>
      </c>
      <c r="AT209" s="187" t="s">
        <v>615</v>
      </c>
      <c r="AU209" s="187" t="s">
        <v>81</v>
      </c>
      <c r="AY209" s="21" t="s">
        <v>174</v>
      </c>
      <c r="BE209" s="188">
        <f>IF(N209="základní",J209,0)</f>
        <v>0</v>
      </c>
      <c r="BF209" s="188">
        <f>IF(N209="snížená",J209,0)</f>
        <v>0</v>
      </c>
      <c r="BG209" s="188">
        <f>IF(N209="zákl. přenesená",J209,0)</f>
        <v>0</v>
      </c>
      <c r="BH209" s="188">
        <f>IF(N209="sníž. přenesená",J209,0)</f>
        <v>0</v>
      </c>
      <c r="BI209" s="188">
        <f>IF(N209="nulová",J209,0)</f>
        <v>0</v>
      </c>
      <c r="BJ209" s="21" t="s">
        <v>79</v>
      </c>
      <c r="BK209" s="188">
        <f>ROUND(I209*H209,2)</f>
        <v>0</v>
      </c>
      <c r="BL209" s="21" t="s">
        <v>111</v>
      </c>
      <c r="BM209" s="187" t="s">
        <v>3602</v>
      </c>
    </row>
    <row r="210" s="13" customFormat="1">
      <c r="A210" s="13"/>
      <c r="B210" s="194"/>
      <c r="C210" s="13"/>
      <c r="D210" s="189" t="s">
        <v>184</v>
      </c>
      <c r="E210" s="13"/>
      <c r="F210" s="196" t="s">
        <v>3603</v>
      </c>
      <c r="G210" s="13"/>
      <c r="H210" s="197">
        <v>16.800000000000001</v>
      </c>
      <c r="I210" s="198"/>
      <c r="J210" s="13"/>
      <c r="K210" s="13"/>
      <c r="L210" s="194"/>
      <c r="M210" s="199"/>
      <c r="N210" s="200"/>
      <c r="O210" s="200"/>
      <c r="P210" s="200"/>
      <c r="Q210" s="200"/>
      <c r="R210" s="200"/>
      <c r="S210" s="200"/>
      <c r="T210" s="20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5" t="s">
        <v>184</v>
      </c>
      <c r="AU210" s="195" t="s">
        <v>81</v>
      </c>
      <c r="AV210" s="13" t="s">
        <v>81</v>
      </c>
      <c r="AW210" s="13" t="s">
        <v>4</v>
      </c>
      <c r="AX210" s="13" t="s">
        <v>79</v>
      </c>
      <c r="AY210" s="195" t="s">
        <v>174</v>
      </c>
    </row>
    <row r="211" s="12" customFormat="1" ht="22.8" customHeight="1">
      <c r="A211" s="12"/>
      <c r="B211" s="162"/>
      <c r="C211" s="12"/>
      <c r="D211" s="163" t="s">
        <v>71</v>
      </c>
      <c r="E211" s="173" t="s">
        <v>111</v>
      </c>
      <c r="F211" s="173" t="s">
        <v>657</v>
      </c>
      <c r="G211" s="12"/>
      <c r="H211" s="12"/>
      <c r="I211" s="165"/>
      <c r="J211" s="174">
        <f>BK211</f>
        <v>0</v>
      </c>
      <c r="K211" s="12"/>
      <c r="L211" s="162"/>
      <c r="M211" s="167"/>
      <c r="N211" s="168"/>
      <c r="O211" s="168"/>
      <c r="P211" s="169">
        <f>SUM(P212:P214)</f>
        <v>0</v>
      </c>
      <c r="Q211" s="168"/>
      <c r="R211" s="169">
        <f>SUM(R212:R214)</f>
        <v>153.90867800000001</v>
      </c>
      <c r="S211" s="168"/>
      <c r="T211" s="170">
        <f>SUM(T212:T214)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163" t="s">
        <v>79</v>
      </c>
      <c r="AT211" s="171" t="s">
        <v>71</v>
      </c>
      <c r="AU211" s="171" t="s">
        <v>79</v>
      </c>
      <c r="AY211" s="163" t="s">
        <v>174</v>
      </c>
      <c r="BK211" s="172">
        <f>SUM(BK212:BK214)</f>
        <v>0</v>
      </c>
    </row>
    <row r="212" s="2" customFormat="1" ht="16.5" customHeight="1">
      <c r="A212" s="40"/>
      <c r="B212" s="175"/>
      <c r="C212" s="176" t="s">
        <v>652</v>
      </c>
      <c r="D212" s="176" t="s">
        <v>176</v>
      </c>
      <c r="E212" s="177" t="s">
        <v>659</v>
      </c>
      <c r="F212" s="178" t="s">
        <v>660</v>
      </c>
      <c r="G212" s="179" t="s">
        <v>242</v>
      </c>
      <c r="H212" s="180">
        <v>81.400000000000006</v>
      </c>
      <c r="I212" s="181"/>
      <c r="J212" s="182">
        <f>ROUND(I212*H212,2)</f>
        <v>0</v>
      </c>
      <c r="K212" s="178" t="s">
        <v>3</v>
      </c>
      <c r="L212" s="41"/>
      <c r="M212" s="183" t="s">
        <v>3</v>
      </c>
      <c r="N212" s="184" t="s">
        <v>43</v>
      </c>
      <c r="O212" s="74"/>
      <c r="P212" s="185">
        <f>O212*H212</f>
        <v>0</v>
      </c>
      <c r="Q212" s="185">
        <v>1.8907700000000001</v>
      </c>
      <c r="R212" s="185">
        <f>Q212*H212</f>
        <v>153.90867800000001</v>
      </c>
      <c r="S212" s="185">
        <v>0</v>
      </c>
      <c r="T212" s="18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187" t="s">
        <v>111</v>
      </c>
      <c r="AT212" s="187" t="s">
        <v>176</v>
      </c>
      <c r="AU212" s="187" t="s">
        <v>81</v>
      </c>
      <c r="AY212" s="21" t="s">
        <v>174</v>
      </c>
      <c r="BE212" s="188">
        <f>IF(N212="základní",J212,0)</f>
        <v>0</v>
      </c>
      <c r="BF212" s="188">
        <f>IF(N212="snížená",J212,0)</f>
        <v>0</v>
      </c>
      <c r="BG212" s="188">
        <f>IF(N212="zákl. přenesená",J212,0)</f>
        <v>0</v>
      </c>
      <c r="BH212" s="188">
        <f>IF(N212="sníž. přenesená",J212,0)</f>
        <v>0</v>
      </c>
      <c r="BI212" s="188">
        <f>IF(N212="nulová",J212,0)</f>
        <v>0</v>
      </c>
      <c r="BJ212" s="21" t="s">
        <v>79</v>
      </c>
      <c r="BK212" s="188">
        <f>ROUND(I212*H212,2)</f>
        <v>0</v>
      </c>
      <c r="BL212" s="21" t="s">
        <v>111</v>
      </c>
      <c r="BM212" s="187" t="s">
        <v>3604</v>
      </c>
    </row>
    <row r="213" s="13" customFormat="1">
      <c r="A213" s="13"/>
      <c r="B213" s="194"/>
      <c r="C213" s="13"/>
      <c r="D213" s="189" t="s">
        <v>184</v>
      </c>
      <c r="E213" s="195" t="s">
        <v>3</v>
      </c>
      <c r="F213" s="196" t="s">
        <v>3605</v>
      </c>
      <c r="G213" s="13"/>
      <c r="H213" s="197">
        <v>81.400000000000006</v>
      </c>
      <c r="I213" s="198"/>
      <c r="J213" s="13"/>
      <c r="K213" s="13"/>
      <c r="L213" s="194"/>
      <c r="M213" s="199"/>
      <c r="N213" s="200"/>
      <c r="O213" s="200"/>
      <c r="P213" s="200"/>
      <c r="Q213" s="200"/>
      <c r="R213" s="200"/>
      <c r="S213" s="200"/>
      <c r="T213" s="20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5" t="s">
        <v>184</v>
      </c>
      <c r="AU213" s="195" t="s">
        <v>81</v>
      </c>
      <c r="AV213" s="13" t="s">
        <v>81</v>
      </c>
      <c r="AW213" s="13" t="s">
        <v>33</v>
      </c>
      <c r="AX213" s="13" t="s">
        <v>72</v>
      </c>
      <c r="AY213" s="195" t="s">
        <v>174</v>
      </c>
    </row>
    <row r="214" s="14" customFormat="1">
      <c r="A214" s="14"/>
      <c r="B214" s="202"/>
      <c r="C214" s="14"/>
      <c r="D214" s="189" t="s">
        <v>184</v>
      </c>
      <c r="E214" s="203" t="s">
        <v>3</v>
      </c>
      <c r="F214" s="204" t="s">
        <v>187</v>
      </c>
      <c r="G214" s="14"/>
      <c r="H214" s="205">
        <v>81.400000000000006</v>
      </c>
      <c r="I214" s="206"/>
      <c r="J214" s="14"/>
      <c r="K214" s="14"/>
      <c r="L214" s="202"/>
      <c r="M214" s="207"/>
      <c r="N214" s="208"/>
      <c r="O214" s="208"/>
      <c r="P214" s="208"/>
      <c r="Q214" s="208"/>
      <c r="R214" s="208"/>
      <c r="S214" s="208"/>
      <c r="T214" s="20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03" t="s">
        <v>184</v>
      </c>
      <c r="AU214" s="203" t="s">
        <v>81</v>
      </c>
      <c r="AV214" s="14" t="s">
        <v>111</v>
      </c>
      <c r="AW214" s="14" t="s">
        <v>33</v>
      </c>
      <c r="AX214" s="14" t="s">
        <v>79</v>
      </c>
      <c r="AY214" s="203" t="s">
        <v>174</v>
      </c>
    </row>
    <row r="215" s="12" customFormat="1" ht="22.8" customHeight="1">
      <c r="A215" s="12"/>
      <c r="B215" s="162"/>
      <c r="C215" s="12"/>
      <c r="D215" s="163" t="s">
        <v>71</v>
      </c>
      <c r="E215" s="173" t="s">
        <v>203</v>
      </c>
      <c r="F215" s="173" t="s">
        <v>695</v>
      </c>
      <c r="G215" s="12"/>
      <c r="H215" s="12"/>
      <c r="I215" s="165"/>
      <c r="J215" s="174">
        <f>BK215</f>
        <v>0</v>
      </c>
      <c r="K215" s="12"/>
      <c r="L215" s="162"/>
      <c r="M215" s="167"/>
      <c r="N215" s="168"/>
      <c r="O215" s="168"/>
      <c r="P215" s="169">
        <f>SUM(P216:P244)</f>
        <v>0</v>
      </c>
      <c r="Q215" s="168"/>
      <c r="R215" s="169">
        <f>SUM(R216:R244)</f>
        <v>172.5077575</v>
      </c>
      <c r="S215" s="168"/>
      <c r="T215" s="170">
        <f>SUM(T216:T244)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63" t="s">
        <v>79</v>
      </c>
      <c r="AT215" s="171" t="s">
        <v>71</v>
      </c>
      <c r="AU215" s="171" t="s">
        <v>79</v>
      </c>
      <c r="AY215" s="163" t="s">
        <v>174</v>
      </c>
      <c r="BK215" s="172">
        <f>SUM(BK216:BK244)</f>
        <v>0</v>
      </c>
    </row>
    <row r="216" s="2" customFormat="1" ht="21.75" customHeight="1">
      <c r="A216" s="40"/>
      <c r="B216" s="175"/>
      <c r="C216" s="176" t="s">
        <v>658</v>
      </c>
      <c r="D216" s="176" t="s">
        <v>176</v>
      </c>
      <c r="E216" s="177" t="s">
        <v>697</v>
      </c>
      <c r="F216" s="178" t="s">
        <v>698</v>
      </c>
      <c r="G216" s="179" t="s">
        <v>179</v>
      </c>
      <c r="H216" s="180">
        <v>667.25</v>
      </c>
      <c r="I216" s="181"/>
      <c r="J216" s="182">
        <f>ROUND(I216*H216,2)</f>
        <v>0</v>
      </c>
      <c r="K216" s="178" t="s">
        <v>180</v>
      </c>
      <c r="L216" s="41"/>
      <c r="M216" s="183" t="s">
        <v>3</v>
      </c>
      <c r="N216" s="184" t="s">
        <v>43</v>
      </c>
      <c r="O216" s="74"/>
      <c r="P216" s="185">
        <f>O216*H216</f>
        <v>0</v>
      </c>
      <c r="Q216" s="185">
        <v>0</v>
      </c>
      <c r="R216" s="185">
        <f>Q216*H216</f>
        <v>0</v>
      </c>
      <c r="S216" s="185">
        <v>0</v>
      </c>
      <c r="T216" s="18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187" t="s">
        <v>111</v>
      </c>
      <c r="AT216" s="187" t="s">
        <v>176</v>
      </c>
      <c r="AU216" s="187" t="s">
        <v>81</v>
      </c>
      <c r="AY216" s="21" t="s">
        <v>174</v>
      </c>
      <c r="BE216" s="188">
        <f>IF(N216="základní",J216,0)</f>
        <v>0</v>
      </c>
      <c r="BF216" s="188">
        <f>IF(N216="snížená",J216,0)</f>
        <v>0</v>
      </c>
      <c r="BG216" s="188">
        <f>IF(N216="zákl. přenesená",J216,0)</f>
        <v>0</v>
      </c>
      <c r="BH216" s="188">
        <f>IF(N216="sníž. přenesená",J216,0)</f>
        <v>0</v>
      </c>
      <c r="BI216" s="188">
        <f>IF(N216="nulová",J216,0)</f>
        <v>0</v>
      </c>
      <c r="BJ216" s="21" t="s">
        <v>79</v>
      </c>
      <c r="BK216" s="188">
        <f>ROUND(I216*H216,2)</f>
        <v>0</v>
      </c>
      <c r="BL216" s="21" t="s">
        <v>111</v>
      </c>
      <c r="BM216" s="187" t="s">
        <v>3606</v>
      </c>
    </row>
    <row r="217" s="13" customFormat="1">
      <c r="A217" s="13"/>
      <c r="B217" s="194"/>
      <c r="C217" s="13"/>
      <c r="D217" s="189" t="s">
        <v>184</v>
      </c>
      <c r="E217" s="195" t="s">
        <v>3</v>
      </c>
      <c r="F217" s="196" t="s">
        <v>3607</v>
      </c>
      <c r="G217" s="13"/>
      <c r="H217" s="197">
        <v>495.25</v>
      </c>
      <c r="I217" s="198"/>
      <c r="J217" s="13"/>
      <c r="K217" s="13"/>
      <c r="L217" s="194"/>
      <c r="M217" s="199"/>
      <c r="N217" s="200"/>
      <c r="O217" s="200"/>
      <c r="P217" s="200"/>
      <c r="Q217" s="200"/>
      <c r="R217" s="200"/>
      <c r="S217" s="200"/>
      <c r="T217" s="20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5" t="s">
        <v>184</v>
      </c>
      <c r="AU217" s="195" t="s">
        <v>81</v>
      </c>
      <c r="AV217" s="13" t="s">
        <v>81</v>
      </c>
      <c r="AW217" s="13" t="s">
        <v>33</v>
      </c>
      <c r="AX217" s="13" t="s">
        <v>72</v>
      </c>
      <c r="AY217" s="195" t="s">
        <v>174</v>
      </c>
    </row>
    <row r="218" s="13" customFormat="1">
      <c r="A218" s="13"/>
      <c r="B218" s="194"/>
      <c r="C218" s="13"/>
      <c r="D218" s="189" t="s">
        <v>184</v>
      </c>
      <c r="E218" s="195" t="s">
        <v>3</v>
      </c>
      <c r="F218" s="196" t="s">
        <v>3608</v>
      </c>
      <c r="G218" s="13"/>
      <c r="H218" s="197">
        <v>172</v>
      </c>
      <c r="I218" s="198"/>
      <c r="J218" s="13"/>
      <c r="K218" s="13"/>
      <c r="L218" s="194"/>
      <c r="M218" s="199"/>
      <c r="N218" s="200"/>
      <c r="O218" s="200"/>
      <c r="P218" s="200"/>
      <c r="Q218" s="200"/>
      <c r="R218" s="200"/>
      <c r="S218" s="200"/>
      <c r="T218" s="20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95" t="s">
        <v>184</v>
      </c>
      <c r="AU218" s="195" t="s">
        <v>81</v>
      </c>
      <c r="AV218" s="13" t="s">
        <v>81</v>
      </c>
      <c r="AW218" s="13" t="s">
        <v>33</v>
      </c>
      <c r="AX218" s="13" t="s">
        <v>72</v>
      </c>
      <c r="AY218" s="195" t="s">
        <v>174</v>
      </c>
    </row>
    <row r="219" s="14" customFormat="1">
      <c r="A219" s="14"/>
      <c r="B219" s="202"/>
      <c r="C219" s="14"/>
      <c r="D219" s="189" t="s">
        <v>184</v>
      </c>
      <c r="E219" s="203" t="s">
        <v>3</v>
      </c>
      <c r="F219" s="204" t="s">
        <v>187</v>
      </c>
      <c r="G219" s="14"/>
      <c r="H219" s="205">
        <v>667.25</v>
      </c>
      <c r="I219" s="206"/>
      <c r="J219" s="14"/>
      <c r="K219" s="14"/>
      <c r="L219" s="202"/>
      <c r="M219" s="207"/>
      <c r="N219" s="208"/>
      <c r="O219" s="208"/>
      <c r="P219" s="208"/>
      <c r="Q219" s="208"/>
      <c r="R219" s="208"/>
      <c r="S219" s="208"/>
      <c r="T219" s="20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03" t="s">
        <v>184</v>
      </c>
      <c r="AU219" s="203" t="s">
        <v>81</v>
      </c>
      <c r="AV219" s="14" t="s">
        <v>111</v>
      </c>
      <c r="AW219" s="14" t="s">
        <v>33</v>
      </c>
      <c r="AX219" s="14" t="s">
        <v>79</v>
      </c>
      <c r="AY219" s="203" t="s">
        <v>174</v>
      </c>
    </row>
    <row r="220" s="2" customFormat="1">
      <c r="A220" s="40"/>
      <c r="B220" s="175"/>
      <c r="C220" s="176" t="s">
        <v>663</v>
      </c>
      <c r="D220" s="176" t="s">
        <v>176</v>
      </c>
      <c r="E220" s="177" t="s">
        <v>702</v>
      </c>
      <c r="F220" s="178" t="s">
        <v>703</v>
      </c>
      <c r="G220" s="179" t="s">
        <v>179</v>
      </c>
      <c r="H220" s="180">
        <v>667.25</v>
      </c>
      <c r="I220" s="181"/>
      <c r="J220" s="182">
        <f>ROUND(I220*H220,2)</f>
        <v>0</v>
      </c>
      <c r="K220" s="178" t="s">
        <v>180</v>
      </c>
      <c r="L220" s="41"/>
      <c r="M220" s="183" t="s">
        <v>3</v>
      </c>
      <c r="N220" s="184" t="s">
        <v>43</v>
      </c>
      <c r="O220" s="74"/>
      <c r="P220" s="185">
        <f>O220*H220</f>
        <v>0</v>
      </c>
      <c r="Q220" s="185">
        <v>0</v>
      </c>
      <c r="R220" s="185">
        <f>Q220*H220</f>
        <v>0</v>
      </c>
      <c r="S220" s="185">
        <v>0</v>
      </c>
      <c r="T220" s="18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187" t="s">
        <v>111</v>
      </c>
      <c r="AT220" s="187" t="s">
        <v>176</v>
      </c>
      <c r="AU220" s="187" t="s">
        <v>81</v>
      </c>
      <c r="AY220" s="21" t="s">
        <v>174</v>
      </c>
      <c r="BE220" s="188">
        <f>IF(N220="základní",J220,0)</f>
        <v>0</v>
      </c>
      <c r="BF220" s="188">
        <f>IF(N220="snížená",J220,0)</f>
        <v>0</v>
      </c>
      <c r="BG220" s="188">
        <f>IF(N220="zákl. přenesená",J220,0)</f>
        <v>0</v>
      </c>
      <c r="BH220" s="188">
        <f>IF(N220="sníž. přenesená",J220,0)</f>
        <v>0</v>
      </c>
      <c r="BI220" s="188">
        <f>IF(N220="nulová",J220,0)</f>
        <v>0</v>
      </c>
      <c r="BJ220" s="21" t="s">
        <v>79</v>
      </c>
      <c r="BK220" s="188">
        <f>ROUND(I220*H220,2)</f>
        <v>0</v>
      </c>
      <c r="BL220" s="21" t="s">
        <v>111</v>
      </c>
      <c r="BM220" s="187" t="s">
        <v>3609</v>
      </c>
    </row>
    <row r="221" s="2" customFormat="1">
      <c r="A221" s="40"/>
      <c r="B221" s="175"/>
      <c r="C221" s="176" t="s">
        <v>669</v>
      </c>
      <c r="D221" s="176" t="s">
        <v>176</v>
      </c>
      <c r="E221" s="177" t="s">
        <v>706</v>
      </c>
      <c r="F221" s="178" t="s">
        <v>707</v>
      </c>
      <c r="G221" s="179" t="s">
        <v>179</v>
      </c>
      <c r="H221" s="180">
        <v>495.25</v>
      </c>
      <c r="I221" s="181"/>
      <c r="J221" s="182">
        <f>ROUND(I221*H221,2)</f>
        <v>0</v>
      </c>
      <c r="K221" s="178" t="s">
        <v>180</v>
      </c>
      <c r="L221" s="41"/>
      <c r="M221" s="183" t="s">
        <v>3</v>
      </c>
      <c r="N221" s="184" t="s">
        <v>43</v>
      </c>
      <c r="O221" s="74"/>
      <c r="P221" s="185">
        <f>O221*H221</f>
        <v>0</v>
      </c>
      <c r="Q221" s="185">
        <v>0</v>
      </c>
      <c r="R221" s="185">
        <f>Q221*H221</f>
        <v>0</v>
      </c>
      <c r="S221" s="185">
        <v>0</v>
      </c>
      <c r="T221" s="18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187" t="s">
        <v>111</v>
      </c>
      <c r="AT221" s="187" t="s">
        <v>176</v>
      </c>
      <c r="AU221" s="187" t="s">
        <v>81</v>
      </c>
      <c r="AY221" s="21" t="s">
        <v>174</v>
      </c>
      <c r="BE221" s="188">
        <f>IF(N221="základní",J221,0)</f>
        <v>0</v>
      </c>
      <c r="BF221" s="188">
        <f>IF(N221="snížená",J221,0)</f>
        <v>0</v>
      </c>
      <c r="BG221" s="188">
        <f>IF(N221="zákl. přenesená",J221,0)</f>
        <v>0</v>
      </c>
      <c r="BH221" s="188">
        <f>IF(N221="sníž. přenesená",J221,0)</f>
        <v>0</v>
      </c>
      <c r="BI221" s="188">
        <f>IF(N221="nulová",J221,0)</f>
        <v>0</v>
      </c>
      <c r="BJ221" s="21" t="s">
        <v>79</v>
      </c>
      <c r="BK221" s="188">
        <f>ROUND(I221*H221,2)</f>
        <v>0</v>
      </c>
      <c r="BL221" s="21" t="s">
        <v>111</v>
      </c>
      <c r="BM221" s="187" t="s">
        <v>3610</v>
      </c>
    </row>
    <row r="222" s="13" customFormat="1">
      <c r="A222" s="13"/>
      <c r="B222" s="194"/>
      <c r="C222" s="13"/>
      <c r="D222" s="189" t="s">
        <v>184</v>
      </c>
      <c r="E222" s="195" t="s">
        <v>3</v>
      </c>
      <c r="F222" s="196" t="s">
        <v>3611</v>
      </c>
      <c r="G222" s="13"/>
      <c r="H222" s="197">
        <v>495.25</v>
      </c>
      <c r="I222" s="198"/>
      <c r="J222" s="13"/>
      <c r="K222" s="13"/>
      <c r="L222" s="194"/>
      <c r="M222" s="199"/>
      <c r="N222" s="200"/>
      <c r="O222" s="200"/>
      <c r="P222" s="200"/>
      <c r="Q222" s="200"/>
      <c r="R222" s="200"/>
      <c r="S222" s="200"/>
      <c r="T222" s="20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95" t="s">
        <v>184</v>
      </c>
      <c r="AU222" s="195" t="s">
        <v>81</v>
      </c>
      <c r="AV222" s="13" t="s">
        <v>81</v>
      </c>
      <c r="AW222" s="13" t="s">
        <v>33</v>
      </c>
      <c r="AX222" s="13" t="s">
        <v>79</v>
      </c>
      <c r="AY222" s="195" t="s">
        <v>174</v>
      </c>
    </row>
    <row r="223" s="2" customFormat="1">
      <c r="A223" s="40"/>
      <c r="B223" s="175"/>
      <c r="C223" s="176" t="s">
        <v>674</v>
      </c>
      <c r="D223" s="176" t="s">
        <v>176</v>
      </c>
      <c r="E223" s="177" t="s">
        <v>3612</v>
      </c>
      <c r="F223" s="178" t="s">
        <v>3613</v>
      </c>
      <c r="G223" s="179" t="s">
        <v>179</v>
      </c>
      <c r="H223" s="180">
        <v>13.5</v>
      </c>
      <c r="I223" s="181"/>
      <c r="J223" s="182">
        <f>ROUND(I223*H223,2)</f>
        <v>0</v>
      </c>
      <c r="K223" s="178" t="s">
        <v>180</v>
      </c>
      <c r="L223" s="41"/>
      <c r="M223" s="183" t="s">
        <v>3</v>
      </c>
      <c r="N223" s="184" t="s">
        <v>43</v>
      </c>
      <c r="O223" s="74"/>
      <c r="P223" s="185">
        <f>O223*H223</f>
        <v>0</v>
      </c>
      <c r="Q223" s="185">
        <v>0.49985000000000002</v>
      </c>
      <c r="R223" s="185">
        <f>Q223*H223</f>
        <v>6.7479750000000003</v>
      </c>
      <c r="S223" s="185">
        <v>0</v>
      </c>
      <c r="T223" s="18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187" t="s">
        <v>111</v>
      </c>
      <c r="AT223" s="187" t="s">
        <v>176</v>
      </c>
      <c r="AU223" s="187" t="s">
        <v>81</v>
      </c>
      <c r="AY223" s="21" t="s">
        <v>174</v>
      </c>
      <c r="BE223" s="188">
        <f>IF(N223="základní",J223,0)</f>
        <v>0</v>
      </c>
      <c r="BF223" s="188">
        <f>IF(N223="snížená",J223,0)</f>
        <v>0</v>
      </c>
      <c r="BG223" s="188">
        <f>IF(N223="zákl. přenesená",J223,0)</f>
        <v>0</v>
      </c>
      <c r="BH223" s="188">
        <f>IF(N223="sníž. přenesená",J223,0)</f>
        <v>0</v>
      </c>
      <c r="BI223" s="188">
        <f>IF(N223="nulová",J223,0)</f>
        <v>0</v>
      </c>
      <c r="BJ223" s="21" t="s">
        <v>79</v>
      </c>
      <c r="BK223" s="188">
        <f>ROUND(I223*H223,2)</f>
        <v>0</v>
      </c>
      <c r="BL223" s="21" t="s">
        <v>111</v>
      </c>
      <c r="BM223" s="187" t="s">
        <v>3614</v>
      </c>
    </row>
    <row r="224" s="15" customFormat="1">
      <c r="A224" s="15"/>
      <c r="B224" s="210"/>
      <c r="C224" s="15"/>
      <c r="D224" s="189" t="s">
        <v>184</v>
      </c>
      <c r="E224" s="211" t="s">
        <v>3</v>
      </c>
      <c r="F224" s="212" t="s">
        <v>3615</v>
      </c>
      <c r="G224" s="15"/>
      <c r="H224" s="211" t="s">
        <v>3</v>
      </c>
      <c r="I224" s="213"/>
      <c r="J224" s="15"/>
      <c r="K224" s="15"/>
      <c r="L224" s="210"/>
      <c r="M224" s="214"/>
      <c r="N224" s="215"/>
      <c r="O224" s="215"/>
      <c r="P224" s="215"/>
      <c r="Q224" s="215"/>
      <c r="R224" s="215"/>
      <c r="S224" s="215"/>
      <c r="T224" s="216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11" t="s">
        <v>184</v>
      </c>
      <c r="AU224" s="211" t="s">
        <v>81</v>
      </c>
      <c r="AV224" s="15" t="s">
        <v>79</v>
      </c>
      <c r="AW224" s="15" t="s">
        <v>33</v>
      </c>
      <c r="AX224" s="15" t="s">
        <v>72</v>
      </c>
      <c r="AY224" s="211" t="s">
        <v>174</v>
      </c>
    </row>
    <row r="225" s="13" customFormat="1">
      <c r="A225" s="13"/>
      <c r="B225" s="194"/>
      <c r="C225" s="13"/>
      <c r="D225" s="189" t="s">
        <v>184</v>
      </c>
      <c r="E225" s="195" t="s">
        <v>3</v>
      </c>
      <c r="F225" s="196" t="s">
        <v>3616</v>
      </c>
      <c r="G225" s="13"/>
      <c r="H225" s="197">
        <v>13.5</v>
      </c>
      <c r="I225" s="198"/>
      <c r="J225" s="13"/>
      <c r="K225" s="13"/>
      <c r="L225" s="194"/>
      <c r="M225" s="199"/>
      <c r="N225" s="200"/>
      <c r="O225" s="200"/>
      <c r="P225" s="200"/>
      <c r="Q225" s="200"/>
      <c r="R225" s="200"/>
      <c r="S225" s="200"/>
      <c r="T225" s="20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5" t="s">
        <v>184</v>
      </c>
      <c r="AU225" s="195" t="s">
        <v>81</v>
      </c>
      <c r="AV225" s="13" t="s">
        <v>81</v>
      </c>
      <c r="AW225" s="13" t="s">
        <v>33</v>
      </c>
      <c r="AX225" s="13" t="s">
        <v>72</v>
      </c>
      <c r="AY225" s="195" t="s">
        <v>174</v>
      </c>
    </row>
    <row r="226" s="14" customFormat="1">
      <c r="A226" s="14"/>
      <c r="B226" s="202"/>
      <c r="C226" s="14"/>
      <c r="D226" s="189" t="s">
        <v>184</v>
      </c>
      <c r="E226" s="203" t="s">
        <v>3</v>
      </c>
      <c r="F226" s="204" t="s">
        <v>187</v>
      </c>
      <c r="G226" s="14"/>
      <c r="H226" s="205">
        <v>13.5</v>
      </c>
      <c r="I226" s="206"/>
      <c r="J226" s="14"/>
      <c r="K226" s="14"/>
      <c r="L226" s="202"/>
      <c r="M226" s="207"/>
      <c r="N226" s="208"/>
      <c r="O226" s="208"/>
      <c r="P226" s="208"/>
      <c r="Q226" s="208"/>
      <c r="R226" s="208"/>
      <c r="S226" s="208"/>
      <c r="T226" s="20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03" t="s">
        <v>184</v>
      </c>
      <c r="AU226" s="203" t="s">
        <v>81</v>
      </c>
      <c r="AV226" s="14" t="s">
        <v>111</v>
      </c>
      <c r="AW226" s="14" t="s">
        <v>33</v>
      </c>
      <c r="AX226" s="14" t="s">
        <v>79</v>
      </c>
      <c r="AY226" s="203" t="s">
        <v>174</v>
      </c>
    </row>
    <row r="227" s="2" customFormat="1">
      <c r="A227" s="40"/>
      <c r="B227" s="175"/>
      <c r="C227" s="176" t="s">
        <v>678</v>
      </c>
      <c r="D227" s="176" t="s">
        <v>176</v>
      </c>
      <c r="E227" s="177" t="s">
        <v>710</v>
      </c>
      <c r="F227" s="178" t="s">
        <v>711</v>
      </c>
      <c r="G227" s="179" t="s">
        <v>179</v>
      </c>
      <c r="H227" s="180">
        <v>667.25</v>
      </c>
      <c r="I227" s="181"/>
      <c r="J227" s="182">
        <f>ROUND(I227*H227,2)</f>
        <v>0</v>
      </c>
      <c r="K227" s="178" t="s">
        <v>180</v>
      </c>
      <c r="L227" s="41"/>
      <c r="M227" s="183" t="s">
        <v>3</v>
      </c>
      <c r="N227" s="184" t="s">
        <v>43</v>
      </c>
      <c r="O227" s="74"/>
      <c r="P227" s="185">
        <f>O227*H227</f>
        <v>0</v>
      </c>
      <c r="Q227" s="185">
        <v>0</v>
      </c>
      <c r="R227" s="185">
        <f>Q227*H227</f>
        <v>0</v>
      </c>
      <c r="S227" s="185">
        <v>0</v>
      </c>
      <c r="T227" s="18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187" t="s">
        <v>111</v>
      </c>
      <c r="AT227" s="187" t="s">
        <v>176</v>
      </c>
      <c r="AU227" s="187" t="s">
        <v>81</v>
      </c>
      <c r="AY227" s="21" t="s">
        <v>174</v>
      </c>
      <c r="BE227" s="188">
        <f>IF(N227="základní",J227,0)</f>
        <v>0</v>
      </c>
      <c r="BF227" s="188">
        <f>IF(N227="snížená",J227,0)</f>
        <v>0</v>
      </c>
      <c r="BG227" s="188">
        <f>IF(N227="zákl. přenesená",J227,0)</f>
        <v>0</v>
      </c>
      <c r="BH227" s="188">
        <f>IF(N227="sníž. přenesená",J227,0)</f>
        <v>0</v>
      </c>
      <c r="BI227" s="188">
        <f>IF(N227="nulová",J227,0)</f>
        <v>0</v>
      </c>
      <c r="BJ227" s="21" t="s">
        <v>79</v>
      </c>
      <c r="BK227" s="188">
        <f>ROUND(I227*H227,2)</f>
        <v>0</v>
      </c>
      <c r="BL227" s="21" t="s">
        <v>111</v>
      </c>
      <c r="BM227" s="187" t="s">
        <v>3617</v>
      </c>
    </row>
    <row r="228" s="13" customFormat="1">
      <c r="A228" s="13"/>
      <c r="B228" s="194"/>
      <c r="C228" s="13"/>
      <c r="D228" s="189" t="s">
        <v>184</v>
      </c>
      <c r="E228" s="195" t="s">
        <v>3</v>
      </c>
      <c r="F228" s="196" t="s">
        <v>3607</v>
      </c>
      <c r="G228" s="13"/>
      <c r="H228" s="197">
        <v>495.25</v>
      </c>
      <c r="I228" s="198"/>
      <c r="J228" s="13"/>
      <c r="K228" s="13"/>
      <c r="L228" s="194"/>
      <c r="M228" s="199"/>
      <c r="N228" s="200"/>
      <c r="O228" s="200"/>
      <c r="P228" s="200"/>
      <c r="Q228" s="200"/>
      <c r="R228" s="200"/>
      <c r="S228" s="200"/>
      <c r="T228" s="20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95" t="s">
        <v>184</v>
      </c>
      <c r="AU228" s="195" t="s">
        <v>81</v>
      </c>
      <c r="AV228" s="13" t="s">
        <v>81</v>
      </c>
      <c r="AW228" s="13" t="s">
        <v>33</v>
      </c>
      <c r="AX228" s="13" t="s">
        <v>72</v>
      </c>
      <c r="AY228" s="195" t="s">
        <v>174</v>
      </c>
    </row>
    <row r="229" s="13" customFormat="1">
      <c r="A229" s="13"/>
      <c r="B229" s="194"/>
      <c r="C229" s="13"/>
      <c r="D229" s="189" t="s">
        <v>184</v>
      </c>
      <c r="E229" s="195" t="s">
        <v>3</v>
      </c>
      <c r="F229" s="196" t="s">
        <v>3608</v>
      </c>
      <c r="G229" s="13"/>
      <c r="H229" s="197">
        <v>172</v>
      </c>
      <c r="I229" s="198"/>
      <c r="J229" s="13"/>
      <c r="K229" s="13"/>
      <c r="L229" s="194"/>
      <c r="M229" s="199"/>
      <c r="N229" s="200"/>
      <c r="O229" s="200"/>
      <c r="P229" s="200"/>
      <c r="Q229" s="200"/>
      <c r="R229" s="200"/>
      <c r="S229" s="200"/>
      <c r="T229" s="20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5" t="s">
        <v>184</v>
      </c>
      <c r="AU229" s="195" t="s">
        <v>81</v>
      </c>
      <c r="AV229" s="13" t="s">
        <v>81</v>
      </c>
      <c r="AW229" s="13" t="s">
        <v>33</v>
      </c>
      <c r="AX229" s="13" t="s">
        <v>72</v>
      </c>
      <c r="AY229" s="195" t="s">
        <v>174</v>
      </c>
    </row>
    <row r="230" s="14" customFormat="1">
      <c r="A230" s="14"/>
      <c r="B230" s="202"/>
      <c r="C230" s="14"/>
      <c r="D230" s="189" t="s">
        <v>184</v>
      </c>
      <c r="E230" s="203" t="s">
        <v>3</v>
      </c>
      <c r="F230" s="204" t="s">
        <v>187</v>
      </c>
      <c r="G230" s="14"/>
      <c r="H230" s="205">
        <v>667.25</v>
      </c>
      <c r="I230" s="206"/>
      <c r="J230" s="14"/>
      <c r="K230" s="14"/>
      <c r="L230" s="202"/>
      <c r="M230" s="207"/>
      <c r="N230" s="208"/>
      <c r="O230" s="208"/>
      <c r="P230" s="208"/>
      <c r="Q230" s="208"/>
      <c r="R230" s="208"/>
      <c r="S230" s="208"/>
      <c r="T230" s="20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03" t="s">
        <v>184</v>
      </c>
      <c r="AU230" s="203" t="s">
        <v>81</v>
      </c>
      <c r="AV230" s="14" t="s">
        <v>111</v>
      </c>
      <c r="AW230" s="14" t="s">
        <v>33</v>
      </c>
      <c r="AX230" s="14" t="s">
        <v>79</v>
      </c>
      <c r="AY230" s="203" t="s">
        <v>174</v>
      </c>
    </row>
    <row r="231" s="2" customFormat="1" ht="16.5" customHeight="1">
      <c r="A231" s="40"/>
      <c r="B231" s="175"/>
      <c r="C231" s="176" t="s">
        <v>682</v>
      </c>
      <c r="D231" s="176" t="s">
        <v>176</v>
      </c>
      <c r="E231" s="177" t="s">
        <v>714</v>
      </c>
      <c r="F231" s="178" t="s">
        <v>715</v>
      </c>
      <c r="G231" s="179" t="s">
        <v>179</v>
      </c>
      <c r="H231" s="180">
        <v>495.25</v>
      </c>
      <c r="I231" s="181"/>
      <c r="J231" s="182">
        <f>ROUND(I231*H231,2)</f>
        <v>0</v>
      </c>
      <c r="K231" s="178" t="s">
        <v>3</v>
      </c>
      <c r="L231" s="41"/>
      <c r="M231" s="183" t="s">
        <v>3</v>
      </c>
      <c r="N231" s="184" t="s">
        <v>43</v>
      </c>
      <c r="O231" s="74"/>
      <c r="P231" s="185">
        <f>O231*H231</f>
        <v>0</v>
      </c>
      <c r="Q231" s="185">
        <v>0.0056100000000000004</v>
      </c>
      <c r="R231" s="185">
        <f>Q231*H231</f>
        <v>2.7783525</v>
      </c>
      <c r="S231" s="185">
        <v>0</v>
      </c>
      <c r="T231" s="18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187" t="s">
        <v>111</v>
      </c>
      <c r="AT231" s="187" t="s">
        <v>176</v>
      </c>
      <c r="AU231" s="187" t="s">
        <v>81</v>
      </c>
      <c r="AY231" s="21" t="s">
        <v>174</v>
      </c>
      <c r="BE231" s="188">
        <f>IF(N231="základní",J231,0)</f>
        <v>0</v>
      </c>
      <c r="BF231" s="188">
        <f>IF(N231="snížená",J231,0)</f>
        <v>0</v>
      </c>
      <c r="BG231" s="188">
        <f>IF(N231="zákl. přenesená",J231,0)</f>
        <v>0</v>
      </c>
      <c r="BH231" s="188">
        <f>IF(N231="sníž. přenesená",J231,0)</f>
        <v>0</v>
      </c>
      <c r="BI231" s="188">
        <f>IF(N231="nulová",J231,0)</f>
        <v>0</v>
      </c>
      <c r="BJ231" s="21" t="s">
        <v>79</v>
      </c>
      <c r="BK231" s="188">
        <f>ROUND(I231*H231,2)</f>
        <v>0</v>
      </c>
      <c r="BL231" s="21" t="s">
        <v>111</v>
      </c>
      <c r="BM231" s="187" t="s">
        <v>3618</v>
      </c>
    </row>
    <row r="232" s="2" customFormat="1">
      <c r="A232" s="40"/>
      <c r="B232" s="175"/>
      <c r="C232" s="176" t="s">
        <v>686</v>
      </c>
      <c r="D232" s="176" t="s">
        <v>176</v>
      </c>
      <c r="E232" s="177" t="s">
        <v>719</v>
      </c>
      <c r="F232" s="178" t="s">
        <v>720</v>
      </c>
      <c r="G232" s="179" t="s">
        <v>179</v>
      </c>
      <c r="H232" s="180">
        <v>495.25</v>
      </c>
      <c r="I232" s="181"/>
      <c r="J232" s="182">
        <f>ROUND(I232*H232,2)</f>
        <v>0</v>
      </c>
      <c r="K232" s="178" t="s">
        <v>3</v>
      </c>
      <c r="L232" s="41"/>
      <c r="M232" s="183" t="s">
        <v>3</v>
      </c>
      <c r="N232" s="184" t="s">
        <v>43</v>
      </c>
      <c r="O232" s="74"/>
      <c r="P232" s="185">
        <f>O232*H232</f>
        <v>0</v>
      </c>
      <c r="Q232" s="185">
        <v>0.12966</v>
      </c>
      <c r="R232" s="185">
        <f>Q232*H232</f>
        <v>64.214114999999993</v>
      </c>
      <c r="S232" s="185">
        <v>0</v>
      </c>
      <c r="T232" s="18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187" t="s">
        <v>111</v>
      </c>
      <c r="AT232" s="187" t="s">
        <v>176</v>
      </c>
      <c r="AU232" s="187" t="s">
        <v>81</v>
      </c>
      <c r="AY232" s="21" t="s">
        <v>174</v>
      </c>
      <c r="BE232" s="188">
        <f>IF(N232="základní",J232,0)</f>
        <v>0</v>
      </c>
      <c r="BF232" s="188">
        <f>IF(N232="snížená",J232,0)</f>
        <v>0</v>
      </c>
      <c r="BG232" s="188">
        <f>IF(N232="zákl. přenesená",J232,0)</f>
        <v>0</v>
      </c>
      <c r="BH232" s="188">
        <f>IF(N232="sníž. přenesená",J232,0)</f>
        <v>0</v>
      </c>
      <c r="BI232" s="188">
        <f>IF(N232="nulová",J232,0)</f>
        <v>0</v>
      </c>
      <c r="BJ232" s="21" t="s">
        <v>79</v>
      </c>
      <c r="BK232" s="188">
        <f>ROUND(I232*H232,2)</f>
        <v>0</v>
      </c>
      <c r="BL232" s="21" t="s">
        <v>111</v>
      </c>
      <c r="BM232" s="187" t="s">
        <v>3619</v>
      </c>
    </row>
    <row r="233" s="2" customFormat="1">
      <c r="A233" s="40"/>
      <c r="B233" s="175"/>
      <c r="C233" s="176" t="s">
        <v>690</v>
      </c>
      <c r="D233" s="176" t="s">
        <v>176</v>
      </c>
      <c r="E233" s="177" t="s">
        <v>3620</v>
      </c>
      <c r="F233" s="178" t="s">
        <v>3621</v>
      </c>
      <c r="G233" s="179" t="s">
        <v>179</v>
      </c>
      <c r="H233" s="180">
        <v>495.25</v>
      </c>
      <c r="I233" s="181"/>
      <c r="J233" s="182">
        <f>ROUND(I233*H233,2)</f>
        <v>0</v>
      </c>
      <c r="K233" s="178" t="s">
        <v>3</v>
      </c>
      <c r="L233" s="41"/>
      <c r="M233" s="183" t="s">
        <v>3</v>
      </c>
      <c r="N233" s="184" t="s">
        <v>43</v>
      </c>
      <c r="O233" s="74"/>
      <c r="P233" s="185">
        <f>O233*H233</f>
        <v>0</v>
      </c>
      <c r="Q233" s="185">
        <v>0.12966</v>
      </c>
      <c r="R233" s="185">
        <f>Q233*H233</f>
        <v>64.214114999999993</v>
      </c>
      <c r="S233" s="185">
        <v>0</v>
      </c>
      <c r="T233" s="18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187" t="s">
        <v>111</v>
      </c>
      <c r="AT233" s="187" t="s">
        <v>176</v>
      </c>
      <c r="AU233" s="187" t="s">
        <v>81</v>
      </c>
      <c r="AY233" s="21" t="s">
        <v>174</v>
      </c>
      <c r="BE233" s="188">
        <f>IF(N233="základní",J233,0)</f>
        <v>0</v>
      </c>
      <c r="BF233" s="188">
        <f>IF(N233="snížená",J233,0)</f>
        <v>0</v>
      </c>
      <c r="BG233" s="188">
        <f>IF(N233="zákl. přenesená",J233,0)</f>
        <v>0</v>
      </c>
      <c r="BH233" s="188">
        <f>IF(N233="sníž. přenesená",J233,0)</f>
        <v>0</v>
      </c>
      <c r="BI233" s="188">
        <f>IF(N233="nulová",J233,0)</f>
        <v>0</v>
      </c>
      <c r="BJ233" s="21" t="s">
        <v>79</v>
      </c>
      <c r="BK233" s="188">
        <f>ROUND(I233*H233,2)</f>
        <v>0</v>
      </c>
      <c r="BL233" s="21" t="s">
        <v>111</v>
      </c>
      <c r="BM233" s="187" t="s">
        <v>3622</v>
      </c>
    </row>
    <row r="234" s="2" customFormat="1">
      <c r="A234" s="40"/>
      <c r="B234" s="175"/>
      <c r="C234" s="176" t="s">
        <v>696</v>
      </c>
      <c r="D234" s="176" t="s">
        <v>176</v>
      </c>
      <c r="E234" s="177" t="s">
        <v>723</v>
      </c>
      <c r="F234" s="178" t="s">
        <v>724</v>
      </c>
      <c r="G234" s="179" t="s">
        <v>179</v>
      </c>
      <c r="H234" s="180">
        <v>495.25</v>
      </c>
      <c r="I234" s="181"/>
      <c r="J234" s="182">
        <f>ROUND(I234*H234,2)</f>
        <v>0</v>
      </c>
      <c r="K234" s="178" t="s">
        <v>180</v>
      </c>
      <c r="L234" s="41"/>
      <c r="M234" s="183" t="s">
        <v>3</v>
      </c>
      <c r="N234" s="184" t="s">
        <v>43</v>
      </c>
      <c r="O234" s="74"/>
      <c r="P234" s="185">
        <f>O234*H234</f>
        <v>0</v>
      </c>
      <c r="Q234" s="185">
        <v>0</v>
      </c>
      <c r="R234" s="185">
        <f>Q234*H234</f>
        <v>0</v>
      </c>
      <c r="S234" s="185">
        <v>0</v>
      </c>
      <c r="T234" s="18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187" t="s">
        <v>111</v>
      </c>
      <c r="AT234" s="187" t="s">
        <v>176</v>
      </c>
      <c r="AU234" s="187" t="s">
        <v>81</v>
      </c>
      <c r="AY234" s="21" t="s">
        <v>174</v>
      </c>
      <c r="BE234" s="188">
        <f>IF(N234="základní",J234,0)</f>
        <v>0</v>
      </c>
      <c r="BF234" s="188">
        <f>IF(N234="snížená",J234,0)</f>
        <v>0</v>
      </c>
      <c r="BG234" s="188">
        <f>IF(N234="zákl. přenesená",J234,0)</f>
        <v>0</v>
      </c>
      <c r="BH234" s="188">
        <f>IF(N234="sníž. přenesená",J234,0)</f>
        <v>0</v>
      </c>
      <c r="BI234" s="188">
        <f>IF(N234="nulová",J234,0)</f>
        <v>0</v>
      </c>
      <c r="BJ234" s="21" t="s">
        <v>79</v>
      </c>
      <c r="BK234" s="188">
        <f>ROUND(I234*H234,2)</f>
        <v>0</v>
      </c>
      <c r="BL234" s="21" t="s">
        <v>111</v>
      </c>
      <c r="BM234" s="187" t="s">
        <v>3623</v>
      </c>
    </row>
    <row r="235" s="2" customFormat="1" ht="33" customHeight="1">
      <c r="A235" s="40"/>
      <c r="B235" s="175"/>
      <c r="C235" s="176" t="s">
        <v>701</v>
      </c>
      <c r="D235" s="176" t="s">
        <v>176</v>
      </c>
      <c r="E235" s="177" t="s">
        <v>3624</v>
      </c>
      <c r="F235" s="178" t="s">
        <v>3625</v>
      </c>
      <c r="G235" s="179" t="s">
        <v>179</v>
      </c>
      <c r="H235" s="180">
        <v>18</v>
      </c>
      <c r="I235" s="181"/>
      <c r="J235" s="182">
        <f>ROUND(I235*H235,2)</f>
        <v>0</v>
      </c>
      <c r="K235" s="178" t="s">
        <v>180</v>
      </c>
      <c r="L235" s="41"/>
      <c r="M235" s="183" t="s">
        <v>3</v>
      </c>
      <c r="N235" s="184" t="s">
        <v>43</v>
      </c>
      <c r="O235" s="74"/>
      <c r="P235" s="185">
        <f>O235*H235</f>
        <v>0</v>
      </c>
      <c r="Q235" s="185">
        <v>0.1837</v>
      </c>
      <c r="R235" s="185">
        <f>Q235*H235</f>
        <v>3.3066</v>
      </c>
      <c r="S235" s="185">
        <v>0</v>
      </c>
      <c r="T235" s="18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187" t="s">
        <v>111</v>
      </c>
      <c r="AT235" s="187" t="s">
        <v>176</v>
      </c>
      <c r="AU235" s="187" t="s">
        <v>81</v>
      </c>
      <c r="AY235" s="21" t="s">
        <v>174</v>
      </c>
      <c r="BE235" s="188">
        <f>IF(N235="základní",J235,0)</f>
        <v>0</v>
      </c>
      <c r="BF235" s="188">
        <f>IF(N235="snížená",J235,0)</f>
        <v>0</v>
      </c>
      <c r="BG235" s="188">
        <f>IF(N235="zákl. přenesená",J235,0)</f>
        <v>0</v>
      </c>
      <c r="BH235" s="188">
        <f>IF(N235="sníž. přenesená",J235,0)</f>
        <v>0</v>
      </c>
      <c r="BI235" s="188">
        <f>IF(N235="nulová",J235,0)</f>
        <v>0</v>
      </c>
      <c r="BJ235" s="21" t="s">
        <v>79</v>
      </c>
      <c r="BK235" s="188">
        <f>ROUND(I235*H235,2)</f>
        <v>0</v>
      </c>
      <c r="BL235" s="21" t="s">
        <v>111</v>
      </c>
      <c r="BM235" s="187" t="s">
        <v>3626</v>
      </c>
    </row>
    <row r="236" s="15" customFormat="1">
      <c r="A236" s="15"/>
      <c r="B236" s="210"/>
      <c r="C236" s="15"/>
      <c r="D236" s="189" t="s">
        <v>184</v>
      </c>
      <c r="E236" s="211" t="s">
        <v>3</v>
      </c>
      <c r="F236" s="212" t="s">
        <v>3627</v>
      </c>
      <c r="G236" s="15"/>
      <c r="H236" s="211" t="s">
        <v>3</v>
      </c>
      <c r="I236" s="213"/>
      <c r="J236" s="15"/>
      <c r="K236" s="15"/>
      <c r="L236" s="210"/>
      <c r="M236" s="214"/>
      <c r="N236" s="215"/>
      <c r="O236" s="215"/>
      <c r="P236" s="215"/>
      <c r="Q236" s="215"/>
      <c r="R236" s="215"/>
      <c r="S236" s="215"/>
      <c r="T236" s="216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11" t="s">
        <v>184</v>
      </c>
      <c r="AU236" s="211" t="s">
        <v>81</v>
      </c>
      <c r="AV236" s="15" t="s">
        <v>79</v>
      </c>
      <c r="AW236" s="15" t="s">
        <v>33</v>
      </c>
      <c r="AX236" s="15" t="s">
        <v>72</v>
      </c>
      <c r="AY236" s="211" t="s">
        <v>174</v>
      </c>
    </row>
    <row r="237" s="13" customFormat="1">
      <c r="A237" s="13"/>
      <c r="B237" s="194"/>
      <c r="C237" s="13"/>
      <c r="D237" s="189" t="s">
        <v>184</v>
      </c>
      <c r="E237" s="195" t="s">
        <v>3</v>
      </c>
      <c r="F237" s="196" t="s">
        <v>3496</v>
      </c>
      <c r="G237" s="13"/>
      <c r="H237" s="197">
        <v>18</v>
      </c>
      <c r="I237" s="198"/>
      <c r="J237" s="13"/>
      <c r="K237" s="13"/>
      <c r="L237" s="194"/>
      <c r="M237" s="199"/>
      <c r="N237" s="200"/>
      <c r="O237" s="200"/>
      <c r="P237" s="200"/>
      <c r="Q237" s="200"/>
      <c r="R237" s="200"/>
      <c r="S237" s="200"/>
      <c r="T237" s="20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5" t="s">
        <v>184</v>
      </c>
      <c r="AU237" s="195" t="s">
        <v>81</v>
      </c>
      <c r="AV237" s="13" t="s">
        <v>81</v>
      </c>
      <c r="AW237" s="13" t="s">
        <v>33</v>
      </c>
      <c r="AX237" s="13" t="s">
        <v>72</v>
      </c>
      <c r="AY237" s="195" t="s">
        <v>174</v>
      </c>
    </row>
    <row r="238" s="14" customFormat="1">
      <c r="A238" s="14"/>
      <c r="B238" s="202"/>
      <c r="C238" s="14"/>
      <c r="D238" s="189" t="s">
        <v>184</v>
      </c>
      <c r="E238" s="203" t="s">
        <v>3</v>
      </c>
      <c r="F238" s="204" t="s">
        <v>187</v>
      </c>
      <c r="G238" s="14"/>
      <c r="H238" s="205">
        <v>18</v>
      </c>
      <c r="I238" s="206"/>
      <c r="J238" s="14"/>
      <c r="K238" s="14"/>
      <c r="L238" s="202"/>
      <c r="M238" s="207"/>
      <c r="N238" s="208"/>
      <c r="O238" s="208"/>
      <c r="P238" s="208"/>
      <c r="Q238" s="208"/>
      <c r="R238" s="208"/>
      <c r="S238" s="208"/>
      <c r="T238" s="20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03" t="s">
        <v>184</v>
      </c>
      <c r="AU238" s="203" t="s">
        <v>81</v>
      </c>
      <c r="AV238" s="14" t="s">
        <v>111</v>
      </c>
      <c r="AW238" s="14" t="s">
        <v>33</v>
      </c>
      <c r="AX238" s="14" t="s">
        <v>79</v>
      </c>
      <c r="AY238" s="203" t="s">
        <v>174</v>
      </c>
    </row>
    <row r="239" s="2" customFormat="1">
      <c r="A239" s="40"/>
      <c r="B239" s="175"/>
      <c r="C239" s="176" t="s">
        <v>705</v>
      </c>
      <c r="D239" s="176" t="s">
        <v>176</v>
      </c>
      <c r="E239" s="177" t="s">
        <v>1682</v>
      </c>
      <c r="F239" s="178" t="s">
        <v>1683</v>
      </c>
      <c r="G239" s="179" t="s">
        <v>179</v>
      </c>
      <c r="H239" s="180">
        <v>154</v>
      </c>
      <c r="I239" s="181"/>
      <c r="J239" s="182">
        <f>ROUND(I239*H239,2)</f>
        <v>0</v>
      </c>
      <c r="K239" s="178" t="s">
        <v>180</v>
      </c>
      <c r="L239" s="41"/>
      <c r="M239" s="183" t="s">
        <v>3</v>
      </c>
      <c r="N239" s="184" t="s">
        <v>43</v>
      </c>
      <c r="O239" s="74"/>
      <c r="P239" s="185">
        <f>O239*H239</f>
        <v>0</v>
      </c>
      <c r="Q239" s="185">
        <v>0.084250000000000005</v>
      </c>
      <c r="R239" s="185">
        <f>Q239*H239</f>
        <v>12.974500000000001</v>
      </c>
      <c r="S239" s="185">
        <v>0</v>
      </c>
      <c r="T239" s="18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187" t="s">
        <v>111</v>
      </c>
      <c r="AT239" s="187" t="s">
        <v>176</v>
      </c>
      <c r="AU239" s="187" t="s">
        <v>81</v>
      </c>
      <c r="AY239" s="21" t="s">
        <v>174</v>
      </c>
      <c r="BE239" s="188">
        <f>IF(N239="základní",J239,0)</f>
        <v>0</v>
      </c>
      <c r="BF239" s="188">
        <f>IF(N239="snížená",J239,0)</f>
        <v>0</v>
      </c>
      <c r="BG239" s="188">
        <f>IF(N239="zákl. přenesená",J239,0)</f>
        <v>0</v>
      </c>
      <c r="BH239" s="188">
        <f>IF(N239="sníž. přenesená",J239,0)</f>
        <v>0</v>
      </c>
      <c r="BI239" s="188">
        <f>IF(N239="nulová",J239,0)</f>
        <v>0</v>
      </c>
      <c r="BJ239" s="21" t="s">
        <v>79</v>
      </c>
      <c r="BK239" s="188">
        <f>ROUND(I239*H239,2)</f>
        <v>0</v>
      </c>
      <c r="BL239" s="21" t="s">
        <v>111</v>
      </c>
      <c r="BM239" s="187" t="s">
        <v>3628</v>
      </c>
    </row>
    <row r="240" s="13" customFormat="1">
      <c r="A240" s="13"/>
      <c r="B240" s="194"/>
      <c r="C240" s="13"/>
      <c r="D240" s="189" t="s">
        <v>184</v>
      </c>
      <c r="E240" s="195" t="s">
        <v>3</v>
      </c>
      <c r="F240" s="196" t="s">
        <v>3492</v>
      </c>
      <c r="G240" s="13"/>
      <c r="H240" s="197">
        <v>64</v>
      </c>
      <c r="I240" s="198"/>
      <c r="J240" s="13"/>
      <c r="K240" s="13"/>
      <c r="L240" s="194"/>
      <c r="M240" s="199"/>
      <c r="N240" s="200"/>
      <c r="O240" s="200"/>
      <c r="P240" s="200"/>
      <c r="Q240" s="200"/>
      <c r="R240" s="200"/>
      <c r="S240" s="200"/>
      <c r="T240" s="20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5" t="s">
        <v>184</v>
      </c>
      <c r="AU240" s="195" t="s">
        <v>81</v>
      </c>
      <c r="AV240" s="13" t="s">
        <v>81</v>
      </c>
      <c r="AW240" s="13" t="s">
        <v>33</v>
      </c>
      <c r="AX240" s="13" t="s">
        <v>72</v>
      </c>
      <c r="AY240" s="195" t="s">
        <v>174</v>
      </c>
    </row>
    <row r="241" s="13" customFormat="1">
      <c r="A241" s="13"/>
      <c r="B241" s="194"/>
      <c r="C241" s="13"/>
      <c r="D241" s="189" t="s">
        <v>184</v>
      </c>
      <c r="E241" s="195" t="s">
        <v>3</v>
      </c>
      <c r="F241" s="196" t="s">
        <v>3488</v>
      </c>
      <c r="G241" s="13"/>
      <c r="H241" s="197">
        <v>90</v>
      </c>
      <c r="I241" s="198"/>
      <c r="J241" s="13"/>
      <c r="K241" s="13"/>
      <c r="L241" s="194"/>
      <c r="M241" s="199"/>
      <c r="N241" s="200"/>
      <c r="O241" s="200"/>
      <c r="P241" s="200"/>
      <c r="Q241" s="200"/>
      <c r="R241" s="200"/>
      <c r="S241" s="200"/>
      <c r="T241" s="20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95" t="s">
        <v>184</v>
      </c>
      <c r="AU241" s="195" t="s">
        <v>81</v>
      </c>
      <c r="AV241" s="13" t="s">
        <v>81</v>
      </c>
      <c r="AW241" s="13" t="s">
        <v>33</v>
      </c>
      <c r="AX241" s="13" t="s">
        <v>72</v>
      </c>
      <c r="AY241" s="195" t="s">
        <v>174</v>
      </c>
    </row>
    <row r="242" s="14" customFormat="1">
      <c r="A242" s="14"/>
      <c r="B242" s="202"/>
      <c r="C242" s="14"/>
      <c r="D242" s="189" t="s">
        <v>184</v>
      </c>
      <c r="E242" s="203" t="s">
        <v>3</v>
      </c>
      <c r="F242" s="204" t="s">
        <v>187</v>
      </c>
      <c r="G242" s="14"/>
      <c r="H242" s="205">
        <v>154</v>
      </c>
      <c r="I242" s="206"/>
      <c r="J242" s="14"/>
      <c r="K242" s="14"/>
      <c r="L242" s="202"/>
      <c r="M242" s="207"/>
      <c r="N242" s="208"/>
      <c r="O242" s="208"/>
      <c r="P242" s="208"/>
      <c r="Q242" s="208"/>
      <c r="R242" s="208"/>
      <c r="S242" s="208"/>
      <c r="T242" s="20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03" t="s">
        <v>184</v>
      </c>
      <c r="AU242" s="203" t="s">
        <v>81</v>
      </c>
      <c r="AV242" s="14" t="s">
        <v>111</v>
      </c>
      <c r="AW242" s="14" t="s">
        <v>33</v>
      </c>
      <c r="AX242" s="14" t="s">
        <v>79</v>
      </c>
      <c r="AY242" s="203" t="s">
        <v>174</v>
      </c>
    </row>
    <row r="243" s="2" customFormat="1" ht="16.5" customHeight="1">
      <c r="A243" s="40"/>
      <c r="B243" s="175"/>
      <c r="C243" s="225" t="s">
        <v>709</v>
      </c>
      <c r="D243" s="225" t="s">
        <v>615</v>
      </c>
      <c r="E243" s="226" t="s">
        <v>3629</v>
      </c>
      <c r="F243" s="227" t="s">
        <v>3630</v>
      </c>
      <c r="G243" s="228" t="s">
        <v>179</v>
      </c>
      <c r="H243" s="229">
        <v>161.69999999999999</v>
      </c>
      <c r="I243" s="230"/>
      <c r="J243" s="231">
        <f>ROUND(I243*H243,2)</f>
        <v>0</v>
      </c>
      <c r="K243" s="227" t="s">
        <v>180</v>
      </c>
      <c r="L243" s="232"/>
      <c r="M243" s="233" t="s">
        <v>3</v>
      </c>
      <c r="N243" s="234" t="s">
        <v>43</v>
      </c>
      <c r="O243" s="74"/>
      <c r="P243" s="185">
        <f>O243*H243</f>
        <v>0</v>
      </c>
      <c r="Q243" s="185">
        <v>0.113</v>
      </c>
      <c r="R243" s="185">
        <f>Q243*H243</f>
        <v>18.272099999999998</v>
      </c>
      <c r="S243" s="185">
        <v>0</v>
      </c>
      <c r="T243" s="18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187" t="s">
        <v>218</v>
      </c>
      <c r="AT243" s="187" t="s">
        <v>615</v>
      </c>
      <c r="AU243" s="187" t="s">
        <v>81</v>
      </c>
      <c r="AY243" s="21" t="s">
        <v>174</v>
      </c>
      <c r="BE243" s="188">
        <f>IF(N243="základní",J243,0)</f>
        <v>0</v>
      </c>
      <c r="BF243" s="188">
        <f>IF(N243="snížená",J243,0)</f>
        <v>0</v>
      </c>
      <c r="BG243" s="188">
        <f>IF(N243="zákl. přenesená",J243,0)</f>
        <v>0</v>
      </c>
      <c r="BH243" s="188">
        <f>IF(N243="sníž. přenesená",J243,0)</f>
        <v>0</v>
      </c>
      <c r="BI243" s="188">
        <f>IF(N243="nulová",J243,0)</f>
        <v>0</v>
      </c>
      <c r="BJ243" s="21" t="s">
        <v>79</v>
      </c>
      <c r="BK243" s="188">
        <f>ROUND(I243*H243,2)</f>
        <v>0</v>
      </c>
      <c r="BL243" s="21" t="s">
        <v>111</v>
      </c>
      <c r="BM243" s="187" t="s">
        <v>3631</v>
      </c>
    </row>
    <row r="244" s="13" customFormat="1">
      <c r="A244" s="13"/>
      <c r="B244" s="194"/>
      <c r="C244" s="13"/>
      <c r="D244" s="189" t="s">
        <v>184</v>
      </c>
      <c r="E244" s="195" t="s">
        <v>3</v>
      </c>
      <c r="F244" s="196" t="s">
        <v>3632</v>
      </c>
      <c r="G244" s="13"/>
      <c r="H244" s="197">
        <v>161.69999999999999</v>
      </c>
      <c r="I244" s="198"/>
      <c r="J244" s="13"/>
      <c r="K244" s="13"/>
      <c r="L244" s="194"/>
      <c r="M244" s="199"/>
      <c r="N244" s="200"/>
      <c r="O244" s="200"/>
      <c r="P244" s="200"/>
      <c r="Q244" s="200"/>
      <c r="R244" s="200"/>
      <c r="S244" s="200"/>
      <c r="T244" s="20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5" t="s">
        <v>184</v>
      </c>
      <c r="AU244" s="195" t="s">
        <v>81</v>
      </c>
      <c r="AV244" s="13" t="s">
        <v>81</v>
      </c>
      <c r="AW244" s="13" t="s">
        <v>33</v>
      </c>
      <c r="AX244" s="13" t="s">
        <v>79</v>
      </c>
      <c r="AY244" s="195" t="s">
        <v>174</v>
      </c>
    </row>
    <row r="245" s="12" customFormat="1" ht="22.8" customHeight="1">
      <c r="A245" s="12"/>
      <c r="B245" s="162"/>
      <c r="C245" s="12"/>
      <c r="D245" s="163" t="s">
        <v>71</v>
      </c>
      <c r="E245" s="173" t="s">
        <v>218</v>
      </c>
      <c r="F245" s="173" t="s">
        <v>726</v>
      </c>
      <c r="G245" s="12"/>
      <c r="H245" s="12"/>
      <c r="I245" s="165"/>
      <c r="J245" s="174">
        <f>BK245</f>
        <v>0</v>
      </c>
      <c r="K245" s="12"/>
      <c r="L245" s="162"/>
      <c r="M245" s="167"/>
      <c r="N245" s="168"/>
      <c r="O245" s="168"/>
      <c r="P245" s="169">
        <f>SUM(P246:P261)</f>
        <v>0</v>
      </c>
      <c r="Q245" s="168"/>
      <c r="R245" s="169">
        <f>SUM(R246:R261)</f>
        <v>60.193800000000003</v>
      </c>
      <c r="S245" s="168"/>
      <c r="T245" s="170">
        <f>SUM(T246:T261)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163" t="s">
        <v>79</v>
      </c>
      <c r="AT245" s="171" t="s">
        <v>71</v>
      </c>
      <c r="AU245" s="171" t="s">
        <v>79</v>
      </c>
      <c r="AY245" s="163" t="s">
        <v>174</v>
      </c>
      <c r="BK245" s="172">
        <f>SUM(BK246:BK261)</f>
        <v>0</v>
      </c>
    </row>
    <row r="246" s="2" customFormat="1">
      <c r="A246" s="40"/>
      <c r="B246" s="175"/>
      <c r="C246" s="176" t="s">
        <v>713</v>
      </c>
      <c r="D246" s="176" t="s">
        <v>176</v>
      </c>
      <c r="E246" s="177" t="s">
        <v>3633</v>
      </c>
      <c r="F246" s="178" t="s">
        <v>3634</v>
      </c>
      <c r="G246" s="179" t="s">
        <v>210</v>
      </c>
      <c r="H246" s="180">
        <v>814</v>
      </c>
      <c r="I246" s="181"/>
      <c r="J246" s="182">
        <f>ROUND(I246*H246,2)</f>
        <v>0</v>
      </c>
      <c r="K246" s="178" t="s">
        <v>3</v>
      </c>
      <c r="L246" s="41"/>
      <c r="M246" s="183" t="s">
        <v>3</v>
      </c>
      <c r="N246" s="184" t="s">
        <v>43</v>
      </c>
      <c r="O246" s="74"/>
      <c r="P246" s="185">
        <f>O246*H246</f>
        <v>0</v>
      </c>
      <c r="Q246" s="185">
        <v>0.0027599999999999999</v>
      </c>
      <c r="R246" s="185">
        <f>Q246*H246</f>
        <v>2.2466399999999997</v>
      </c>
      <c r="S246" s="185">
        <v>0</v>
      </c>
      <c r="T246" s="18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187" t="s">
        <v>111</v>
      </c>
      <c r="AT246" s="187" t="s">
        <v>176</v>
      </c>
      <c r="AU246" s="187" t="s">
        <v>81</v>
      </c>
      <c r="AY246" s="21" t="s">
        <v>174</v>
      </c>
      <c r="BE246" s="188">
        <f>IF(N246="základní",J246,0)</f>
        <v>0</v>
      </c>
      <c r="BF246" s="188">
        <f>IF(N246="snížená",J246,0)</f>
        <v>0</v>
      </c>
      <c r="BG246" s="188">
        <f>IF(N246="zákl. přenesená",J246,0)</f>
        <v>0</v>
      </c>
      <c r="BH246" s="188">
        <f>IF(N246="sníž. přenesená",J246,0)</f>
        <v>0</v>
      </c>
      <c r="BI246" s="188">
        <f>IF(N246="nulová",J246,0)</f>
        <v>0</v>
      </c>
      <c r="BJ246" s="21" t="s">
        <v>79</v>
      </c>
      <c r="BK246" s="188">
        <f>ROUND(I246*H246,2)</f>
        <v>0</v>
      </c>
      <c r="BL246" s="21" t="s">
        <v>111</v>
      </c>
      <c r="BM246" s="187" t="s">
        <v>3635</v>
      </c>
    </row>
    <row r="247" s="2" customFormat="1" ht="16.5" customHeight="1">
      <c r="A247" s="40"/>
      <c r="B247" s="175"/>
      <c r="C247" s="176" t="s">
        <v>748</v>
      </c>
      <c r="D247" s="176" t="s">
        <v>176</v>
      </c>
      <c r="E247" s="177" t="s">
        <v>3636</v>
      </c>
      <c r="F247" s="178" t="s">
        <v>3637</v>
      </c>
      <c r="G247" s="179" t="s">
        <v>666</v>
      </c>
      <c r="H247" s="180">
        <v>125</v>
      </c>
      <c r="I247" s="181"/>
      <c r="J247" s="182">
        <f>ROUND(I247*H247,2)</f>
        <v>0</v>
      </c>
      <c r="K247" s="178" t="s">
        <v>3</v>
      </c>
      <c r="L247" s="41"/>
      <c r="M247" s="183" t="s">
        <v>3</v>
      </c>
      <c r="N247" s="184" t="s">
        <v>43</v>
      </c>
      <c r="O247" s="74"/>
      <c r="P247" s="185">
        <f>O247*H247</f>
        <v>0</v>
      </c>
      <c r="Q247" s="185">
        <v>0</v>
      </c>
      <c r="R247" s="185">
        <f>Q247*H247</f>
        <v>0</v>
      </c>
      <c r="S247" s="185">
        <v>0</v>
      </c>
      <c r="T247" s="18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187" t="s">
        <v>111</v>
      </c>
      <c r="AT247" s="187" t="s">
        <v>176</v>
      </c>
      <c r="AU247" s="187" t="s">
        <v>81</v>
      </c>
      <c r="AY247" s="21" t="s">
        <v>174</v>
      </c>
      <c r="BE247" s="188">
        <f>IF(N247="základní",J247,0)</f>
        <v>0</v>
      </c>
      <c r="BF247" s="188">
        <f>IF(N247="snížená",J247,0)</f>
        <v>0</v>
      </c>
      <c r="BG247" s="188">
        <f>IF(N247="zákl. přenesená",J247,0)</f>
        <v>0</v>
      </c>
      <c r="BH247" s="188">
        <f>IF(N247="sníž. přenesená",J247,0)</f>
        <v>0</v>
      </c>
      <c r="BI247" s="188">
        <f>IF(N247="nulová",J247,0)</f>
        <v>0</v>
      </c>
      <c r="BJ247" s="21" t="s">
        <v>79</v>
      </c>
      <c r="BK247" s="188">
        <f>ROUND(I247*H247,2)</f>
        <v>0</v>
      </c>
      <c r="BL247" s="21" t="s">
        <v>111</v>
      </c>
      <c r="BM247" s="187" t="s">
        <v>3638</v>
      </c>
    </row>
    <row r="248" s="2" customFormat="1" ht="16.5" customHeight="1">
      <c r="A248" s="40"/>
      <c r="B248" s="175"/>
      <c r="C248" s="225" t="s">
        <v>753</v>
      </c>
      <c r="D248" s="225" t="s">
        <v>615</v>
      </c>
      <c r="E248" s="226" t="s">
        <v>3639</v>
      </c>
      <c r="F248" s="227" t="s">
        <v>3640</v>
      </c>
      <c r="G248" s="228" t="s">
        <v>666</v>
      </c>
      <c r="H248" s="229">
        <v>125</v>
      </c>
      <c r="I248" s="230"/>
      <c r="J248" s="231">
        <f>ROUND(I248*H248,2)</f>
        <v>0</v>
      </c>
      <c r="K248" s="227" t="s">
        <v>3</v>
      </c>
      <c r="L248" s="232"/>
      <c r="M248" s="233" t="s">
        <v>3</v>
      </c>
      <c r="N248" s="234" t="s">
        <v>43</v>
      </c>
      <c r="O248" s="74"/>
      <c r="P248" s="185">
        <f>O248*H248</f>
        <v>0</v>
      </c>
      <c r="Q248" s="185">
        <v>0.021999999999999999</v>
      </c>
      <c r="R248" s="185">
        <f>Q248*H248</f>
        <v>2.75</v>
      </c>
      <c r="S248" s="185">
        <v>0</v>
      </c>
      <c r="T248" s="18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187" t="s">
        <v>218</v>
      </c>
      <c r="AT248" s="187" t="s">
        <v>615</v>
      </c>
      <c r="AU248" s="187" t="s">
        <v>81</v>
      </c>
      <c r="AY248" s="21" t="s">
        <v>174</v>
      </c>
      <c r="BE248" s="188">
        <f>IF(N248="základní",J248,0)</f>
        <v>0</v>
      </c>
      <c r="BF248" s="188">
        <f>IF(N248="snížená",J248,0)</f>
        <v>0</v>
      </c>
      <c r="BG248" s="188">
        <f>IF(N248="zákl. přenesená",J248,0)</f>
        <v>0</v>
      </c>
      <c r="BH248" s="188">
        <f>IF(N248="sníž. přenesená",J248,0)</f>
        <v>0</v>
      </c>
      <c r="BI248" s="188">
        <f>IF(N248="nulová",J248,0)</f>
        <v>0</v>
      </c>
      <c r="BJ248" s="21" t="s">
        <v>79</v>
      </c>
      <c r="BK248" s="188">
        <f>ROUND(I248*H248,2)</f>
        <v>0</v>
      </c>
      <c r="BL248" s="21" t="s">
        <v>111</v>
      </c>
      <c r="BM248" s="187" t="s">
        <v>3641</v>
      </c>
    </row>
    <row r="249" s="2" customFormat="1" ht="16.5" customHeight="1">
      <c r="A249" s="40"/>
      <c r="B249" s="175"/>
      <c r="C249" s="225" t="s">
        <v>757</v>
      </c>
      <c r="D249" s="225" t="s">
        <v>615</v>
      </c>
      <c r="E249" s="226" t="s">
        <v>3642</v>
      </c>
      <c r="F249" s="227" t="s">
        <v>3643</v>
      </c>
      <c r="G249" s="228" t="s">
        <v>210</v>
      </c>
      <c r="H249" s="229">
        <v>80</v>
      </c>
      <c r="I249" s="230"/>
      <c r="J249" s="231">
        <f>ROUND(I249*H249,2)</f>
        <v>0</v>
      </c>
      <c r="K249" s="227" t="s">
        <v>3</v>
      </c>
      <c r="L249" s="232"/>
      <c r="M249" s="233" t="s">
        <v>3</v>
      </c>
      <c r="N249" s="234" t="s">
        <v>43</v>
      </c>
      <c r="O249" s="74"/>
      <c r="P249" s="185">
        <f>O249*H249</f>
        <v>0</v>
      </c>
      <c r="Q249" s="185">
        <v>0.012</v>
      </c>
      <c r="R249" s="185">
        <f>Q249*H249</f>
        <v>0.95999999999999996</v>
      </c>
      <c r="S249" s="185">
        <v>0</v>
      </c>
      <c r="T249" s="18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187" t="s">
        <v>218</v>
      </c>
      <c r="AT249" s="187" t="s">
        <v>615</v>
      </c>
      <c r="AU249" s="187" t="s">
        <v>81</v>
      </c>
      <c r="AY249" s="21" t="s">
        <v>174</v>
      </c>
      <c r="BE249" s="188">
        <f>IF(N249="základní",J249,0)</f>
        <v>0</v>
      </c>
      <c r="BF249" s="188">
        <f>IF(N249="snížená",J249,0)</f>
        <v>0</v>
      </c>
      <c r="BG249" s="188">
        <f>IF(N249="zákl. přenesená",J249,0)</f>
        <v>0</v>
      </c>
      <c r="BH249" s="188">
        <f>IF(N249="sníž. přenesená",J249,0)</f>
        <v>0</v>
      </c>
      <c r="BI249" s="188">
        <f>IF(N249="nulová",J249,0)</f>
        <v>0</v>
      </c>
      <c r="BJ249" s="21" t="s">
        <v>79</v>
      </c>
      <c r="BK249" s="188">
        <f>ROUND(I249*H249,2)</f>
        <v>0</v>
      </c>
      <c r="BL249" s="21" t="s">
        <v>111</v>
      </c>
      <c r="BM249" s="187" t="s">
        <v>3644</v>
      </c>
    </row>
    <row r="250" s="2" customFormat="1" ht="16.5" customHeight="1">
      <c r="A250" s="40"/>
      <c r="B250" s="175"/>
      <c r="C250" s="225" t="s">
        <v>761</v>
      </c>
      <c r="D250" s="225" t="s">
        <v>615</v>
      </c>
      <c r="E250" s="226" t="s">
        <v>3645</v>
      </c>
      <c r="F250" s="227" t="s">
        <v>3646</v>
      </c>
      <c r="G250" s="228" t="s">
        <v>210</v>
      </c>
      <c r="H250" s="229">
        <v>34</v>
      </c>
      <c r="I250" s="230"/>
      <c r="J250" s="231">
        <f>ROUND(I250*H250,2)</f>
        <v>0</v>
      </c>
      <c r="K250" s="227" t="s">
        <v>3</v>
      </c>
      <c r="L250" s="232"/>
      <c r="M250" s="233" t="s">
        <v>3</v>
      </c>
      <c r="N250" s="234" t="s">
        <v>43</v>
      </c>
      <c r="O250" s="74"/>
      <c r="P250" s="185">
        <f>O250*H250</f>
        <v>0</v>
      </c>
      <c r="Q250" s="185">
        <v>0.011990000000000001</v>
      </c>
      <c r="R250" s="185">
        <f>Q250*H250</f>
        <v>0.40766000000000002</v>
      </c>
      <c r="S250" s="185">
        <v>0</v>
      </c>
      <c r="T250" s="18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187" t="s">
        <v>218</v>
      </c>
      <c r="AT250" s="187" t="s">
        <v>615</v>
      </c>
      <c r="AU250" s="187" t="s">
        <v>81</v>
      </c>
      <c r="AY250" s="21" t="s">
        <v>174</v>
      </c>
      <c r="BE250" s="188">
        <f>IF(N250="základní",J250,0)</f>
        <v>0</v>
      </c>
      <c r="BF250" s="188">
        <f>IF(N250="snížená",J250,0)</f>
        <v>0</v>
      </c>
      <c r="BG250" s="188">
        <f>IF(N250="zákl. přenesená",J250,0)</f>
        <v>0</v>
      </c>
      <c r="BH250" s="188">
        <f>IF(N250="sníž. přenesená",J250,0)</f>
        <v>0</v>
      </c>
      <c r="BI250" s="188">
        <f>IF(N250="nulová",J250,0)</f>
        <v>0</v>
      </c>
      <c r="BJ250" s="21" t="s">
        <v>79</v>
      </c>
      <c r="BK250" s="188">
        <f>ROUND(I250*H250,2)</f>
        <v>0</v>
      </c>
      <c r="BL250" s="21" t="s">
        <v>111</v>
      </c>
      <c r="BM250" s="187" t="s">
        <v>3647</v>
      </c>
    </row>
    <row r="251" s="2" customFormat="1" ht="16.5" customHeight="1">
      <c r="A251" s="40"/>
      <c r="B251" s="175"/>
      <c r="C251" s="225" t="s">
        <v>766</v>
      </c>
      <c r="D251" s="225" t="s">
        <v>615</v>
      </c>
      <c r="E251" s="226" t="s">
        <v>3648</v>
      </c>
      <c r="F251" s="227" t="s">
        <v>3649</v>
      </c>
      <c r="G251" s="228" t="s">
        <v>210</v>
      </c>
      <c r="H251" s="229">
        <v>11</v>
      </c>
      <c r="I251" s="230"/>
      <c r="J251" s="231">
        <f>ROUND(I251*H251,2)</f>
        <v>0</v>
      </c>
      <c r="K251" s="227" t="s">
        <v>3</v>
      </c>
      <c r="L251" s="232"/>
      <c r="M251" s="233" t="s">
        <v>3</v>
      </c>
      <c r="N251" s="234" t="s">
        <v>43</v>
      </c>
      <c r="O251" s="74"/>
      <c r="P251" s="185">
        <f>O251*H251</f>
        <v>0</v>
      </c>
      <c r="Q251" s="185">
        <v>0.012</v>
      </c>
      <c r="R251" s="185">
        <f>Q251*H251</f>
        <v>0.13200000000000001</v>
      </c>
      <c r="S251" s="185">
        <v>0</v>
      </c>
      <c r="T251" s="18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187" t="s">
        <v>218</v>
      </c>
      <c r="AT251" s="187" t="s">
        <v>615</v>
      </c>
      <c r="AU251" s="187" t="s">
        <v>81</v>
      </c>
      <c r="AY251" s="21" t="s">
        <v>174</v>
      </c>
      <c r="BE251" s="188">
        <f>IF(N251="základní",J251,0)</f>
        <v>0</v>
      </c>
      <c r="BF251" s="188">
        <f>IF(N251="snížená",J251,0)</f>
        <v>0</v>
      </c>
      <c r="BG251" s="188">
        <f>IF(N251="zákl. přenesená",J251,0)</f>
        <v>0</v>
      </c>
      <c r="BH251" s="188">
        <f>IF(N251="sníž. přenesená",J251,0)</f>
        <v>0</v>
      </c>
      <c r="BI251" s="188">
        <f>IF(N251="nulová",J251,0)</f>
        <v>0</v>
      </c>
      <c r="BJ251" s="21" t="s">
        <v>79</v>
      </c>
      <c r="BK251" s="188">
        <f>ROUND(I251*H251,2)</f>
        <v>0</v>
      </c>
      <c r="BL251" s="21" t="s">
        <v>111</v>
      </c>
      <c r="BM251" s="187" t="s">
        <v>3650</v>
      </c>
    </row>
    <row r="252" s="2" customFormat="1" ht="16.5" customHeight="1">
      <c r="A252" s="40"/>
      <c r="B252" s="175"/>
      <c r="C252" s="225" t="s">
        <v>770</v>
      </c>
      <c r="D252" s="225" t="s">
        <v>615</v>
      </c>
      <c r="E252" s="226" t="s">
        <v>3651</v>
      </c>
      <c r="F252" s="227" t="s">
        <v>3652</v>
      </c>
      <c r="G252" s="228" t="s">
        <v>666</v>
      </c>
      <c r="H252" s="229">
        <v>125</v>
      </c>
      <c r="I252" s="230"/>
      <c r="J252" s="231">
        <f>ROUND(I252*H252,2)</f>
        <v>0</v>
      </c>
      <c r="K252" s="227" t="s">
        <v>3</v>
      </c>
      <c r="L252" s="232"/>
      <c r="M252" s="233" t="s">
        <v>3</v>
      </c>
      <c r="N252" s="234" t="s">
        <v>43</v>
      </c>
      <c r="O252" s="74"/>
      <c r="P252" s="185">
        <f>O252*H252</f>
        <v>0</v>
      </c>
      <c r="Q252" s="185">
        <v>0.22</v>
      </c>
      <c r="R252" s="185">
        <f>Q252*H252</f>
        <v>27.5</v>
      </c>
      <c r="S252" s="185">
        <v>0</v>
      </c>
      <c r="T252" s="18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187" t="s">
        <v>218</v>
      </c>
      <c r="AT252" s="187" t="s">
        <v>615</v>
      </c>
      <c r="AU252" s="187" t="s">
        <v>81</v>
      </c>
      <c r="AY252" s="21" t="s">
        <v>174</v>
      </c>
      <c r="BE252" s="188">
        <f>IF(N252="základní",J252,0)</f>
        <v>0</v>
      </c>
      <c r="BF252" s="188">
        <f>IF(N252="snížená",J252,0)</f>
        <v>0</v>
      </c>
      <c r="BG252" s="188">
        <f>IF(N252="zákl. přenesená",J252,0)</f>
        <v>0</v>
      </c>
      <c r="BH252" s="188">
        <f>IF(N252="sníž. přenesená",J252,0)</f>
        <v>0</v>
      </c>
      <c r="BI252" s="188">
        <f>IF(N252="nulová",J252,0)</f>
        <v>0</v>
      </c>
      <c r="BJ252" s="21" t="s">
        <v>79</v>
      </c>
      <c r="BK252" s="188">
        <f>ROUND(I252*H252,2)</f>
        <v>0</v>
      </c>
      <c r="BL252" s="21" t="s">
        <v>111</v>
      </c>
      <c r="BM252" s="187" t="s">
        <v>3653</v>
      </c>
    </row>
    <row r="253" s="2" customFormat="1">
      <c r="A253" s="40"/>
      <c r="B253" s="175"/>
      <c r="C253" s="176" t="s">
        <v>718</v>
      </c>
      <c r="D253" s="176" t="s">
        <v>176</v>
      </c>
      <c r="E253" s="177" t="s">
        <v>3654</v>
      </c>
      <c r="F253" s="178" t="s">
        <v>3655</v>
      </c>
      <c r="G253" s="179" t="s">
        <v>666</v>
      </c>
      <c r="H253" s="180">
        <v>125</v>
      </c>
      <c r="I253" s="181"/>
      <c r="J253" s="182">
        <f>ROUND(I253*H253,2)</f>
        <v>0</v>
      </c>
      <c r="K253" s="178" t="s">
        <v>180</v>
      </c>
      <c r="L253" s="41"/>
      <c r="M253" s="183" t="s">
        <v>3</v>
      </c>
      <c r="N253" s="184" t="s">
        <v>43</v>
      </c>
      <c r="O253" s="74"/>
      <c r="P253" s="185">
        <f>O253*H253</f>
        <v>0</v>
      </c>
      <c r="Q253" s="185">
        <v>0</v>
      </c>
      <c r="R253" s="185">
        <f>Q253*H253</f>
        <v>0</v>
      </c>
      <c r="S253" s="185">
        <v>0</v>
      </c>
      <c r="T253" s="18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187" t="s">
        <v>111</v>
      </c>
      <c r="AT253" s="187" t="s">
        <v>176</v>
      </c>
      <c r="AU253" s="187" t="s">
        <v>81</v>
      </c>
      <c r="AY253" s="21" t="s">
        <v>174</v>
      </c>
      <c r="BE253" s="188">
        <f>IF(N253="základní",J253,0)</f>
        <v>0</v>
      </c>
      <c r="BF253" s="188">
        <f>IF(N253="snížená",J253,0)</f>
        <v>0</v>
      </c>
      <c r="BG253" s="188">
        <f>IF(N253="zákl. přenesená",J253,0)</f>
        <v>0</v>
      </c>
      <c r="BH253" s="188">
        <f>IF(N253="sníž. přenesená",J253,0)</f>
        <v>0</v>
      </c>
      <c r="BI253" s="188">
        <f>IF(N253="nulová",J253,0)</f>
        <v>0</v>
      </c>
      <c r="BJ253" s="21" t="s">
        <v>79</v>
      </c>
      <c r="BK253" s="188">
        <f>ROUND(I253*H253,2)</f>
        <v>0</v>
      </c>
      <c r="BL253" s="21" t="s">
        <v>111</v>
      </c>
      <c r="BM253" s="187" t="s">
        <v>3656</v>
      </c>
    </row>
    <row r="254" s="2" customFormat="1" ht="16.5" customHeight="1">
      <c r="A254" s="40"/>
      <c r="B254" s="175"/>
      <c r="C254" s="225" t="s">
        <v>722</v>
      </c>
      <c r="D254" s="225" t="s">
        <v>615</v>
      </c>
      <c r="E254" s="226" t="s">
        <v>3657</v>
      </c>
      <c r="F254" s="227" t="s">
        <v>3658</v>
      </c>
      <c r="G254" s="228" t="s">
        <v>666</v>
      </c>
      <c r="H254" s="229">
        <v>125</v>
      </c>
      <c r="I254" s="230"/>
      <c r="J254" s="231">
        <f>ROUND(I254*H254,2)</f>
        <v>0</v>
      </c>
      <c r="K254" s="227" t="s">
        <v>180</v>
      </c>
      <c r="L254" s="232"/>
      <c r="M254" s="233" t="s">
        <v>3</v>
      </c>
      <c r="N254" s="234" t="s">
        <v>43</v>
      </c>
      <c r="O254" s="74"/>
      <c r="P254" s="185">
        <f>O254*H254</f>
        <v>0</v>
      </c>
      <c r="Q254" s="185">
        <v>0.00080000000000000004</v>
      </c>
      <c r="R254" s="185">
        <f>Q254*H254</f>
        <v>0.10000000000000001</v>
      </c>
      <c r="S254" s="185">
        <v>0</v>
      </c>
      <c r="T254" s="18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187" t="s">
        <v>218</v>
      </c>
      <c r="AT254" s="187" t="s">
        <v>615</v>
      </c>
      <c r="AU254" s="187" t="s">
        <v>81</v>
      </c>
      <c r="AY254" s="21" t="s">
        <v>174</v>
      </c>
      <c r="BE254" s="188">
        <f>IF(N254="základní",J254,0)</f>
        <v>0</v>
      </c>
      <c r="BF254" s="188">
        <f>IF(N254="snížená",J254,0)</f>
        <v>0</v>
      </c>
      <c r="BG254" s="188">
        <f>IF(N254="zákl. přenesená",J254,0)</f>
        <v>0</v>
      </c>
      <c r="BH254" s="188">
        <f>IF(N254="sníž. přenesená",J254,0)</f>
        <v>0</v>
      </c>
      <c r="BI254" s="188">
        <f>IF(N254="nulová",J254,0)</f>
        <v>0</v>
      </c>
      <c r="BJ254" s="21" t="s">
        <v>79</v>
      </c>
      <c r="BK254" s="188">
        <f>ROUND(I254*H254,2)</f>
        <v>0</v>
      </c>
      <c r="BL254" s="21" t="s">
        <v>111</v>
      </c>
      <c r="BM254" s="187" t="s">
        <v>3659</v>
      </c>
    </row>
    <row r="255" s="2" customFormat="1">
      <c r="A255" s="40"/>
      <c r="B255" s="175"/>
      <c r="C255" s="176" t="s">
        <v>727</v>
      </c>
      <c r="D255" s="176" t="s">
        <v>176</v>
      </c>
      <c r="E255" s="177" t="s">
        <v>2264</v>
      </c>
      <c r="F255" s="178" t="s">
        <v>2265</v>
      </c>
      <c r="G255" s="179" t="s">
        <v>666</v>
      </c>
      <c r="H255" s="180">
        <v>125</v>
      </c>
      <c r="I255" s="181"/>
      <c r="J255" s="182">
        <f>ROUND(I255*H255,2)</f>
        <v>0</v>
      </c>
      <c r="K255" s="178" t="s">
        <v>180</v>
      </c>
      <c r="L255" s="41"/>
      <c r="M255" s="183" t="s">
        <v>3</v>
      </c>
      <c r="N255" s="184" t="s">
        <v>43</v>
      </c>
      <c r="O255" s="74"/>
      <c r="P255" s="185">
        <f>O255*H255</f>
        <v>0</v>
      </c>
      <c r="Q255" s="185">
        <v>8.0000000000000007E-05</v>
      </c>
      <c r="R255" s="185">
        <f>Q255*H255</f>
        <v>0.01</v>
      </c>
      <c r="S255" s="185">
        <v>0</v>
      </c>
      <c r="T255" s="18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187" t="s">
        <v>111</v>
      </c>
      <c r="AT255" s="187" t="s">
        <v>176</v>
      </c>
      <c r="AU255" s="187" t="s">
        <v>81</v>
      </c>
      <c r="AY255" s="21" t="s">
        <v>174</v>
      </c>
      <c r="BE255" s="188">
        <f>IF(N255="základní",J255,0)</f>
        <v>0</v>
      </c>
      <c r="BF255" s="188">
        <f>IF(N255="snížená",J255,0)</f>
        <v>0</v>
      </c>
      <c r="BG255" s="188">
        <f>IF(N255="zákl. přenesená",J255,0)</f>
        <v>0</v>
      </c>
      <c r="BH255" s="188">
        <f>IF(N255="sníž. přenesená",J255,0)</f>
        <v>0</v>
      </c>
      <c r="BI255" s="188">
        <f>IF(N255="nulová",J255,0)</f>
        <v>0</v>
      </c>
      <c r="BJ255" s="21" t="s">
        <v>79</v>
      </c>
      <c r="BK255" s="188">
        <f>ROUND(I255*H255,2)</f>
        <v>0</v>
      </c>
      <c r="BL255" s="21" t="s">
        <v>111</v>
      </c>
      <c r="BM255" s="187" t="s">
        <v>3660</v>
      </c>
    </row>
    <row r="256" s="2" customFormat="1" ht="16.5" customHeight="1">
      <c r="A256" s="40"/>
      <c r="B256" s="175"/>
      <c r="C256" s="225" t="s">
        <v>736</v>
      </c>
      <c r="D256" s="225" t="s">
        <v>615</v>
      </c>
      <c r="E256" s="226" t="s">
        <v>3661</v>
      </c>
      <c r="F256" s="227" t="s">
        <v>3662</v>
      </c>
      <c r="G256" s="228" t="s">
        <v>666</v>
      </c>
      <c r="H256" s="229">
        <v>125</v>
      </c>
      <c r="I256" s="230"/>
      <c r="J256" s="231">
        <f>ROUND(I256*H256,2)</f>
        <v>0</v>
      </c>
      <c r="K256" s="227" t="s">
        <v>180</v>
      </c>
      <c r="L256" s="232"/>
      <c r="M256" s="233" t="s">
        <v>3</v>
      </c>
      <c r="N256" s="234" t="s">
        <v>43</v>
      </c>
      <c r="O256" s="74"/>
      <c r="P256" s="185">
        <f>O256*H256</f>
        <v>0</v>
      </c>
      <c r="Q256" s="185">
        <v>0.00089999999999999998</v>
      </c>
      <c r="R256" s="185">
        <f>Q256*H256</f>
        <v>0.1125</v>
      </c>
      <c r="S256" s="185">
        <v>0</v>
      </c>
      <c r="T256" s="18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187" t="s">
        <v>218</v>
      </c>
      <c r="AT256" s="187" t="s">
        <v>615</v>
      </c>
      <c r="AU256" s="187" t="s">
        <v>81</v>
      </c>
      <c r="AY256" s="21" t="s">
        <v>174</v>
      </c>
      <c r="BE256" s="188">
        <f>IF(N256="základní",J256,0)</f>
        <v>0</v>
      </c>
      <c r="BF256" s="188">
        <f>IF(N256="snížená",J256,0)</f>
        <v>0</v>
      </c>
      <c r="BG256" s="188">
        <f>IF(N256="zákl. přenesená",J256,0)</f>
        <v>0</v>
      </c>
      <c r="BH256" s="188">
        <f>IF(N256="sníž. přenesená",J256,0)</f>
        <v>0</v>
      </c>
      <c r="BI256" s="188">
        <f>IF(N256="nulová",J256,0)</f>
        <v>0</v>
      </c>
      <c r="BJ256" s="21" t="s">
        <v>79</v>
      </c>
      <c r="BK256" s="188">
        <f>ROUND(I256*H256,2)</f>
        <v>0</v>
      </c>
      <c r="BL256" s="21" t="s">
        <v>111</v>
      </c>
      <c r="BM256" s="187" t="s">
        <v>3663</v>
      </c>
    </row>
    <row r="257" s="2" customFormat="1" ht="16.5" customHeight="1">
      <c r="A257" s="40"/>
      <c r="B257" s="175"/>
      <c r="C257" s="176" t="s">
        <v>744</v>
      </c>
      <c r="D257" s="176" t="s">
        <v>176</v>
      </c>
      <c r="E257" s="177" t="s">
        <v>2270</v>
      </c>
      <c r="F257" s="178" t="s">
        <v>2271</v>
      </c>
      <c r="G257" s="179" t="s">
        <v>773</v>
      </c>
      <c r="H257" s="180">
        <v>125</v>
      </c>
      <c r="I257" s="181"/>
      <c r="J257" s="182">
        <f>ROUND(I257*H257,2)</f>
        <v>0</v>
      </c>
      <c r="K257" s="178" t="s">
        <v>180</v>
      </c>
      <c r="L257" s="41"/>
      <c r="M257" s="183" t="s">
        <v>3</v>
      </c>
      <c r="N257" s="184" t="s">
        <v>43</v>
      </c>
      <c r="O257" s="74"/>
      <c r="P257" s="185">
        <f>O257*H257</f>
        <v>0</v>
      </c>
      <c r="Q257" s="185">
        <v>0.00010000000000000001</v>
      </c>
      <c r="R257" s="185">
        <f>Q257*H257</f>
        <v>0.012500000000000001</v>
      </c>
      <c r="S257" s="185">
        <v>0</v>
      </c>
      <c r="T257" s="18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187" t="s">
        <v>111</v>
      </c>
      <c r="AT257" s="187" t="s">
        <v>176</v>
      </c>
      <c r="AU257" s="187" t="s">
        <v>81</v>
      </c>
      <c r="AY257" s="21" t="s">
        <v>174</v>
      </c>
      <c r="BE257" s="188">
        <f>IF(N257="základní",J257,0)</f>
        <v>0</v>
      </c>
      <c r="BF257" s="188">
        <f>IF(N257="snížená",J257,0)</f>
        <v>0</v>
      </c>
      <c r="BG257" s="188">
        <f>IF(N257="zákl. přenesená",J257,0)</f>
        <v>0</v>
      </c>
      <c r="BH257" s="188">
        <f>IF(N257="sníž. přenesená",J257,0)</f>
        <v>0</v>
      </c>
      <c r="BI257" s="188">
        <f>IF(N257="nulová",J257,0)</f>
        <v>0</v>
      </c>
      <c r="BJ257" s="21" t="s">
        <v>79</v>
      </c>
      <c r="BK257" s="188">
        <f>ROUND(I257*H257,2)</f>
        <v>0</v>
      </c>
      <c r="BL257" s="21" t="s">
        <v>111</v>
      </c>
      <c r="BM257" s="187" t="s">
        <v>3664</v>
      </c>
    </row>
    <row r="258" s="2" customFormat="1" ht="24.15" customHeight="1">
      <c r="A258" s="40"/>
      <c r="B258" s="175"/>
      <c r="C258" s="176" t="s">
        <v>786</v>
      </c>
      <c r="D258" s="176" t="s">
        <v>176</v>
      </c>
      <c r="E258" s="177" t="s">
        <v>3665</v>
      </c>
      <c r="F258" s="178" t="s">
        <v>3666</v>
      </c>
      <c r="G258" s="179" t="s">
        <v>666</v>
      </c>
      <c r="H258" s="180">
        <v>6</v>
      </c>
      <c r="I258" s="181"/>
      <c r="J258" s="182">
        <f>ROUND(I258*H258,2)</f>
        <v>0</v>
      </c>
      <c r="K258" s="178" t="s">
        <v>3</v>
      </c>
      <c r="L258" s="41"/>
      <c r="M258" s="183" t="s">
        <v>3</v>
      </c>
      <c r="N258" s="184" t="s">
        <v>43</v>
      </c>
      <c r="O258" s="74"/>
      <c r="P258" s="185">
        <f>O258*H258</f>
        <v>0</v>
      </c>
      <c r="Q258" s="185">
        <v>0</v>
      </c>
      <c r="R258" s="185">
        <f>Q258*H258</f>
        <v>0</v>
      </c>
      <c r="S258" s="185">
        <v>0</v>
      </c>
      <c r="T258" s="18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187" t="s">
        <v>111</v>
      </c>
      <c r="AT258" s="187" t="s">
        <v>176</v>
      </c>
      <c r="AU258" s="187" t="s">
        <v>81</v>
      </c>
      <c r="AY258" s="21" t="s">
        <v>174</v>
      </c>
      <c r="BE258" s="188">
        <f>IF(N258="základní",J258,0)</f>
        <v>0</v>
      </c>
      <c r="BF258" s="188">
        <f>IF(N258="snížená",J258,0)</f>
        <v>0</v>
      </c>
      <c r="BG258" s="188">
        <f>IF(N258="zákl. přenesená",J258,0)</f>
        <v>0</v>
      </c>
      <c r="BH258" s="188">
        <f>IF(N258="sníž. přenesená",J258,0)</f>
        <v>0</v>
      </c>
      <c r="BI258" s="188">
        <f>IF(N258="nulová",J258,0)</f>
        <v>0</v>
      </c>
      <c r="BJ258" s="21" t="s">
        <v>79</v>
      </c>
      <c r="BK258" s="188">
        <f>ROUND(I258*H258,2)</f>
        <v>0</v>
      </c>
      <c r="BL258" s="21" t="s">
        <v>111</v>
      </c>
      <c r="BM258" s="187" t="s">
        <v>3667</v>
      </c>
    </row>
    <row r="259" s="2" customFormat="1" ht="24.15" customHeight="1">
      <c r="A259" s="40"/>
      <c r="B259" s="175"/>
      <c r="C259" s="176" t="s">
        <v>790</v>
      </c>
      <c r="D259" s="176" t="s">
        <v>176</v>
      </c>
      <c r="E259" s="177" t="s">
        <v>3668</v>
      </c>
      <c r="F259" s="178" t="s">
        <v>3669</v>
      </c>
      <c r="G259" s="179" t="s">
        <v>666</v>
      </c>
      <c r="H259" s="180">
        <v>2</v>
      </c>
      <c r="I259" s="181"/>
      <c r="J259" s="182">
        <f>ROUND(I259*H259,2)</f>
        <v>0</v>
      </c>
      <c r="K259" s="178" t="s">
        <v>3</v>
      </c>
      <c r="L259" s="41"/>
      <c r="M259" s="183" t="s">
        <v>3</v>
      </c>
      <c r="N259" s="184" t="s">
        <v>43</v>
      </c>
      <c r="O259" s="74"/>
      <c r="P259" s="185">
        <f>O259*H259</f>
        <v>0</v>
      </c>
      <c r="Q259" s="185">
        <v>0</v>
      </c>
      <c r="R259" s="185">
        <f>Q259*H259</f>
        <v>0</v>
      </c>
      <c r="S259" s="185">
        <v>0</v>
      </c>
      <c r="T259" s="18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187" t="s">
        <v>111</v>
      </c>
      <c r="AT259" s="187" t="s">
        <v>176</v>
      </c>
      <c r="AU259" s="187" t="s">
        <v>81</v>
      </c>
      <c r="AY259" s="21" t="s">
        <v>174</v>
      </c>
      <c r="BE259" s="188">
        <f>IF(N259="základní",J259,0)</f>
        <v>0</v>
      </c>
      <c r="BF259" s="188">
        <f>IF(N259="snížená",J259,0)</f>
        <v>0</v>
      </c>
      <c r="BG259" s="188">
        <f>IF(N259="zákl. přenesená",J259,0)</f>
        <v>0</v>
      </c>
      <c r="BH259" s="188">
        <f>IF(N259="sníž. přenesená",J259,0)</f>
        <v>0</v>
      </c>
      <c r="BI259" s="188">
        <f>IF(N259="nulová",J259,0)</f>
        <v>0</v>
      </c>
      <c r="BJ259" s="21" t="s">
        <v>79</v>
      </c>
      <c r="BK259" s="188">
        <f>ROUND(I259*H259,2)</f>
        <v>0</v>
      </c>
      <c r="BL259" s="21" t="s">
        <v>111</v>
      </c>
      <c r="BM259" s="187" t="s">
        <v>3670</v>
      </c>
    </row>
    <row r="260" s="2" customFormat="1">
      <c r="A260" s="40"/>
      <c r="B260" s="175"/>
      <c r="C260" s="176" t="s">
        <v>776</v>
      </c>
      <c r="D260" s="176" t="s">
        <v>176</v>
      </c>
      <c r="E260" s="177" t="s">
        <v>3671</v>
      </c>
      <c r="F260" s="178" t="s">
        <v>3672</v>
      </c>
      <c r="G260" s="179" t="s">
        <v>666</v>
      </c>
      <c r="H260" s="180">
        <v>125</v>
      </c>
      <c r="I260" s="181"/>
      <c r="J260" s="182">
        <f>ROUND(I260*H260,2)</f>
        <v>0</v>
      </c>
      <c r="K260" s="178" t="s">
        <v>180</v>
      </c>
      <c r="L260" s="41"/>
      <c r="M260" s="183" t="s">
        <v>3</v>
      </c>
      <c r="N260" s="184" t="s">
        <v>43</v>
      </c>
      <c r="O260" s="74"/>
      <c r="P260" s="185">
        <f>O260*H260</f>
        <v>0</v>
      </c>
      <c r="Q260" s="185">
        <v>0.0117</v>
      </c>
      <c r="R260" s="185">
        <f>Q260*H260</f>
        <v>1.4625000000000001</v>
      </c>
      <c r="S260" s="185">
        <v>0</v>
      </c>
      <c r="T260" s="18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187" t="s">
        <v>111</v>
      </c>
      <c r="AT260" s="187" t="s">
        <v>176</v>
      </c>
      <c r="AU260" s="187" t="s">
        <v>81</v>
      </c>
      <c r="AY260" s="21" t="s">
        <v>174</v>
      </c>
      <c r="BE260" s="188">
        <f>IF(N260="základní",J260,0)</f>
        <v>0</v>
      </c>
      <c r="BF260" s="188">
        <f>IF(N260="snížená",J260,0)</f>
        <v>0</v>
      </c>
      <c r="BG260" s="188">
        <f>IF(N260="zákl. přenesená",J260,0)</f>
        <v>0</v>
      </c>
      <c r="BH260" s="188">
        <f>IF(N260="sníž. přenesená",J260,0)</f>
        <v>0</v>
      </c>
      <c r="BI260" s="188">
        <f>IF(N260="nulová",J260,0)</f>
        <v>0</v>
      </c>
      <c r="BJ260" s="21" t="s">
        <v>79</v>
      </c>
      <c r="BK260" s="188">
        <f>ROUND(I260*H260,2)</f>
        <v>0</v>
      </c>
      <c r="BL260" s="21" t="s">
        <v>111</v>
      </c>
      <c r="BM260" s="187" t="s">
        <v>3673</v>
      </c>
    </row>
    <row r="261" s="2" customFormat="1" ht="16.5" customHeight="1">
      <c r="A261" s="40"/>
      <c r="B261" s="175"/>
      <c r="C261" s="225" t="s">
        <v>781</v>
      </c>
      <c r="D261" s="225" t="s">
        <v>615</v>
      </c>
      <c r="E261" s="226" t="s">
        <v>843</v>
      </c>
      <c r="F261" s="227" t="s">
        <v>844</v>
      </c>
      <c r="G261" s="228" t="s">
        <v>666</v>
      </c>
      <c r="H261" s="229">
        <v>125</v>
      </c>
      <c r="I261" s="230"/>
      <c r="J261" s="231">
        <f>ROUND(I261*H261,2)</f>
        <v>0</v>
      </c>
      <c r="K261" s="227" t="s">
        <v>3</v>
      </c>
      <c r="L261" s="232"/>
      <c r="M261" s="233" t="s">
        <v>3</v>
      </c>
      <c r="N261" s="234" t="s">
        <v>43</v>
      </c>
      <c r="O261" s="74"/>
      <c r="P261" s="185">
        <f>O261*H261</f>
        <v>0</v>
      </c>
      <c r="Q261" s="185">
        <v>0.19600000000000001</v>
      </c>
      <c r="R261" s="185">
        <f>Q261*H261</f>
        <v>24.5</v>
      </c>
      <c r="S261" s="185">
        <v>0</v>
      </c>
      <c r="T261" s="18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187" t="s">
        <v>218</v>
      </c>
      <c r="AT261" s="187" t="s">
        <v>615</v>
      </c>
      <c r="AU261" s="187" t="s">
        <v>81</v>
      </c>
      <c r="AY261" s="21" t="s">
        <v>174</v>
      </c>
      <c r="BE261" s="188">
        <f>IF(N261="základní",J261,0)</f>
        <v>0</v>
      </c>
      <c r="BF261" s="188">
        <f>IF(N261="snížená",J261,0)</f>
        <v>0</v>
      </c>
      <c r="BG261" s="188">
        <f>IF(N261="zákl. přenesená",J261,0)</f>
        <v>0</v>
      </c>
      <c r="BH261" s="188">
        <f>IF(N261="sníž. přenesená",J261,0)</f>
        <v>0</v>
      </c>
      <c r="BI261" s="188">
        <f>IF(N261="nulová",J261,0)</f>
        <v>0</v>
      </c>
      <c r="BJ261" s="21" t="s">
        <v>79</v>
      </c>
      <c r="BK261" s="188">
        <f>ROUND(I261*H261,2)</f>
        <v>0</v>
      </c>
      <c r="BL261" s="21" t="s">
        <v>111</v>
      </c>
      <c r="BM261" s="187" t="s">
        <v>3674</v>
      </c>
    </row>
    <row r="262" s="12" customFormat="1" ht="22.8" customHeight="1">
      <c r="A262" s="12"/>
      <c r="B262" s="162"/>
      <c r="C262" s="12"/>
      <c r="D262" s="163" t="s">
        <v>71</v>
      </c>
      <c r="E262" s="173" t="s">
        <v>223</v>
      </c>
      <c r="F262" s="173" t="s">
        <v>849</v>
      </c>
      <c r="G262" s="12"/>
      <c r="H262" s="12"/>
      <c r="I262" s="165"/>
      <c r="J262" s="174">
        <f>BK262</f>
        <v>0</v>
      </c>
      <c r="K262" s="12"/>
      <c r="L262" s="162"/>
      <c r="M262" s="167"/>
      <c r="N262" s="168"/>
      <c r="O262" s="168"/>
      <c r="P262" s="169">
        <f>SUM(P263:P270)</f>
        <v>0</v>
      </c>
      <c r="Q262" s="168"/>
      <c r="R262" s="169">
        <f>SUM(R263:R270)</f>
        <v>0.28548000000000001</v>
      </c>
      <c r="S262" s="168"/>
      <c r="T262" s="170">
        <f>SUM(T263:T270)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163" t="s">
        <v>79</v>
      </c>
      <c r="AT262" s="171" t="s">
        <v>71</v>
      </c>
      <c r="AU262" s="171" t="s">
        <v>79</v>
      </c>
      <c r="AY262" s="163" t="s">
        <v>174</v>
      </c>
      <c r="BK262" s="172">
        <f>SUM(BK263:BK270)</f>
        <v>0</v>
      </c>
    </row>
    <row r="263" s="2" customFormat="1" ht="33" customHeight="1">
      <c r="A263" s="40"/>
      <c r="B263" s="175"/>
      <c r="C263" s="176" t="s">
        <v>794</v>
      </c>
      <c r="D263" s="176" t="s">
        <v>176</v>
      </c>
      <c r="E263" s="177" t="s">
        <v>856</v>
      </c>
      <c r="F263" s="178" t="s">
        <v>857</v>
      </c>
      <c r="G263" s="179" t="s">
        <v>210</v>
      </c>
      <c r="H263" s="180">
        <v>468</v>
      </c>
      <c r="I263" s="181"/>
      <c r="J263" s="182">
        <f>ROUND(I263*H263,2)</f>
        <v>0</v>
      </c>
      <c r="K263" s="178" t="s">
        <v>180</v>
      </c>
      <c r="L263" s="41"/>
      <c r="M263" s="183" t="s">
        <v>3</v>
      </c>
      <c r="N263" s="184" t="s">
        <v>43</v>
      </c>
      <c r="O263" s="74"/>
      <c r="P263" s="185">
        <f>O263*H263</f>
        <v>0</v>
      </c>
      <c r="Q263" s="185">
        <v>0.00060999999999999997</v>
      </c>
      <c r="R263" s="185">
        <f>Q263*H263</f>
        <v>0.28548000000000001</v>
      </c>
      <c r="S263" s="185">
        <v>0</v>
      </c>
      <c r="T263" s="18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187" t="s">
        <v>111</v>
      </c>
      <c r="AT263" s="187" t="s">
        <v>176</v>
      </c>
      <c r="AU263" s="187" t="s">
        <v>81</v>
      </c>
      <c r="AY263" s="21" t="s">
        <v>174</v>
      </c>
      <c r="BE263" s="188">
        <f>IF(N263="základní",J263,0)</f>
        <v>0</v>
      </c>
      <c r="BF263" s="188">
        <f>IF(N263="snížená",J263,0)</f>
        <v>0</v>
      </c>
      <c r="BG263" s="188">
        <f>IF(N263="zákl. přenesená",J263,0)</f>
        <v>0</v>
      </c>
      <c r="BH263" s="188">
        <f>IF(N263="sníž. přenesená",J263,0)</f>
        <v>0</v>
      </c>
      <c r="BI263" s="188">
        <f>IF(N263="nulová",J263,0)</f>
        <v>0</v>
      </c>
      <c r="BJ263" s="21" t="s">
        <v>79</v>
      </c>
      <c r="BK263" s="188">
        <f>ROUND(I263*H263,2)</f>
        <v>0</v>
      </c>
      <c r="BL263" s="21" t="s">
        <v>111</v>
      </c>
      <c r="BM263" s="187" t="s">
        <v>3675</v>
      </c>
    </row>
    <row r="264" s="13" customFormat="1">
      <c r="A264" s="13"/>
      <c r="B264" s="194"/>
      <c r="C264" s="13"/>
      <c r="D264" s="189" t="s">
        <v>184</v>
      </c>
      <c r="E264" s="195" t="s">
        <v>3</v>
      </c>
      <c r="F264" s="196" t="s">
        <v>3676</v>
      </c>
      <c r="G264" s="13"/>
      <c r="H264" s="197">
        <v>468</v>
      </c>
      <c r="I264" s="198"/>
      <c r="J264" s="13"/>
      <c r="K264" s="13"/>
      <c r="L264" s="194"/>
      <c r="M264" s="199"/>
      <c r="N264" s="200"/>
      <c r="O264" s="200"/>
      <c r="P264" s="200"/>
      <c r="Q264" s="200"/>
      <c r="R264" s="200"/>
      <c r="S264" s="200"/>
      <c r="T264" s="20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95" t="s">
        <v>184</v>
      </c>
      <c r="AU264" s="195" t="s">
        <v>81</v>
      </c>
      <c r="AV264" s="13" t="s">
        <v>81</v>
      </c>
      <c r="AW264" s="13" t="s">
        <v>33</v>
      </c>
      <c r="AX264" s="13" t="s">
        <v>72</v>
      </c>
      <c r="AY264" s="195" t="s">
        <v>174</v>
      </c>
    </row>
    <row r="265" s="14" customFormat="1">
      <c r="A265" s="14"/>
      <c r="B265" s="202"/>
      <c r="C265" s="14"/>
      <c r="D265" s="189" t="s">
        <v>184</v>
      </c>
      <c r="E265" s="203" t="s">
        <v>3</v>
      </c>
      <c r="F265" s="204" t="s">
        <v>187</v>
      </c>
      <c r="G265" s="14"/>
      <c r="H265" s="205">
        <v>468</v>
      </c>
      <c r="I265" s="206"/>
      <c r="J265" s="14"/>
      <c r="K265" s="14"/>
      <c r="L265" s="202"/>
      <c r="M265" s="207"/>
      <c r="N265" s="208"/>
      <c r="O265" s="208"/>
      <c r="P265" s="208"/>
      <c r="Q265" s="208"/>
      <c r="R265" s="208"/>
      <c r="S265" s="208"/>
      <c r="T265" s="20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03" t="s">
        <v>184</v>
      </c>
      <c r="AU265" s="203" t="s">
        <v>81</v>
      </c>
      <c r="AV265" s="14" t="s">
        <v>111</v>
      </c>
      <c r="AW265" s="14" t="s">
        <v>33</v>
      </c>
      <c r="AX265" s="14" t="s">
        <v>79</v>
      </c>
      <c r="AY265" s="203" t="s">
        <v>174</v>
      </c>
    </row>
    <row r="266" s="2" customFormat="1" ht="16.5" customHeight="1">
      <c r="A266" s="40"/>
      <c r="B266" s="175"/>
      <c r="C266" s="176" t="s">
        <v>798</v>
      </c>
      <c r="D266" s="176" t="s">
        <v>176</v>
      </c>
      <c r="E266" s="177" t="s">
        <v>861</v>
      </c>
      <c r="F266" s="178" t="s">
        <v>862</v>
      </c>
      <c r="G266" s="179" t="s">
        <v>210</v>
      </c>
      <c r="H266" s="180">
        <v>468</v>
      </c>
      <c r="I266" s="181"/>
      <c r="J266" s="182">
        <f>ROUND(I266*H266,2)</f>
        <v>0</v>
      </c>
      <c r="K266" s="178" t="s">
        <v>3</v>
      </c>
      <c r="L266" s="41"/>
      <c r="M266" s="183" t="s">
        <v>3</v>
      </c>
      <c r="N266" s="184" t="s">
        <v>43</v>
      </c>
      <c r="O266" s="74"/>
      <c r="P266" s="185">
        <f>O266*H266</f>
        <v>0</v>
      </c>
      <c r="Q266" s="185">
        <v>0</v>
      </c>
      <c r="R266" s="185">
        <f>Q266*H266</f>
        <v>0</v>
      </c>
      <c r="S266" s="185">
        <v>0</v>
      </c>
      <c r="T266" s="18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187" t="s">
        <v>111</v>
      </c>
      <c r="AT266" s="187" t="s">
        <v>176</v>
      </c>
      <c r="AU266" s="187" t="s">
        <v>81</v>
      </c>
      <c r="AY266" s="21" t="s">
        <v>174</v>
      </c>
      <c r="BE266" s="188">
        <f>IF(N266="základní",J266,0)</f>
        <v>0</v>
      </c>
      <c r="BF266" s="188">
        <f>IF(N266="snížená",J266,0)</f>
        <v>0</v>
      </c>
      <c r="BG266" s="188">
        <f>IF(N266="zákl. přenesená",J266,0)</f>
        <v>0</v>
      </c>
      <c r="BH266" s="188">
        <f>IF(N266="sníž. přenesená",J266,0)</f>
        <v>0</v>
      </c>
      <c r="BI266" s="188">
        <f>IF(N266="nulová",J266,0)</f>
        <v>0</v>
      </c>
      <c r="BJ266" s="21" t="s">
        <v>79</v>
      </c>
      <c r="BK266" s="188">
        <f>ROUND(I266*H266,2)</f>
        <v>0</v>
      </c>
      <c r="BL266" s="21" t="s">
        <v>111</v>
      </c>
      <c r="BM266" s="187" t="s">
        <v>3677</v>
      </c>
    </row>
    <row r="267" s="2" customFormat="1">
      <c r="A267" s="40"/>
      <c r="B267" s="175"/>
      <c r="C267" s="176" t="s">
        <v>802</v>
      </c>
      <c r="D267" s="176" t="s">
        <v>176</v>
      </c>
      <c r="E267" s="177" t="s">
        <v>3678</v>
      </c>
      <c r="F267" s="178" t="s">
        <v>3679</v>
      </c>
      <c r="G267" s="179" t="s">
        <v>210</v>
      </c>
      <c r="H267" s="180">
        <v>56</v>
      </c>
      <c r="I267" s="181"/>
      <c r="J267" s="182">
        <f>ROUND(I267*H267,2)</f>
        <v>0</v>
      </c>
      <c r="K267" s="178" t="s">
        <v>3</v>
      </c>
      <c r="L267" s="41"/>
      <c r="M267" s="183" t="s">
        <v>3</v>
      </c>
      <c r="N267" s="184" t="s">
        <v>43</v>
      </c>
      <c r="O267" s="74"/>
      <c r="P267" s="185">
        <f>O267*H267</f>
        <v>0</v>
      </c>
      <c r="Q267" s="185">
        <v>0</v>
      </c>
      <c r="R267" s="185">
        <f>Q267*H267</f>
        <v>0</v>
      </c>
      <c r="S267" s="185">
        <v>0</v>
      </c>
      <c r="T267" s="18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187" t="s">
        <v>111</v>
      </c>
      <c r="AT267" s="187" t="s">
        <v>176</v>
      </c>
      <c r="AU267" s="187" t="s">
        <v>81</v>
      </c>
      <c r="AY267" s="21" t="s">
        <v>174</v>
      </c>
      <c r="BE267" s="188">
        <f>IF(N267="základní",J267,0)</f>
        <v>0</v>
      </c>
      <c r="BF267" s="188">
        <f>IF(N267="snížená",J267,0)</f>
        <v>0</v>
      </c>
      <c r="BG267" s="188">
        <f>IF(N267="zákl. přenesená",J267,0)</f>
        <v>0</v>
      </c>
      <c r="BH267" s="188">
        <f>IF(N267="sníž. přenesená",J267,0)</f>
        <v>0</v>
      </c>
      <c r="BI267" s="188">
        <f>IF(N267="nulová",J267,0)</f>
        <v>0</v>
      </c>
      <c r="BJ267" s="21" t="s">
        <v>79</v>
      </c>
      <c r="BK267" s="188">
        <f>ROUND(I267*H267,2)</f>
        <v>0</v>
      </c>
      <c r="BL267" s="21" t="s">
        <v>111</v>
      </c>
      <c r="BM267" s="187" t="s">
        <v>3680</v>
      </c>
    </row>
    <row r="268" s="2" customFormat="1">
      <c r="A268" s="40"/>
      <c r="B268" s="175"/>
      <c r="C268" s="176" t="s">
        <v>806</v>
      </c>
      <c r="D268" s="176" t="s">
        <v>176</v>
      </c>
      <c r="E268" s="177" t="s">
        <v>870</v>
      </c>
      <c r="F268" s="178" t="s">
        <v>871</v>
      </c>
      <c r="G268" s="179" t="s">
        <v>179</v>
      </c>
      <c r="H268" s="180">
        <v>90</v>
      </c>
      <c r="I268" s="181"/>
      <c r="J268" s="182">
        <f>ROUND(I268*H268,2)</f>
        <v>0</v>
      </c>
      <c r="K268" s="178" t="s">
        <v>3</v>
      </c>
      <c r="L268" s="41"/>
      <c r="M268" s="183" t="s">
        <v>3</v>
      </c>
      <c r="N268" s="184" t="s">
        <v>43</v>
      </c>
      <c r="O268" s="74"/>
      <c r="P268" s="185">
        <f>O268*H268</f>
        <v>0</v>
      </c>
      <c r="Q268" s="185">
        <v>0</v>
      </c>
      <c r="R268" s="185">
        <f>Q268*H268</f>
        <v>0</v>
      </c>
      <c r="S268" s="185">
        <v>0</v>
      </c>
      <c r="T268" s="18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187" t="s">
        <v>111</v>
      </c>
      <c r="AT268" s="187" t="s">
        <v>176</v>
      </c>
      <c r="AU268" s="187" t="s">
        <v>81</v>
      </c>
      <c r="AY268" s="21" t="s">
        <v>174</v>
      </c>
      <c r="BE268" s="188">
        <f>IF(N268="základní",J268,0)</f>
        <v>0</v>
      </c>
      <c r="BF268" s="188">
        <f>IF(N268="snížená",J268,0)</f>
        <v>0</v>
      </c>
      <c r="BG268" s="188">
        <f>IF(N268="zákl. přenesená",J268,0)</f>
        <v>0</v>
      </c>
      <c r="BH268" s="188">
        <f>IF(N268="sníž. přenesená",J268,0)</f>
        <v>0</v>
      </c>
      <c r="BI268" s="188">
        <f>IF(N268="nulová",J268,0)</f>
        <v>0</v>
      </c>
      <c r="BJ268" s="21" t="s">
        <v>79</v>
      </c>
      <c r="BK268" s="188">
        <f>ROUND(I268*H268,2)</f>
        <v>0</v>
      </c>
      <c r="BL268" s="21" t="s">
        <v>111</v>
      </c>
      <c r="BM268" s="187" t="s">
        <v>3681</v>
      </c>
    </row>
    <row r="269" s="2" customFormat="1" ht="33" customHeight="1">
      <c r="A269" s="40"/>
      <c r="B269" s="175"/>
      <c r="C269" s="176" t="s">
        <v>810</v>
      </c>
      <c r="D269" s="176" t="s">
        <v>176</v>
      </c>
      <c r="E269" s="177" t="s">
        <v>3682</v>
      </c>
      <c r="F269" s="178" t="s">
        <v>3683</v>
      </c>
      <c r="G269" s="179" t="s">
        <v>179</v>
      </c>
      <c r="H269" s="180">
        <v>64</v>
      </c>
      <c r="I269" s="181"/>
      <c r="J269" s="182">
        <f>ROUND(I269*H269,2)</f>
        <v>0</v>
      </c>
      <c r="K269" s="178" t="s">
        <v>3</v>
      </c>
      <c r="L269" s="41"/>
      <c r="M269" s="183" t="s">
        <v>3</v>
      </c>
      <c r="N269" s="184" t="s">
        <v>43</v>
      </c>
      <c r="O269" s="74"/>
      <c r="P269" s="185">
        <f>O269*H269</f>
        <v>0</v>
      </c>
      <c r="Q269" s="185">
        <v>0</v>
      </c>
      <c r="R269" s="185">
        <f>Q269*H269</f>
        <v>0</v>
      </c>
      <c r="S269" s="185">
        <v>0</v>
      </c>
      <c r="T269" s="18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187" t="s">
        <v>111</v>
      </c>
      <c r="AT269" s="187" t="s">
        <v>176</v>
      </c>
      <c r="AU269" s="187" t="s">
        <v>81</v>
      </c>
      <c r="AY269" s="21" t="s">
        <v>174</v>
      </c>
      <c r="BE269" s="188">
        <f>IF(N269="základní",J269,0)</f>
        <v>0</v>
      </c>
      <c r="BF269" s="188">
        <f>IF(N269="snížená",J269,0)</f>
        <v>0</v>
      </c>
      <c r="BG269" s="188">
        <f>IF(N269="zákl. přenesená",J269,0)</f>
        <v>0</v>
      </c>
      <c r="BH269" s="188">
        <f>IF(N269="sníž. přenesená",J269,0)</f>
        <v>0</v>
      </c>
      <c r="BI269" s="188">
        <f>IF(N269="nulová",J269,0)</f>
        <v>0</v>
      </c>
      <c r="BJ269" s="21" t="s">
        <v>79</v>
      </c>
      <c r="BK269" s="188">
        <f>ROUND(I269*H269,2)</f>
        <v>0</v>
      </c>
      <c r="BL269" s="21" t="s">
        <v>111</v>
      </c>
      <c r="BM269" s="187" t="s">
        <v>3684</v>
      </c>
    </row>
    <row r="270" s="2" customFormat="1">
      <c r="A270" s="40"/>
      <c r="B270" s="175"/>
      <c r="C270" s="176" t="s">
        <v>815</v>
      </c>
      <c r="D270" s="176" t="s">
        <v>176</v>
      </c>
      <c r="E270" s="177" t="s">
        <v>3685</v>
      </c>
      <c r="F270" s="178" t="s">
        <v>3686</v>
      </c>
      <c r="G270" s="179" t="s">
        <v>179</v>
      </c>
      <c r="H270" s="180">
        <v>18</v>
      </c>
      <c r="I270" s="181"/>
      <c r="J270" s="182">
        <f>ROUND(I270*H270,2)</f>
        <v>0</v>
      </c>
      <c r="K270" s="178" t="s">
        <v>3</v>
      </c>
      <c r="L270" s="41"/>
      <c r="M270" s="183" t="s">
        <v>3</v>
      </c>
      <c r="N270" s="184" t="s">
        <v>43</v>
      </c>
      <c r="O270" s="74"/>
      <c r="P270" s="185">
        <f>O270*H270</f>
        <v>0</v>
      </c>
      <c r="Q270" s="185">
        <v>0</v>
      </c>
      <c r="R270" s="185">
        <f>Q270*H270</f>
        <v>0</v>
      </c>
      <c r="S270" s="185">
        <v>0</v>
      </c>
      <c r="T270" s="18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187" t="s">
        <v>111</v>
      </c>
      <c r="AT270" s="187" t="s">
        <v>176</v>
      </c>
      <c r="AU270" s="187" t="s">
        <v>81</v>
      </c>
      <c r="AY270" s="21" t="s">
        <v>174</v>
      </c>
      <c r="BE270" s="188">
        <f>IF(N270="základní",J270,0)</f>
        <v>0</v>
      </c>
      <c r="BF270" s="188">
        <f>IF(N270="snížená",J270,0)</f>
        <v>0</v>
      </c>
      <c r="BG270" s="188">
        <f>IF(N270="zákl. přenesená",J270,0)</f>
        <v>0</v>
      </c>
      <c r="BH270" s="188">
        <f>IF(N270="sníž. přenesená",J270,0)</f>
        <v>0</v>
      </c>
      <c r="BI270" s="188">
        <f>IF(N270="nulová",J270,0)</f>
        <v>0</v>
      </c>
      <c r="BJ270" s="21" t="s">
        <v>79</v>
      </c>
      <c r="BK270" s="188">
        <f>ROUND(I270*H270,2)</f>
        <v>0</v>
      </c>
      <c r="BL270" s="21" t="s">
        <v>111</v>
      </c>
      <c r="BM270" s="187" t="s">
        <v>3687</v>
      </c>
    </row>
    <row r="271" s="12" customFormat="1" ht="22.8" customHeight="1">
      <c r="A271" s="12"/>
      <c r="B271" s="162"/>
      <c r="C271" s="12"/>
      <c r="D271" s="163" t="s">
        <v>71</v>
      </c>
      <c r="E271" s="173" t="s">
        <v>874</v>
      </c>
      <c r="F271" s="173" t="s">
        <v>875</v>
      </c>
      <c r="G271" s="12"/>
      <c r="H271" s="12"/>
      <c r="I271" s="165"/>
      <c r="J271" s="174">
        <f>BK271</f>
        <v>0</v>
      </c>
      <c r="K271" s="12"/>
      <c r="L271" s="162"/>
      <c r="M271" s="167"/>
      <c r="N271" s="168"/>
      <c r="O271" s="168"/>
      <c r="P271" s="169">
        <f>SUM(P272:P281)</f>
        <v>0</v>
      </c>
      <c r="Q271" s="168"/>
      <c r="R271" s="169">
        <f>SUM(R272:R281)</f>
        <v>0</v>
      </c>
      <c r="S271" s="168"/>
      <c r="T271" s="170">
        <f>SUM(T272:T281)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163" t="s">
        <v>79</v>
      </c>
      <c r="AT271" s="171" t="s">
        <v>71</v>
      </c>
      <c r="AU271" s="171" t="s">
        <v>79</v>
      </c>
      <c r="AY271" s="163" t="s">
        <v>174</v>
      </c>
      <c r="BK271" s="172">
        <f>SUM(BK272:BK281)</f>
        <v>0</v>
      </c>
    </row>
    <row r="272" s="2" customFormat="1">
      <c r="A272" s="40"/>
      <c r="B272" s="175"/>
      <c r="C272" s="176" t="s">
        <v>821</v>
      </c>
      <c r="D272" s="176" t="s">
        <v>176</v>
      </c>
      <c r="E272" s="177" t="s">
        <v>877</v>
      </c>
      <c r="F272" s="178" t="s">
        <v>878</v>
      </c>
      <c r="G272" s="179" t="s">
        <v>604</v>
      </c>
      <c r="H272" s="180">
        <v>231.00800000000001</v>
      </c>
      <c r="I272" s="181"/>
      <c r="J272" s="182">
        <f>ROUND(I272*H272,2)</f>
        <v>0</v>
      </c>
      <c r="K272" s="178" t="s">
        <v>3</v>
      </c>
      <c r="L272" s="41"/>
      <c r="M272" s="183" t="s">
        <v>3</v>
      </c>
      <c r="N272" s="184" t="s">
        <v>43</v>
      </c>
      <c r="O272" s="74"/>
      <c r="P272" s="185">
        <f>O272*H272</f>
        <v>0</v>
      </c>
      <c r="Q272" s="185">
        <v>0</v>
      </c>
      <c r="R272" s="185">
        <f>Q272*H272</f>
        <v>0</v>
      </c>
      <c r="S272" s="185">
        <v>0</v>
      </c>
      <c r="T272" s="18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187" t="s">
        <v>111</v>
      </c>
      <c r="AT272" s="187" t="s">
        <v>176</v>
      </c>
      <c r="AU272" s="187" t="s">
        <v>81</v>
      </c>
      <c r="AY272" s="21" t="s">
        <v>174</v>
      </c>
      <c r="BE272" s="188">
        <f>IF(N272="základní",J272,0)</f>
        <v>0</v>
      </c>
      <c r="BF272" s="188">
        <f>IF(N272="snížená",J272,0)</f>
        <v>0</v>
      </c>
      <c r="BG272" s="188">
        <f>IF(N272="zákl. přenesená",J272,0)</f>
        <v>0</v>
      </c>
      <c r="BH272" s="188">
        <f>IF(N272="sníž. přenesená",J272,0)</f>
        <v>0</v>
      </c>
      <c r="BI272" s="188">
        <f>IF(N272="nulová",J272,0)</f>
        <v>0</v>
      </c>
      <c r="BJ272" s="21" t="s">
        <v>79</v>
      </c>
      <c r="BK272" s="188">
        <f>ROUND(I272*H272,2)</f>
        <v>0</v>
      </c>
      <c r="BL272" s="21" t="s">
        <v>111</v>
      </c>
      <c r="BM272" s="187" t="s">
        <v>3688</v>
      </c>
    </row>
    <row r="273" s="13" customFormat="1">
      <c r="A273" s="13"/>
      <c r="B273" s="194"/>
      <c r="C273" s="13"/>
      <c r="D273" s="189" t="s">
        <v>184</v>
      </c>
      <c r="E273" s="195" t="s">
        <v>3</v>
      </c>
      <c r="F273" s="196" t="s">
        <v>3689</v>
      </c>
      <c r="G273" s="13"/>
      <c r="H273" s="197">
        <v>231.00800000000001</v>
      </c>
      <c r="I273" s="198"/>
      <c r="J273" s="13"/>
      <c r="K273" s="13"/>
      <c r="L273" s="194"/>
      <c r="M273" s="199"/>
      <c r="N273" s="200"/>
      <c r="O273" s="200"/>
      <c r="P273" s="200"/>
      <c r="Q273" s="200"/>
      <c r="R273" s="200"/>
      <c r="S273" s="200"/>
      <c r="T273" s="20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95" t="s">
        <v>184</v>
      </c>
      <c r="AU273" s="195" t="s">
        <v>81</v>
      </c>
      <c r="AV273" s="13" t="s">
        <v>81</v>
      </c>
      <c r="AW273" s="13" t="s">
        <v>33</v>
      </c>
      <c r="AX273" s="13" t="s">
        <v>79</v>
      </c>
      <c r="AY273" s="195" t="s">
        <v>174</v>
      </c>
    </row>
    <row r="274" s="2" customFormat="1">
      <c r="A274" s="40"/>
      <c r="B274" s="175"/>
      <c r="C274" s="176" t="s">
        <v>829</v>
      </c>
      <c r="D274" s="176" t="s">
        <v>176</v>
      </c>
      <c r="E274" s="177" t="s">
        <v>881</v>
      </c>
      <c r="F274" s="178" t="s">
        <v>882</v>
      </c>
      <c r="G274" s="179" t="s">
        <v>604</v>
      </c>
      <c r="H274" s="180">
        <v>3234.1120000000001</v>
      </c>
      <c r="I274" s="181"/>
      <c r="J274" s="182">
        <f>ROUND(I274*H274,2)</f>
        <v>0</v>
      </c>
      <c r="K274" s="178" t="s">
        <v>3</v>
      </c>
      <c r="L274" s="41"/>
      <c r="M274" s="183" t="s">
        <v>3</v>
      </c>
      <c r="N274" s="184" t="s">
        <v>43</v>
      </c>
      <c r="O274" s="74"/>
      <c r="P274" s="185">
        <f>O274*H274</f>
        <v>0</v>
      </c>
      <c r="Q274" s="185">
        <v>0</v>
      </c>
      <c r="R274" s="185">
        <f>Q274*H274</f>
        <v>0</v>
      </c>
      <c r="S274" s="185">
        <v>0</v>
      </c>
      <c r="T274" s="18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187" t="s">
        <v>111</v>
      </c>
      <c r="AT274" s="187" t="s">
        <v>176</v>
      </c>
      <c r="AU274" s="187" t="s">
        <v>81</v>
      </c>
      <c r="AY274" s="21" t="s">
        <v>174</v>
      </c>
      <c r="BE274" s="188">
        <f>IF(N274="základní",J274,0)</f>
        <v>0</v>
      </c>
      <c r="BF274" s="188">
        <f>IF(N274="snížená",J274,0)</f>
        <v>0</v>
      </c>
      <c r="BG274" s="188">
        <f>IF(N274="zákl. přenesená",J274,0)</f>
        <v>0</v>
      </c>
      <c r="BH274" s="188">
        <f>IF(N274="sníž. přenesená",J274,0)</f>
        <v>0</v>
      </c>
      <c r="BI274" s="188">
        <f>IF(N274="nulová",J274,0)</f>
        <v>0</v>
      </c>
      <c r="BJ274" s="21" t="s">
        <v>79</v>
      </c>
      <c r="BK274" s="188">
        <f>ROUND(I274*H274,2)</f>
        <v>0</v>
      </c>
      <c r="BL274" s="21" t="s">
        <v>111</v>
      </c>
      <c r="BM274" s="187" t="s">
        <v>3690</v>
      </c>
    </row>
    <row r="275" s="13" customFormat="1">
      <c r="A275" s="13"/>
      <c r="B275" s="194"/>
      <c r="C275" s="13"/>
      <c r="D275" s="189" t="s">
        <v>184</v>
      </c>
      <c r="E275" s="195" t="s">
        <v>3</v>
      </c>
      <c r="F275" s="196" t="s">
        <v>3691</v>
      </c>
      <c r="G275" s="13"/>
      <c r="H275" s="197">
        <v>3234.1120000000001</v>
      </c>
      <c r="I275" s="198"/>
      <c r="J275" s="13"/>
      <c r="K275" s="13"/>
      <c r="L275" s="194"/>
      <c r="M275" s="199"/>
      <c r="N275" s="200"/>
      <c r="O275" s="200"/>
      <c r="P275" s="200"/>
      <c r="Q275" s="200"/>
      <c r="R275" s="200"/>
      <c r="S275" s="200"/>
      <c r="T275" s="20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95" t="s">
        <v>184</v>
      </c>
      <c r="AU275" s="195" t="s">
        <v>81</v>
      </c>
      <c r="AV275" s="13" t="s">
        <v>81</v>
      </c>
      <c r="AW275" s="13" t="s">
        <v>33</v>
      </c>
      <c r="AX275" s="13" t="s">
        <v>72</v>
      </c>
      <c r="AY275" s="195" t="s">
        <v>174</v>
      </c>
    </row>
    <row r="276" s="14" customFormat="1">
      <c r="A276" s="14"/>
      <c r="B276" s="202"/>
      <c r="C276" s="14"/>
      <c r="D276" s="189" t="s">
        <v>184</v>
      </c>
      <c r="E276" s="203" t="s">
        <v>3</v>
      </c>
      <c r="F276" s="204" t="s">
        <v>187</v>
      </c>
      <c r="G276" s="14"/>
      <c r="H276" s="205">
        <v>3234.1120000000001</v>
      </c>
      <c r="I276" s="206"/>
      <c r="J276" s="14"/>
      <c r="K276" s="14"/>
      <c r="L276" s="202"/>
      <c r="M276" s="207"/>
      <c r="N276" s="208"/>
      <c r="O276" s="208"/>
      <c r="P276" s="208"/>
      <c r="Q276" s="208"/>
      <c r="R276" s="208"/>
      <c r="S276" s="208"/>
      <c r="T276" s="20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03" t="s">
        <v>184</v>
      </c>
      <c r="AU276" s="203" t="s">
        <v>81</v>
      </c>
      <c r="AV276" s="14" t="s">
        <v>111</v>
      </c>
      <c r="AW276" s="14" t="s">
        <v>33</v>
      </c>
      <c r="AX276" s="14" t="s">
        <v>79</v>
      </c>
      <c r="AY276" s="203" t="s">
        <v>174</v>
      </c>
    </row>
    <row r="277" s="2" customFormat="1" ht="16.5" customHeight="1">
      <c r="A277" s="40"/>
      <c r="B277" s="175"/>
      <c r="C277" s="176" t="s">
        <v>649</v>
      </c>
      <c r="D277" s="176" t="s">
        <v>176</v>
      </c>
      <c r="E277" s="177" t="s">
        <v>886</v>
      </c>
      <c r="F277" s="178" t="s">
        <v>887</v>
      </c>
      <c r="G277" s="179" t="s">
        <v>604</v>
      </c>
      <c r="H277" s="180">
        <v>431.00799999999998</v>
      </c>
      <c r="I277" s="181"/>
      <c r="J277" s="182">
        <f>ROUND(I277*H277,2)</f>
        <v>0</v>
      </c>
      <c r="K277" s="178" t="s">
        <v>3</v>
      </c>
      <c r="L277" s="41"/>
      <c r="M277" s="183" t="s">
        <v>3</v>
      </c>
      <c r="N277" s="184" t="s">
        <v>43</v>
      </c>
      <c r="O277" s="74"/>
      <c r="P277" s="185">
        <f>O277*H277</f>
        <v>0</v>
      </c>
      <c r="Q277" s="185">
        <v>0</v>
      </c>
      <c r="R277" s="185">
        <f>Q277*H277</f>
        <v>0</v>
      </c>
      <c r="S277" s="185">
        <v>0</v>
      </c>
      <c r="T277" s="18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187" t="s">
        <v>111</v>
      </c>
      <c r="AT277" s="187" t="s">
        <v>176</v>
      </c>
      <c r="AU277" s="187" t="s">
        <v>81</v>
      </c>
      <c r="AY277" s="21" t="s">
        <v>174</v>
      </c>
      <c r="BE277" s="188">
        <f>IF(N277="základní",J277,0)</f>
        <v>0</v>
      </c>
      <c r="BF277" s="188">
        <f>IF(N277="snížená",J277,0)</f>
        <v>0</v>
      </c>
      <c r="BG277" s="188">
        <f>IF(N277="zákl. přenesená",J277,0)</f>
        <v>0</v>
      </c>
      <c r="BH277" s="188">
        <f>IF(N277="sníž. přenesená",J277,0)</f>
        <v>0</v>
      </c>
      <c r="BI277" s="188">
        <f>IF(N277="nulová",J277,0)</f>
        <v>0</v>
      </c>
      <c r="BJ277" s="21" t="s">
        <v>79</v>
      </c>
      <c r="BK277" s="188">
        <f>ROUND(I277*H277,2)</f>
        <v>0</v>
      </c>
      <c r="BL277" s="21" t="s">
        <v>111</v>
      </c>
      <c r="BM277" s="187" t="s">
        <v>3692</v>
      </c>
    </row>
    <row r="278" s="2" customFormat="1">
      <c r="A278" s="40"/>
      <c r="B278" s="175"/>
      <c r="C278" s="176" t="s">
        <v>838</v>
      </c>
      <c r="D278" s="176" t="s">
        <v>176</v>
      </c>
      <c r="E278" s="177" t="s">
        <v>890</v>
      </c>
      <c r="F278" s="178" t="s">
        <v>891</v>
      </c>
      <c r="G278" s="179" t="s">
        <v>604</v>
      </c>
      <c r="H278" s="180">
        <v>125.795</v>
      </c>
      <c r="I278" s="181"/>
      <c r="J278" s="182">
        <f>ROUND(I278*H278,2)</f>
        <v>0</v>
      </c>
      <c r="K278" s="178" t="s">
        <v>180</v>
      </c>
      <c r="L278" s="41"/>
      <c r="M278" s="183" t="s">
        <v>3</v>
      </c>
      <c r="N278" s="184" t="s">
        <v>43</v>
      </c>
      <c r="O278" s="74"/>
      <c r="P278" s="185">
        <f>O278*H278</f>
        <v>0</v>
      </c>
      <c r="Q278" s="185">
        <v>0</v>
      </c>
      <c r="R278" s="185">
        <f>Q278*H278</f>
        <v>0</v>
      </c>
      <c r="S278" s="185">
        <v>0</v>
      </c>
      <c r="T278" s="18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187" t="s">
        <v>111</v>
      </c>
      <c r="AT278" s="187" t="s">
        <v>176</v>
      </c>
      <c r="AU278" s="187" t="s">
        <v>81</v>
      </c>
      <c r="AY278" s="21" t="s">
        <v>174</v>
      </c>
      <c r="BE278" s="188">
        <f>IF(N278="základní",J278,0)</f>
        <v>0</v>
      </c>
      <c r="BF278" s="188">
        <f>IF(N278="snížená",J278,0)</f>
        <v>0</v>
      </c>
      <c r="BG278" s="188">
        <f>IF(N278="zákl. přenesená",J278,0)</f>
        <v>0</v>
      </c>
      <c r="BH278" s="188">
        <f>IF(N278="sníž. přenesená",J278,0)</f>
        <v>0</v>
      </c>
      <c r="BI278" s="188">
        <f>IF(N278="nulová",J278,0)</f>
        <v>0</v>
      </c>
      <c r="BJ278" s="21" t="s">
        <v>79</v>
      </c>
      <c r="BK278" s="188">
        <f>ROUND(I278*H278,2)</f>
        <v>0</v>
      </c>
      <c r="BL278" s="21" t="s">
        <v>111</v>
      </c>
      <c r="BM278" s="187" t="s">
        <v>3693</v>
      </c>
    </row>
    <row r="279" s="13" customFormat="1">
      <c r="A279" s="13"/>
      <c r="B279" s="194"/>
      <c r="C279" s="13"/>
      <c r="D279" s="189" t="s">
        <v>184</v>
      </c>
      <c r="E279" s="195" t="s">
        <v>3</v>
      </c>
      <c r="F279" s="196" t="s">
        <v>3694</v>
      </c>
      <c r="G279" s="13"/>
      <c r="H279" s="197">
        <v>125.795</v>
      </c>
      <c r="I279" s="198"/>
      <c r="J279" s="13"/>
      <c r="K279" s="13"/>
      <c r="L279" s="194"/>
      <c r="M279" s="199"/>
      <c r="N279" s="200"/>
      <c r="O279" s="200"/>
      <c r="P279" s="200"/>
      <c r="Q279" s="200"/>
      <c r="R279" s="200"/>
      <c r="S279" s="200"/>
      <c r="T279" s="20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95" t="s">
        <v>184</v>
      </c>
      <c r="AU279" s="195" t="s">
        <v>81</v>
      </c>
      <c r="AV279" s="13" t="s">
        <v>81</v>
      </c>
      <c r="AW279" s="13" t="s">
        <v>33</v>
      </c>
      <c r="AX279" s="13" t="s">
        <v>79</v>
      </c>
      <c r="AY279" s="195" t="s">
        <v>174</v>
      </c>
    </row>
    <row r="280" s="2" customFormat="1">
      <c r="A280" s="40"/>
      <c r="B280" s="175"/>
      <c r="C280" s="176" t="s">
        <v>842</v>
      </c>
      <c r="D280" s="176" t="s">
        <v>176</v>
      </c>
      <c r="E280" s="177" t="s">
        <v>895</v>
      </c>
      <c r="F280" s="178" t="s">
        <v>603</v>
      </c>
      <c r="G280" s="179" t="s">
        <v>604</v>
      </c>
      <c r="H280" s="180">
        <v>105.21299999999999</v>
      </c>
      <c r="I280" s="181"/>
      <c r="J280" s="182">
        <f>ROUND(I280*H280,2)</f>
        <v>0</v>
      </c>
      <c r="K280" s="178" t="s">
        <v>180</v>
      </c>
      <c r="L280" s="41"/>
      <c r="M280" s="183" t="s">
        <v>3</v>
      </c>
      <c r="N280" s="184" t="s">
        <v>43</v>
      </c>
      <c r="O280" s="74"/>
      <c r="P280" s="185">
        <f>O280*H280</f>
        <v>0</v>
      </c>
      <c r="Q280" s="185">
        <v>0</v>
      </c>
      <c r="R280" s="185">
        <f>Q280*H280</f>
        <v>0</v>
      </c>
      <c r="S280" s="185">
        <v>0</v>
      </c>
      <c r="T280" s="18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187" t="s">
        <v>111</v>
      </c>
      <c r="AT280" s="187" t="s">
        <v>176</v>
      </c>
      <c r="AU280" s="187" t="s">
        <v>81</v>
      </c>
      <c r="AY280" s="21" t="s">
        <v>174</v>
      </c>
      <c r="BE280" s="188">
        <f>IF(N280="základní",J280,0)</f>
        <v>0</v>
      </c>
      <c r="BF280" s="188">
        <f>IF(N280="snížená",J280,0)</f>
        <v>0</v>
      </c>
      <c r="BG280" s="188">
        <f>IF(N280="zákl. přenesená",J280,0)</f>
        <v>0</v>
      </c>
      <c r="BH280" s="188">
        <f>IF(N280="sníž. přenesená",J280,0)</f>
        <v>0</v>
      </c>
      <c r="BI280" s="188">
        <f>IF(N280="nulová",J280,0)</f>
        <v>0</v>
      </c>
      <c r="BJ280" s="21" t="s">
        <v>79</v>
      </c>
      <c r="BK280" s="188">
        <f>ROUND(I280*H280,2)</f>
        <v>0</v>
      </c>
      <c r="BL280" s="21" t="s">
        <v>111</v>
      </c>
      <c r="BM280" s="187" t="s">
        <v>3695</v>
      </c>
    </row>
    <row r="281" s="13" customFormat="1">
      <c r="A281" s="13"/>
      <c r="B281" s="194"/>
      <c r="C281" s="13"/>
      <c r="D281" s="189" t="s">
        <v>184</v>
      </c>
      <c r="E281" s="195" t="s">
        <v>3</v>
      </c>
      <c r="F281" s="196" t="s">
        <v>3696</v>
      </c>
      <c r="G281" s="13"/>
      <c r="H281" s="197">
        <v>105.21299999999999</v>
      </c>
      <c r="I281" s="198"/>
      <c r="J281" s="13"/>
      <c r="K281" s="13"/>
      <c r="L281" s="194"/>
      <c r="M281" s="199"/>
      <c r="N281" s="200"/>
      <c r="O281" s="200"/>
      <c r="P281" s="200"/>
      <c r="Q281" s="200"/>
      <c r="R281" s="200"/>
      <c r="S281" s="200"/>
      <c r="T281" s="20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95" t="s">
        <v>184</v>
      </c>
      <c r="AU281" s="195" t="s">
        <v>81</v>
      </c>
      <c r="AV281" s="13" t="s">
        <v>81</v>
      </c>
      <c r="AW281" s="13" t="s">
        <v>33</v>
      </c>
      <c r="AX281" s="13" t="s">
        <v>79</v>
      </c>
      <c r="AY281" s="195" t="s">
        <v>174</v>
      </c>
    </row>
    <row r="282" s="12" customFormat="1" ht="22.8" customHeight="1">
      <c r="A282" s="12"/>
      <c r="B282" s="162"/>
      <c r="C282" s="12"/>
      <c r="D282" s="163" t="s">
        <v>71</v>
      </c>
      <c r="E282" s="173" t="s">
        <v>898</v>
      </c>
      <c r="F282" s="173" t="s">
        <v>899</v>
      </c>
      <c r="G282" s="12"/>
      <c r="H282" s="12"/>
      <c r="I282" s="165"/>
      <c r="J282" s="174">
        <f>BK282</f>
        <v>0</v>
      </c>
      <c r="K282" s="12"/>
      <c r="L282" s="162"/>
      <c r="M282" s="167"/>
      <c r="N282" s="168"/>
      <c r="O282" s="168"/>
      <c r="P282" s="169">
        <f>SUM(P283:P288)</f>
        <v>0</v>
      </c>
      <c r="Q282" s="168"/>
      <c r="R282" s="169">
        <f>SUM(R283:R288)</f>
        <v>0</v>
      </c>
      <c r="S282" s="168"/>
      <c r="T282" s="170">
        <f>SUM(T283:T288)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163" t="s">
        <v>79</v>
      </c>
      <c r="AT282" s="171" t="s">
        <v>71</v>
      </c>
      <c r="AU282" s="171" t="s">
        <v>79</v>
      </c>
      <c r="AY282" s="163" t="s">
        <v>174</v>
      </c>
      <c r="BK282" s="172">
        <f>SUM(BK283:BK288)</f>
        <v>0</v>
      </c>
    </row>
    <row r="283" s="2" customFormat="1">
      <c r="A283" s="40"/>
      <c r="B283" s="175"/>
      <c r="C283" s="176" t="s">
        <v>775</v>
      </c>
      <c r="D283" s="176" t="s">
        <v>176</v>
      </c>
      <c r="E283" s="177" t="s">
        <v>901</v>
      </c>
      <c r="F283" s="178" t="s">
        <v>902</v>
      </c>
      <c r="G283" s="179" t="s">
        <v>604</v>
      </c>
      <c r="H283" s="180">
        <v>1069.5609999999999</v>
      </c>
      <c r="I283" s="181"/>
      <c r="J283" s="182">
        <f>ROUND(I283*H283,2)</f>
        <v>0</v>
      </c>
      <c r="K283" s="178" t="s">
        <v>180</v>
      </c>
      <c r="L283" s="41"/>
      <c r="M283" s="183" t="s">
        <v>3</v>
      </c>
      <c r="N283" s="184" t="s">
        <v>43</v>
      </c>
      <c r="O283" s="74"/>
      <c r="P283" s="185">
        <f>O283*H283</f>
        <v>0</v>
      </c>
      <c r="Q283" s="185">
        <v>0</v>
      </c>
      <c r="R283" s="185">
        <f>Q283*H283</f>
        <v>0</v>
      </c>
      <c r="S283" s="185">
        <v>0</v>
      </c>
      <c r="T283" s="18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187" t="s">
        <v>111</v>
      </c>
      <c r="AT283" s="187" t="s">
        <v>176</v>
      </c>
      <c r="AU283" s="187" t="s">
        <v>81</v>
      </c>
      <c r="AY283" s="21" t="s">
        <v>174</v>
      </c>
      <c r="BE283" s="188">
        <f>IF(N283="základní",J283,0)</f>
        <v>0</v>
      </c>
      <c r="BF283" s="188">
        <f>IF(N283="snížená",J283,0)</f>
        <v>0</v>
      </c>
      <c r="BG283" s="188">
        <f>IF(N283="zákl. přenesená",J283,0)</f>
        <v>0</v>
      </c>
      <c r="BH283" s="188">
        <f>IF(N283="sníž. přenesená",J283,0)</f>
        <v>0</v>
      </c>
      <c r="BI283" s="188">
        <f>IF(N283="nulová",J283,0)</f>
        <v>0</v>
      </c>
      <c r="BJ283" s="21" t="s">
        <v>79</v>
      </c>
      <c r="BK283" s="188">
        <f>ROUND(I283*H283,2)</f>
        <v>0</v>
      </c>
      <c r="BL283" s="21" t="s">
        <v>111</v>
      </c>
      <c r="BM283" s="187" t="s">
        <v>3697</v>
      </c>
    </row>
    <row r="284" s="13" customFormat="1">
      <c r="A284" s="13"/>
      <c r="B284" s="194"/>
      <c r="C284" s="13"/>
      <c r="D284" s="189" t="s">
        <v>184</v>
      </c>
      <c r="E284" s="195" t="s">
        <v>3</v>
      </c>
      <c r="F284" s="196" t="s">
        <v>3698</v>
      </c>
      <c r="G284" s="13"/>
      <c r="H284" s="197">
        <v>750.53899999999999</v>
      </c>
      <c r="I284" s="198"/>
      <c r="J284" s="13"/>
      <c r="K284" s="13"/>
      <c r="L284" s="194"/>
      <c r="M284" s="199"/>
      <c r="N284" s="200"/>
      <c r="O284" s="200"/>
      <c r="P284" s="200"/>
      <c r="Q284" s="200"/>
      <c r="R284" s="200"/>
      <c r="S284" s="200"/>
      <c r="T284" s="20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95" t="s">
        <v>184</v>
      </c>
      <c r="AU284" s="195" t="s">
        <v>81</v>
      </c>
      <c r="AV284" s="13" t="s">
        <v>81</v>
      </c>
      <c r="AW284" s="13" t="s">
        <v>33</v>
      </c>
      <c r="AX284" s="13" t="s">
        <v>72</v>
      </c>
      <c r="AY284" s="195" t="s">
        <v>174</v>
      </c>
    </row>
    <row r="285" s="13" customFormat="1">
      <c r="A285" s="13"/>
      <c r="B285" s="194"/>
      <c r="C285" s="13"/>
      <c r="D285" s="189" t="s">
        <v>184</v>
      </c>
      <c r="E285" s="195" t="s">
        <v>3</v>
      </c>
      <c r="F285" s="196" t="s">
        <v>3699</v>
      </c>
      <c r="G285" s="13"/>
      <c r="H285" s="197">
        <v>319.02199999999999</v>
      </c>
      <c r="I285" s="198"/>
      <c r="J285" s="13"/>
      <c r="K285" s="13"/>
      <c r="L285" s="194"/>
      <c r="M285" s="199"/>
      <c r="N285" s="200"/>
      <c r="O285" s="200"/>
      <c r="P285" s="200"/>
      <c r="Q285" s="200"/>
      <c r="R285" s="200"/>
      <c r="S285" s="200"/>
      <c r="T285" s="20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95" t="s">
        <v>184</v>
      </c>
      <c r="AU285" s="195" t="s">
        <v>81</v>
      </c>
      <c r="AV285" s="13" t="s">
        <v>81</v>
      </c>
      <c r="AW285" s="13" t="s">
        <v>33</v>
      </c>
      <c r="AX285" s="13" t="s">
        <v>72</v>
      </c>
      <c r="AY285" s="195" t="s">
        <v>174</v>
      </c>
    </row>
    <row r="286" s="14" customFormat="1">
      <c r="A286" s="14"/>
      <c r="B286" s="202"/>
      <c r="C286" s="14"/>
      <c r="D286" s="189" t="s">
        <v>184</v>
      </c>
      <c r="E286" s="203" t="s">
        <v>3</v>
      </c>
      <c r="F286" s="204" t="s">
        <v>187</v>
      </c>
      <c r="G286" s="14"/>
      <c r="H286" s="205">
        <v>1069.5609999999999</v>
      </c>
      <c r="I286" s="206"/>
      <c r="J286" s="14"/>
      <c r="K286" s="14"/>
      <c r="L286" s="202"/>
      <c r="M286" s="207"/>
      <c r="N286" s="208"/>
      <c r="O286" s="208"/>
      <c r="P286" s="208"/>
      <c r="Q286" s="208"/>
      <c r="R286" s="208"/>
      <c r="S286" s="208"/>
      <c r="T286" s="20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03" t="s">
        <v>184</v>
      </c>
      <c r="AU286" s="203" t="s">
        <v>81</v>
      </c>
      <c r="AV286" s="14" t="s">
        <v>111</v>
      </c>
      <c r="AW286" s="14" t="s">
        <v>33</v>
      </c>
      <c r="AX286" s="14" t="s">
        <v>79</v>
      </c>
      <c r="AY286" s="203" t="s">
        <v>174</v>
      </c>
    </row>
    <row r="287" s="2" customFormat="1">
      <c r="A287" s="40"/>
      <c r="B287" s="175"/>
      <c r="C287" s="176" t="s">
        <v>850</v>
      </c>
      <c r="D287" s="176" t="s">
        <v>176</v>
      </c>
      <c r="E287" s="177" t="s">
        <v>906</v>
      </c>
      <c r="F287" s="178" t="s">
        <v>907</v>
      </c>
      <c r="G287" s="179" t="s">
        <v>604</v>
      </c>
      <c r="H287" s="180">
        <v>61.796999999999997</v>
      </c>
      <c r="I287" s="181"/>
      <c r="J287" s="182">
        <f>ROUND(I287*H287,2)</f>
        <v>0</v>
      </c>
      <c r="K287" s="178" t="s">
        <v>3</v>
      </c>
      <c r="L287" s="41"/>
      <c r="M287" s="183" t="s">
        <v>3</v>
      </c>
      <c r="N287" s="184" t="s">
        <v>43</v>
      </c>
      <c r="O287" s="74"/>
      <c r="P287" s="185">
        <f>O287*H287</f>
        <v>0</v>
      </c>
      <c r="Q287" s="185">
        <v>0</v>
      </c>
      <c r="R287" s="185">
        <f>Q287*H287</f>
        <v>0</v>
      </c>
      <c r="S287" s="185">
        <v>0</v>
      </c>
      <c r="T287" s="18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187" t="s">
        <v>111</v>
      </c>
      <c r="AT287" s="187" t="s">
        <v>176</v>
      </c>
      <c r="AU287" s="187" t="s">
        <v>81</v>
      </c>
      <c r="AY287" s="21" t="s">
        <v>174</v>
      </c>
      <c r="BE287" s="188">
        <f>IF(N287="základní",J287,0)</f>
        <v>0</v>
      </c>
      <c r="BF287" s="188">
        <f>IF(N287="snížená",J287,0)</f>
        <v>0</v>
      </c>
      <c r="BG287" s="188">
        <f>IF(N287="zákl. přenesená",J287,0)</f>
        <v>0</v>
      </c>
      <c r="BH287" s="188">
        <f>IF(N287="sníž. přenesená",J287,0)</f>
        <v>0</v>
      </c>
      <c r="BI287" s="188">
        <f>IF(N287="nulová",J287,0)</f>
        <v>0</v>
      </c>
      <c r="BJ287" s="21" t="s">
        <v>79</v>
      </c>
      <c r="BK287" s="188">
        <f>ROUND(I287*H287,2)</f>
        <v>0</v>
      </c>
      <c r="BL287" s="21" t="s">
        <v>111</v>
      </c>
      <c r="BM287" s="187" t="s">
        <v>3700</v>
      </c>
    </row>
    <row r="288" s="13" customFormat="1">
      <c r="A288" s="13"/>
      <c r="B288" s="194"/>
      <c r="C288" s="13"/>
      <c r="D288" s="189" t="s">
        <v>184</v>
      </c>
      <c r="E288" s="195" t="s">
        <v>3</v>
      </c>
      <c r="F288" s="196" t="s">
        <v>3701</v>
      </c>
      <c r="G288" s="13"/>
      <c r="H288" s="197">
        <v>61.796999999999997</v>
      </c>
      <c r="I288" s="198"/>
      <c r="J288" s="13"/>
      <c r="K288" s="13"/>
      <c r="L288" s="194"/>
      <c r="M288" s="199"/>
      <c r="N288" s="200"/>
      <c r="O288" s="200"/>
      <c r="P288" s="200"/>
      <c r="Q288" s="200"/>
      <c r="R288" s="200"/>
      <c r="S288" s="200"/>
      <c r="T288" s="20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95" t="s">
        <v>184</v>
      </c>
      <c r="AU288" s="195" t="s">
        <v>81</v>
      </c>
      <c r="AV288" s="13" t="s">
        <v>81</v>
      </c>
      <c r="AW288" s="13" t="s">
        <v>33</v>
      </c>
      <c r="AX288" s="13" t="s">
        <v>79</v>
      </c>
      <c r="AY288" s="195" t="s">
        <v>174</v>
      </c>
    </row>
    <row r="289" s="12" customFormat="1" ht="25.92" customHeight="1">
      <c r="A289" s="12"/>
      <c r="B289" s="162"/>
      <c r="C289" s="12"/>
      <c r="D289" s="163" t="s">
        <v>71</v>
      </c>
      <c r="E289" s="164" t="s">
        <v>1453</v>
      </c>
      <c r="F289" s="164" t="s">
        <v>1454</v>
      </c>
      <c r="G289" s="12"/>
      <c r="H289" s="12"/>
      <c r="I289" s="165"/>
      <c r="J289" s="166">
        <f>BK289</f>
        <v>0</v>
      </c>
      <c r="K289" s="12"/>
      <c r="L289" s="162"/>
      <c r="M289" s="167"/>
      <c r="N289" s="168"/>
      <c r="O289" s="168"/>
      <c r="P289" s="169">
        <f>SUM(P290:P293)</f>
        <v>0</v>
      </c>
      <c r="Q289" s="168"/>
      <c r="R289" s="169">
        <f>SUM(R290:R293)</f>
        <v>0</v>
      </c>
      <c r="S289" s="168"/>
      <c r="T289" s="170">
        <f>SUM(T290:T293)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163" t="s">
        <v>111</v>
      </c>
      <c r="AT289" s="171" t="s">
        <v>71</v>
      </c>
      <c r="AU289" s="171" t="s">
        <v>72</v>
      </c>
      <c r="AY289" s="163" t="s">
        <v>174</v>
      </c>
      <c r="BK289" s="172">
        <f>SUM(BK290:BK293)</f>
        <v>0</v>
      </c>
    </row>
    <row r="290" s="2" customFormat="1" ht="16.5" customHeight="1">
      <c r="A290" s="40"/>
      <c r="B290" s="175"/>
      <c r="C290" s="176" t="s">
        <v>855</v>
      </c>
      <c r="D290" s="176" t="s">
        <v>176</v>
      </c>
      <c r="E290" s="177" t="s">
        <v>3702</v>
      </c>
      <c r="F290" s="178" t="s">
        <v>3703</v>
      </c>
      <c r="G290" s="179" t="s">
        <v>215</v>
      </c>
      <c r="H290" s="180">
        <v>34</v>
      </c>
      <c r="I290" s="181"/>
      <c r="J290" s="182">
        <f>ROUND(I290*H290,2)</f>
        <v>0</v>
      </c>
      <c r="K290" s="178" t="s">
        <v>180</v>
      </c>
      <c r="L290" s="41"/>
      <c r="M290" s="183" t="s">
        <v>3</v>
      </c>
      <c r="N290" s="184" t="s">
        <v>43</v>
      </c>
      <c r="O290" s="74"/>
      <c r="P290" s="185">
        <f>O290*H290</f>
        <v>0</v>
      </c>
      <c r="Q290" s="185">
        <v>0</v>
      </c>
      <c r="R290" s="185">
        <f>Q290*H290</f>
        <v>0</v>
      </c>
      <c r="S290" s="185">
        <v>0</v>
      </c>
      <c r="T290" s="18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187" t="s">
        <v>1457</v>
      </c>
      <c r="AT290" s="187" t="s">
        <v>176</v>
      </c>
      <c r="AU290" s="187" t="s">
        <v>79</v>
      </c>
      <c r="AY290" s="21" t="s">
        <v>174</v>
      </c>
      <c r="BE290" s="188">
        <f>IF(N290="základní",J290,0)</f>
        <v>0</v>
      </c>
      <c r="BF290" s="188">
        <f>IF(N290="snížená",J290,0)</f>
        <v>0</v>
      </c>
      <c r="BG290" s="188">
        <f>IF(N290="zákl. přenesená",J290,0)</f>
        <v>0</v>
      </c>
      <c r="BH290" s="188">
        <f>IF(N290="sníž. přenesená",J290,0)</f>
        <v>0</v>
      </c>
      <c r="BI290" s="188">
        <f>IF(N290="nulová",J290,0)</f>
        <v>0</v>
      </c>
      <c r="BJ290" s="21" t="s">
        <v>79</v>
      </c>
      <c r="BK290" s="188">
        <f>ROUND(I290*H290,2)</f>
        <v>0</v>
      </c>
      <c r="BL290" s="21" t="s">
        <v>1457</v>
      </c>
      <c r="BM290" s="187" t="s">
        <v>3704</v>
      </c>
    </row>
    <row r="291" s="15" customFormat="1">
      <c r="A291" s="15"/>
      <c r="B291" s="210"/>
      <c r="C291" s="15"/>
      <c r="D291" s="189" t="s">
        <v>184</v>
      </c>
      <c r="E291" s="211" t="s">
        <v>3</v>
      </c>
      <c r="F291" s="212" t="s">
        <v>3705</v>
      </c>
      <c r="G291" s="15"/>
      <c r="H291" s="211" t="s">
        <v>3</v>
      </c>
      <c r="I291" s="213"/>
      <c r="J291" s="15"/>
      <c r="K291" s="15"/>
      <c r="L291" s="210"/>
      <c r="M291" s="214"/>
      <c r="N291" s="215"/>
      <c r="O291" s="215"/>
      <c r="P291" s="215"/>
      <c r="Q291" s="215"/>
      <c r="R291" s="215"/>
      <c r="S291" s="215"/>
      <c r="T291" s="216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11" t="s">
        <v>184</v>
      </c>
      <c r="AU291" s="211" t="s">
        <v>79</v>
      </c>
      <c r="AV291" s="15" t="s">
        <v>79</v>
      </c>
      <c r="AW291" s="15" t="s">
        <v>33</v>
      </c>
      <c r="AX291" s="15" t="s">
        <v>72</v>
      </c>
      <c r="AY291" s="211" t="s">
        <v>174</v>
      </c>
    </row>
    <row r="292" s="13" customFormat="1">
      <c r="A292" s="13"/>
      <c r="B292" s="194"/>
      <c r="C292" s="13"/>
      <c r="D292" s="189" t="s">
        <v>184</v>
      </c>
      <c r="E292" s="195" t="s">
        <v>3</v>
      </c>
      <c r="F292" s="196" t="s">
        <v>3706</v>
      </c>
      <c r="G292" s="13"/>
      <c r="H292" s="197">
        <v>34</v>
      </c>
      <c r="I292" s="198"/>
      <c r="J292" s="13"/>
      <c r="K292" s="13"/>
      <c r="L292" s="194"/>
      <c r="M292" s="199"/>
      <c r="N292" s="200"/>
      <c r="O292" s="200"/>
      <c r="P292" s="200"/>
      <c r="Q292" s="200"/>
      <c r="R292" s="200"/>
      <c r="S292" s="200"/>
      <c r="T292" s="20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95" t="s">
        <v>184</v>
      </c>
      <c r="AU292" s="195" t="s">
        <v>79</v>
      </c>
      <c r="AV292" s="13" t="s">
        <v>81</v>
      </c>
      <c r="AW292" s="13" t="s">
        <v>33</v>
      </c>
      <c r="AX292" s="13" t="s">
        <v>72</v>
      </c>
      <c r="AY292" s="195" t="s">
        <v>174</v>
      </c>
    </row>
    <row r="293" s="14" customFormat="1">
      <c r="A293" s="14"/>
      <c r="B293" s="202"/>
      <c r="C293" s="14"/>
      <c r="D293" s="189" t="s">
        <v>184</v>
      </c>
      <c r="E293" s="203" t="s">
        <v>3</v>
      </c>
      <c r="F293" s="204" t="s">
        <v>187</v>
      </c>
      <c r="G293" s="14"/>
      <c r="H293" s="205">
        <v>34</v>
      </c>
      <c r="I293" s="206"/>
      <c r="J293" s="14"/>
      <c r="K293" s="14"/>
      <c r="L293" s="202"/>
      <c r="M293" s="207"/>
      <c r="N293" s="208"/>
      <c r="O293" s="208"/>
      <c r="P293" s="208"/>
      <c r="Q293" s="208"/>
      <c r="R293" s="208"/>
      <c r="S293" s="208"/>
      <c r="T293" s="20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03" t="s">
        <v>184</v>
      </c>
      <c r="AU293" s="203" t="s">
        <v>79</v>
      </c>
      <c r="AV293" s="14" t="s">
        <v>111</v>
      </c>
      <c r="AW293" s="14" t="s">
        <v>33</v>
      </c>
      <c r="AX293" s="14" t="s">
        <v>79</v>
      </c>
      <c r="AY293" s="203" t="s">
        <v>174</v>
      </c>
    </row>
    <row r="294" s="12" customFormat="1" ht="25.92" customHeight="1">
      <c r="A294" s="12"/>
      <c r="B294" s="162"/>
      <c r="C294" s="12"/>
      <c r="D294" s="163" t="s">
        <v>71</v>
      </c>
      <c r="E294" s="164" t="s">
        <v>913</v>
      </c>
      <c r="F294" s="164" t="s">
        <v>914</v>
      </c>
      <c r="G294" s="12"/>
      <c r="H294" s="12"/>
      <c r="I294" s="165"/>
      <c r="J294" s="166">
        <f>BK294</f>
        <v>0</v>
      </c>
      <c r="K294" s="12"/>
      <c r="L294" s="162"/>
      <c r="M294" s="167"/>
      <c r="N294" s="168"/>
      <c r="O294" s="168"/>
      <c r="P294" s="169">
        <f>P295+P300+P303</f>
        <v>0</v>
      </c>
      <c r="Q294" s="168"/>
      <c r="R294" s="169">
        <f>R295+R300+R303</f>
        <v>0</v>
      </c>
      <c r="S294" s="168"/>
      <c r="T294" s="170">
        <f>T295+T300+T303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163" t="s">
        <v>203</v>
      </c>
      <c r="AT294" s="171" t="s">
        <v>71</v>
      </c>
      <c r="AU294" s="171" t="s">
        <v>72</v>
      </c>
      <c r="AY294" s="163" t="s">
        <v>174</v>
      </c>
      <c r="BK294" s="172">
        <f>BK295+BK300+BK303</f>
        <v>0</v>
      </c>
    </row>
    <row r="295" s="12" customFormat="1" ht="22.8" customHeight="1">
      <c r="A295" s="12"/>
      <c r="B295" s="162"/>
      <c r="C295" s="12"/>
      <c r="D295" s="163" t="s">
        <v>71</v>
      </c>
      <c r="E295" s="173" t="s">
        <v>915</v>
      </c>
      <c r="F295" s="173" t="s">
        <v>916</v>
      </c>
      <c r="G295" s="12"/>
      <c r="H295" s="12"/>
      <c r="I295" s="165"/>
      <c r="J295" s="174">
        <f>BK295</f>
        <v>0</v>
      </c>
      <c r="K295" s="12"/>
      <c r="L295" s="162"/>
      <c r="M295" s="167"/>
      <c r="N295" s="168"/>
      <c r="O295" s="168"/>
      <c r="P295" s="169">
        <f>SUM(P296:P299)</f>
        <v>0</v>
      </c>
      <c r="Q295" s="168"/>
      <c r="R295" s="169">
        <f>SUM(R296:R299)</f>
        <v>0</v>
      </c>
      <c r="S295" s="168"/>
      <c r="T295" s="170">
        <f>SUM(T296:T299)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163" t="s">
        <v>203</v>
      </c>
      <c r="AT295" s="171" t="s">
        <v>71</v>
      </c>
      <c r="AU295" s="171" t="s">
        <v>79</v>
      </c>
      <c r="AY295" s="163" t="s">
        <v>174</v>
      </c>
      <c r="BK295" s="172">
        <f>SUM(BK296:BK299)</f>
        <v>0</v>
      </c>
    </row>
    <row r="296" s="2" customFormat="1" ht="16.5" customHeight="1">
      <c r="A296" s="40"/>
      <c r="B296" s="175"/>
      <c r="C296" s="176" t="s">
        <v>860</v>
      </c>
      <c r="D296" s="176" t="s">
        <v>176</v>
      </c>
      <c r="E296" s="177" t="s">
        <v>3707</v>
      </c>
      <c r="F296" s="178" t="s">
        <v>3708</v>
      </c>
      <c r="G296" s="179" t="s">
        <v>3709</v>
      </c>
      <c r="H296" s="180">
        <v>125</v>
      </c>
      <c r="I296" s="181"/>
      <c r="J296" s="182">
        <f>ROUND(I296*H296,2)</f>
        <v>0</v>
      </c>
      <c r="K296" s="178" t="s">
        <v>180</v>
      </c>
      <c r="L296" s="41"/>
      <c r="M296" s="183" t="s">
        <v>3</v>
      </c>
      <c r="N296" s="184" t="s">
        <v>43</v>
      </c>
      <c r="O296" s="74"/>
      <c r="P296" s="185">
        <f>O296*H296</f>
        <v>0</v>
      </c>
      <c r="Q296" s="185">
        <v>0</v>
      </c>
      <c r="R296" s="185">
        <f>Q296*H296</f>
        <v>0</v>
      </c>
      <c r="S296" s="185">
        <v>0</v>
      </c>
      <c r="T296" s="18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187" t="s">
        <v>1467</v>
      </c>
      <c r="AT296" s="187" t="s">
        <v>176</v>
      </c>
      <c r="AU296" s="187" t="s">
        <v>81</v>
      </c>
      <c r="AY296" s="21" t="s">
        <v>174</v>
      </c>
      <c r="BE296" s="188">
        <f>IF(N296="základní",J296,0)</f>
        <v>0</v>
      </c>
      <c r="BF296" s="188">
        <f>IF(N296="snížená",J296,0)</f>
        <v>0</v>
      </c>
      <c r="BG296" s="188">
        <f>IF(N296="zákl. přenesená",J296,0)</f>
        <v>0</v>
      </c>
      <c r="BH296" s="188">
        <f>IF(N296="sníž. přenesená",J296,0)</f>
        <v>0</v>
      </c>
      <c r="BI296" s="188">
        <f>IF(N296="nulová",J296,0)</f>
        <v>0</v>
      </c>
      <c r="BJ296" s="21" t="s">
        <v>79</v>
      </c>
      <c r="BK296" s="188">
        <f>ROUND(I296*H296,2)</f>
        <v>0</v>
      </c>
      <c r="BL296" s="21" t="s">
        <v>1467</v>
      </c>
      <c r="BM296" s="187" t="s">
        <v>3710</v>
      </c>
    </row>
    <row r="297" s="13" customFormat="1">
      <c r="A297" s="13"/>
      <c r="B297" s="194"/>
      <c r="C297" s="13"/>
      <c r="D297" s="189" t="s">
        <v>184</v>
      </c>
      <c r="E297" s="195" t="s">
        <v>3</v>
      </c>
      <c r="F297" s="196" t="s">
        <v>3711</v>
      </c>
      <c r="G297" s="13"/>
      <c r="H297" s="197">
        <v>125</v>
      </c>
      <c r="I297" s="198"/>
      <c r="J297" s="13"/>
      <c r="K297" s="13"/>
      <c r="L297" s="194"/>
      <c r="M297" s="199"/>
      <c r="N297" s="200"/>
      <c r="O297" s="200"/>
      <c r="P297" s="200"/>
      <c r="Q297" s="200"/>
      <c r="R297" s="200"/>
      <c r="S297" s="200"/>
      <c r="T297" s="20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95" t="s">
        <v>184</v>
      </c>
      <c r="AU297" s="195" t="s">
        <v>81</v>
      </c>
      <c r="AV297" s="13" t="s">
        <v>81</v>
      </c>
      <c r="AW297" s="13" t="s">
        <v>33</v>
      </c>
      <c r="AX297" s="13" t="s">
        <v>79</v>
      </c>
      <c r="AY297" s="195" t="s">
        <v>174</v>
      </c>
    </row>
    <row r="298" s="2" customFormat="1" ht="16.5" customHeight="1">
      <c r="A298" s="40"/>
      <c r="B298" s="175"/>
      <c r="C298" s="176" t="s">
        <v>865</v>
      </c>
      <c r="D298" s="176" t="s">
        <v>176</v>
      </c>
      <c r="E298" s="177" t="s">
        <v>3712</v>
      </c>
      <c r="F298" s="178" t="s">
        <v>3713</v>
      </c>
      <c r="G298" s="179" t="s">
        <v>1476</v>
      </c>
      <c r="H298" s="180">
        <v>1</v>
      </c>
      <c r="I298" s="181"/>
      <c r="J298" s="182">
        <f>ROUND(I298*H298,2)</f>
        <v>0</v>
      </c>
      <c r="K298" s="178" t="s">
        <v>180</v>
      </c>
      <c r="L298" s="41"/>
      <c r="M298" s="183" t="s">
        <v>3</v>
      </c>
      <c r="N298" s="184" t="s">
        <v>43</v>
      </c>
      <c r="O298" s="74"/>
      <c r="P298" s="185">
        <f>O298*H298</f>
        <v>0</v>
      </c>
      <c r="Q298" s="185">
        <v>0</v>
      </c>
      <c r="R298" s="185">
        <f>Q298*H298</f>
        <v>0</v>
      </c>
      <c r="S298" s="185">
        <v>0</v>
      </c>
      <c r="T298" s="18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187" t="s">
        <v>1467</v>
      </c>
      <c r="AT298" s="187" t="s">
        <v>176</v>
      </c>
      <c r="AU298" s="187" t="s">
        <v>81</v>
      </c>
      <c r="AY298" s="21" t="s">
        <v>174</v>
      </c>
      <c r="BE298" s="188">
        <f>IF(N298="základní",J298,0)</f>
        <v>0</v>
      </c>
      <c r="BF298" s="188">
        <f>IF(N298="snížená",J298,0)</f>
        <v>0</v>
      </c>
      <c r="BG298" s="188">
        <f>IF(N298="zákl. přenesená",J298,0)</f>
        <v>0</v>
      </c>
      <c r="BH298" s="188">
        <f>IF(N298="sníž. přenesená",J298,0)</f>
        <v>0</v>
      </c>
      <c r="BI298" s="188">
        <f>IF(N298="nulová",J298,0)</f>
        <v>0</v>
      </c>
      <c r="BJ298" s="21" t="s">
        <v>79</v>
      </c>
      <c r="BK298" s="188">
        <f>ROUND(I298*H298,2)</f>
        <v>0</v>
      </c>
      <c r="BL298" s="21" t="s">
        <v>1467</v>
      </c>
      <c r="BM298" s="187" t="s">
        <v>3714</v>
      </c>
    </row>
    <row r="299" s="13" customFormat="1">
      <c r="A299" s="13"/>
      <c r="B299" s="194"/>
      <c r="C299" s="13"/>
      <c r="D299" s="189" t="s">
        <v>184</v>
      </c>
      <c r="E299" s="195" t="s">
        <v>3</v>
      </c>
      <c r="F299" s="196" t="s">
        <v>3715</v>
      </c>
      <c r="G299" s="13"/>
      <c r="H299" s="197">
        <v>1</v>
      </c>
      <c r="I299" s="198"/>
      <c r="J299" s="13"/>
      <c r="K299" s="13"/>
      <c r="L299" s="194"/>
      <c r="M299" s="199"/>
      <c r="N299" s="200"/>
      <c r="O299" s="200"/>
      <c r="P299" s="200"/>
      <c r="Q299" s="200"/>
      <c r="R299" s="200"/>
      <c r="S299" s="200"/>
      <c r="T299" s="20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5" t="s">
        <v>184</v>
      </c>
      <c r="AU299" s="195" t="s">
        <v>81</v>
      </c>
      <c r="AV299" s="13" t="s">
        <v>81</v>
      </c>
      <c r="AW299" s="13" t="s">
        <v>33</v>
      </c>
      <c r="AX299" s="13" t="s">
        <v>79</v>
      </c>
      <c r="AY299" s="195" t="s">
        <v>174</v>
      </c>
    </row>
    <row r="300" s="12" customFormat="1" ht="22.8" customHeight="1">
      <c r="A300" s="12"/>
      <c r="B300" s="162"/>
      <c r="C300" s="12"/>
      <c r="D300" s="163" t="s">
        <v>71</v>
      </c>
      <c r="E300" s="173" t="s">
        <v>932</v>
      </c>
      <c r="F300" s="173" t="s">
        <v>933</v>
      </c>
      <c r="G300" s="12"/>
      <c r="H300" s="12"/>
      <c r="I300" s="165"/>
      <c r="J300" s="174">
        <f>BK300</f>
        <v>0</v>
      </c>
      <c r="K300" s="12"/>
      <c r="L300" s="162"/>
      <c r="M300" s="167"/>
      <c r="N300" s="168"/>
      <c r="O300" s="168"/>
      <c r="P300" s="169">
        <f>SUM(P301:P302)</f>
        <v>0</v>
      </c>
      <c r="Q300" s="168"/>
      <c r="R300" s="169">
        <f>SUM(R301:R302)</f>
        <v>0</v>
      </c>
      <c r="S300" s="168"/>
      <c r="T300" s="170">
        <f>SUM(T301:T302)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163" t="s">
        <v>203</v>
      </c>
      <c r="AT300" s="171" t="s">
        <v>71</v>
      </c>
      <c r="AU300" s="171" t="s">
        <v>79</v>
      </c>
      <c r="AY300" s="163" t="s">
        <v>174</v>
      </c>
      <c r="BK300" s="172">
        <f>SUM(BK301:BK302)</f>
        <v>0</v>
      </c>
    </row>
    <row r="301" s="2" customFormat="1" ht="16.5" customHeight="1">
      <c r="A301" s="40"/>
      <c r="B301" s="175"/>
      <c r="C301" s="176" t="s">
        <v>869</v>
      </c>
      <c r="D301" s="176" t="s">
        <v>176</v>
      </c>
      <c r="E301" s="177" t="s">
        <v>935</v>
      </c>
      <c r="F301" s="178" t="s">
        <v>933</v>
      </c>
      <c r="G301" s="179" t="s">
        <v>1476</v>
      </c>
      <c r="H301" s="180">
        <v>1</v>
      </c>
      <c r="I301" s="181"/>
      <c r="J301" s="182">
        <f>ROUND(I301*H301,2)</f>
        <v>0</v>
      </c>
      <c r="K301" s="178" t="s">
        <v>180</v>
      </c>
      <c r="L301" s="41"/>
      <c r="M301" s="183" t="s">
        <v>3</v>
      </c>
      <c r="N301" s="184" t="s">
        <v>43</v>
      </c>
      <c r="O301" s="74"/>
      <c r="P301" s="185">
        <f>O301*H301</f>
        <v>0</v>
      </c>
      <c r="Q301" s="185">
        <v>0</v>
      </c>
      <c r="R301" s="185">
        <f>Q301*H301</f>
        <v>0</v>
      </c>
      <c r="S301" s="185">
        <v>0</v>
      </c>
      <c r="T301" s="18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187" t="s">
        <v>1467</v>
      </c>
      <c r="AT301" s="187" t="s">
        <v>176</v>
      </c>
      <c r="AU301" s="187" t="s">
        <v>81</v>
      </c>
      <c r="AY301" s="21" t="s">
        <v>174</v>
      </c>
      <c r="BE301" s="188">
        <f>IF(N301="základní",J301,0)</f>
        <v>0</v>
      </c>
      <c r="BF301" s="188">
        <f>IF(N301="snížená",J301,0)</f>
        <v>0</v>
      </c>
      <c r="BG301" s="188">
        <f>IF(N301="zákl. přenesená",J301,0)</f>
        <v>0</v>
      </c>
      <c r="BH301" s="188">
        <f>IF(N301="sníž. přenesená",J301,0)</f>
        <v>0</v>
      </c>
      <c r="BI301" s="188">
        <f>IF(N301="nulová",J301,0)</f>
        <v>0</v>
      </c>
      <c r="BJ301" s="21" t="s">
        <v>79</v>
      </c>
      <c r="BK301" s="188">
        <f>ROUND(I301*H301,2)</f>
        <v>0</v>
      </c>
      <c r="BL301" s="21" t="s">
        <v>1467</v>
      </c>
      <c r="BM301" s="187" t="s">
        <v>3716</v>
      </c>
    </row>
    <row r="302" s="13" customFormat="1">
      <c r="A302" s="13"/>
      <c r="B302" s="194"/>
      <c r="C302" s="13"/>
      <c r="D302" s="189" t="s">
        <v>184</v>
      </c>
      <c r="E302" s="195" t="s">
        <v>3</v>
      </c>
      <c r="F302" s="196" t="s">
        <v>3717</v>
      </c>
      <c r="G302" s="13"/>
      <c r="H302" s="197">
        <v>1</v>
      </c>
      <c r="I302" s="198"/>
      <c r="J302" s="13"/>
      <c r="K302" s="13"/>
      <c r="L302" s="194"/>
      <c r="M302" s="199"/>
      <c r="N302" s="200"/>
      <c r="O302" s="200"/>
      <c r="P302" s="200"/>
      <c r="Q302" s="200"/>
      <c r="R302" s="200"/>
      <c r="S302" s="200"/>
      <c r="T302" s="20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95" t="s">
        <v>184</v>
      </c>
      <c r="AU302" s="195" t="s">
        <v>81</v>
      </c>
      <c r="AV302" s="13" t="s">
        <v>81</v>
      </c>
      <c r="AW302" s="13" t="s">
        <v>33</v>
      </c>
      <c r="AX302" s="13" t="s">
        <v>79</v>
      </c>
      <c r="AY302" s="195" t="s">
        <v>174</v>
      </c>
    </row>
    <row r="303" s="12" customFormat="1" ht="22.8" customHeight="1">
      <c r="A303" s="12"/>
      <c r="B303" s="162"/>
      <c r="C303" s="12"/>
      <c r="D303" s="163" t="s">
        <v>71</v>
      </c>
      <c r="E303" s="173" t="s">
        <v>941</v>
      </c>
      <c r="F303" s="173" t="s">
        <v>942</v>
      </c>
      <c r="G303" s="12"/>
      <c r="H303" s="12"/>
      <c r="I303" s="165"/>
      <c r="J303" s="174">
        <f>BK303</f>
        <v>0</v>
      </c>
      <c r="K303" s="12"/>
      <c r="L303" s="162"/>
      <c r="M303" s="167"/>
      <c r="N303" s="168"/>
      <c r="O303" s="168"/>
      <c r="P303" s="169">
        <f>SUM(P304:P305)</f>
        <v>0</v>
      </c>
      <c r="Q303" s="168"/>
      <c r="R303" s="169">
        <f>SUM(R304:R305)</f>
        <v>0</v>
      </c>
      <c r="S303" s="168"/>
      <c r="T303" s="170">
        <f>SUM(T304:T305)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163" t="s">
        <v>203</v>
      </c>
      <c r="AT303" s="171" t="s">
        <v>71</v>
      </c>
      <c r="AU303" s="171" t="s">
        <v>79</v>
      </c>
      <c r="AY303" s="163" t="s">
        <v>174</v>
      </c>
      <c r="BK303" s="172">
        <f>SUM(BK304:BK305)</f>
        <v>0</v>
      </c>
    </row>
    <row r="304" s="2" customFormat="1" ht="16.5" customHeight="1">
      <c r="A304" s="40"/>
      <c r="B304" s="175"/>
      <c r="C304" s="176" t="s">
        <v>876</v>
      </c>
      <c r="D304" s="176" t="s">
        <v>176</v>
      </c>
      <c r="E304" s="177" t="s">
        <v>3718</v>
      </c>
      <c r="F304" s="178" t="s">
        <v>3719</v>
      </c>
      <c r="G304" s="179" t="s">
        <v>1476</v>
      </c>
      <c r="H304" s="180">
        <v>1</v>
      </c>
      <c r="I304" s="181"/>
      <c r="J304" s="182">
        <f>ROUND(I304*H304,2)</f>
        <v>0</v>
      </c>
      <c r="K304" s="178" t="s">
        <v>180</v>
      </c>
      <c r="L304" s="41"/>
      <c r="M304" s="183" t="s">
        <v>3</v>
      </c>
      <c r="N304" s="184" t="s">
        <v>43</v>
      </c>
      <c r="O304" s="74"/>
      <c r="P304" s="185">
        <f>O304*H304</f>
        <v>0</v>
      </c>
      <c r="Q304" s="185">
        <v>0</v>
      </c>
      <c r="R304" s="185">
        <f>Q304*H304</f>
        <v>0</v>
      </c>
      <c r="S304" s="185">
        <v>0</v>
      </c>
      <c r="T304" s="18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187" t="s">
        <v>1467</v>
      </c>
      <c r="AT304" s="187" t="s">
        <v>176</v>
      </c>
      <c r="AU304" s="187" t="s">
        <v>81</v>
      </c>
      <c r="AY304" s="21" t="s">
        <v>174</v>
      </c>
      <c r="BE304" s="188">
        <f>IF(N304="základní",J304,0)</f>
        <v>0</v>
      </c>
      <c r="BF304" s="188">
        <f>IF(N304="snížená",J304,0)</f>
        <v>0</v>
      </c>
      <c r="BG304" s="188">
        <f>IF(N304="zákl. přenesená",J304,0)</f>
        <v>0</v>
      </c>
      <c r="BH304" s="188">
        <f>IF(N304="sníž. přenesená",J304,0)</f>
        <v>0</v>
      </c>
      <c r="BI304" s="188">
        <f>IF(N304="nulová",J304,0)</f>
        <v>0</v>
      </c>
      <c r="BJ304" s="21" t="s">
        <v>79</v>
      </c>
      <c r="BK304" s="188">
        <f>ROUND(I304*H304,2)</f>
        <v>0</v>
      </c>
      <c r="BL304" s="21" t="s">
        <v>1467</v>
      </c>
      <c r="BM304" s="187" t="s">
        <v>3720</v>
      </c>
    </row>
    <row r="305" s="13" customFormat="1">
      <c r="A305" s="13"/>
      <c r="B305" s="194"/>
      <c r="C305" s="13"/>
      <c r="D305" s="189" t="s">
        <v>184</v>
      </c>
      <c r="E305" s="195" t="s">
        <v>3</v>
      </c>
      <c r="F305" s="196" t="s">
        <v>3721</v>
      </c>
      <c r="G305" s="13"/>
      <c r="H305" s="197">
        <v>1</v>
      </c>
      <c r="I305" s="198"/>
      <c r="J305" s="13"/>
      <c r="K305" s="13"/>
      <c r="L305" s="194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95" t="s">
        <v>184</v>
      </c>
      <c r="AU305" s="195" t="s">
        <v>81</v>
      </c>
      <c r="AV305" s="13" t="s">
        <v>81</v>
      </c>
      <c r="AW305" s="13" t="s">
        <v>33</v>
      </c>
      <c r="AX305" s="13" t="s">
        <v>79</v>
      </c>
      <c r="AY305" s="195" t="s">
        <v>174</v>
      </c>
    </row>
    <row r="306" s="2" customFormat="1" ht="6.96" customHeight="1">
      <c r="A306" s="40"/>
      <c r="B306" s="57"/>
      <c r="C306" s="58"/>
      <c r="D306" s="58"/>
      <c r="E306" s="58"/>
      <c r="F306" s="58"/>
      <c r="G306" s="58"/>
      <c r="H306" s="58"/>
      <c r="I306" s="58"/>
      <c r="J306" s="58"/>
      <c r="K306" s="58"/>
      <c r="L306" s="41"/>
      <c r="M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</row>
  </sheetData>
  <autoFilter ref="C98:K30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4" customWidth="1"/>
    <col min="2" max="2" width="1.667969" style="254" customWidth="1"/>
    <col min="3" max="4" width="5" style="254" customWidth="1"/>
    <col min="5" max="5" width="11.66016" style="254" customWidth="1"/>
    <col min="6" max="6" width="9.160156" style="254" customWidth="1"/>
    <col min="7" max="7" width="5" style="254" customWidth="1"/>
    <col min="8" max="8" width="77.83203" style="254" customWidth="1"/>
    <col min="9" max="10" width="20" style="254" customWidth="1"/>
    <col min="11" max="11" width="1.667969" style="254" customWidth="1"/>
  </cols>
  <sheetData>
    <row r="1" s="1" customFormat="1" ht="37.5" customHeight="1"/>
    <row r="2" s="1" customFormat="1" ht="7.5" customHeight="1">
      <c r="B2" s="255"/>
      <c r="C2" s="256"/>
      <c r="D2" s="256"/>
      <c r="E2" s="256"/>
      <c r="F2" s="256"/>
      <c r="G2" s="256"/>
      <c r="H2" s="256"/>
      <c r="I2" s="256"/>
      <c r="J2" s="256"/>
      <c r="K2" s="257"/>
    </row>
    <row r="3" s="18" customFormat="1" ht="45" customHeight="1">
      <c r="B3" s="258"/>
      <c r="C3" s="259" t="s">
        <v>3722</v>
      </c>
      <c r="D3" s="259"/>
      <c r="E3" s="259"/>
      <c r="F3" s="259"/>
      <c r="G3" s="259"/>
      <c r="H3" s="259"/>
      <c r="I3" s="259"/>
      <c r="J3" s="259"/>
      <c r="K3" s="260"/>
    </row>
    <row r="4" s="1" customFormat="1" ht="25.5" customHeight="1">
      <c r="B4" s="261"/>
      <c r="C4" s="262" t="s">
        <v>3723</v>
      </c>
      <c r="D4" s="262"/>
      <c r="E4" s="262"/>
      <c r="F4" s="262"/>
      <c r="G4" s="262"/>
      <c r="H4" s="262"/>
      <c r="I4" s="262"/>
      <c r="J4" s="262"/>
      <c r="K4" s="263"/>
    </row>
    <row r="5" s="1" customFormat="1" ht="5.25" customHeight="1">
      <c r="B5" s="261"/>
      <c r="C5" s="264"/>
      <c r="D5" s="264"/>
      <c r="E5" s="264"/>
      <c r="F5" s="264"/>
      <c r="G5" s="264"/>
      <c r="H5" s="264"/>
      <c r="I5" s="264"/>
      <c r="J5" s="264"/>
      <c r="K5" s="263"/>
    </row>
    <row r="6" s="1" customFormat="1" ht="15" customHeight="1">
      <c r="B6" s="261"/>
      <c r="C6" s="265" t="s">
        <v>3724</v>
      </c>
      <c r="D6" s="265"/>
      <c r="E6" s="265"/>
      <c r="F6" s="265"/>
      <c r="G6" s="265"/>
      <c r="H6" s="265"/>
      <c r="I6" s="265"/>
      <c r="J6" s="265"/>
      <c r="K6" s="263"/>
    </row>
    <row r="7" s="1" customFormat="1" ht="15" customHeight="1">
      <c r="B7" s="266"/>
      <c r="C7" s="265" t="s">
        <v>3725</v>
      </c>
      <c r="D7" s="265"/>
      <c r="E7" s="265"/>
      <c r="F7" s="265"/>
      <c r="G7" s="265"/>
      <c r="H7" s="265"/>
      <c r="I7" s="265"/>
      <c r="J7" s="265"/>
      <c r="K7" s="263"/>
    </row>
    <row r="8" s="1" customFormat="1" ht="12.75" customHeight="1">
      <c r="B8" s="266"/>
      <c r="C8" s="265"/>
      <c r="D8" s="265"/>
      <c r="E8" s="265"/>
      <c r="F8" s="265"/>
      <c r="G8" s="265"/>
      <c r="H8" s="265"/>
      <c r="I8" s="265"/>
      <c r="J8" s="265"/>
      <c r="K8" s="263"/>
    </row>
    <row r="9" s="1" customFormat="1" ht="15" customHeight="1">
      <c r="B9" s="266"/>
      <c r="C9" s="265" t="s">
        <v>3726</v>
      </c>
      <c r="D9" s="265"/>
      <c r="E9" s="265"/>
      <c r="F9" s="265"/>
      <c r="G9" s="265"/>
      <c r="H9" s="265"/>
      <c r="I9" s="265"/>
      <c r="J9" s="265"/>
      <c r="K9" s="263"/>
    </row>
    <row r="10" s="1" customFormat="1" ht="15" customHeight="1">
      <c r="B10" s="266"/>
      <c r="C10" s="265"/>
      <c r="D10" s="265" t="s">
        <v>3727</v>
      </c>
      <c r="E10" s="265"/>
      <c r="F10" s="265"/>
      <c r="G10" s="265"/>
      <c r="H10" s="265"/>
      <c r="I10" s="265"/>
      <c r="J10" s="265"/>
      <c r="K10" s="263"/>
    </row>
    <row r="11" s="1" customFormat="1" ht="15" customHeight="1">
      <c r="B11" s="266"/>
      <c r="C11" s="267"/>
      <c r="D11" s="265" t="s">
        <v>3728</v>
      </c>
      <c r="E11" s="265"/>
      <c r="F11" s="265"/>
      <c r="G11" s="265"/>
      <c r="H11" s="265"/>
      <c r="I11" s="265"/>
      <c r="J11" s="265"/>
      <c r="K11" s="263"/>
    </row>
    <row r="12" s="1" customFormat="1" ht="15" customHeight="1">
      <c r="B12" s="266"/>
      <c r="C12" s="267"/>
      <c r="D12" s="265"/>
      <c r="E12" s="265"/>
      <c r="F12" s="265"/>
      <c r="G12" s="265"/>
      <c r="H12" s="265"/>
      <c r="I12" s="265"/>
      <c r="J12" s="265"/>
      <c r="K12" s="263"/>
    </row>
    <row r="13" s="1" customFormat="1" ht="15" customHeight="1">
      <c r="B13" s="266"/>
      <c r="C13" s="267"/>
      <c r="D13" s="268" t="s">
        <v>3729</v>
      </c>
      <c r="E13" s="265"/>
      <c r="F13" s="265"/>
      <c r="G13" s="265"/>
      <c r="H13" s="265"/>
      <c r="I13" s="265"/>
      <c r="J13" s="265"/>
      <c r="K13" s="263"/>
    </row>
    <row r="14" s="1" customFormat="1" ht="12.75" customHeight="1">
      <c r="B14" s="266"/>
      <c r="C14" s="267"/>
      <c r="D14" s="267"/>
      <c r="E14" s="267"/>
      <c r="F14" s="267"/>
      <c r="G14" s="267"/>
      <c r="H14" s="267"/>
      <c r="I14" s="267"/>
      <c r="J14" s="267"/>
      <c r="K14" s="263"/>
    </row>
    <row r="15" s="1" customFormat="1" ht="15" customHeight="1">
      <c r="B15" s="266"/>
      <c r="C15" s="267"/>
      <c r="D15" s="265" t="s">
        <v>3730</v>
      </c>
      <c r="E15" s="265"/>
      <c r="F15" s="265"/>
      <c r="G15" s="265"/>
      <c r="H15" s="265"/>
      <c r="I15" s="265"/>
      <c r="J15" s="265"/>
      <c r="K15" s="263"/>
    </row>
    <row r="16" s="1" customFormat="1" ht="15" customHeight="1">
      <c r="B16" s="266"/>
      <c r="C16" s="267"/>
      <c r="D16" s="265" t="s">
        <v>3731</v>
      </c>
      <c r="E16" s="265"/>
      <c r="F16" s="265"/>
      <c r="G16" s="265"/>
      <c r="H16" s="265"/>
      <c r="I16" s="265"/>
      <c r="J16" s="265"/>
      <c r="K16" s="263"/>
    </row>
    <row r="17" s="1" customFormat="1" ht="15" customHeight="1">
      <c r="B17" s="266"/>
      <c r="C17" s="267"/>
      <c r="D17" s="265" t="s">
        <v>3732</v>
      </c>
      <c r="E17" s="265"/>
      <c r="F17" s="265"/>
      <c r="G17" s="265"/>
      <c r="H17" s="265"/>
      <c r="I17" s="265"/>
      <c r="J17" s="265"/>
      <c r="K17" s="263"/>
    </row>
    <row r="18" s="1" customFormat="1" ht="15" customHeight="1">
      <c r="B18" s="266"/>
      <c r="C18" s="267"/>
      <c r="D18" s="267"/>
      <c r="E18" s="269" t="s">
        <v>78</v>
      </c>
      <c r="F18" s="265" t="s">
        <v>3733</v>
      </c>
      <c r="G18" s="265"/>
      <c r="H18" s="265"/>
      <c r="I18" s="265"/>
      <c r="J18" s="265"/>
      <c r="K18" s="263"/>
    </row>
    <row r="19" s="1" customFormat="1" ht="15" customHeight="1">
      <c r="B19" s="266"/>
      <c r="C19" s="267"/>
      <c r="D19" s="267"/>
      <c r="E19" s="269" t="s">
        <v>3734</v>
      </c>
      <c r="F19" s="265" t="s">
        <v>3735</v>
      </c>
      <c r="G19" s="265"/>
      <c r="H19" s="265"/>
      <c r="I19" s="265"/>
      <c r="J19" s="265"/>
      <c r="K19" s="263"/>
    </row>
    <row r="20" s="1" customFormat="1" ht="15" customHeight="1">
      <c r="B20" s="266"/>
      <c r="C20" s="267"/>
      <c r="D20" s="267"/>
      <c r="E20" s="269" t="s">
        <v>3736</v>
      </c>
      <c r="F20" s="265" t="s">
        <v>3737</v>
      </c>
      <c r="G20" s="265"/>
      <c r="H20" s="265"/>
      <c r="I20" s="265"/>
      <c r="J20" s="265"/>
      <c r="K20" s="263"/>
    </row>
    <row r="21" s="1" customFormat="1" ht="15" customHeight="1">
      <c r="B21" s="266"/>
      <c r="C21" s="267"/>
      <c r="D21" s="267"/>
      <c r="E21" s="269" t="s">
        <v>3738</v>
      </c>
      <c r="F21" s="265" t="s">
        <v>3739</v>
      </c>
      <c r="G21" s="265"/>
      <c r="H21" s="265"/>
      <c r="I21" s="265"/>
      <c r="J21" s="265"/>
      <c r="K21" s="263"/>
    </row>
    <row r="22" s="1" customFormat="1" ht="15" customHeight="1">
      <c r="B22" s="266"/>
      <c r="C22" s="267"/>
      <c r="D22" s="267"/>
      <c r="E22" s="269" t="s">
        <v>3740</v>
      </c>
      <c r="F22" s="265" t="s">
        <v>2896</v>
      </c>
      <c r="G22" s="265"/>
      <c r="H22" s="265"/>
      <c r="I22" s="265"/>
      <c r="J22" s="265"/>
      <c r="K22" s="263"/>
    </row>
    <row r="23" s="1" customFormat="1" ht="15" customHeight="1">
      <c r="B23" s="266"/>
      <c r="C23" s="267"/>
      <c r="D23" s="267"/>
      <c r="E23" s="269" t="s">
        <v>84</v>
      </c>
      <c r="F23" s="265" t="s">
        <v>3741</v>
      </c>
      <c r="G23" s="265"/>
      <c r="H23" s="265"/>
      <c r="I23" s="265"/>
      <c r="J23" s="265"/>
      <c r="K23" s="263"/>
    </row>
    <row r="24" s="1" customFormat="1" ht="12.75" customHeight="1">
      <c r="B24" s="266"/>
      <c r="C24" s="267"/>
      <c r="D24" s="267"/>
      <c r="E24" s="267"/>
      <c r="F24" s="267"/>
      <c r="G24" s="267"/>
      <c r="H24" s="267"/>
      <c r="I24" s="267"/>
      <c r="J24" s="267"/>
      <c r="K24" s="263"/>
    </row>
    <row r="25" s="1" customFormat="1" ht="15" customHeight="1">
      <c r="B25" s="266"/>
      <c r="C25" s="265" t="s">
        <v>3742</v>
      </c>
      <c r="D25" s="265"/>
      <c r="E25" s="265"/>
      <c r="F25" s="265"/>
      <c r="G25" s="265"/>
      <c r="H25" s="265"/>
      <c r="I25" s="265"/>
      <c r="J25" s="265"/>
      <c r="K25" s="263"/>
    </row>
    <row r="26" s="1" customFormat="1" ht="15" customHeight="1">
      <c r="B26" s="266"/>
      <c r="C26" s="265" t="s">
        <v>3743</v>
      </c>
      <c r="D26" s="265"/>
      <c r="E26" s="265"/>
      <c r="F26" s="265"/>
      <c r="G26" s="265"/>
      <c r="H26" s="265"/>
      <c r="I26" s="265"/>
      <c r="J26" s="265"/>
      <c r="K26" s="263"/>
    </row>
    <row r="27" s="1" customFormat="1" ht="15" customHeight="1">
      <c r="B27" s="266"/>
      <c r="C27" s="265"/>
      <c r="D27" s="265" t="s">
        <v>3744</v>
      </c>
      <c r="E27" s="265"/>
      <c r="F27" s="265"/>
      <c r="G27" s="265"/>
      <c r="H27" s="265"/>
      <c r="I27" s="265"/>
      <c r="J27" s="265"/>
      <c r="K27" s="263"/>
    </row>
    <row r="28" s="1" customFormat="1" ht="15" customHeight="1">
      <c r="B28" s="266"/>
      <c r="C28" s="267"/>
      <c r="D28" s="265" t="s">
        <v>3745</v>
      </c>
      <c r="E28" s="265"/>
      <c r="F28" s="265"/>
      <c r="G28" s="265"/>
      <c r="H28" s="265"/>
      <c r="I28" s="265"/>
      <c r="J28" s="265"/>
      <c r="K28" s="263"/>
    </row>
    <row r="29" s="1" customFormat="1" ht="12.75" customHeight="1">
      <c r="B29" s="266"/>
      <c r="C29" s="267"/>
      <c r="D29" s="267"/>
      <c r="E29" s="267"/>
      <c r="F29" s="267"/>
      <c r="G29" s="267"/>
      <c r="H29" s="267"/>
      <c r="I29" s="267"/>
      <c r="J29" s="267"/>
      <c r="K29" s="263"/>
    </row>
    <row r="30" s="1" customFormat="1" ht="15" customHeight="1">
      <c r="B30" s="266"/>
      <c r="C30" s="267"/>
      <c r="D30" s="265" t="s">
        <v>3746</v>
      </c>
      <c r="E30" s="265"/>
      <c r="F30" s="265"/>
      <c r="G30" s="265"/>
      <c r="H30" s="265"/>
      <c r="I30" s="265"/>
      <c r="J30" s="265"/>
      <c r="K30" s="263"/>
    </row>
    <row r="31" s="1" customFormat="1" ht="15" customHeight="1">
      <c r="B31" s="266"/>
      <c r="C31" s="267"/>
      <c r="D31" s="265" t="s">
        <v>3747</v>
      </c>
      <c r="E31" s="265"/>
      <c r="F31" s="265"/>
      <c r="G31" s="265"/>
      <c r="H31" s="265"/>
      <c r="I31" s="265"/>
      <c r="J31" s="265"/>
      <c r="K31" s="263"/>
    </row>
    <row r="32" s="1" customFormat="1" ht="12.75" customHeight="1">
      <c r="B32" s="266"/>
      <c r="C32" s="267"/>
      <c r="D32" s="267"/>
      <c r="E32" s="267"/>
      <c r="F32" s="267"/>
      <c r="G32" s="267"/>
      <c r="H32" s="267"/>
      <c r="I32" s="267"/>
      <c r="J32" s="267"/>
      <c r="K32" s="263"/>
    </row>
    <row r="33" s="1" customFormat="1" ht="15" customHeight="1">
      <c r="B33" s="266"/>
      <c r="C33" s="267"/>
      <c r="D33" s="265" t="s">
        <v>3748</v>
      </c>
      <c r="E33" s="265"/>
      <c r="F33" s="265"/>
      <c r="G33" s="265"/>
      <c r="H33" s="265"/>
      <c r="I33" s="265"/>
      <c r="J33" s="265"/>
      <c r="K33" s="263"/>
    </row>
    <row r="34" s="1" customFormat="1" ht="15" customHeight="1">
      <c r="B34" s="266"/>
      <c r="C34" s="267"/>
      <c r="D34" s="265" t="s">
        <v>3749</v>
      </c>
      <c r="E34" s="265"/>
      <c r="F34" s="265"/>
      <c r="G34" s="265"/>
      <c r="H34" s="265"/>
      <c r="I34" s="265"/>
      <c r="J34" s="265"/>
      <c r="K34" s="263"/>
    </row>
    <row r="35" s="1" customFormat="1" ht="15" customHeight="1">
      <c r="B35" s="266"/>
      <c r="C35" s="267"/>
      <c r="D35" s="265" t="s">
        <v>3750</v>
      </c>
      <c r="E35" s="265"/>
      <c r="F35" s="265"/>
      <c r="G35" s="265"/>
      <c r="H35" s="265"/>
      <c r="I35" s="265"/>
      <c r="J35" s="265"/>
      <c r="K35" s="263"/>
    </row>
    <row r="36" s="1" customFormat="1" ht="15" customHeight="1">
      <c r="B36" s="266"/>
      <c r="C36" s="267"/>
      <c r="D36" s="265"/>
      <c r="E36" s="268" t="s">
        <v>160</v>
      </c>
      <c r="F36" s="265"/>
      <c r="G36" s="265" t="s">
        <v>3751</v>
      </c>
      <c r="H36" s="265"/>
      <c r="I36" s="265"/>
      <c r="J36" s="265"/>
      <c r="K36" s="263"/>
    </row>
    <row r="37" s="1" customFormat="1" ht="30.75" customHeight="1">
      <c r="B37" s="266"/>
      <c r="C37" s="267"/>
      <c r="D37" s="265"/>
      <c r="E37" s="268" t="s">
        <v>3752</v>
      </c>
      <c r="F37" s="265"/>
      <c r="G37" s="265" t="s">
        <v>3753</v>
      </c>
      <c r="H37" s="265"/>
      <c r="I37" s="265"/>
      <c r="J37" s="265"/>
      <c r="K37" s="263"/>
    </row>
    <row r="38" s="1" customFormat="1" ht="15" customHeight="1">
      <c r="B38" s="266"/>
      <c r="C38" s="267"/>
      <c r="D38" s="265"/>
      <c r="E38" s="268" t="s">
        <v>53</v>
      </c>
      <c r="F38" s="265"/>
      <c r="G38" s="265" t="s">
        <v>3754</v>
      </c>
      <c r="H38" s="265"/>
      <c r="I38" s="265"/>
      <c r="J38" s="265"/>
      <c r="K38" s="263"/>
    </row>
    <row r="39" s="1" customFormat="1" ht="15" customHeight="1">
      <c r="B39" s="266"/>
      <c r="C39" s="267"/>
      <c r="D39" s="265"/>
      <c r="E39" s="268" t="s">
        <v>54</v>
      </c>
      <c r="F39" s="265"/>
      <c r="G39" s="265" t="s">
        <v>3755</v>
      </c>
      <c r="H39" s="265"/>
      <c r="I39" s="265"/>
      <c r="J39" s="265"/>
      <c r="K39" s="263"/>
    </row>
    <row r="40" s="1" customFormat="1" ht="15" customHeight="1">
      <c r="B40" s="266"/>
      <c r="C40" s="267"/>
      <c r="D40" s="265"/>
      <c r="E40" s="268" t="s">
        <v>161</v>
      </c>
      <c r="F40" s="265"/>
      <c r="G40" s="265" t="s">
        <v>3756</v>
      </c>
      <c r="H40" s="265"/>
      <c r="I40" s="265"/>
      <c r="J40" s="265"/>
      <c r="K40" s="263"/>
    </row>
    <row r="41" s="1" customFormat="1" ht="15" customHeight="1">
      <c r="B41" s="266"/>
      <c r="C41" s="267"/>
      <c r="D41" s="265"/>
      <c r="E41" s="268" t="s">
        <v>162</v>
      </c>
      <c r="F41" s="265"/>
      <c r="G41" s="265" t="s">
        <v>3757</v>
      </c>
      <c r="H41" s="265"/>
      <c r="I41" s="265"/>
      <c r="J41" s="265"/>
      <c r="K41" s="263"/>
    </row>
    <row r="42" s="1" customFormat="1" ht="15" customHeight="1">
      <c r="B42" s="266"/>
      <c r="C42" s="267"/>
      <c r="D42" s="265"/>
      <c r="E42" s="268" t="s">
        <v>3758</v>
      </c>
      <c r="F42" s="265"/>
      <c r="G42" s="265" t="s">
        <v>3759</v>
      </c>
      <c r="H42" s="265"/>
      <c r="I42" s="265"/>
      <c r="J42" s="265"/>
      <c r="K42" s="263"/>
    </row>
    <row r="43" s="1" customFormat="1" ht="15" customHeight="1">
      <c r="B43" s="266"/>
      <c r="C43" s="267"/>
      <c r="D43" s="265"/>
      <c r="E43" s="268"/>
      <c r="F43" s="265"/>
      <c r="G43" s="265" t="s">
        <v>3760</v>
      </c>
      <c r="H43" s="265"/>
      <c r="I43" s="265"/>
      <c r="J43" s="265"/>
      <c r="K43" s="263"/>
    </row>
    <row r="44" s="1" customFormat="1" ht="15" customHeight="1">
      <c r="B44" s="266"/>
      <c r="C44" s="267"/>
      <c r="D44" s="265"/>
      <c r="E44" s="268" t="s">
        <v>3761</v>
      </c>
      <c r="F44" s="265"/>
      <c r="G44" s="265" t="s">
        <v>3762</v>
      </c>
      <c r="H44" s="265"/>
      <c r="I44" s="265"/>
      <c r="J44" s="265"/>
      <c r="K44" s="263"/>
    </row>
    <row r="45" s="1" customFormat="1" ht="15" customHeight="1">
      <c r="B45" s="266"/>
      <c r="C45" s="267"/>
      <c r="D45" s="265"/>
      <c r="E45" s="268" t="s">
        <v>164</v>
      </c>
      <c r="F45" s="265"/>
      <c r="G45" s="265" t="s">
        <v>3763</v>
      </c>
      <c r="H45" s="265"/>
      <c r="I45" s="265"/>
      <c r="J45" s="265"/>
      <c r="K45" s="263"/>
    </row>
    <row r="46" s="1" customFormat="1" ht="12.75" customHeight="1">
      <c r="B46" s="266"/>
      <c r="C46" s="267"/>
      <c r="D46" s="265"/>
      <c r="E46" s="265"/>
      <c r="F46" s="265"/>
      <c r="G46" s="265"/>
      <c r="H46" s="265"/>
      <c r="I46" s="265"/>
      <c r="J46" s="265"/>
      <c r="K46" s="263"/>
    </row>
    <row r="47" s="1" customFormat="1" ht="15" customHeight="1">
      <c r="B47" s="266"/>
      <c r="C47" s="267"/>
      <c r="D47" s="265" t="s">
        <v>3764</v>
      </c>
      <c r="E47" s="265"/>
      <c r="F47" s="265"/>
      <c r="G47" s="265"/>
      <c r="H47" s="265"/>
      <c r="I47" s="265"/>
      <c r="J47" s="265"/>
      <c r="K47" s="263"/>
    </row>
    <row r="48" s="1" customFormat="1" ht="15" customHeight="1">
      <c r="B48" s="266"/>
      <c r="C48" s="267"/>
      <c r="D48" s="267"/>
      <c r="E48" s="265" t="s">
        <v>3765</v>
      </c>
      <c r="F48" s="265"/>
      <c r="G48" s="265"/>
      <c r="H48" s="265"/>
      <c r="I48" s="265"/>
      <c r="J48" s="265"/>
      <c r="K48" s="263"/>
    </row>
    <row r="49" s="1" customFormat="1" ht="15" customHeight="1">
      <c r="B49" s="266"/>
      <c r="C49" s="267"/>
      <c r="D49" s="267"/>
      <c r="E49" s="265" t="s">
        <v>3766</v>
      </c>
      <c r="F49" s="265"/>
      <c r="G49" s="265"/>
      <c r="H49" s="265"/>
      <c r="I49" s="265"/>
      <c r="J49" s="265"/>
      <c r="K49" s="263"/>
    </row>
    <row r="50" s="1" customFormat="1" ht="15" customHeight="1">
      <c r="B50" s="266"/>
      <c r="C50" s="267"/>
      <c r="D50" s="267"/>
      <c r="E50" s="265" t="s">
        <v>3767</v>
      </c>
      <c r="F50" s="265"/>
      <c r="G50" s="265"/>
      <c r="H50" s="265"/>
      <c r="I50" s="265"/>
      <c r="J50" s="265"/>
      <c r="K50" s="263"/>
    </row>
    <row r="51" s="1" customFormat="1" ht="15" customHeight="1">
      <c r="B51" s="266"/>
      <c r="C51" s="267"/>
      <c r="D51" s="265" t="s">
        <v>3768</v>
      </c>
      <c r="E51" s="265"/>
      <c r="F51" s="265"/>
      <c r="G51" s="265"/>
      <c r="H51" s="265"/>
      <c r="I51" s="265"/>
      <c r="J51" s="265"/>
      <c r="K51" s="263"/>
    </row>
    <row r="52" s="1" customFormat="1" ht="25.5" customHeight="1">
      <c r="B52" s="261"/>
      <c r="C52" s="262" t="s">
        <v>3769</v>
      </c>
      <c r="D52" s="262"/>
      <c r="E52" s="262"/>
      <c r="F52" s="262"/>
      <c r="G52" s="262"/>
      <c r="H52" s="262"/>
      <c r="I52" s="262"/>
      <c r="J52" s="262"/>
      <c r="K52" s="263"/>
    </row>
    <row r="53" s="1" customFormat="1" ht="5.25" customHeight="1">
      <c r="B53" s="261"/>
      <c r="C53" s="264"/>
      <c r="D53" s="264"/>
      <c r="E53" s="264"/>
      <c r="F53" s="264"/>
      <c r="G53" s="264"/>
      <c r="H53" s="264"/>
      <c r="I53" s="264"/>
      <c r="J53" s="264"/>
      <c r="K53" s="263"/>
    </row>
    <row r="54" s="1" customFormat="1" ht="15" customHeight="1">
      <c r="B54" s="261"/>
      <c r="C54" s="265" t="s">
        <v>3770</v>
      </c>
      <c r="D54" s="265"/>
      <c r="E54" s="265"/>
      <c r="F54" s="265"/>
      <c r="G54" s="265"/>
      <c r="H54" s="265"/>
      <c r="I54" s="265"/>
      <c r="J54" s="265"/>
      <c r="K54" s="263"/>
    </row>
    <row r="55" s="1" customFormat="1" ht="15" customHeight="1">
      <c r="B55" s="261"/>
      <c r="C55" s="265" t="s">
        <v>3771</v>
      </c>
      <c r="D55" s="265"/>
      <c r="E55" s="265"/>
      <c r="F55" s="265"/>
      <c r="G55" s="265"/>
      <c r="H55" s="265"/>
      <c r="I55" s="265"/>
      <c r="J55" s="265"/>
      <c r="K55" s="263"/>
    </row>
    <row r="56" s="1" customFormat="1" ht="12.75" customHeight="1">
      <c r="B56" s="261"/>
      <c r="C56" s="265"/>
      <c r="D56" s="265"/>
      <c r="E56" s="265"/>
      <c r="F56" s="265"/>
      <c r="G56" s="265"/>
      <c r="H56" s="265"/>
      <c r="I56" s="265"/>
      <c r="J56" s="265"/>
      <c r="K56" s="263"/>
    </row>
    <row r="57" s="1" customFormat="1" ht="15" customHeight="1">
      <c r="B57" s="261"/>
      <c r="C57" s="265" t="s">
        <v>3772</v>
      </c>
      <c r="D57" s="265"/>
      <c r="E57" s="265"/>
      <c r="F57" s="265"/>
      <c r="G57" s="265"/>
      <c r="H57" s="265"/>
      <c r="I57" s="265"/>
      <c r="J57" s="265"/>
      <c r="K57" s="263"/>
    </row>
    <row r="58" s="1" customFormat="1" ht="15" customHeight="1">
      <c r="B58" s="261"/>
      <c r="C58" s="267"/>
      <c r="D58" s="265" t="s">
        <v>3773</v>
      </c>
      <c r="E58" s="265"/>
      <c r="F58" s="265"/>
      <c r="G58" s="265"/>
      <c r="H58" s="265"/>
      <c r="I58" s="265"/>
      <c r="J58" s="265"/>
      <c r="K58" s="263"/>
    </row>
    <row r="59" s="1" customFormat="1" ht="15" customHeight="1">
      <c r="B59" s="261"/>
      <c r="C59" s="267"/>
      <c r="D59" s="265" t="s">
        <v>3774</v>
      </c>
      <c r="E59" s="265"/>
      <c r="F59" s="265"/>
      <c r="G59" s="265"/>
      <c r="H59" s="265"/>
      <c r="I59" s="265"/>
      <c r="J59" s="265"/>
      <c r="K59" s="263"/>
    </row>
    <row r="60" s="1" customFormat="1" ht="15" customHeight="1">
      <c r="B60" s="261"/>
      <c r="C60" s="267"/>
      <c r="D60" s="265" t="s">
        <v>3775</v>
      </c>
      <c r="E60" s="265"/>
      <c r="F60" s="265"/>
      <c r="G60" s="265"/>
      <c r="H60" s="265"/>
      <c r="I60" s="265"/>
      <c r="J60" s="265"/>
      <c r="K60" s="263"/>
    </row>
    <row r="61" s="1" customFormat="1" ht="15" customHeight="1">
      <c r="B61" s="261"/>
      <c r="C61" s="267"/>
      <c r="D61" s="265" t="s">
        <v>3776</v>
      </c>
      <c r="E61" s="265"/>
      <c r="F61" s="265"/>
      <c r="G61" s="265"/>
      <c r="H61" s="265"/>
      <c r="I61" s="265"/>
      <c r="J61" s="265"/>
      <c r="K61" s="263"/>
    </row>
    <row r="62" s="1" customFormat="1" ht="15" customHeight="1">
      <c r="B62" s="261"/>
      <c r="C62" s="267"/>
      <c r="D62" s="270" t="s">
        <v>3777</v>
      </c>
      <c r="E62" s="270"/>
      <c r="F62" s="270"/>
      <c r="G62" s="270"/>
      <c r="H62" s="270"/>
      <c r="I62" s="270"/>
      <c r="J62" s="270"/>
      <c r="K62" s="263"/>
    </row>
    <row r="63" s="1" customFormat="1" ht="15" customHeight="1">
      <c r="B63" s="261"/>
      <c r="C63" s="267"/>
      <c r="D63" s="265" t="s">
        <v>3778</v>
      </c>
      <c r="E63" s="265"/>
      <c r="F63" s="265"/>
      <c r="G63" s="265"/>
      <c r="H63" s="265"/>
      <c r="I63" s="265"/>
      <c r="J63" s="265"/>
      <c r="K63" s="263"/>
    </row>
    <row r="64" s="1" customFormat="1" ht="12.75" customHeight="1">
      <c r="B64" s="261"/>
      <c r="C64" s="267"/>
      <c r="D64" s="267"/>
      <c r="E64" s="271"/>
      <c r="F64" s="267"/>
      <c r="G64" s="267"/>
      <c r="H64" s="267"/>
      <c r="I64" s="267"/>
      <c r="J64" s="267"/>
      <c r="K64" s="263"/>
    </row>
    <row r="65" s="1" customFormat="1" ht="15" customHeight="1">
      <c r="B65" s="261"/>
      <c r="C65" s="267"/>
      <c r="D65" s="265" t="s">
        <v>3779</v>
      </c>
      <c r="E65" s="265"/>
      <c r="F65" s="265"/>
      <c r="G65" s="265"/>
      <c r="H65" s="265"/>
      <c r="I65" s="265"/>
      <c r="J65" s="265"/>
      <c r="K65" s="263"/>
    </row>
    <row r="66" s="1" customFormat="1" ht="15" customHeight="1">
      <c r="B66" s="261"/>
      <c r="C66" s="267"/>
      <c r="D66" s="270" t="s">
        <v>3780</v>
      </c>
      <c r="E66" s="270"/>
      <c r="F66" s="270"/>
      <c r="G66" s="270"/>
      <c r="H66" s="270"/>
      <c r="I66" s="270"/>
      <c r="J66" s="270"/>
      <c r="K66" s="263"/>
    </row>
    <row r="67" s="1" customFormat="1" ht="15" customHeight="1">
      <c r="B67" s="261"/>
      <c r="C67" s="267"/>
      <c r="D67" s="265" t="s">
        <v>3781</v>
      </c>
      <c r="E67" s="265"/>
      <c r="F67" s="265"/>
      <c r="G67" s="265"/>
      <c r="H67" s="265"/>
      <c r="I67" s="265"/>
      <c r="J67" s="265"/>
      <c r="K67" s="263"/>
    </row>
    <row r="68" s="1" customFormat="1" ht="15" customHeight="1">
      <c r="B68" s="261"/>
      <c r="C68" s="267"/>
      <c r="D68" s="265" t="s">
        <v>3782</v>
      </c>
      <c r="E68" s="265"/>
      <c r="F68" s="265"/>
      <c r="G68" s="265"/>
      <c r="H68" s="265"/>
      <c r="I68" s="265"/>
      <c r="J68" s="265"/>
      <c r="K68" s="263"/>
    </row>
    <row r="69" s="1" customFormat="1" ht="15" customHeight="1">
      <c r="B69" s="261"/>
      <c r="C69" s="267"/>
      <c r="D69" s="265" t="s">
        <v>3783</v>
      </c>
      <c r="E69" s="265"/>
      <c r="F69" s="265"/>
      <c r="G69" s="265"/>
      <c r="H69" s="265"/>
      <c r="I69" s="265"/>
      <c r="J69" s="265"/>
      <c r="K69" s="263"/>
    </row>
    <row r="70" s="1" customFormat="1" ht="15" customHeight="1">
      <c r="B70" s="261"/>
      <c r="C70" s="267"/>
      <c r="D70" s="265" t="s">
        <v>3784</v>
      </c>
      <c r="E70" s="265"/>
      <c r="F70" s="265"/>
      <c r="G70" s="265"/>
      <c r="H70" s="265"/>
      <c r="I70" s="265"/>
      <c r="J70" s="265"/>
      <c r="K70" s="263"/>
    </row>
    <row r="71" s="1" customFormat="1" ht="12.75" customHeight="1">
      <c r="B71" s="272"/>
      <c r="C71" s="273"/>
      <c r="D71" s="273"/>
      <c r="E71" s="273"/>
      <c r="F71" s="273"/>
      <c r="G71" s="273"/>
      <c r="H71" s="273"/>
      <c r="I71" s="273"/>
      <c r="J71" s="273"/>
      <c r="K71" s="274"/>
    </row>
    <row r="72" s="1" customFormat="1" ht="18.75" customHeight="1">
      <c r="B72" s="275"/>
      <c r="C72" s="275"/>
      <c r="D72" s="275"/>
      <c r="E72" s="275"/>
      <c r="F72" s="275"/>
      <c r="G72" s="275"/>
      <c r="H72" s="275"/>
      <c r="I72" s="275"/>
      <c r="J72" s="275"/>
      <c r="K72" s="276"/>
    </row>
    <row r="73" s="1" customFormat="1" ht="18.75" customHeight="1">
      <c r="B73" s="276"/>
      <c r="C73" s="276"/>
      <c r="D73" s="276"/>
      <c r="E73" s="276"/>
      <c r="F73" s="276"/>
      <c r="G73" s="276"/>
      <c r="H73" s="276"/>
      <c r="I73" s="276"/>
      <c r="J73" s="276"/>
      <c r="K73" s="276"/>
    </row>
    <row r="74" s="1" customFormat="1" ht="7.5" customHeight="1">
      <c r="B74" s="277"/>
      <c r="C74" s="278"/>
      <c r="D74" s="278"/>
      <c r="E74" s="278"/>
      <c r="F74" s="278"/>
      <c r="G74" s="278"/>
      <c r="H74" s="278"/>
      <c r="I74" s="278"/>
      <c r="J74" s="278"/>
      <c r="K74" s="279"/>
    </row>
    <row r="75" s="1" customFormat="1" ht="45" customHeight="1">
      <c r="B75" s="280"/>
      <c r="C75" s="281" t="s">
        <v>3785</v>
      </c>
      <c r="D75" s="281"/>
      <c r="E75" s="281"/>
      <c r="F75" s="281"/>
      <c r="G75" s="281"/>
      <c r="H75" s="281"/>
      <c r="I75" s="281"/>
      <c r="J75" s="281"/>
      <c r="K75" s="282"/>
    </row>
    <row r="76" s="1" customFormat="1" ht="17.25" customHeight="1">
      <c r="B76" s="280"/>
      <c r="C76" s="283" t="s">
        <v>3786</v>
      </c>
      <c r="D76" s="283"/>
      <c r="E76" s="283"/>
      <c r="F76" s="283" t="s">
        <v>3787</v>
      </c>
      <c r="G76" s="284"/>
      <c r="H76" s="283" t="s">
        <v>54</v>
      </c>
      <c r="I76" s="283" t="s">
        <v>57</v>
      </c>
      <c r="J76" s="283" t="s">
        <v>3788</v>
      </c>
      <c r="K76" s="282"/>
    </row>
    <row r="77" s="1" customFormat="1" ht="17.25" customHeight="1">
      <c r="B77" s="280"/>
      <c r="C77" s="285" t="s">
        <v>3789</v>
      </c>
      <c r="D77" s="285"/>
      <c r="E77" s="285"/>
      <c r="F77" s="286" t="s">
        <v>3790</v>
      </c>
      <c r="G77" s="287"/>
      <c r="H77" s="285"/>
      <c r="I77" s="285"/>
      <c r="J77" s="285" t="s">
        <v>3791</v>
      </c>
      <c r="K77" s="282"/>
    </row>
    <row r="78" s="1" customFormat="1" ht="5.25" customHeight="1">
      <c r="B78" s="280"/>
      <c r="C78" s="288"/>
      <c r="D78" s="288"/>
      <c r="E78" s="288"/>
      <c r="F78" s="288"/>
      <c r="G78" s="289"/>
      <c r="H78" s="288"/>
      <c r="I78" s="288"/>
      <c r="J78" s="288"/>
      <c r="K78" s="282"/>
    </row>
    <row r="79" s="1" customFormat="1" ht="15" customHeight="1">
      <c r="B79" s="280"/>
      <c r="C79" s="268" t="s">
        <v>53</v>
      </c>
      <c r="D79" s="290"/>
      <c r="E79" s="290"/>
      <c r="F79" s="291" t="s">
        <v>3792</v>
      </c>
      <c r="G79" s="292"/>
      <c r="H79" s="268" t="s">
        <v>3793</v>
      </c>
      <c r="I79" s="268" t="s">
        <v>3794</v>
      </c>
      <c r="J79" s="268">
        <v>20</v>
      </c>
      <c r="K79" s="282"/>
    </row>
    <row r="80" s="1" customFormat="1" ht="15" customHeight="1">
      <c r="B80" s="280"/>
      <c r="C80" s="268" t="s">
        <v>3795</v>
      </c>
      <c r="D80" s="268"/>
      <c r="E80" s="268"/>
      <c r="F80" s="291" t="s">
        <v>3792</v>
      </c>
      <c r="G80" s="292"/>
      <c r="H80" s="268" t="s">
        <v>3796</v>
      </c>
      <c r="I80" s="268" t="s">
        <v>3794</v>
      </c>
      <c r="J80" s="268">
        <v>120</v>
      </c>
      <c r="K80" s="282"/>
    </row>
    <row r="81" s="1" customFormat="1" ht="15" customHeight="1">
      <c r="B81" s="293"/>
      <c r="C81" s="268" t="s">
        <v>3797</v>
      </c>
      <c r="D81" s="268"/>
      <c r="E81" s="268"/>
      <c r="F81" s="291" t="s">
        <v>3798</v>
      </c>
      <c r="G81" s="292"/>
      <c r="H81" s="268" t="s">
        <v>3799</v>
      </c>
      <c r="I81" s="268" t="s">
        <v>3794</v>
      </c>
      <c r="J81" s="268">
        <v>50</v>
      </c>
      <c r="K81" s="282"/>
    </row>
    <row r="82" s="1" customFormat="1" ht="15" customHeight="1">
      <c r="B82" s="293"/>
      <c r="C82" s="268" t="s">
        <v>3800</v>
      </c>
      <c r="D82" s="268"/>
      <c r="E82" s="268"/>
      <c r="F82" s="291" t="s">
        <v>3792</v>
      </c>
      <c r="G82" s="292"/>
      <c r="H82" s="268" t="s">
        <v>3801</v>
      </c>
      <c r="I82" s="268" t="s">
        <v>3802</v>
      </c>
      <c r="J82" s="268"/>
      <c r="K82" s="282"/>
    </row>
    <row r="83" s="1" customFormat="1" ht="15" customHeight="1">
      <c r="B83" s="293"/>
      <c r="C83" s="294" t="s">
        <v>3803</v>
      </c>
      <c r="D83" s="294"/>
      <c r="E83" s="294"/>
      <c r="F83" s="295" t="s">
        <v>3798</v>
      </c>
      <c r="G83" s="294"/>
      <c r="H83" s="294" t="s">
        <v>3804</v>
      </c>
      <c r="I83" s="294" t="s">
        <v>3794</v>
      </c>
      <c r="J83" s="294">
        <v>15</v>
      </c>
      <c r="K83" s="282"/>
    </row>
    <row r="84" s="1" customFormat="1" ht="15" customHeight="1">
      <c r="B84" s="293"/>
      <c r="C84" s="294" t="s">
        <v>3805</v>
      </c>
      <c r="D84" s="294"/>
      <c r="E84" s="294"/>
      <c r="F84" s="295" t="s">
        <v>3798</v>
      </c>
      <c r="G84" s="294"/>
      <c r="H84" s="294" t="s">
        <v>3806</v>
      </c>
      <c r="I84" s="294" t="s">
        <v>3794</v>
      </c>
      <c r="J84" s="294">
        <v>15</v>
      </c>
      <c r="K84" s="282"/>
    </row>
    <row r="85" s="1" customFormat="1" ht="15" customHeight="1">
      <c r="B85" s="293"/>
      <c r="C85" s="294" t="s">
        <v>3807</v>
      </c>
      <c r="D85" s="294"/>
      <c r="E85" s="294"/>
      <c r="F85" s="295" t="s">
        <v>3798</v>
      </c>
      <c r="G85" s="294"/>
      <c r="H85" s="294" t="s">
        <v>3808</v>
      </c>
      <c r="I85" s="294" t="s">
        <v>3794</v>
      </c>
      <c r="J85" s="294">
        <v>20</v>
      </c>
      <c r="K85" s="282"/>
    </row>
    <row r="86" s="1" customFormat="1" ht="15" customHeight="1">
      <c r="B86" s="293"/>
      <c r="C86" s="294" t="s">
        <v>3809</v>
      </c>
      <c r="D86" s="294"/>
      <c r="E86" s="294"/>
      <c r="F86" s="295" t="s">
        <v>3798</v>
      </c>
      <c r="G86" s="294"/>
      <c r="H86" s="294" t="s">
        <v>3810</v>
      </c>
      <c r="I86" s="294" t="s">
        <v>3794</v>
      </c>
      <c r="J86" s="294">
        <v>20</v>
      </c>
      <c r="K86" s="282"/>
    </row>
    <row r="87" s="1" customFormat="1" ht="15" customHeight="1">
      <c r="B87" s="293"/>
      <c r="C87" s="268" t="s">
        <v>3811</v>
      </c>
      <c r="D87" s="268"/>
      <c r="E87" s="268"/>
      <c r="F87" s="291" t="s">
        <v>3798</v>
      </c>
      <c r="G87" s="292"/>
      <c r="H87" s="268" t="s">
        <v>3812</v>
      </c>
      <c r="I87" s="268" t="s">
        <v>3794</v>
      </c>
      <c r="J87" s="268">
        <v>50</v>
      </c>
      <c r="K87" s="282"/>
    </row>
    <row r="88" s="1" customFormat="1" ht="15" customHeight="1">
      <c r="B88" s="293"/>
      <c r="C88" s="268" t="s">
        <v>3813</v>
      </c>
      <c r="D88" s="268"/>
      <c r="E88" s="268"/>
      <c r="F88" s="291" t="s">
        <v>3798</v>
      </c>
      <c r="G88" s="292"/>
      <c r="H88" s="268" t="s">
        <v>3814</v>
      </c>
      <c r="I88" s="268" t="s">
        <v>3794</v>
      </c>
      <c r="J88" s="268">
        <v>20</v>
      </c>
      <c r="K88" s="282"/>
    </row>
    <row r="89" s="1" customFormat="1" ht="15" customHeight="1">
      <c r="B89" s="293"/>
      <c r="C89" s="268" t="s">
        <v>3815</v>
      </c>
      <c r="D89" s="268"/>
      <c r="E89" s="268"/>
      <c r="F89" s="291" t="s">
        <v>3798</v>
      </c>
      <c r="G89" s="292"/>
      <c r="H89" s="268" t="s">
        <v>3816</v>
      </c>
      <c r="I89" s="268" t="s">
        <v>3794</v>
      </c>
      <c r="J89" s="268">
        <v>20</v>
      </c>
      <c r="K89" s="282"/>
    </row>
    <row r="90" s="1" customFormat="1" ht="15" customHeight="1">
      <c r="B90" s="293"/>
      <c r="C90" s="268" t="s">
        <v>3817</v>
      </c>
      <c r="D90" s="268"/>
      <c r="E90" s="268"/>
      <c r="F90" s="291" t="s">
        <v>3798</v>
      </c>
      <c r="G90" s="292"/>
      <c r="H90" s="268" t="s">
        <v>3818</v>
      </c>
      <c r="I90" s="268" t="s">
        <v>3794</v>
      </c>
      <c r="J90" s="268">
        <v>50</v>
      </c>
      <c r="K90" s="282"/>
    </row>
    <row r="91" s="1" customFormat="1" ht="15" customHeight="1">
      <c r="B91" s="293"/>
      <c r="C91" s="268" t="s">
        <v>3819</v>
      </c>
      <c r="D91" s="268"/>
      <c r="E91" s="268"/>
      <c r="F91" s="291" t="s">
        <v>3798</v>
      </c>
      <c r="G91" s="292"/>
      <c r="H91" s="268" t="s">
        <v>3819</v>
      </c>
      <c r="I91" s="268" t="s">
        <v>3794</v>
      </c>
      <c r="J91" s="268">
        <v>50</v>
      </c>
      <c r="K91" s="282"/>
    </row>
    <row r="92" s="1" customFormat="1" ht="15" customHeight="1">
      <c r="B92" s="293"/>
      <c r="C92" s="268" t="s">
        <v>3820</v>
      </c>
      <c r="D92" s="268"/>
      <c r="E92" s="268"/>
      <c r="F92" s="291" t="s">
        <v>3798</v>
      </c>
      <c r="G92" s="292"/>
      <c r="H92" s="268" t="s">
        <v>3821</v>
      </c>
      <c r="I92" s="268" t="s">
        <v>3794</v>
      </c>
      <c r="J92" s="268">
        <v>255</v>
      </c>
      <c r="K92" s="282"/>
    </row>
    <row r="93" s="1" customFormat="1" ht="15" customHeight="1">
      <c r="B93" s="293"/>
      <c r="C93" s="268" t="s">
        <v>3822</v>
      </c>
      <c r="D93" s="268"/>
      <c r="E93" s="268"/>
      <c r="F93" s="291" t="s">
        <v>3792</v>
      </c>
      <c r="G93" s="292"/>
      <c r="H93" s="268" t="s">
        <v>3823</v>
      </c>
      <c r="I93" s="268" t="s">
        <v>3824</v>
      </c>
      <c r="J93" s="268"/>
      <c r="K93" s="282"/>
    </row>
    <row r="94" s="1" customFormat="1" ht="15" customHeight="1">
      <c r="B94" s="293"/>
      <c r="C94" s="268" t="s">
        <v>3825</v>
      </c>
      <c r="D94" s="268"/>
      <c r="E94" s="268"/>
      <c r="F94" s="291" t="s">
        <v>3792</v>
      </c>
      <c r="G94" s="292"/>
      <c r="H94" s="268" t="s">
        <v>3826</v>
      </c>
      <c r="I94" s="268" t="s">
        <v>3827</v>
      </c>
      <c r="J94" s="268"/>
      <c r="K94" s="282"/>
    </row>
    <row r="95" s="1" customFormat="1" ht="15" customHeight="1">
      <c r="B95" s="293"/>
      <c r="C95" s="268" t="s">
        <v>3828</v>
      </c>
      <c r="D95" s="268"/>
      <c r="E95" s="268"/>
      <c r="F95" s="291" t="s">
        <v>3792</v>
      </c>
      <c r="G95" s="292"/>
      <c r="H95" s="268" t="s">
        <v>3828</v>
      </c>
      <c r="I95" s="268" t="s">
        <v>3827</v>
      </c>
      <c r="J95" s="268"/>
      <c r="K95" s="282"/>
    </row>
    <row r="96" s="1" customFormat="1" ht="15" customHeight="1">
      <c r="B96" s="293"/>
      <c r="C96" s="268" t="s">
        <v>38</v>
      </c>
      <c r="D96" s="268"/>
      <c r="E96" s="268"/>
      <c r="F96" s="291" t="s">
        <v>3792</v>
      </c>
      <c r="G96" s="292"/>
      <c r="H96" s="268" t="s">
        <v>3829</v>
      </c>
      <c r="I96" s="268" t="s">
        <v>3827</v>
      </c>
      <c r="J96" s="268"/>
      <c r="K96" s="282"/>
    </row>
    <row r="97" s="1" customFormat="1" ht="15" customHeight="1">
      <c r="B97" s="293"/>
      <c r="C97" s="268" t="s">
        <v>48</v>
      </c>
      <c r="D97" s="268"/>
      <c r="E97" s="268"/>
      <c r="F97" s="291" t="s">
        <v>3792</v>
      </c>
      <c r="G97" s="292"/>
      <c r="H97" s="268" t="s">
        <v>3830</v>
      </c>
      <c r="I97" s="268" t="s">
        <v>3827</v>
      </c>
      <c r="J97" s="268"/>
      <c r="K97" s="282"/>
    </row>
    <row r="98" s="1" customFormat="1" ht="15" customHeight="1">
      <c r="B98" s="296"/>
      <c r="C98" s="297"/>
      <c r="D98" s="297"/>
      <c r="E98" s="297"/>
      <c r="F98" s="297"/>
      <c r="G98" s="297"/>
      <c r="H98" s="297"/>
      <c r="I98" s="297"/>
      <c r="J98" s="297"/>
      <c r="K98" s="298"/>
    </row>
    <row r="99" s="1" customFormat="1" ht="18.75" customHeight="1">
      <c r="B99" s="299"/>
      <c r="C99" s="300"/>
      <c r="D99" s="300"/>
      <c r="E99" s="300"/>
      <c r="F99" s="300"/>
      <c r="G99" s="300"/>
      <c r="H99" s="300"/>
      <c r="I99" s="300"/>
      <c r="J99" s="300"/>
      <c r="K99" s="299"/>
    </row>
    <row r="100" s="1" customFormat="1" ht="18.75" customHeight="1"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</row>
    <row r="101" s="1" customFormat="1" ht="7.5" customHeight="1">
      <c r="B101" s="277"/>
      <c r="C101" s="278"/>
      <c r="D101" s="278"/>
      <c r="E101" s="278"/>
      <c r="F101" s="278"/>
      <c r="G101" s="278"/>
      <c r="H101" s="278"/>
      <c r="I101" s="278"/>
      <c r="J101" s="278"/>
      <c r="K101" s="279"/>
    </row>
    <row r="102" s="1" customFormat="1" ht="45" customHeight="1">
      <c r="B102" s="280"/>
      <c r="C102" s="281" t="s">
        <v>3831</v>
      </c>
      <c r="D102" s="281"/>
      <c r="E102" s="281"/>
      <c r="F102" s="281"/>
      <c r="G102" s="281"/>
      <c r="H102" s="281"/>
      <c r="I102" s="281"/>
      <c r="J102" s="281"/>
      <c r="K102" s="282"/>
    </row>
    <row r="103" s="1" customFormat="1" ht="17.25" customHeight="1">
      <c r="B103" s="280"/>
      <c r="C103" s="283" t="s">
        <v>3786</v>
      </c>
      <c r="D103" s="283"/>
      <c r="E103" s="283"/>
      <c r="F103" s="283" t="s">
        <v>3787</v>
      </c>
      <c r="G103" s="284"/>
      <c r="H103" s="283" t="s">
        <v>54</v>
      </c>
      <c r="I103" s="283" t="s">
        <v>57</v>
      </c>
      <c r="J103" s="283" t="s">
        <v>3788</v>
      </c>
      <c r="K103" s="282"/>
    </row>
    <row r="104" s="1" customFormat="1" ht="17.25" customHeight="1">
      <c r="B104" s="280"/>
      <c r="C104" s="285" t="s">
        <v>3789</v>
      </c>
      <c r="D104" s="285"/>
      <c r="E104" s="285"/>
      <c r="F104" s="286" t="s">
        <v>3790</v>
      </c>
      <c r="G104" s="287"/>
      <c r="H104" s="285"/>
      <c r="I104" s="285"/>
      <c r="J104" s="285" t="s">
        <v>3791</v>
      </c>
      <c r="K104" s="282"/>
    </row>
    <row r="105" s="1" customFormat="1" ht="5.25" customHeight="1">
      <c r="B105" s="280"/>
      <c r="C105" s="283"/>
      <c r="D105" s="283"/>
      <c r="E105" s="283"/>
      <c r="F105" s="283"/>
      <c r="G105" s="301"/>
      <c r="H105" s="283"/>
      <c r="I105" s="283"/>
      <c r="J105" s="283"/>
      <c r="K105" s="282"/>
    </row>
    <row r="106" s="1" customFormat="1" ht="15" customHeight="1">
      <c r="B106" s="280"/>
      <c r="C106" s="268" t="s">
        <v>53</v>
      </c>
      <c r="D106" s="290"/>
      <c r="E106" s="290"/>
      <c r="F106" s="291" t="s">
        <v>3792</v>
      </c>
      <c r="G106" s="268"/>
      <c r="H106" s="268" t="s">
        <v>3832</v>
      </c>
      <c r="I106" s="268" t="s">
        <v>3794</v>
      </c>
      <c r="J106" s="268">
        <v>20</v>
      </c>
      <c r="K106" s="282"/>
    </row>
    <row r="107" s="1" customFormat="1" ht="15" customHeight="1">
      <c r="B107" s="280"/>
      <c r="C107" s="268" t="s">
        <v>3795</v>
      </c>
      <c r="D107" s="268"/>
      <c r="E107" s="268"/>
      <c r="F107" s="291" t="s">
        <v>3792</v>
      </c>
      <c r="G107" s="268"/>
      <c r="H107" s="268" t="s">
        <v>3832</v>
      </c>
      <c r="I107" s="268" t="s">
        <v>3794</v>
      </c>
      <c r="J107" s="268">
        <v>120</v>
      </c>
      <c r="K107" s="282"/>
    </row>
    <row r="108" s="1" customFormat="1" ht="15" customHeight="1">
      <c r="B108" s="293"/>
      <c r="C108" s="268" t="s">
        <v>3797</v>
      </c>
      <c r="D108" s="268"/>
      <c r="E108" s="268"/>
      <c r="F108" s="291" t="s">
        <v>3798</v>
      </c>
      <c r="G108" s="268"/>
      <c r="H108" s="268" t="s">
        <v>3832</v>
      </c>
      <c r="I108" s="268" t="s">
        <v>3794</v>
      </c>
      <c r="J108" s="268">
        <v>50</v>
      </c>
      <c r="K108" s="282"/>
    </row>
    <row r="109" s="1" customFormat="1" ht="15" customHeight="1">
      <c r="B109" s="293"/>
      <c r="C109" s="268" t="s">
        <v>3800</v>
      </c>
      <c r="D109" s="268"/>
      <c r="E109" s="268"/>
      <c r="F109" s="291" t="s">
        <v>3792</v>
      </c>
      <c r="G109" s="268"/>
      <c r="H109" s="268" t="s">
        <v>3832</v>
      </c>
      <c r="I109" s="268" t="s">
        <v>3802</v>
      </c>
      <c r="J109" s="268"/>
      <c r="K109" s="282"/>
    </row>
    <row r="110" s="1" customFormat="1" ht="15" customHeight="1">
      <c r="B110" s="293"/>
      <c r="C110" s="268" t="s">
        <v>3811</v>
      </c>
      <c r="D110" s="268"/>
      <c r="E110" s="268"/>
      <c r="F110" s="291" t="s">
        <v>3798</v>
      </c>
      <c r="G110" s="268"/>
      <c r="H110" s="268" t="s">
        <v>3832</v>
      </c>
      <c r="I110" s="268" t="s">
        <v>3794</v>
      </c>
      <c r="J110" s="268">
        <v>50</v>
      </c>
      <c r="K110" s="282"/>
    </row>
    <row r="111" s="1" customFormat="1" ht="15" customHeight="1">
      <c r="B111" s="293"/>
      <c r="C111" s="268" t="s">
        <v>3819</v>
      </c>
      <c r="D111" s="268"/>
      <c r="E111" s="268"/>
      <c r="F111" s="291" t="s">
        <v>3798</v>
      </c>
      <c r="G111" s="268"/>
      <c r="H111" s="268" t="s">
        <v>3832</v>
      </c>
      <c r="I111" s="268" t="s">
        <v>3794</v>
      </c>
      <c r="J111" s="268">
        <v>50</v>
      </c>
      <c r="K111" s="282"/>
    </row>
    <row r="112" s="1" customFormat="1" ht="15" customHeight="1">
      <c r="B112" s="293"/>
      <c r="C112" s="268" t="s">
        <v>3817</v>
      </c>
      <c r="D112" s="268"/>
      <c r="E112" s="268"/>
      <c r="F112" s="291" t="s">
        <v>3798</v>
      </c>
      <c r="G112" s="268"/>
      <c r="H112" s="268" t="s">
        <v>3832</v>
      </c>
      <c r="I112" s="268" t="s">
        <v>3794</v>
      </c>
      <c r="J112" s="268">
        <v>50</v>
      </c>
      <c r="K112" s="282"/>
    </row>
    <row r="113" s="1" customFormat="1" ht="15" customHeight="1">
      <c r="B113" s="293"/>
      <c r="C113" s="268" t="s">
        <v>53</v>
      </c>
      <c r="D113" s="268"/>
      <c r="E113" s="268"/>
      <c r="F113" s="291" t="s">
        <v>3792</v>
      </c>
      <c r="G113" s="268"/>
      <c r="H113" s="268" t="s">
        <v>3833</v>
      </c>
      <c r="I113" s="268" t="s">
        <v>3794</v>
      </c>
      <c r="J113" s="268">
        <v>20</v>
      </c>
      <c r="K113" s="282"/>
    </row>
    <row r="114" s="1" customFormat="1" ht="15" customHeight="1">
      <c r="B114" s="293"/>
      <c r="C114" s="268" t="s">
        <v>3834</v>
      </c>
      <c r="D114" s="268"/>
      <c r="E114" s="268"/>
      <c r="F114" s="291" t="s">
        <v>3792</v>
      </c>
      <c r="G114" s="268"/>
      <c r="H114" s="268" t="s">
        <v>3835</v>
      </c>
      <c r="I114" s="268" t="s">
        <v>3794</v>
      </c>
      <c r="J114" s="268">
        <v>120</v>
      </c>
      <c r="K114" s="282"/>
    </row>
    <row r="115" s="1" customFormat="1" ht="15" customHeight="1">
      <c r="B115" s="293"/>
      <c r="C115" s="268" t="s">
        <v>38</v>
      </c>
      <c r="D115" s="268"/>
      <c r="E115" s="268"/>
      <c r="F115" s="291" t="s">
        <v>3792</v>
      </c>
      <c r="G115" s="268"/>
      <c r="H115" s="268" t="s">
        <v>3836</v>
      </c>
      <c r="I115" s="268" t="s">
        <v>3827</v>
      </c>
      <c r="J115" s="268"/>
      <c r="K115" s="282"/>
    </row>
    <row r="116" s="1" customFormat="1" ht="15" customHeight="1">
      <c r="B116" s="293"/>
      <c r="C116" s="268" t="s">
        <v>48</v>
      </c>
      <c r="D116" s="268"/>
      <c r="E116" s="268"/>
      <c r="F116" s="291" t="s">
        <v>3792</v>
      </c>
      <c r="G116" s="268"/>
      <c r="H116" s="268" t="s">
        <v>3837</v>
      </c>
      <c r="I116" s="268" t="s">
        <v>3827</v>
      </c>
      <c r="J116" s="268"/>
      <c r="K116" s="282"/>
    </row>
    <row r="117" s="1" customFormat="1" ht="15" customHeight="1">
      <c r="B117" s="293"/>
      <c r="C117" s="268" t="s">
        <v>57</v>
      </c>
      <c r="D117" s="268"/>
      <c r="E117" s="268"/>
      <c r="F117" s="291" t="s">
        <v>3792</v>
      </c>
      <c r="G117" s="268"/>
      <c r="H117" s="268" t="s">
        <v>3838</v>
      </c>
      <c r="I117" s="268" t="s">
        <v>3839</v>
      </c>
      <c r="J117" s="268"/>
      <c r="K117" s="282"/>
    </row>
    <row r="118" s="1" customFormat="1" ht="15" customHeight="1">
      <c r="B118" s="296"/>
      <c r="C118" s="302"/>
      <c r="D118" s="302"/>
      <c r="E118" s="302"/>
      <c r="F118" s="302"/>
      <c r="G118" s="302"/>
      <c r="H118" s="302"/>
      <c r="I118" s="302"/>
      <c r="J118" s="302"/>
      <c r="K118" s="298"/>
    </row>
    <row r="119" s="1" customFormat="1" ht="18.75" customHeight="1">
      <c r="B119" s="303"/>
      <c r="C119" s="304"/>
      <c r="D119" s="304"/>
      <c r="E119" s="304"/>
      <c r="F119" s="305"/>
      <c r="G119" s="304"/>
      <c r="H119" s="304"/>
      <c r="I119" s="304"/>
      <c r="J119" s="304"/>
      <c r="K119" s="303"/>
    </row>
    <row r="120" s="1" customFormat="1" ht="18.75" customHeight="1"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</row>
    <row r="121" s="1" customFormat="1" ht="7.5" customHeight="1">
      <c r="B121" s="306"/>
      <c r="C121" s="307"/>
      <c r="D121" s="307"/>
      <c r="E121" s="307"/>
      <c r="F121" s="307"/>
      <c r="G121" s="307"/>
      <c r="H121" s="307"/>
      <c r="I121" s="307"/>
      <c r="J121" s="307"/>
      <c r="K121" s="308"/>
    </row>
    <row r="122" s="1" customFormat="1" ht="45" customHeight="1">
      <c r="B122" s="309"/>
      <c r="C122" s="259" t="s">
        <v>3840</v>
      </c>
      <c r="D122" s="259"/>
      <c r="E122" s="259"/>
      <c r="F122" s="259"/>
      <c r="G122" s="259"/>
      <c r="H122" s="259"/>
      <c r="I122" s="259"/>
      <c r="J122" s="259"/>
      <c r="K122" s="310"/>
    </row>
    <row r="123" s="1" customFormat="1" ht="17.25" customHeight="1">
      <c r="B123" s="311"/>
      <c r="C123" s="283" t="s">
        <v>3786</v>
      </c>
      <c r="D123" s="283"/>
      <c r="E123" s="283"/>
      <c r="F123" s="283" t="s">
        <v>3787</v>
      </c>
      <c r="G123" s="284"/>
      <c r="H123" s="283" t="s">
        <v>54</v>
      </c>
      <c r="I123" s="283" t="s">
        <v>57</v>
      </c>
      <c r="J123" s="283" t="s">
        <v>3788</v>
      </c>
      <c r="K123" s="312"/>
    </row>
    <row r="124" s="1" customFormat="1" ht="17.25" customHeight="1">
      <c r="B124" s="311"/>
      <c r="C124" s="285" t="s">
        <v>3789</v>
      </c>
      <c r="D124" s="285"/>
      <c r="E124" s="285"/>
      <c r="F124" s="286" t="s">
        <v>3790</v>
      </c>
      <c r="G124" s="287"/>
      <c r="H124" s="285"/>
      <c r="I124" s="285"/>
      <c r="J124" s="285" t="s">
        <v>3791</v>
      </c>
      <c r="K124" s="312"/>
    </row>
    <row r="125" s="1" customFormat="1" ht="5.25" customHeight="1">
      <c r="B125" s="313"/>
      <c r="C125" s="288"/>
      <c r="D125" s="288"/>
      <c r="E125" s="288"/>
      <c r="F125" s="288"/>
      <c r="G125" s="314"/>
      <c r="H125" s="288"/>
      <c r="I125" s="288"/>
      <c r="J125" s="288"/>
      <c r="K125" s="315"/>
    </row>
    <row r="126" s="1" customFormat="1" ht="15" customHeight="1">
      <c r="B126" s="313"/>
      <c r="C126" s="268" t="s">
        <v>3795</v>
      </c>
      <c r="D126" s="290"/>
      <c r="E126" s="290"/>
      <c r="F126" s="291" t="s">
        <v>3792</v>
      </c>
      <c r="G126" s="268"/>
      <c r="H126" s="268" t="s">
        <v>3832</v>
      </c>
      <c r="I126" s="268" t="s">
        <v>3794</v>
      </c>
      <c r="J126" s="268">
        <v>120</v>
      </c>
      <c r="K126" s="316"/>
    </row>
    <row r="127" s="1" customFormat="1" ht="15" customHeight="1">
      <c r="B127" s="313"/>
      <c r="C127" s="268" t="s">
        <v>3841</v>
      </c>
      <c r="D127" s="268"/>
      <c r="E127" s="268"/>
      <c r="F127" s="291" t="s">
        <v>3792</v>
      </c>
      <c r="G127" s="268"/>
      <c r="H127" s="268" t="s">
        <v>3842</v>
      </c>
      <c r="I127" s="268" t="s">
        <v>3794</v>
      </c>
      <c r="J127" s="268" t="s">
        <v>3843</v>
      </c>
      <c r="K127" s="316"/>
    </row>
    <row r="128" s="1" customFormat="1" ht="15" customHeight="1">
      <c r="B128" s="313"/>
      <c r="C128" s="268" t="s">
        <v>84</v>
      </c>
      <c r="D128" s="268"/>
      <c r="E128" s="268"/>
      <c r="F128" s="291" t="s">
        <v>3792</v>
      </c>
      <c r="G128" s="268"/>
      <c r="H128" s="268" t="s">
        <v>3844</v>
      </c>
      <c r="I128" s="268" t="s">
        <v>3794</v>
      </c>
      <c r="J128" s="268" t="s">
        <v>3843</v>
      </c>
      <c r="K128" s="316"/>
    </row>
    <row r="129" s="1" customFormat="1" ht="15" customHeight="1">
      <c r="B129" s="313"/>
      <c r="C129" s="268" t="s">
        <v>3803</v>
      </c>
      <c r="D129" s="268"/>
      <c r="E129" s="268"/>
      <c r="F129" s="291" t="s">
        <v>3798</v>
      </c>
      <c r="G129" s="268"/>
      <c r="H129" s="268" t="s">
        <v>3804</v>
      </c>
      <c r="I129" s="268" t="s">
        <v>3794</v>
      </c>
      <c r="J129" s="268">
        <v>15</v>
      </c>
      <c r="K129" s="316"/>
    </row>
    <row r="130" s="1" customFormat="1" ht="15" customHeight="1">
      <c r="B130" s="313"/>
      <c r="C130" s="294" t="s">
        <v>3805</v>
      </c>
      <c r="D130" s="294"/>
      <c r="E130" s="294"/>
      <c r="F130" s="295" t="s">
        <v>3798</v>
      </c>
      <c r="G130" s="294"/>
      <c r="H130" s="294" t="s">
        <v>3806</v>
      </c>
      <c r="I130" s="294" t="s">
        <v>3794</v>
      </c>
      <c r="J130" s="294">
        <v>15</v>
      </c>
      <c r="K130" s="316"/>
    </row>
    <row r="131" s="1" customFormat="1" ht="15" customHeight="1">
      <c r="B131" s="313"/>
      <c r="C131" s="294" t="s">
        <v>3807</v>
      </c>
      <c r="D131" s="294"/>
      <c r="E131" s="294"/>
      <c r="F131" s="295" t="s">
        <v>3798</v>
      </c>
      <c r="G131" s="294"/>
      <c r="H131" s="294" t="s">
        <v>3808</v>
      </c>
      <c r="I131" s="294" t="s">
        <v>3794</v>
      </c>
      <c r="J131" s="294">
        <v>20</v>
      </c>
      <c r="K131" s="316"/>
    </row>
    <row r="132" s="1" customFormat="1" ht="15" customHeight="1">
      <c r="B132" s="313"/>
      <c r="C132" s="294" t="s">
        <v>3809</v>
      </c>
      <c r="D132" s="294"/>
      <c r="E132" s="294"/>
      <c r="F132" s="295" t="s">
        <v>3798</v>
      </c>
      <c r="G132" s="294"/>
      <c r="H132" s="294" t="s">
        <v>3810</v>
      </c>
      <c r="I132" s="294" t="s">
        <v>3794</v>
      </c>
      <c r="J132" s="294">
        <v>20</v>
      </c>
      <c r="K132" s="316"/>
    </row>
    <row r="133" s="1" customFormat="1" ht="15" customHeight="1">
      <c r="B133" s="313"/>
      <c r="C133" s="268" t="s">
        <v>3797</v>
      </c>
      <c r="D133" s="268"/>
      <c r="E133" s="268"/>
      <c r="F133" s="291" t="s">
        <v>3798</v>
      </c>
      <c r="G133" s="268"/>
      <c r="H133" s="268" t="s">
        <v>3832</v>
      </c>
      <c r="I133" s="268" t="s">
        <v>3794</v>
      </c>
      <c r="J133" s="268">
        <v>50</v>
      </c>
      <c r="K133" s="316"/>
    </row>
    <row r="134" s="1" customFormat="1" ht="15" customHeight="1">
      <c r="B134" s="313"/>
      <c r="C134" s="268" t="s">
        <v>3811</v>
      </c>
      <c r="D134" s="268"/>
      <c r="E134" s="268"/>
      <c r="F134" s="291" t="s">
        <v>3798</v>
      </c>
      <c r="G134" s="268"/>
      <c r="H134" s="268" t="s">
        <v>3832</v>
      </c>
      <c r="I134" s="268" t="s">
        <v>3794</v>
      </c>
      <c r="J134" s="268">
        <v>50</v>
      </c>
      <c r="K134" s="316"/>
    </row>
    <row r="135" s="1" customFormat="1" ht="15" customHeight="1">
      <c r="B135" s="313"/>
      <c r="C135" s="268" t="s">
        <v>3817</v>
      </c>
      <c r="D135" s="268"/>
      <c r="E135" s="268"/>
      <c r="F135" s="291" t="s">
        <v>3798</v>
      </c>
      <c r="G135" s="268"/>
      <c r="H135" s="268" t="s">
        <v>3832</v>
      </c>
      <c r="I135" s="268" t="s">
        <v>3794</v>
      </c>
      <c r="J135" s="268">
        <v>50</v>
      </c>
      <c r="K135" s="316"/>
    </row>
    <row r="136" s="1" customFormat="1" ht="15" customHeight="1">
      <c r="B136" s="313"/>
      <c r="C136" s="268" t="s">
        <v>3819</v>
      </c>
      <c r="D136" s="268"/>
      <c r="E136" s="268"/>
      <c r="F136" s="291" t="s">
        <v>3798</v>
      </c>
      <c r="G136" s="268"/>
      <c r="H136" s="268" t="s">
        <v>3832</v>
      </c>
      <c r="I136" s="268" t="s">
        <v>3794</v>
      </c>
      <c r="J136" s="268">
        <v>50</v>
      </c>
      <c r="K136" s="316"/>
    </row>
    <row r="137" s="1" customFormat="1" ht="15" customHeight="1">
      <c r="B137" s="313"/>
      <c r="C137" s="268" t="s">
        <v>3820</v>
      </c>
      <c r="D137" s="268"/>
      <c r="E137" s="268"/>
      <c r="F137" s="291" t="s">
        <v>3798</v>
      </c>
      <c r="G137" s="268"/>
      <c r="H137" s="268" t="s">
        <v>3845</v>
      </c>
      <c r="I137" s="268" t="s">
        <v>3794</v>
      </c>
      <c r="J137" s="268">
        <v>255</v>
      </c>
      <c r="K137" s="316"/>
    </row>
    <row r="138" s="1" customFormat="1" ht="15" customHeight="1">
      <c r="B138" s="313"/>
      <c r="C138" s="268" t="s">
        <v>3822</v>
      </c>
      <c r="D138" s="268"/>
      <c r="E138" s="268"/>
      <c r="F138" s="291" t="s">
        <v>3792</v>
      </c>
      <c r="G138" s="268"/>
      <c r="H138" s="268" t="s">
        <v>3846</v>
      </c>
      <c r="I138" s="268" t="s">
        <v>3824</v>
      </c>
      <c r="J138" s="268"/>
      <c r="K138" s="316"/>
    </row>
    <row r="139" s="1" customFormat="1" ht="15" customHeight="1">
      <c r="B139" s="313"/>
      <c r="C139" s="268" t="s">
        <v>3825</v>
      </c>
      <c r="D139" s="268"/>
      <c r="E139" s="268"/>
      <c r="F139" s="291" t="s">
        <v>3792</v>
      </c>
      <c r="G139" s="268"/>
      <c r="H139" s="268" t="s">
        <v>3847</v>
      </c>
      <c r="I139" s="268" t="s">
        <v>3827</v>
      </c>
      <c r="J139" s="268"/>
      <c r="K139" s="316"/>
    </row>
    <row r="140" s="1" customFormat="1" ht="15" customHeight="1">
      <c r="B140" s="313"/>
      <c r="C140" s="268" t="s">
        <v>3828</v>
      </c>
      <c r="D140" s="268"/>
      <c r="E140" s="268"/>
      <c r="F140" s="291" t="s">
        <v>3792</v>
      </c>
      <c r="G140" s="268"/>
      <c r="H140" s="268" t="s">
        <v>3828</v>
      </c>
      <c r="I140" s="268" t="s">
        <v>3827</v>
      </c>
      <c r="J140" s="268"/>
      <c r="K140" s="316"/>
    </row>
    <row r="141" s="1" customFormat="1" ht="15" customHeight="1">
      <c r="B141" s="313"/>
      <c r="C141" s="268" t="s">
        <v>38</v>
      </c>
      <c r="D141" s="268"/>
      <c r="E141" s="268"/>
      <c r="F141" s="291" t="s">
        <v>3792</v>
      </c>
      <c r="G141" s="268"/>
      <c r="H141" s="268" t="s">
        <v>3848</v>
      </c>
      <c r="I141" s="268" t="s">
        <v>3827</v>
      </c>
      <c r="J141" s="268"/>
      <c r="K141" s="316"/>
    </row>
    <row r="142" s="1" customFormat="1" ht="15" customHeight="1">
      <c r="B142" s="313"/>
      <c r="C142" s="268" t="s">
        <v>3849</v>
      </c>
      <c r="D142" s="268"/>
      <c r="E142" s="268"/>
      <c r="F142" s="291" t="s">
        <v>3792</v>
      </c>
      <c r="G142" s="268"/>
      <c r="H142" s="268" t="s">
        <v>3850</v>
      </c>
      <c r="I142" s="268" t="s">
        <v>3827</v>
      </c>
      <c r="J142" s="268"/>
      <c r="K142" s="316"/>
    </row>
    <row r="143" s="1" customFormat="1" ht="15" customHeight="1">
      <c r="B143" s="317"/>
      <c r="C143" s="318"/>
      <c r="D143" s="318"/>
      <c r="E143" s="318"/>
      <c r="F143" s="318"/>
      <c r="G143" s="318"/>
      <c r="H143" s="318"/>
      <c r="I143" s="318"/>
      <c r="J143" s="318"/>
      <c r="K143" s="319"/>
    </row>
    <row r="144" s="1" customFormat="1" ht="18.75" customHeight="1">
      <c r="B144" s="304"/>
      <c r="C144" s="304"/>
      <c r="D144" s="304"/>
      <c r="E144" s="304"/>
      <c r="F144" s="305"/>
      <c r="G144" s="304"/>
      <c r="H144" s="304"/>
      <c r="I144" s="304"/>
      <c r="J144" s="304"/>
      <c r="K144" s="304"/>
    </row>
    <row r="145" s="1" customFormat="1" ht="18.75" customHeight="1"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</row>
    <row r="146" s="1" customFormat="1" ht="7.5" customHeight="1">
      <c r="B146" s="277"/>
      <c r="C146" s="278"/>
      <c r="D146" s="278"/>
      <c r="E146" s="278"/>
      <c r="F146" s="278"/>
      <c r="G146" s="278"/>
      <c r="H146" s="278"/>
      <c r="I146" s="278"/>
      <c r="J146" s="278"/>
      <c r="K146" s="279"/>
    </row>
    <row r="147" s="1" customFormat="1" ht="45" customHeight="1">
      <c r="B147" s="280"/>
      <c r="C147" s="281" t="s">
        <v>3851</v>
      </c>
      <c r="D147" s="281"/>
      <c r="E147" s="281"/>
      <c r="F147" s="281"/>
      <c r="G147" s="281"/>
      <c r="H147" s="281"/>
      <c r="I147" s="281"/>
      <c r="J147" s="281"/>
      <c r="K147" s="282"/>
    </row>
    <row r="148" s="1" customFormat="1" ht="17.25" customHeight="1">
      <c r="B148" s="280"/>
      <c r="C148" s="283" t="s">
        <v>3786</v>
      </c>
      <c r="D148" s="283"/>
      <c r="E148" s="283"/>
      <c r="F148" s="283" t="s">
        <v>3787</v>
      </c>
      <c r="G148" s="284"/>
      <c r="H148" s="283" t="s">
        <v>54</v>
      </c>
      <c r="I148" s="283" t="s">
        <v>57</v>
      </c>
      <c r="J148" s="283" t="s">
        <v>3788</v>
      </c>
      <c r="K148" s="282"/>
    </row>
    <row r="149" s="1" customFormat="1" ht="17.25" customHeight="1">
      <c r="B149" s="280"/>
      <c r="C149" s="285" t="s">
        <v>3789</v>
      </c>
      <c r="D149" s="285"/>
      <c r="E149" s="285"/>
      <c r="F149" s="286" t="s">
        <v>3790</v>
      </c>
      <c r="G149" s="287"/>
      <c r="H149" s="285"/>
      <c r="I149" s="285"/>
      <c r="J149" s="285" t="s">
        <v>3791</v>
      </c>
      <c r="K149" s="282"/>
    </row>
    <row r="150" s="1" customFormat="1" ht="5.25" customHeight="1">
      <c r="B150" s="293"/>
      <c r="C150" s="288"/>
      <c r="D150" s="288"/>
      <c r="E150" s="288"/>
      <c r="F150" s="288"/>
      <c r="G150" s="289"/>
      <c r="H150" s="288"/>
      <c r="I150" s="288"/>
      <c r="J150" s="288"/>
      <c r="K150" s="316"/>
    </row>
    <row r="151" s="1" customFormat="1" ht="15" customHeight="1">
      <c r="B151" s="293"/>
      <c r="C151" s="320" t="s">
        <v>3795</v>
      </c>
      <c r="D151" s="268"/>
      <c r="E151" s="268"/>
      <c r="F151" s="321" t="s">
        <v>3792</v>
      </c>
      <c r="G151" s="268"/>
      <c r="H151" s="320" t="s">
        <v>3832</v>
      </c>
      <c r="I151" s="320" t="s">
        <v>3794</v>
      </c>
      <c r="J151" s="320">
        <v>120</v>
      </c>
      <c r="K151" s="316"/>
    </row>
    <row r="152" s="1" customFormat="1" ht="15" customHeight="1">
      <c r="B152" s="293"/>
      <c r="C152" s="320" t="s">
        <v>3841</v>
      </c>
      <c r="D152" s="268"/>
      <c r="E152" s="268"/>
      <c r="F152" s="321" t="s">
        <v>3792</v>
      </c>
      <c r="G152" s="268"/>
      <c r="H152" s="320" t="s">
        <v>3852</v>
      </c>
      <c r="I152" s="320" t="s">
        <v>3794</v>
      </c>
      <c r="J152" s="320" t="s">
        <v>3843</v>
      </c>
      <c r="K152" s="316"/>
    </row>
    <row r="153" s="1" customFormat="1" ht="15" customHeight="1">
      <c r="B153" s="293"/>
      <c r="C153" s="320" t="s">
        <v>84</v>
      </c>
      <c r="D153" s="268"/>
      <c r="E153" s="268"/>
      <c r="F153" s="321" t="s">
        <v>3792</v>
      </c>
      <c r="G153" s="268"/>
      <c r="H153" s="320" t="s">
        <v>3853</v>
      </c>
      <c r="I153" s="320" t="s">
        <v>3794</v>
      </c>
      <c r="J153" s="320" t="s">
        <v>3843</v>
      </c>
      <c r="K153" s="316"/>
    </row>
    <row r="154" s="1" customFormat="1" ht="15" customHeight="1">
      <c r="B154" s="293"/>
      <c r="C154" s="320" t="s">
        <v>3797</v>
      </c>
      <c r="D154" s="268"/>
      <c r="E154" s="268"/>
      <c r="F154" s="321" t="s">
        <v>3798</v>
      </c>
      <c r="G154" s="268"/>
      <c r="H154" s="320" t="s">
        <v>3832</v>
      </c>
      <c r="I154" s="320" t="s">
        <v>3794</v>
      </c>
      <c r="J154" s="320">
        <v>50</v>
      </c>
      <c r="K154" s="316"/>
    </row>
    <row r="155" s="1" customFormat="1" ht="15" customHeight="1">
      <c r="B155" s="293"/>
      <c r="C155" s="320" t="s">
        <v>3800</v>
      </c>
      <c r="D155" s="268"/>
      <c r="E155" s="268"/>
      <c r="F155" s="321" t="s">
        <v>3792</v>
      </c>
      <c r="G155" s="268"/>
      <c r="H155" s="320" t="s">
        <v>3832</v>
      </c>
      <c r="I155" s="320" t="s">
        <v>3802</v>
      </c>
      <c r="J155" s="320"/>
      <c r="K155" s="316"/>
    </row>
    <row r="156" s="1" customFormat="1" ht="15" customHeight="1">
      <c r="B156" s="293"/>
      <c r="C156" s="320" t="s">
        <v>3811</v>
      </c>
      <c r="D156" s="268"/>
      <c r="E156" s="268"/>
      <c r="F156" s="321" t="s">
        <v>3798</v>
      </c>
      <c r="G156" s="268"/>
      <c r="H156" s="320" t="s">
        <v>3832</v>
      </c>
      <c r="I156" s="320" t="s">
        <v>3794</v>
      </c>
      <c r="J156" s="320">
        <v>50</v>
      </c>
      <c r="K156" s="316"/>
    </row>
    <row r="157" s="1" customFormat="1" ht="15" customHeight="1">
      <c r="B157" s="293"/>
      <c r="C157" s="320" t="s">
        <v>3819</v>
      </c>
      <c r="D157" s="268"/>
      <c r="E157" s="268"/>
      <c r="F157" s="321" t="s">
        <v>3798</v>
      </c>
      <c r="G157" s="268"/>
      <c r="H157" s="320" t="s">
        <v>3832</v>
      </c>
      <c r="I157" s="320" t="s">
        <v>3794</v>
      </c>
      <c r="J157" s="320">
        <v>50</v>
      </c>
      <c r="K157" s="316"/>
    </row>
    <row r="158" s="1" customFormat="1" ht="15" customHeight="1">
      <c r="B158" s="293"/>
      <c r="C158" s="320" t="s">
        <v>3817</v>
      </c>
      <c r="D158" s="268"/>
      <c r="E158" s="268"/>
      <c r="F158" s="321" t="s">
        <v>3798</v>
      </c>
      <c r="G158" s="268"/>
      <c r="H158" s="320" t="s">
        <v>3832</v>
      </c>
      <c r="I158" s="320" t="s">
        <v>3794</v>
      </c>
      <c r="J158" s="320">
        <v>50</v>
      </c>
      <c r="K158" s="316"/>
    </row>
    <row r="159" s="1" customFormat="1" ht="15" customHeight="1">
      <c r="B159" s="293"/>
      <c r="C159" s="320" t="s">
        <v>141</v>
      </c>
      <c r="D159" s="268"/>
      <c r="E159" s="268"/>
      <c r="F159" s="321" t="s">
        <v>3792</v>
      </c>
      <c r="G159" s="268"/>
      <c r="H159" s="320" t="s">
        <v>3854</v>
      </c>
      <c r="I159" s="320" t="s">
        <v>3794</v>
      </c>
      <c r="J159" s="320" t="s">
        <v>3855</v>
      </c>
      <c r="K159" s="316"/>
    </row>
    <row r="160" s="1" customFormat="1" ht="15" customHeight="1">
      <c r="B160" s="293"/>
      <c r="C160" s="320" t="s">
        <v>3856</v>
      </c>
      <c r="D160" s="268"/>
      <c r="E160" s="268"/>
      <c r="F160" s="321" t="s">
        <v>3792</v>
      </c>
      <c r="G160" s="268"/>
      <c r="H160" s="320" t="s">
        <v>3857</v>
      </c>
      <c r="I160" s="320" t="s">
        <v>3827</v>
      </c>
      <c r="J160" s="320"/>
      <c r="K160" s="316"/>
    </row>
    <row r="161" s="1" customFormat="1" ht="15" customHeight="1">
      <c r="B161" s="322"/>
      <c r="C161" s="302"/>
      <c r="D161" s="302"/>
      <c r="E161" s="302"/>
      <c r="F161" s="302"/>
      <c r="G161" s="302"/>
      <c r="H161" s="302"/>
      <c r="I161" s="302"/>
      <c r="J161" s="302"/>
      <c r="K161" s="323"/>
    </row>
    <row r="162" s="1" customFormat="1" ht="18.75" customHeight="1">
      <c r="B162" s="304"/>
      <c r="C162" s="314"/>
      <c r="D162" s="314"/>
      <c r="E162" s="314"/>
      <c r="F162" s="324"/>
      <c r="G162" s="314"/>
      <c r="H162" s="314"/>
      <c r="I162" s="314"/>
      <c r="J162" s="314"/>
      <c r="K162" s="304"/>
    </row>
    <row r="163" s="1" customFormat="1" ht="18.75" customHeight="1"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</row>
    <row r="164" s="1" customFormat="1" ht="7.5" customHeight="1">
      <c r="B164" s="255"/>
      <c r="C164" s="256"/>
      <c r="D164" s="256"/>
      <c r="E164" s="256"/>
      <c r="F164" s="256"/>
      <c r="G164" s="256"/>
      <c r="H164" s="256"/>
      <c r="I164" s="256"/>
      <c r="J164" s="256"/>
      <c r="K164" s="257"/>
    </row>
    <row r="165" s="1" customFormat="1" ht="45" customHeight="1">
      <c r="B165" s="258"/>
      <c r="C165" s="259" t="s">
        <v>3858</v>
      </c>
      <c r="D165" s="259"/>
      <c r="E165" s="259"/>
      <c r="F165" s="259"/>
      <c r="G165" s="259"/>
      <c r="H165" s="259"/>
      <c r="I165" s="259"/>
      <c r="J165" s="259"/>
      <c r="K165" s="260"/>
    </row>
    <row r="166" s="1" customFormat="1" ht="17.25" customHeight="1">
      <c r="B166" s="258"/>
      <c r="C166" s="283" t="s">
        <v>3786</v>
      </c>
      <c r="D166" s="283"/>
      <c r="E166" s="283"/>
      <c r="F166" s="283" t="s">
        <v>3787</v>
      </c>
      <c r="G166" s="325"/>
      <c r="H166" s="326" t="s">
        <v>54</v>
      </c>
      <c r="I166" s="326" t="s">
        <v>57</v>
      </c>
      <c r="J166" s="283" t="s">
        <v>3788</v>
      </c>
      <c r="K166" s="260"/>
    </row>
    <row r="167" s="1" customFormat="1" ht="17.25" customHeight="1">
      <c r="B167" s="261"/>
      <c r="C167" s="285" t="s">
        <v>3789</v>
      </c>
      <c r="D167" s="285"/>
      <c r="E167" s="285"/>
      <c r="F167" s="286" t="s">
        <v>3790</v>
      </c>
      <c r="G167" s="327"/>
      <c r="H167" s="328"/>
      <c r="I167" s="328"/>
      <c r="J167" s="285" t="s">
        <v>3791</v>
      </c>
      <c r="K167" s="263"/>
    </row>
    <row r="168" s="1" customFormat="1" ht="5.25" customHeight="1">
      <c r="B168" s="293"/>
      <c r="C168" s="288"/>
      <c r="D168" s="288"/>
      <c r="E168" s="288"/>
      <c r="F168" s="288"/>
      <c r="G168" s="289"/>
      <c r="H168" s="288"/>
      <c r="I168" s="288"/>
      <c r="J168" s="288"/>
      <c r="K168" s="316"/>
    </row>
    <row r="169" s="1" customFormat="1" ht="15" customHeight="1">
      <c r="B169" s="293"/>
      <c r="C169" s="268" t="s">
        <v>3795</v>
      </c>
      <c r="D169" s="268"/>
      <c r="E169" s="268"/>
      <c r="F169" s="291" t="s">
        <v>3792</v>
      </c>
      <c r="G169" s="268"/>
      <c r="H169" s="268" t="s">
        <v>3832</v>
      </c>
      <c r="I169" s="268" t="s">
        <v>3794</v>
      </c>
      <c r="J169" s="268">
        <v>120</v>
      </c>
      <c r="K169" s="316"/>
    </row>
    <row r="170" s="1" customFormat="1" ht="15" customHeight="1">
      <c r="B170" s="293"/>
      <c r="C170" s="268" t="s">
        <v>3841</v>
      </c>
      <c r="D170" s="268"/>
      <c r="E170" s="268"/>
      <c r="F170" s="291" t="s">
        <v>3792</v>
      </c>
      <c r="G170" s="268"/>
      <c r="H170" s="268" t="s">
        <v>3842</v>
      </c>
      <c r="I170" s="268" t="s">
        <v>3794</v>
      </c>
      <c r="J170" s="268" t="s">
        <v>3843</v>
      </c>
      <c r="K170" s="316"/>
    </row>
    <row r="171" s="1" customFormat="1" ht="15" customHeight="1">
      <c r="B171" s="293"/>
      <c r="C171" s="268" t="s">
        <v>84</v>
      </c>
      <c r="D171" s="268"/>
      <c r="E171" s="268"/>
      <c r="F171" s="291" t="s">
        <v>3792</v>
      </c>
      <c r="G171" s="268"/>
      <c r="H171" s="268" t="s">
        <v>3859</v>
      </c>
      <c r="I171" s="268" t="s">
        <v>3794</v>
      </c>
      <c r="J171" s="268" t="s">
        <v>3843</v>
      </c>
      <c r="K171" s="316"/>
    </row>
    <row r="172" s="1" customFormat="1" ht="15" customHeight="1">
      <c r="B172" s="293"/>
      <c r="C172" s="268" t="s">
        <v>3797</v>
      </c>
      <c r="D172" s="268"/>
      <c r="E172" s="268"/>
      <c r="F172" s="291" t="s">
        <v>3798</v>
      </c>
      <c r="G172" s="268"/>
      <c r="H172" s="268" t="s">
        <v>3859</v>
      </c>
      <c r="I172" s="268" t="s">
        <v>3794</v>
      </c>
      <c r="J172" s="268">
        <v>50</v>
      </c>
      <c r="K172" s="316"/>
    </row>
    <row r="173" s="1" customFormat="1" ht="15" customHeight="1">
      <c r="B173" s="293"/>
      <c r="C173" s="268" t="s">
        <v>3800</v>
      </c>
      <c r="D173" s="268"/>
      <c r="E173" s="268"/>
      <c r="F173" s="291" t="s">
        <v>3792</v>
      </c>
      <c r="G173" s="268"/>
      <c r="H173" s="268" t="s">
        <v>3859</v>
      </c>
      <c r="I173" s="268" t="s">
        <v>3802</v>
      </c>
      <c r="J173" s="268"/>
      <c r="K173" s="316"/>
    </row>
    <row r="174" s="1" customFormat="1" ht="15" customHeight="1">
      <c r="B174" s="293"/>
      <c r="C174" s="268" t="s">
        <v>3811</v>
      </c>
      <c r="D174" s="268"/>
      <c r="E174" s="268"/>
      <c r="F174" s="291" t="s">
        <v>3798</v>
      </c>
      <c r="G174" s="268"/>
      <c r="H174" s="268" t="s">
        <v>3859</v>
      </c>
      <c r="I174" s="268" t="s">
        <v>3794</v>
      </c>
      <c r="J174" s="268">
        <v>50</v>
      </c>
      <c r="K174" s="316"/>
    </row>
    <row r="175" s="1" customFormat="1" ht="15" customHeight="1">
      <c r="B175" s="293"/>
      <c r="C175" s="268" t="s">
        <v>3819</v>
      </c>
      <c r="D175" s="268"/>
      <c r="E175" s="268"/>
      <c r="F175" s="291" t="s">
        <v>3798</v>
      </c>
      <c r="G175" s="268"/>
      <c r="H175" s="268" t="s">
        <v>3859</v>
      </c>
      <c r="I175" s="268" t="s">
        <v>3794</v>
      </c>
      <c r="J175" s="268">
        <v>50</v>
      </c>
      <c r="K175" s="316"/>
    </row>
    <row r="176" s="1" customFormat="1" ht="15" customHeight="1">
      <c r="B176" s="293"/>
      <c r="C176" s="268" t="s">
        <v>3817</v>
      </c>
      <c r="D176" s="268"/>
      <c r="E176" s="268"/>
      <c r="F176" s="291" t="s">
        <v>3798</v>
      </c>
      <c r="G176" s="268"/>
      <c r="H176" s="268" t="s">
        <v>3859</v>
      </c>
      <c r="I176" s="268" t="s">
        <v>3794</v>
      </c>
      <c r="J176" s="268">
        <v>50</v>
      </c>
      <c r="K176" s="316"/>
    </row>
    <row r="177" s="1" customFormat="1" ht="15" customHeight="1">
      <c r="B177" s="293"/>
      <c r="C177" s="268" t="s">
        <v>160</v>
      </c>
      <c r="D177" s="268"/>
      <c r="E177" s="268"/>
      <c r="F177" s="291" t="s">
        <v>3792</v>
      </c>
      <c r="G177" s="268"/>
      <c r="H177" s="268" t="s">
        <v>3860</v>
      </c>
      <c r="I177" s="268" t="s">
        <v>3861</v>
      </c>
      <c r="J177" s="268"/>
      <c r="K177" s="316"/>
    </row>
    <row r="178" s="1" customFormat="1" ht="15" customHeight="1">
      <c r="B178" s="293"/>
      <c r="C178" s="268" t="s">
        <v>57</v>
      </c>
      <c r="D178" s="268"/>
      <c r="E178" s="268"/>
      <c r="F178" s="291" t="s">
        <v>3792</v>
      </c>
      <c r="G178" s="268"/>
      <c r="H178" s="268" t="s">
        <v>3862</v>
      </c>
      <c r="I178" s="268" t="s">
        <v>3863</v>
      </c>
      <c r="J178" s="268">
        <v>1</v>
      </c>
      <c r="K178" s="316"/>
    </row>
    <row r="179" s="1" customFormat="1" ht="15" customHeight="1">
      <c r="B179" s="293"/>
      <c r="C179" s="268" t="s">
        <v>53</v>
      </c>
      <c r="D179" s="268"/>
      <c r="E179" s="268"/>
      <c r="F179" s="291" t="s">
        <v>3792</v>
      </c>
      <c r="G179" s="268"/>
      <c r="H179" s="268" t="s">
        <v>3864</v>
      </c>
      <c r="I179" s="268" t="s">
        <v>3794</v>
      </c>
      <c r="J179" s="268">
        <v>20</v>
      </c>
      <c r="K179" s="316"/>
    </row>
    <row r="180" s="1" customFormat="1" ht="15" customHeight="1">
      <c r="B180" s="293"/>
      <c r="C180" s="268" t="s">
        <v>54</v>
      </c>
      <c r="D180" s="268"/>
      <c r="E180" s="268"/>
      <c r="F180" s="291" t="s">
        <v>3792</v>
      </c>
      <c r="G180" s="268"/>
      <c r="H180" s="268" t="s">
        <v>3865</v>
      </c>
      <c r="I180" s="268" t="s">
        <v>3794</v>
      </c>
      <c r="J180" s="268">
        <v>255</v>
      </c>
      <c r="K180" s="316"/>
    </row>
    <row r="181" s="1" customFormat="1" ht="15" customHeight="1">
      <c r="B181" s="293"/>
      <c r="C181" s="268" t="s">
        <v>161</v>
      </c>
      <c r="D181" s="268"/>
      <c r="E181" s="268"/>
      <c r="F181" s="291" t="s">
        <v>3792</v>
      </c>
      <c r="G181" s="268"/>
      <c r="H181" s="268" t="s">
        <v>3756</v>
      </c>
      <c r="I181" s="268" t="s">
        <v>3794</v>
      </c>
      <c r="J181" s="268">
        <v>10</v>
      </c>
      <c r="K181" s="316"/>
    </row>
    <row r="182" s="1" customFormat="1" ht="15" customHeight="1">
      <c r="B182" s="293"/>
      <c r="C182" s="268" t="s">
        <v>162</v>
      </c>
      <c r="D182" s="268"/>
      <c r="E182" s="268"/>
      <c r="F182" s="291" t="s">
        <v>3792</v>
      </c>
      <c r="G182" s="268"/>
      <c r="H182" s="268" t="s">
        <v>3866</v>
      </c>
      <c r="I182" s="268" t="s">
        <v>3827</v>
      </c>
      <c r="J182" s="268"/>
      <c r="K182" s="316"/>
    </row>
    <row r="183" s="1" customFormat="1" ht="15" customHeight="1">
      <c r="B183" s="293"/>
      <c r="C183" s="268" t="s">
        <v>3867</v>
      </c>
      <c r="D183" s="268"/>
      <c r="E183" s="268"/>
      <c r="F183" s="291" t="s">
        <v>3792</v>
      </c>
      <c r="G183" s="268"/>
      <c r="H183" s="268" t="s">
        <v>3868</v>
      </c>
      <c r="I183" s="268" t="s">
        <v>3827</v>
      </c>
      <c r="J183" s="268"/>
      <c r="K183" s="316"/>
    </row>
    <row r="184" s="1" customFormat="1" ht="15" customHeight="1">
      <c r="B184" s="293"/>
      <c r="C184" s="268" t="s">
        <v>3856</v>
      </c>
      <c r="D184" s="268"/>
      <c r="E184" s="268"/>
      <c r="F184" s="291" t="s">
        <v>3792</v>
      </c>
      <c r="G184" s="268"/>
      <c r="H184" s="268" t="s">
        <v>3869</v>
      </c>
      <c r="I184" s="268" t="s">
        <v>3827</v>
      </c>
      <c r="J184" s="268"/>
      <c r="K184" s="316"/>
    </row>
    <row r="185" s="1" customFormat="1" ht="15" customHeight="1">
      <c r="B185" s="293"/>
      <c r="C185" s="268" t="s">
        <v>164</v>
      </c>
      <c r="D185" s="268"/>
      <c r="E185" s="268"/>
      <c r="F185" s="291" t="s">
        <v>3798</v>
      </c>
      <c r="G185" s="268"/>
      <c r="H185" s="268" t="s">
        <v>3870</v>
      </c>
      <c r="I185" s="268" t="s">
        <v>3794</v>
      </c>
      <c r="J185" s="268">
        <v>50</v>
      </c>
      <c r="K185" s="316"/>
    </row>
    <row r="186" s="1" customFormat="1" ht="15" customHeight="1">
      <c r="B186" s="293"/>
      <c r="C186" s="268" t="s">
        <v>3871</v>
      </c>
      <c r="D186" s="268"/>
      <c r="E186" s="268"/>
      <c r="F186" s="291" t="s">
        <v>3798</v>
      </c>
      <c r="G186" s="268"/>
      <c r="H186" s="268" t="s">
        <v>3872</v>
      </c>
      <c r="I186" s="268" t="s">
        <v>3873</v>
      </c>
      <c r="J186" s="268"/>
      <c r="K186" s="316"/>
    </row>
    <row r="187" s="1" customFormat="1" ht="15" customHeight="1">
      <c r="B187" s="293"/>
      <c r="C187" s="268" t="s">
        <v>3874</v>
      </c>
      <c r="D187" s="268"/>
      <c r="E187" s="268"/>
      <c r="F187" s="291" t="s">
        <v>3798</v>
      </c>
      <c r="G187" s="268"/>
      <c r="H187" s="268" t="s">
        <v>3875</v>
      </c>
      <c r="I187" s="268" t="s">
        <v>3873</v>
      </c>
      <c r="J187" s="268"/>
      <c r="K187" s="316"/>
    </row>
    <row r="188" s="1" customFormat="1" ht="15" customHeight="1">
      <c r="B188" s="293"/>
      <c r="C188" s="268" t="s">
        <v>3876</v>
      </c>
      <c r="D188" s="268"/>
      <c r="E188" s="268"/>
      <c r="F188" s="291" t="s">
        <v>3798</v>
      </c>
      <c r="G188" s="268"/>
      <c r="H188" s="268" t="s">
        <v>3877</v>
      </c>
      <c r="I188" s="268" t="s">
        <v>3873</v>
      </c>
      <c r="J188" s="268"/>
      <c r="K188" s="316"/>
    </row>
    <row r="189" s="1" customFormat="1" ht="15" customHeight="1">
      <c r="B189" s="293"/>
      <c r="C189" s="329" t="s">
        <v>3878</v>
      </c>
      <c r="D189" s="268"/>
      <c r="E189" s="268"/>
      <c r="F189" s="291" t="s">
        <v>3798</v>
      </c>
      <c r="G189" s="268"/>
      <c r="H189" s="268" t="s">
        <v>3879</v>
      </c>
      <c r="I189" s="268" t="s">
        <v>3880</v>
      </c>
      <c r="J189" s="330" t="s">
        <v>3881</v>
      </c>
      <c r="K189" s="316"/>
    </row>
    <row r="190" s="1" customFormat="1" ht="15" customHeight="1">
      <c r="B190" s="293"/>
      <c r="C190" s="329" t="s">
        <v>42</v>
      </c>
      <c r="D190" s="268"/>
      <c r="E190" s="268"/>
      <c r="F190" s="291" t="s">
        <v>3792</v>
      </c>
      <c r="G190" s="268"/>
      <c r="H190" s="265" t="s">
        <v>3882</v>
      </c>
      <c r="I190" s="268" t="s">
        <v>3883</v>
      </c>
      <c r="J190" s="268"/>
      <c r="K190" s="316"/>
    </row>
    <row r="191" s="1" customFormat="1" ht="15" customHeight="1">
      <c r="B191" s="293"/>
      <c r="C191" s="329" t="s">
        <v>3884</v>
      </c>
      <c r="D191" s="268"/>
      <c r="E191" s="268"/>
      <c r="F191" s="291" t="s">
        <v>3792</v>
      </c>
      <c r="G191" s="268"/>
      <c r="H191" s="268" t="s">
        <v>3885</v>
      </c>
      <c r="I191" s="268" t="s">
        <v>3827</v>
      </c>
      <c r="J191" s="268"/>
      <c r="K191" s="316"/>
    </row>
    <row r="192" s="1" customFormat="1" ht="15" customHeight="1">
      <c r="B192" s="293"/>
      <c r="C192" s="329" t="s">
        <v>3886</v>
      </c>
      <c r="D192" s="268"/>
      <c r="E192" s="268"/>
      <c r="F192" s="291" t="s">
        <v>3792</v>
      </c>
      <c r="G192" s="268"/>
      <c r="H192" s="268" t="s">
        <v>3887</v>
      </c>
      <c r="I192" s="268" t="s">
        <v>3827</v>
      </c>
      <c r="J192" s="268"/>
      <c r="K192" s="316"/>
    </row>
    <row r="193" s="1" customFormat="1" ht="15" customHeight="1">
      <c r="B193" s="293"/>
      <c r="C193" s="329" t="s">
        <v>3888</v>
      </c>
      <c r="D193" s="268"/>
      <c r="E193" s="268"/>
      <c r="F193" s="291" t="s">
        <v>3798</v>
      </c>
      <c r="G193" s="268"/>
      <c r="H193" s="268" t="s">
        <v>3889</v>
      </c>
      <c r="I193" s="268" t="s">
        <v>3827</v>
      </c>
      <c r="J193" s="268"/>
      <c r="K193" s="316"/>
    </row>
    <row r="194" s="1" customFormat="1" ht="15" customHeight="1">
      <c r="B194" s="322"/>
      <c r="C194" s="331"/>
      <c r="D194" s="302"/>
      <c r="E194" s="302"/>
      <c r="F194" s="302"/>
      <c r="G194" s="302"/>
      <c r="H194" s="302"/>
      <c r="I194" s="302"/>
      <c r="J194" s="302"/>
      <c r="K194" s="323"/>
    </row>
    <row r="195" s="1" customFormat="1" ht="18.75" customHeight="1">
      <c r="B195" s="304"/>
      <c r="C195" s="314"/>
      <c r="D195" s="314"/>
      <c r="E195" s="314"/>
      <c r="F195" s="324"/>
      <c r="G195" s="314"/>
      <c r="H195" s="314"/>
      <c r="I195" s="314"/>
      <c r="J195" s="314"/>
      <c r="K195" s="304"/>
    </row>
    <row r="196" s="1" customFormat="1" ht="18.75" customHeight="1">
      <c r="B196" s="304"/>
      <c r="C196" s="314"/>
      <c r="D196" s="314"/>
      <c r="E196" s="314"/>
      <c r="F196" s="324"/>
      <c r="G196" s="314"/>
      <c r="H196" s="314"/>
      <c r="I196" s="314"/>
      <c r="J196" s="314"/>
      <c r="K196" s="304"/>
    </row>
    <row r="197" s="1" customFormat="1" ht="18.75" customHeight="1">
      <c r="B197" s="276"/>
      <c r="C197" s="276"/>
      <c r="D197" s="276"/>
      <c r="E197" s="276"/>
      <c r="F197" s="276"/>
      <c r="G197" s="276"/>
      <c r="H197" s="276"/>
      <c r="I197" s="276"/>
      <c r="J197" s="276"/>
      <c r="K197" s="276"/>
    </row>
    <row r="198" s="1" customFormat="1" ht="13.5">
      <c r="B198" s="255"/>
      <c r="C198" s="256"/>
      <c r="D198" s="256"/>
      <c r="E198" s="256"/>
      <c r="F198" s="256"/>
      <c r="G198" s="256"/>
      <c r="H198" s="256"/>
      <c r="I198" s="256"/>
      <c r="J198" s="256"/>
      <c r="K198" s="257"/>
    </row>
    <row r="199" s="1" customFormat="1" ht="21">
      <c r="B199" s="258"/>
      <c r="C199" s="259" t="s">
        <v>3890</v>
      </c>
      <c r="D199" s="259"/>
      <c r="E199" s="259"/>
      <c r="F199" s="259"/>
      <c r="G199" s="259"/>
      <c r="H199" s="259"/>
      <c r="I199" s="259"/>
      <c r="J199" s="259"/>
      <c r="K199" s="260"/>
    </row>
    <row r="200" s="1" customFormat="1" ht="25.5" customHeight="1">
      <c r="B200" s="258"/>
      <c r="C200" s="332" t="s">
        <v>3891</v>
      </c>
      <c r="D200" s="332"/>
      <c r="E200" s="332"/>
      <c r="F200" s="332" t="s">
        <v>3892</v>
      </c>
      <c r="G200" s="333"/>
      <c r="H200" s="332" t="s">
        <v>3893</v>
      </c>
      <c r="I200" s="332"/>
      <c r="J200" s="332"/>
      <c r="K200" s="260"/>
    </row>
    <row r="201" s="1" customFormat="1" ht="5.25" customHeight="1">
      <c r="B201" s="293"/>
      <c r="C201" s="288"/>
      <c r="D201" s="288"/>
      <c r="E201" s="288"/>
      <c r="F201" s="288"/>
      <c r="G201" s="314"/>
      <c r="H201" s="288"/>
      <c r="I201" s="288"/>
      <c r="J201" s="288"/>
      <c r="K201" s="316"/>
    </row>
    <row r="202" s="1" customFormat="1" ht="15" customHeight="1">
      <c r="B202" s="293"/>
      <c r="C202" s="268" t="s">
        <v>3883</v>
      </c>
      <c r="D202" s="268"/>
      <c r="E202" s="268"/>
      <c r="F202" s="291" t="s">
        <v>43</v>
      </c>
      <c r="G202" s="268"/>
      <c r="H202" s="268" t="s">
        <v>3894</v>
      </c>
      <c r="I202" s="268"/>
      <c r="J202" s="268"/>
      <c r="K202" s="316"/>
    </row>
    <row r="203" s="1" customFormat="1" ht="15" customHeight="1">
      <c r="B203" s="293"/>
      <c r="C203" s="268"/>
      <c r="D203" s="268"/>
      <c r="E203" s="268"/>
      <c r="F203" s="291" t="s">
        <v>44</v>
      </c>
      <c r="G203" s="268"/>
      <c r="H203" s="268" t="s">
        <v>3895</v>
      </c>
      <c r="I203" s="268"/>
      <c r="J203" s="268"/>
      <c r="K203" s="316"/>
    </row>
    <row r="204" s="1" customFormat="1" ht="15" customHeight="1">
      <c r="B204" s="293"/>
      <c r="C204" s="268"/>
      <c r="D204" s="268"/>
      <c r="E204" s="268"/>
      <c r="F204" s="291" t="s">
        <v>47</v>
      </c>
      <c r="G204" s="268"/>
      <c r="H204" s="268" t="s">
        <v>3896</v>
      </c>
      <c r="I204" s="268"/>
      <c r="J204" s="268"/>
      <c r="K204" s="316"/>
    </row>
    <row r="205" s="1" customFormat="1" ht="15" customHeight="1">
      <c r="B205" s="293"/>
      <c r="C205" s="268"/>
      <c r="D205" s="268"/>
      <c r="E205" s="268"/>
      <c r="F205" s="291" t="s">
        <v>45</v>
      </c>
      <c r="G205" s="268"/>
      <c r="H205" s="268" t="s">
        <v>3897</v>
      </c>
      <c r="I205" s="268"/>
      <c r="J205" s="268"/>
      <c r="K205" s="316"/>
    </row>
    <row r="206" s="1" customFormat="1" ht="15" customHeight="1">
      <c r="B206" s="293"/>
      <c r="C206" s="268"/>
      <c r="D206" s="268"/>
      <c r="E206" s="268"/>
      <c r="F206" s="291" t="s">
        <v>46</v>
      </c>
      <c r="G206" s="268"/>
      <c r="H206" s="268" t="s">
        <v>3898</v>
      </c>
      <c r="I206" s="268"/>
      <c r="J206" s="268"/>
      <c r="K206" s="316"/>
    </row>
    <row r="207" s="1" customFormat="1" ht="15" customHeight="1">
      <c r="B207" s="293"/>
      <c r="C207" s="268"/>
      <c r="D207" s="268"/>
      <c r="E207" s="268"/>
      <c r="F207" s="291"/>
      <c r="G207" s="268"/>
      <c r="H207" s="268"/>
      <c r="I207" s="268"/>
      <c r="J207" s="268"/>
      <c r="K207" s="316"/>
    </row>
    <row r="208" s="1" customFormat="1" ht="15" customHeight="1">
      <c r="B208" s="293"/>
      <c r="C208" s="268" t="s">
        <v>3839</v>
      </c>
      <c r="D208" s="268"/>
      <c r="E208" s="268"/>
      <c r="F208" s="291" t="s">
        <v>78</v>
      </c>
      <c r="G208" s="268"/>
      <c r="H208" s="268" t="s">
        <v>3899</v>
      </c>
      <c r="I208" s="268"/>
      <c r="J208" s="268"/>
      <c r="K208" s="316"/>
    </row>
    <row r="209" s="1" customFormat="1" ht="15" customHeight="1">
      <c r="B209" s="293"/>
      <c r="C209" s="268"/>
      <c r="D209" s="268"/>
      <c r="E209" s="268"/>
      <c r="F209" s="291" t="s">
        <v>3736</v>
      </c>
      <c r="G209" s="268"/>
      <c r="H209" s="268" t="s">
        <v>3737</v>
      </c>
      <c r="I209" s="268"/>
      <c r="J209" s="268"/>
      <c r="K209" s="316"/>
    </row>
    <row r="210" s="1" customFormat="1" ht="15" customHeight="1">
      <c r="B210" s="293"/>
      <c r="C210" s="268"/>
      <c r="D210" s="268"/>
      <c r="E210" s="268"/>
      <c r="F210" s="291" t="s">
        <v>3734</v>
      </c>
      <c r="G210" s="268"/>
      <c r="H210" s="268" t="s">
        <v>3900</v>
      </c>
      <c r="I210" s="268"/>
      <c r="J210" s="268"/>
      <c r="K210" s="316"/>
    </row>
    <row r="211" s="1" customFormat="1" ht="15" customHeight="1">
      <c r="B211" s="334"/>
      <c r="C211" s="268"/>
      <c r="D211" s="268"/>
      <c r="E211" s="268"/>
      <c r="F211" s="291" t="s">
        <v>3738</v>
      </c>
      <c r="G211" s="329"/>
      <c r="H211" s="320" t="s">
        <v>3739</v>
      </c>
      <c r="I211" s="320"/>
      <c r="J211" s="320"/>
      <c r="K211" s="335"/>
    </row>
    <row r="212" s="1" customFormat="1" ht="15" customHeight="1">
      <c r="B212" s="334"/>
      <c r="C212" s="268"/>
      <c r="D212" s="268"/>
      <c r="E212" s="268"/>
      <c r="F212" s="291" t="s">
        <v>3740</v>
      </c>
      <c r="G212" s="329"/>
      <c r="H212" s="320" t="s">
        <v>3901</v>
      </c>
      <c r="I212" s="320"/>
      <c r="J212" s="320"/>
      <c r="K212" s="335"/>
    </row>
    <row r="213" s="1" customFormat="1" ht="15" customHeight="1">
      <c r="B213" s="334"/>
      <c r="C213" s="268"/>
      <c r="D213" s="268"/>
      <c r="E213" s="268"/>
      <c r="F213" s="291"/>
      <c r="G213" s="329"/>
      <c r="H213" s="320"/>
      <c r="I213" s="320"/>
      <c r="J213" s="320"/>
      <c r="K213" s="335"/>
    </row>
    <row r="214" s="1" customFormat="1" ht="15" customHeight="1">
      <c r="B214" s="334"/>
      <c r="C214" s="268" t="s">
        <v>3863</v>
      </c>
      <c r="D214" s="268"/>
      <c r="E214" s="268"/>
      <c r="F214" s="291">
        <v>1</v>
      </c>
      <c r="G214" s="329"/>
      <c r="H214" s="320" t="s">
        <v>3902</v>
      </c>
      <c r="I214" s="320"/>
      <c r="J214" s="320"/>
      <c r="K214" s="335"/>
    </row>
    <row r="215" s="1" customFormat="1" ht="15" customHeight="1">
      <c r="B215" s="334"/>
      <c r="C215" s="268"/>
      <c r="D215" s="268"/>
      <c r="E215" s="268"/>
      <c r="F215" s="291">
        <v>2</v>
      </c>
      <c r="G215" s="329"/>
      <c r="H215" s="320" t="s">
        <v>3903</v>
      </c>
      <c r="I215" s="320"/>
      <c r="J215" s="320"/>
      <c r="K215" s="335"/>
    </row>
    <row r="216" s="1" customFormat="1" ht="15" customHeight="1">
      <c r="B216" s="334"/>
      <c r="C216" s="268"/>
      <c r="D216" s="268"/>
      <c r="E216" s="268"/>
      <c r="F216" s="291">
        <v>3</v>
      </c>
      <c r="G216" s="329"/>
      <c r="H216" s="320" t="s">
        <v>3904</v>
      </c>
      <c r="I216" s="320"/>
      <c r="J216" s="320"/>
      <c r="K216" s="335"/>
    </row>
    <row r="217" s="1" customFormat="1" ht="15" customHeight="1">
      <c r="B217" s="334"/>
      <c r="C217" s="268"/>
      <c r="D217" s="268"/>
      <c r="E217" s="268"/>
      <c r="F217" s="291">
        <v>4</v>
      </c>
      <c r="G217" s="329"/>
      <c r="H217" s="320" t="s">
        <v>3905</v>
      </c>
      <c r="I217" s="320"/>
      <c r="J217" s="320"/>
      <c r="K217" s="335"/>
    </row>
    <row r="218" s="1" customFormat="1" ht="12.75" customHeight="1">
      <c r="B218" s="336"/>
      <c r="C218" s="337"/>
      <c r="D218" s="337"/>
      <c r="E218" s="337"/>
      <c r="F218" s="337"/>
      <c r="G218" s="337"/>
      <c r="H218" s="337"/>
      <c r="I218" s="337"/>
      <c r="J218" s="337"/>
      <c r="K218" s="33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82F19D5B9C164687FB30321494E4CE" ma:contentTypeVersion="12" ma:contentTypeDescription="Vytvoří nový dokument" ma:contentTypeScope="" ma:versionID="5cfe39cd43695f66057f875a85f5518d">
  <xsd:schema xmlns:xsd="http://www.w3.org/2001/XMLSchema" xmlns:xs="http://www.w3.org/2001/XMLSchema" xmlns:p="http://schemas.microsoft.com/office/2006/metadata/properties" xmlns:ns2="f4fc66d1-0bd6-4002-8ae3-bd3679ea79f2" xmlns:ns3="2ef1be13-b41c-4751-ac75-93e14a74dfac" targetNamespace="http://schemas.microsoft.com/office/2006/metadata/properties" ma:root="true" ma:fieldsID="75fc1d7a0391a01fe897d2d5f10d87aa" ns2:_="" ns3:_="">
    <xsd:import namespace="f4fc66d1-0bd6-4002-8ae3-bd3679ea79f2"/>
    <xsd:import namespace="2ef1be13-b41c-4751-ac75-93e14a74d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c66d1-0bd6-4002-8ae3-bd3679ea79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1be13-b41c-4751-ac75-93e14a74d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F8BC83-92EB-44E6-9099-32E11E426397}"/>
</file>

<file path=customXml/itemProps2.xml><?xml version="1.0" encoding="utf-8"?>
<ds:datastoreItem xmlns:ds="http://schemas.openxmlformats.org/officeDocument/2006/customXml" ds:itemID="{EEF00376-9EF4-40BF-975C-9309CA364465}"/>
</file>

<file path=customXml/itemProps3.xml><?xml version="1.0" encoding="utf-8"?>
<ds:datastoreItem xmlns:ds="http://schemas.openxmlformats.org/officeDocument/2006/customXml" ds:itemID="{8DA34F10-A1EE-45D4-B291-D9BE1BA32CDA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DESKTOP-TVFAK1C\Kasper</dc:creator>
  <cp:lastModifiedBy>DESKTOP-TVFAK1C\Kasper</cp:lastModifiedBy>
  <dcterms:created xsi:type="dcterms:W3CDTF">2021-03-16T04:11:38Z</dcterms:created>
  <dcterms:modified xsi:type="dcterms:W3CDTF">2021-03-16T04:11:53Z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0x0101003982F19D5B9C164687FB30321494E4CE</vt:lpwstr>
  </property>
</Properties>
</file>