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PC5" reservationPassword="0"/>
  <workbookPr/>
  <bookViews>
    <workbookView xWindow="240" yWindow="120" windowWidth="14940" windowHeight="9225" activeTab="0"/>
  </bookViews>
  <sheets>
    <sheet name="Rekapitulace" sheetId="1" r:id="rId1"/>
    <sheet name="90236x-1_90236x-1-1" sheetId="2" r:id="rId2"/>
    <sheet name="90236x-1_90236x-1-2" sheetId="3" r:id="rId3"/>
    <sheet name="90236x-1_90236x-1-3" sheetId="4" r:id="rId4"/>
  </sheets>
  <definedNames/>
  <calcPr/>
  <webPublishing/>
</workbook>
</file>

<file path=xl/sharedStrings.xml><?xml version="1.0" encoding="utf-8"?>
<sst xmlns="http://schemas.openxmlformats.org/spreadsheetml/2006/main" count="1713" uniqueCount="546">
  <si>
    <t>Firma: DiK Janák s.r.o., Trutnov</t>
  </si>
  <si>
    <t>Rekapitulace ceny</t>
  </si>
  <si>
    <t>Stavba: 90236x   005/20 - DVŮR KRÁLOVÉ N. L. - VERDEK, PĚŠÍ KOMUNIKACE - II. ETAPA</t>
  </si>
  <si>
    <t>Varianta: ZŘ - 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</si>
  <si>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</si>
  <si>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</si>
  <si>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</si>
  <si>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</si>
  <si>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</si>
  <si>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</si>
  <si>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</si>
  <si>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</si>
  <si>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</si>
  <si>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</si>
  <si>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</si>
  <si>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90236x   005/20</t>
  </si>
  <si>
    <t>DVŮR KRÁLOVÉ N. L. - VERDEK, PĚŠÍ KOMUNIKACE - II. ETAPA</t>
  </si>
  <si>
    <t>O</t>
  </si>
  <si>
    <t>Objekt:</t>
  </si>
  <si>
    <t>90236x-1</t>
  </si>
  <si>
    <t>SO.101 CHODNÍK</t>
  </si>
  <si>
    <t>O1</t>
  </si>
  <si>
    <t>Rozpočet:</t>
  </si>
  <si>
    <t>0,00</t>
  </si>
  <si>
    <t>15,00</t>
  </si>
  <si>
    <t>21,00</t>
  </si>
  <si>
    <t>3</t>
  </si>
  <si>
    <t>2</t>
  </si>
  <si>
    <t>90236x-1-1</t>
  </si>
  <si>
    <t>Chodník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</si>
  <si>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</si>
  <si>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</si>
  <si>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</si>
  <si>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</si>
  <si>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</si>
  <si>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</si>
  <si>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</si>
  <si>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</si>
  <si>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</si>
  <si>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</si>
  <si>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</si>
  <si>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</si>
  <si>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</si>
  <si>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</si>
  <si>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</si>
  <si>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</si>
  <si>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</si>
  <si>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</si>
  <si>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</si>
  <si>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</si>
  <si>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014111</t>
  </si>
  <si>
    <t/>
  </si>
  <si>
    <t>POPLATKY ZA SKLÁDKU TYP S-IO (INERTNÍ ODPAD)</t>
  </si>
  <si>
    <t>M3</t>
  </si>
  <si>
    <t>PP</t>
  </si>
  <si>
    <t>zemina, ornice, nestmelený materiál</t>
  </si>
  <si>
    <t>VV</t>
  </si>
  <si>
    <t>pol. č. 11332:12,6=12,600 [A] 
pol. č. 11343:35*0,2+193*0,3=64,900 [B] 
pol. č. 11345:30*0,3=9,000 [C] 
pol. č. 12110b:114,1=114,100 [D] 
pol. č. 12373:281,7=281,700 [E] 
pol. č. 12924:210*0,2=42,000 [F] 
pol. č. 13173:9,8=9,800 [G] 
pol. č. 13273:48,1=48,100 [H] 
pol. č. 212625:248,6*0,17=42,262 [I] 
Celkem: A+B+C+D+E+F+G+H+I=624,462 [J]</t>
  </si>
  <si>
    <t>014121</t>
  </si>
  <si>
    <t>POPLATKY ZA SKLÁDKU TYP S-OO (OSTATNÍ ODPAD)</t>
  </si>
  <si>
    <t>beton, obrubníky, kámen, beton, potrubí</t>
  </si>
  <si>
    <t>pol. č. 11345:30*0,1=3,000 [A] 
pol. č. 11352:4,5*0,12=0,540 [B] 
pol. č. 96613:4,02=4,020 [C] 
pol. č. 96615:5,001=5,001 [D] 
pol. č. 966345:14*0,14=1,960 [E] 
pol. č. 966346:39,3*0,25=9,825 [F] 
pol. č. 966357:33*0,34=11,220 [G] 
Celkem: A+B+C+D+E+F+G=35,566 [H]</t>
  </si>
  <si>
    <t>014131</t>
  </si>
  <si>
    <t>POPLATKY ZA SKLÁDKU TYP S-NO (NEBEZPEČNÝ ODPAD)</t>
  </si>
  <si>
    <t>asfaltový materiál</t>
  </si>
  <si>
    <t>pol. č. 11343:35*0,1+193*0,1=22,800 [A]</t>
  </si>
  <si>
    <t>Zemní práce</t>
  </si>
  <si>
    <t>11332</t>
  </si>
  <si>
    <t>ODSTRANĚNÍ PODKLADŮ ZPEVNĚNÝCH PLOCH Z KAMENIVA NESTMELENÉHO</t>
  </si>
  <si>
    <t>s odvozem na skládku zhotovitele 
výkres C.1.3</t>
  </si>
  <si>
    <t>STÁVAJÍCÍ PLOCHY: 
plocha x tloušťka:63*0,2=12,600 [A]</t>
  </si>
  <si>
    <t>11343</t>
  </si>
  <si>
    <t>ODSTRAN KRYTU ZPEVNĚNÝCH PLOCH S ASFALT POJIVEM VČET PODKLADU</t>
  </si>
  <si>
    <t>STÁVAJÍCÍ VJEZDY: 
plocha x tloušťka:35*0,3=10,500 [A] 
STÁVAJÍCÍ VOZOVKA: 
plocha x tloušťka:193*0,4=77,200 [B] 
Celkem: A+B=87,700 [C]</t>
  </si>
  <si>
    <t>11345</t>
  </si>
  <si>
    <t>ODSTRAN KRYTU ZPEVNĚNÝCH PLOCH Z BETONU VČET PODKLADU</t>
  </si>
  <si>
    <t>STÁVAJÍCÍ VJEZD: 
plocha x tloušťka:30*0,4=12,000 [A]</t>
  </si>
  <si>
    <t>7</t>
  </si>
  <si>
    <t>11352</t>
  </si>
  <si>
    <t>ODSTRANĚNÍ CHODNÍKOVÝCH A SILNIČNÍCH OBRUBNÍKŮ BETONOVÝCH</t>
  </si>
  <si>
    <t>M</t>
  </si>
  <si>
    <t>STÁVAJÍCÍ OBRUBNÍK: 
délka:4,5=4,500 [A]</t>
  </si>
  <si>
    <t>8</t>
  </si>
  <si>
    <t>12110</t>
  </si>
  <si>
    <t>a</t>
  </si>
  <si>
    <t>SEJMUTÍ ORNICE NEBO LESNÍ PŮDY</t>
  </si>
  <si>
    <t>s odvozem na staveništní mezideponii pro zpětné ohumusování 
výkresy C.1.3 a C.1.4</t>
  </si>
  <si>
    <t>PRO ZPĚTNÉ OHUMUSOVÁNÍ: 
plochy x tloušťka:(43+196)*0,1=23,900 [A]</t>
  </si>
  <si>
    <t>b</t>
  </si>
  <si>
    <t>s odvozem na skládku zhotovitele 
výkresy C.1.3 a C.1.4</t>
  </si>
  <si>
    <t>(plocha sejmutí x tloušťka sejmutí) - kuabtura pro zpětné ohumusování:(690*0,2)-(43+196)*0,1=114,100 [A]</t>
  </si>
  <si>
    <t>12373</t>
  </si>
  <si>
    <t>ODKOP PRO SPOD STAVBU SILNIC A ŽELEZNIC TŘ. I</t>
  </si>
  <si>
    <t>s odvozem na skládku zhotovitele 
výkresy C.1.3, C.1.4, C.1.5 a C.1.18</t>
  </si>
  <si>
    <t>PRO CHODNÍKY: 
celková kubatura:237,2=237,200 [A] 
PRO VÝMĚNU PODLOŽÍ - předpoklad 25% plochy chodníků: 
plocha x tloušťka:178*0,25=44,500 [B] 
Celkem: A+B=281,700 [C]</t>
  </si>
  <si>
    <t>11</t>
  </si>
  <si>
    <t>12573</t>
  </si>
  <si>
    <t>VYKOPÁVKY ZE ZEMNÍKŮ A SKLÁDEK TŘ. I</t>
  </si>
  <si>
    <t>natěžení a dovoz ornice ze staveništní mezideponie pro zpětné ohumusování</t>
  </si>
  <si>
    <t>ORNICE PRO ZPĚTNÉ OHUMUSOVÁNÍ: 
plochy x tloušťka:(43+196)*0,1=23,900 [A]</t>
  </si>
  <si>
    <t>12</t>
  </si>
  <si>
    <t>12924</t>
  </si>
  <si>
    <t>ČIŠTĚNÍ KRAJNIC OD NÁNOSU TL. DO 200MM</t>
  </si>
  <si>
    <t>M2</t>
  </si>
  <si>
    <t>výkresy C.1.3 a C.1.4</t>
  </si>
  <si>
    <t>plocha:210=210,000 [A]</t>
  </si>
  <si>
    <t>13</t>
  </si>
  <si>
    <t>13173</t>
  </si>
  <si>
    <t>HLOUBENÍ JAM ZAPAŽ I NEPAŽ TŘ. I</t>
  </si>
  <si>
    <t>s odvozem na skládku zhotovitele 
výkresy C.1.3, C.1.6 a C.1.7</t>
  </si>
  <si>
    <t>PRO ULIČNÍ VPUSTI: 
počet x prům. kubatura/ks:7*1,4=9,800 [A]</t>
  </si>
  <si>
    <t>14</t>
  </si>
  <si>
    <t>13273</t>
  </si>
  <si>
    <t>HLOUBENÍ RÝH ŠÍŘ DO 2M PAŽ I NEPAŽ TŘ. I</t>
  </si>
  <si>
    <t>s odvozem na skládku zhotovitele 
výkresy C.1.3, C.1.6, C.1.7 a C.1.14</t>
  </si>
  <si>
    <t>PRO PRODLOUŽENÍ ZATRUBENÍ A ŠACHTU: 
kubatura:2*1,5=3,000 [A] 
PRO PŘÍPOJKY VPUSTÍ A ŽLABŮ: 
celková kubatura:39,1=39,100 [B] 
PRO VSAKOVACÍ PŘÍKOP: 
délka x prům. plocha v řezu:20*0,3=6,000 [C] 
Celkem: A+B+C=48,100 [D]</t>
  </si>
  <si>
    <t>15</t>
  </si>
  <si>
    <t>17120</t>
  </si>
  <si>
    <t>ULOŽENÍ SYPANINY DO NÁSYPŮ A NA SKLÁDKY BEZ ZHUTNĚNÍ</t>
  </si>
  <si>
    <t>uložení ornice a zeminy</t>
  </si>
  <si>
    <t>ORNICE: 
690*0,2=138,000 [A] 
ZEMINA: 
ODKOPÁVKY:281,7=281,700 [B] 
JÁMY:9,8=9,800 [C] 
RÝHY:48,1=48,100 [D] 
Celkem: A+B+C+D=477,600 [E]</t>
  </si>
  <si>
    <t>16</t>
  </si>
  <si>
    <t>17180</t>
  </si>
  <si>
    <t>ULOŽENÍ SYPANINY DO NÁSYPŮ Z NAKUPOVANÝCH MATERIÁLŮ</t>
  </si>
  <si>
    <t>výkresy C.1.3, C.1.4, C.1.5 a C.1.18</t>
  </si>
  <si>
    <t>PRO CHODNÍKY: 
kubatura:50,9=50,900 [A]</t>
  </si>
  <si>
    <t>17</t>
  </si>
  <si>
    <t>17380</t>
  </si>
  <si>
    <t>ZEMNÍ KRAJNICE A DOSYPÁVKY Z NAKUPOVANÝCH MATERIÁLŮ</t>
  </si>
  <si>
    <t>výkresy C.1.3, C.1.4 a C.1.5</t>
  </si>
  <si>
    <t>KOLEM CHODNÍKŮ A KOMUNIKACÍ: 
kubatura:222*0,05+31*0,1=14,200 [A]</t>
  </si>
  <si>
    <t>18</t>
  </si>
  <si>
    <t>17481</t>
  </si>
  <si>
    <t>ZÁSYP JAM A RÝH Z NAKUPOVANÝCH MATERIÁLŮ</t>
  </si>
  <si>
    <t>výkresy C.1.3, C.1.6, C.1.7, C.1.13 a C.1.14</t>
  </si>
  <si>
    <t>ZÁSYP PRODLOUŽENÍ ZATRUBENÍ A ŠACHTY: 
kubatura:4*0,2+0,75*0,13=0,898 [A] 
ZÁSYP ULIČNÍCH VPUSTÍ: 
počet x prům. kubatura/ks:7*1=7,000 [B] 
ZÁSYP PŘÍPOJEK VPUSTÍ A ŽLABŮ: 
kubatura:4,2=4,200 [C] 
ZÁSYP VTOKOVÉHO OBJEKTU PROPUSTKU: 
kubatura:2*1=2,000 [D] 
Celkem: A+B+C+D=14,098 [E]</t>
  </si>
  <si>
    <t>19</t>
  </si>
  <si>
    <t>17581</t>
  </si>
  <si>
    <t>OBSYP POTRUBÍ A OBJEKTŮ Z NAKUPOVANÝCH MATERIÁLŮ</t>
  </si>
  <si>
    <t>drcený lomový kámen 0-4 
výkresy C.1.3, C.1.6 a C.1.7</t>
  </si>
  <si>
    <t>OBSYP PŘÍPOJEK VPUSTÍ A ŽLABŮ: 
DN 100 - délka x plocha v řezu:21,4*0,37=7,918 [A] 
DN 150 - délka x plocha v řezu:21,6*0,4=8,640 [B] 
DN 200 - délka x plocha v řezu:17,3*0,49=8,477 [C] 
Celkem: A+B+C=25,035 [D]</t>
  </si>
  <si>
    <t>20</t>
  </si>
  <si>
    <t>18110</t>
  </si>
  <si>
    <t>ÚPRAVA PLÁNĚ SE ZHUTNĚNÍM V HORNINĚ TŘ. I</t>
  </si>
  <si>
    <t>CHODNÍK - BET. DLAŽBA: 
plocha:649+30=679,000 [A] 
CHODNÍKOVÝ PŘEJEZD: 
plocha:28+5=33,000 [B] 
SJEZDY, ÚČ. A MÍSTNÍ KOMUNIKACE: 
plocha:194=194,000 [C] 
VÝMĚNA PODLOŽÍ - předpoklad 25% plochy chodníků: 
plocha:178=178,000 [D] 
Celkem: A+B+C+D=1 084,000 [E]</t>
  </si>
  <si>
    <t>21</t>
  </si>
  <si>
    <t>18130</t>
  </si>
  <si>
    <t>ÚPRAVA PLÁNĚ BEZ ZHUTNĚNÍ</t>
  </si>
  <si>
    <t>V PLOCHÁCH OHUMUSOVÁNÍ: 
plocha:43+196=239,000 [A]</t>
  </si>
  <si>
    <t>22</t>
  </si>
  <si>
    <t>18221</t>
  </si>
  <si>
    <t>ROZPROSTŘENÍ ORNICE VE SVAHU V TL DO 0,10M</t>
  </si>
  <si>
    <t>plocha:196=196,000 [A]</t>
  </si>
  <si>
    <t>23</t>
  </si>
  <si>
    <t>18231</t>
  </si>
  <si>
    <t>ROZPROSTŘENÍ ORNICE V ROVINĚ V TL DO 0,10M</t>
  </si>
  <si>
    <t>plocha:43=43,000 [A]</t>
  </si>
  <si>
    <t>24</t>
  </si>
  <si>
    <t>18241</t>
  </si>
  <si>
    <t>ZALOŽENÍ TRÁVNÍKU RUČNÍM VÝSEVEM</t>
  </si>
  <si>
    <t>V PLOCHÁCH OHUMUSOVÁNÍ: 
plochy:43+196=239,000 [A]</t>
  </si>
  <si>
    <t>25</t>
  </si>
  <si>
    <t>18471</t>
  </si>
  <si>
    <t>R</t>
  </si>
  <si>
    <t>OŠETŘENÍ DŘEVIN VE SKUPINÁCH</t>
  </si>
  <si>
    <t>prořez stromů 
výkres C.1.3</t>
  </si>
  <si>
    <t>PROŘEZ SMRKŮ: 
plocha (předpoklad):35=35,000 [A]</t>
  </si>
  <si>
    <t>26</t>
  </si>
  <si>
    <t>184A1</t>
  </si>
  <si>
    <t>VYSAZOVÁNÍ KEŘŮ LISTNATÝCH S BALEM VČETNĚ VÝKOPU JAMKY</t>
  </si>
  <si>
    <t>KUS</t>
  </si>
  <si>
    <t>včetně specifikace keře 
výkres C.1.3</t>
  </si>
  <si>
    <t>NÁHRADNÍ VÝSADBA: 
celkový počet:10=10,000 [A]</t>
  </si>
  <si>
    <t>Základy</t>
  </si>
  <si>
    <t>27</t>
  </si>
  <si>
    <t>21152</t>
  </si>
  <si>
    <t>SANAČNÍ ŽEBRA Z KAMENIVA DRCENÉHO</t>
  </si>
  <si>
    <t>štěrk 8-16 
výkresy C.1.3 a C.1.5</t>
  </si>
  <si>
    <t>VÝPLŇ VSAKOVACÍHO PŘÍKOPU NA ZÚ: 
délka x šířka x hloubka:20*0,5*0,8=8,000 [A]</t>
  </si>
  <si>
    <t>28</t>
  </si>
  <si>
    <t>21197</t>
  </si>
  <si>
    <t>OPLÁŠTĚNÍ ODVODŇOVACÍCH ŽEBER Z GEOTEXTILIE</t>
  </si>
  <si>
    <t>KOLEM VSAKOVACÍHO PŘÍKOPU: 
délka x rozvinutá šířka:20*2,6=52,000 [A] 
KOLEM TRATIVODŮ: 
délka x rozvinutá šířka:248,6*1,5=372,900 [B] 
Celkem: A+B=424,900 [C]</t>
  </si>
  <si>
    <t>29</t>
  </si>
  <si>
    <t>212625</t>
  </si>
  <si>
    <t>TRATIVODY KOMPL Z TRUB Z PLAST HM DN DO 100MM, RÝHA TŘ I</t>
  </si>
  <si>
    <t>délky:48,9+71,7+128=248,600 [A]</t>
  </si>
  <si>
    <t>30</t>
  </si>
  <si>
    <t>21452</t>
  </si>
  <si>
    <t>SANAČNÍ VRSTVY Z KAMENIVA DRCENÉHO</t>
  </si>
  <si>
    <t>ŠD 0/63 
výkresy C.1.3 a C.1.4</t>
  </si>
  <si>
    <t>VÝMĚNA PODLOŽÍ CHODNÍKU - předpoklad 25% plochy chodníků: 
plocha x tlouštka:178*0,25=44,500 [A]</t>
  </si>
  <si>
    <t>31</t>
  </si>
  <si>
    <t>261413</t>
  </si>
  <si>
    <t>VRTY PRO KOTVENÍ A INJEKTÁŽ TŘ IV NA POVRCHU D DO 25MM</t>
  </si>
  <si>
    <t>výkresy C.1.3 a C.1.13</t>
  </si>
  <si>
    <t>PRO KOTVENÍ DO STÁV. STĚN VTOKOVÉ JÍMKY PROPUSTKU: 
počet x délka/ks:24*0,5=12,000 [A]</t>
  </si>
  <si>
    <t>32</t>
  </si>
  <si>
    <t>272314</t>
  </si>
  <si>
    <t>ZÁKLADY Z PROSTÉHO BETONU DO C25/30</t>
  </si>
  <si>
    <t>výkresy C.1.3 a C.1.14</t>
  </si>
  <si>
    <t>ZÁKLAD POD VTOK ZATRUBENÍ: 
kubatura:1,2*1,1*0,7=0,924 [A]</t>
  </si>
  <si>
    <t>Svislé konstrukce</t>
  </si>
  <si>
    <t>33</t>
  </si>
  <si>
    <t>327365</t>
  </si>
  <si>
    <t>VÝZTUŽ ZDÍ OPĚRNÝCH, ZÁRUBNÍCH, NÁBŘEŽNÍCH Z OCELI 10505, B500B</t>
  </si>
  <si>
    <t>T</t>
  </si>
  <si>
    <t>kotevní trny R20 včetně vlepení 
výkresy C.1.3 a C.1.13</t>
  </si>
  <si>
    <t>KOTEVNÍ TRNY R20: 
počet x délka x t/m:(7*1,22+17*1)*0,00247=0,063 [A]</t>
  </si>
  <si>
    <t>34</t>
  </si>
  <si>
    <t>386325</t>
  </si>
  <si>
    <t>KOMPLETNÍ KONSTRUKCE JÍMEK ZE ŽELEZOBETONU C30/37</t>
  </si>
  <si>
    <t>včetně výztuže 
výkresy C.1.3 a C.1.13</t>
  </si>
  <si>
    <t>ZAKRYTÍ STÁV. VPUSTI ŽB DESKOU: 
kubatura:0,5*0,5*0,15=0,038 [A] 
REKONSTRUKCE A ZASTROPENÍ VTOKOVÉ JÍMKY PROPUSTKU: 
kubatura:4*0,3*0,37+1,6*0,3*0,62+1,8*1,6*0,25=1,462 [B] 
Celkem: A+B=1,500 [C]</t>
  </si>
  <si>
    <t>Vodorovné konstrukce</t>
  </si>
  <si>
    <t>35</t>
  </si>
  <si>
    <t>451312</t>
  </si>
  <si>
    <t>PODKLADNÍ A VÝPLŇOVÉ VRSTVY Z PROSTÉHO BETONU C12/15</t>
  </si>
  <si>
    <t>POD ZATRUBENÍ: 
délka x šířka x tloušťka:1,3*0,75*0,1=0,098 [A] 
POD ŠACHTU Š2.1: 
kubatura:2,3*2,3*0,1=0,529 [B] 
Celkem: A+B=0,627 [C]</t>
  </si>
  <si>
    <t>36</t>
  </si>
  <si>
    <t>45131A</t>
  </si>
  <si>
    <t>PODKLADNÍ A VÝPLŇOVÉ VRSTVY Z PROSTÉHO BETONU C20/25</t>
  </si>
  <si>
    <t>POD OPEVNĚNÍ VTOKU ZATRUBENÍ LOMOVÝM KAMENEM: 
plocha x tloušťka lože:(0,36+1,65*1,28+0,3*1,4)*0,1=0,289 [A]</t>
  </si>
  <si>
    <t>37</t>
  </si>
  <si>
    <t>45152</t>
  </si>
  <si>
    <t>PODKLADNÍ A VÝPLŇOVÉ VRSTVY Z KAMENIVA DRCENÉHO</t>
  </si>
  <si>
    <t>LOŽE POD OPEVNĚNÍ SVAHU VEGETAČNÍMI TVÁRNICEMI: 
plocha x tloušťka: (9,7+2,4)*0,1=1,210 [A]</t>
  </si>
  <si>
    <t>38</t>
  </si>
  <si>
    <t>45157</t>
  </si>
  <si>
    <t>PODKLADNÍ A VÝPLŇOVÉ VRSTVY Z KAMENIVA TĚŽENÉHO</t>
  </si>
  <si>
    <t>ŠP 0-4 
výkresy C.1.3, C.1.6 a C.1.7</t>
  </si>
  <si>
    <t>LOŽE PRO PŘÍPOJKY VPUSTÍ A ŽLABŮ: 
DN 100 - délka x plocha v řezu:21,4*0,13=2,782 [A] 
DN 150 - délka x plocha v řezu:21,6*0,14=3,024 [B] 
DN 200 - délka x plocha v řezu:17,3*0,17=2,941 [C] 
Celkem: A+B+C=8,747 [D]</t>
  </si>
  <si>
    <t>39</t>
  </si>
  <si>
    <t>465512</t>
  </si>
  <si>
    <t>DLAŽBY Z LOMOVÉHO KAMENE NA MC</t>
  </si>
  <si>
    <t>OPEVNĚNÍ VTOKU ZATRUBENÍ: 
plocha x tloušťka kamene:(0,36+1,65*1,28+0,3*1,4)*0,2=0,578 [A]</t>
  </si>
  <si>
    <t>40</t>
  </si>
  <si>
    <t>466921</t>
  </si>
  <si>
    <t>DLAŽBY VEGETAČNÍ Z BETONOVÝCH DLAŽDIC NA SUCHO</t>
  </si>
  <si>
    <t>OPEVNĚNÍ SVAHU: 
plocha:9,7+2,4=12,100 [A]</t>
  </si>
  <si>
    <t>41</t>
  </si>
  <si>
    <t>46731A</t>
  </si>
  <si>
    <t>STUPNĚ A PRAHY VODNÍCH KORYT Z PROSTÉHO BETONU C20/25</t>
  </si>
  <si>
    <t>UKONČUJÍCÍ PRÁH OPEVNĚNÍ LOMOVÝM KAMENEM: 
kubatura:1,34*0,3=0,402 [A]</t>
  </si>
  <si>
    <t>Komunikace</t>
  </si>
  <si>
    <t>42</t>
  </si>
  <si>
    <t>562131</t>
  </si>
  <si>
    <t>VOZOVKOVÉ VRSTVY Z MATERIÁLŮ STABIL CEMENTEM TŘ I TL DO 150MM</t>
  </si>
  <si>
    <t>směs stmelená cementem SC 0/32 C3/4 
výkresy C.1.3 a C.1.4</t>
  </si>
  <si>
    <t>CHODNÍKOVÝ PŘEJEZD: 
plocha:28+5=33,000 [A]</t>
  </si>
  <si>
    <t>43</t>
  </si>
  <si>
    <t>56330</t>
  </si>
  <si>
    <t>VOZOVKOVÉ VRSTVY ZE ŠTĚRKODRTI</t>
  </si>
  <si>
    <t>výkres C.1.3</t>
  </si>
  <si>
    <t>ŠD PLOCHY ZA CHODNÍKEM: 
plocha x tloušťka:29*0,2=5,800 [A]</t>
  </si>
  <si>
    <t>44</t>
  </si>
  <si>
    <t>56332</t>
  </si>
  <si>
    <t>VOZOVKOVÉ VRSTVY ZE ŠTĚRKODRTI TL. DO 100MM</t>
  </si>
  <si>
    <t>CHODNÍKY - BET. DLAŽBA: 
plocha:649+30=679,000 [A]</t>
  </si>
  <si>
    <t>45</t>
  </si>
  <si>
    <t>56333</t>
  </si>
  <si>
    <t>VOZOVKOVÉ VRSTVY ZE ŠTĚRKODRTI TL. DO 150MM</t>
  </si>
  <si>
    <t>CHODNÍKY - BET. DLAŽBA: 
plocha:649+30=679,000 [A] 
CHODNÍKOVÝ PŘEJEZD: 
plocha:28+5=33,000 [B] 
SJEZDY, ÚČ. A MÍSTNÍ KOMUNIKACE: 
plocha:194=194,000 [C] 
Celkem: A+B+C=906,000 [D]</t>
  </si>
  <si>
    <t>46</t>
  </si>
  <si>
    <t>56334</t>
  </si>
  <si>
    <t>VOZOVKOVÉ VRSTVY ZE ŠTĚRKODRTI TL. DO 200MM</t>
  </si>
  <si>
    <t>SJEZDY, ÚČ. A MÍSTNÍ KOMUNIKACE: 
plocha:178=178,000 [A]</t>
  </si>
  <si>
    <t>47</t>
  </si>
  <si>
    <t>56932</t>
  </si>
  <si>
    <t>ZPEVNĚNÍ KRAJNIC ZE ŠTĚRKODRTI TL. DO 100MM</t>
  </si>
  <si>
    <t>plocha:1=1,000 [A]</t>
  </si>
  <si>
    <t>48</t>
  </si>
  <si>
    <t>572211</t>
  </si>
  <si>
    <t>SPOJOVACÍ POSTŘIK Z ASFALTU DO 0,5KG/M2</t>
  </si>
  <si>
    <t>0,3 kg/m2 
výkresy C.1.3 a C.1.4</t>
  </si>
  <si>
    <t>SJEZDY, ÚČ. A MÍSTNÍ KOMUNIKACE: 
plocha:162=162,000 [A]</t>
  </si>
  <si>
    <t>49</t>
  </si>
  <si>
    <t>574A44</t>
  </si>
  <si>
    <t>ASFALTOVÝ BETON PRO OBRUSNÉ VRSTVY ACO 11+, 11S TL. 50MM</t>
  </si>
  <si>
    <t>ACO 11 + 
výkresy C.1.3 a C.1.4</t>
  </si>
  <si>
    <t>50</t>
  </si>
  <si>
    <t>574E76</t>
  </si>
  <si>
    <t>ASFALTOVÝ BETON PRO PODKLADNÍ VRSTVY ACP 16+, 16S TL. 80MM</t>
  </si>
  <si>
    <t>ACP 16 + 
výkresy C.1.3 a C.1.4</t>
  </si>
  <si>
    <t>51</t>
  </si>
  <si>
    <t>582612</t>
  </si>
  <si>
    <t>KRYTY Z BETON DLAŽDIC SE ZÁMKEM ŠEDÝCH TL 80MM DO LOŽE Z KAM</t>
  </si>
  <si>
    <t>CHODNÍKY - BET. DLAŽBA - běžná: 
plocha:649=649,000 [A]</t>
  </si>
  <si>
    <t>52</t>
  </si>
  <si>
    <t>582615</t>
  </si>
  <si>
    <t>KRYTY Z BETON DLAŽDIC SE ZÁMKEM BAREV TL 80MM DO LOŽE Z KAM</t>
  </si>
  <si>
    <t>CHODNÍKOVÝ PŘEJEZD - běžná dlažba: 
plocha:28=28,000 [A]</t>
  </si>
  <si>
    <t>53</t>
  </si>
  <si>
    <t>58261B</t>
  </si>
  <si>
    <t>KRYTY Z BETON DLAŽDIC SE ZÁMKEM BAREV RELIÉF TL 80MM DO LOŽE Z KAM</t>
  </si>
  <si>
    <t>varovné pásy 
výkresy C.1.3 a C.1.4</t>
  </si>
  <si>
    <t>CHODNÍKY - BET. DLAŽBA - varovné pásy: 
plocha:30=30,000 [A] 
CHODNÍKOVÝ PŘEJEZD - varovné pásy: 
plocha:5=5,000 [B] 
Celkem: A+B=35,000 [C]</t>
  </si>
  <si>
    <t>54</t>
  </si>
  <si>
    <t>58920</t>
  </si>
  <si>
    <t>VÝPLŇ SPAR MODIFIKOVANÝM ASFALTEM</t>
  </si>
  <si>
    <t>NAPOJENÍ NA STÁV. VOZOVKU A VJEZDY: 
délka:18,5+6=24,500 [A]</t>
  </si>
  <si>
    <t>Potrubí</t>
  </si>
  <si>
    <t>55</t>
  </si>
  <si>
    <t>87427</t>
  </si>
  <si>
    <t>POTRUBÍ Z TRUB PLASTOVÝCH ODPADNÍCH DN DO 100MM</t>
  </si>
  <si>
    <t>PVC hladká SN 10 
výkresy C.1.3, C.1.6 a C.1.7</t>
  </si>
  <si>
    <t>PŘÍPOJKY ODV. ŽLABŮ OŽ2.1 a OŽ2.2: 
délka:21,4=21,400 [A]</t>
  </si>
  <si>
    <t>56</t>
  </si>
  <si>
    <t>87433</t>
  </si>
  <si>
    <t>POTRUBÍ Z TRUB PLASTOVÝCH ODPADNÍCH DN DO 150MM</t>
  </si>
  <si>
    <t>PVC hladká SN 16 
výkresy C.1.3, C.1.6 a C.1.7</t>
  </si>
  <si>
    <t>PŘÍPOJKY VPUSTÍ: 
celková délka:21,6=21,600 [A]</t>
  </si>
  <si>
    <t>57</t>
  </si>
  <si>
    <t>87434</t>
  </si>
  <si>
    <t>POTRUBÍ Z TRUB PLASTOVÝCH ODPADNÍCH DN DO 200MM</t>
  </si>
  <si>
    <t>PŘÍPOJKY ODV. ŽLABŮ OŽ2.3 a OŽ2.4: 
délka:17,3=17,300 [A]</t>
  </si>
  <si>
    <t>58</t>
  </si>
  <si>
    <t>894446</t>
  </si>
  <si>
    <t>ŠACHTY KANAL ZE ŽELEZOBET VČET VÝZT NA POTRUBÍ DN DO 400MM</t>
  </si>
  <si>
    <t>poklop D400 
výkresy C.1.3 a C.1.14</t>
  </si>
  <si>
    <t>ŠACHTA Š2.1: 
počet:1=1,000 [A]</t>
  </si>
  <si>
    <t>59</t>
  </si>
  <si>
    <t>894846</t>
  </si>
  <si>
    <t>ŠACHTY KANALIZAČNÍ PLASTOVÉ D 400MM</t>
  </si>
  <si>
    <t>kontrolní trativodní šachta s lapačem písku 
výkresy C.1.3 a C.1.4</t>
  </si>
  <si>
    <t>počet:4=4,000 [A]</t>
  </si>
  <si>
    <t>60</t>
  </si>
  <si>
    <t>89711</t>
  </si>
  <si>
    <t>VPUSŤ KANALIZAČNÍ ULIČNÍ KOMPLETNÍ MONOLIT BETON</t>
  </si>
  <si>
    <t>výkresy C.1.3, C.1.6 a C.1.7</t>
  </si>
  <si>
    <t>ULIČNÍ VPUSŤ V2.1: 
počet:1=1,000 [A]</t>
  </si>
  <si>
    <t>61</t>
  </si>
  <si>
    <t>89712</t>
  </si>
  <si>
    <t>VPUSŤ KANALIZAČNÍ ULIČNÍ KOMPLETNÍ Z BETONOVÝCH DÍLCŮ</t>
  </si>
  <si>
    <t>ULIČNÍ VPUSTI: 
počet:6=6,000 [A]</t>
  </si>
  <si>
    <t>62</t>
  </si>
  <si>
    <t>897521</t>
  </si>
  <si>
    <t>VPUSŤ ODVOD ŽLABŮ Z BETON DÍLCŮ SV. ŠÍŘKY DO 100MM VČETNĚ MŘÍŽÍ</t>
  </si>
  <si>
    <t>mřížový rošt D 400 
výkresy C.1.3, C.1.6 a C.1.7</t>
  </si>
  <si>
    <t>ODTOKOVÉ VPUSTI ODV. ŽLABŮ OŽ2.1 a OŽ2.2: 
počet:1+1=2,000 [A]</t>
  </si>
  <si>
    <t>63</t>
  </si>
  <si>
    <t>897523</t>
  </si>
  <si>
    <t>VPUSŤ ODVOD ŽLABŮ Z BETON DÍLCŮ SV. ŠÍŘKY DO 200MM VČETNĚ MŘÍŽÍ</t>
  </si>
  <si>
    <t>ODTOKOVÉ VPUSTI ODV. ŽLABŮ OŽ2.3 a OŽ2.4: 
počet:1+1=2,000 [A]</t>
  </si>
  <si>
    <t>64</t>
  </si>
  <si>
    <t>89911O</t>
  </si>
  <si>
    <t>BETONOVÝ POKLOP D400</t>
  </si>
  <si>
    <t>NOVÝ POKLOP VTOKOVÉ JÍMKY PROPUSTKU: 
počet:1=1,000 [A] 
NOVÉ POKLOPY STÁV. VPUSTÍ PŘED Č.P. 10: 
počet:3=3,000 [B] 
Celkem: A+B=4,000 [C]</t>
  </si>
  <si>
    <t>65</t>
  </si>
  <si>
    <t>89914</t>
  </si>
  <si>
    <t>VYROVNÁVACÍ PRSTENEC SAMOSTATNÝ</t>
  </si>
  <si>
    <t>POD NOVÝ POKLOP VTOKOVÉ JÍMKY PROPUSTKU: 
počet:1=1,000 [A]</t>
  </si>
  <si>
    <t>66</t>
  </si>
  <si>
    <t>89921</t>
  </si>
  <si>
    <t>VÝŠKOVÁ ÚPRAVA POKLOPŮ</t>
  </si>
  <si>
    <t>VÝŠKOVÁ ÚPRAVA NOVÝCH POKLOPŮ VPUSTÍ PŘED Č.P. 10: 
počet:3=3,000 [A]</t>
  </si>
  <si>
    <t>67</t>
  </si>
  <si>
    <t>899525</t>
  </si>
  <si>
    <t>OBETONOVÁNÍ POTRUBÍ Z PROSTÉHO BETONU DO C30/37</t>
  </si>
  <si>
    <t>KOLEM ODV. ŽLABŮ OŽ2.1 a OŽ2.2: 
délky x plocha v řezu:(3,5+3)*0,125+2*0,2=1,213 [A] 
KOLEM ODV. ŽLABŮ OŽ2.3 a OŽ2.4: 
délky x plocha v řezu:(3+3)*0,19+2*0,4=1,940 [B] 
Celkem: A+B=3,153 [C]</t>
  </si>
  <si>
    <t>68</t>
  </si>
  <si>
    <t>89952A</t>
  </si>
  <si>
    <t>OBETONOVÁNÍ POTRUBÍ Z PROSTÉHO BETONU DO C20/25</t>
  </si>
  <si>
    <t>KOLEM ZATRUBENÍ: 
délka x plocha v řezu:1,25*0,46=0,575 [A]</t>
  </si>
  <si>
    <t>Ostatní konstrukce a práce</t>
  </si>
  <si>
    <t>69</t>
  </si>
  <si>
    <t>9111A1</t>
  </si>
  <si>
    <t>ZÁBRADLÍ SILNIČNÍ S VODOR MADLY - DODÁVKA A MONTÁŽ</t>
  </si>
  <si>
    <t>celkové délky:22,5+30=52,500 [A]</t>
  </si>
  <si>
    <t>70</t>
  </si>
  <si>
    <t>917212</t>
  </si>
  <si>
    <t>ZÁHONOVÉ OBRUBY Z BETONOVÝCH OBRUBNÍKŮ ŠÍŘ 80MM</t>
  </si>
  <si>
    <t>délka:308=308,000 [A]</t>
  </si>
  <si>
    <t>71</t>
  </si>
  <si>
    <t>917224</t>
  </si>
  <si>
    <t>SILNIČNÍ A CHODNÍKOVÉ OBRUBY Z BETONOVÝCH OBRUBNÍKŮ ŠÍŘ 150MM</t>
  </si>
  <si>
    <t>délka:491=491,000 [A]</t>
  </si>
  <si>
    <t>72</t>
  </si>
  <si>
    <t>91772</t>
  </si>
  <si>
    <t>OBRUBA Z DLAŽEBNÍCH KOSTEK DROBNÝCH</t>
  </si>
  <si>
    <t>PŘÍDLAŽBA 2xK10 PODÉL OBRUB KOMUNIKACÍ: 
počet řad x délka:2*87=174,000 [A]</t>
  </si>
  <si>
    <t>73</t>
  </si>
  <si>
    <t>918346</t>
  </si>
  <si>
    <t>PROPUSTY Z TRUB DN 400MM</t>
  </si>
  <si>
    <t>ŽBT DN 400 
výkresy C.1.3 a C.1.14</t>
  </si>
  <si>
    <t>PRODLOUŽENÍ ZATRUBENÍ: 
délka:2,1=2,100 [A]</t>
  </si>
  <si>
    <t>74</t>
  </si>
  <si>
    <t>919111</t>
  </si>
  <si>
    <t>ŘEZÁNÍ ASFALTOVÉHO KRYTU VOZOVEK TL DO 50MM</t>
  </si>
  <si>
    <t>NAPOJENÍ NA STÁV. VOZOVKU A VJEZDY: 
délka:18,5=18,500 [A]</t>
  </si>
  <si>
    <t>75</t>
  </si>
  <si>
    <t>919122</t>
  </si>
  <si>
    <t>ŘEZÁNÍ BETONOVÉHO KRYTU VOZOVEK TL DO 100MM</t>
  </si>
  <si>
    <t>NAPOJENÍ NA STÁV. VJEZD: 
délka:6=6,000 [A]</t>
  </si>
  <si>
    <t>76</t>
  </si>
  <si>
    <t>93551</t>
  </si>
  <si>
    <t>ŽLABY Z DÍLCŮ Z BETONU SVĚTLÉ ŠÍŘKY DO 100MM VČETNĚ MŘÍŽÍ</t>
  </si>
  <si>
    <t>ODV. ŽLABY OŽ2.1 a OŽ2.2: 
délky:3,5+3=6,500 [A]</t>
  </si>
  <si>
    <t>77</t>
  </si>
  <si>
    <t>93553</t>
  </si>
  <si>
    <t>ŽLABY Z DÍLCŮ Z BETONU SVĚTLÉ ŠÍŘKY DO 200MM VČETNĚ MŘÍŽÍ</t>
  </si>
  <si>
    <t>ODV. ŽLABY OŽ2.3 a OŽ2.4: 
délky:3+3=6,000 [A]</t>
  </si>
  <si>
    <t>78</t>
  </si>
  <si>
    <t>96613</t>
  </si>
  <si>
    <t>BOURÁNÍ KONSTRUKCÍ Z KAMENE NA MC</t>
  </si>
  <si>
    <t>s odvozem na skládku zhotovitele 
výkresy C.1.3 a C.1.13</t>
  </si>
  <si>
    <t>STÁVAJÍCÍ KAM. ZÍDKA: 
kubatura:25*0,3*0,5=3,750 [A] 
OBOURÁNÍ POŠKOZENÝCH STĚN VTOKOVÉ JÍMKY PROPUSTKU: 
kubatura:5,4*0,2*0,25=0,270 [B] 
Celkem: A+B=4,020 [C]</t>
  </si>
  <si>
    <t>79</t>
  </si>
  <si>
    <t>96615</t>
  </si>
  <si>
    <t>BOURÁNÍ KONSTRUKCÍ Z PROSTÉHO BETONU</t>
  </si>
  <si>
    <t>STÁVAJÍCÍ ČELA ZATRUBENÍ: 
kubatura (předpoklad):2,7*1,5*0,3+1,9*1,5*0,2+1,7*1,6*0,3+1,7*1,5*0,3+1,6*1,6*0,3+1,7*1,7*0,3=5,001 [A]</t>
  </si>
  <si>
    <t>80</t>
  </si>
  <si>
    <t>966345</t>
  </si>
  <si>
    <t>BOURÁNÍ PROPUSTŮ Z TRUB DN DO 300MM</t>
  </si>
  <si>
    <t>STÁVAJÍCÍ ZATRUBENÍ: 
délky:10+4=14,000 [A]</t>
  </si>
  <si>
    <t>81</t>
  </si>
  <si>
    <t>966346</t>
  </si>
  <si>
    <t>BOURÁNÍ PROPUSTŮ Z TRUB DN DO 400MM</t>
  </si>
  <si>
    <t>STÁVAJÍCÍ ZATRUBENÍ: 
délky:0,3+23+8+8=39,300 [A]</t>
  </si>
  <si>
    <t>82</t>
  </si>
  <si>
    <t>966357</t>
  </si>
  <si>
    <t>BOURÁNÍ PROPUSTŮ Z TRUB DN DO 500MM</t>
  </si>
  <si>
    <t>STÁVAJÍCÍ ZATRUBENÍ: 
délky:33=33,000 [A]</t>
  </si>
  <si>
    <t>83</t>
  </si>
  <si>
    <t>96718</t>
  </si>
  <si>
    <t>VYBOURÁNÍ ČÁSTÍ KONSTRUKCÍ KOVOVÝCH</t>
  </si>
  <si>
    <t>odkup zhotovitelem za cenu šrotu 
výkresy C.1.3 a C.1.7</t>
  </si>
  <si>
    <t>MŘÍŽ STÁV. VPUSTÍ: 
počet x hmotnost:4*0,07=0,280 [A]</t>
  </si>
  <si>
    <t>90236x-1-2</t>
  </si>
  <si>
    <t>Vozovka</t>
  </si>
  <si>
    <t>zemina, nestmelený materiál</t>
  </si>
  <si>
    <t>pol. č. 11343:460*0,35=161,000 [A] 
pol. č. 12373:108,5=108,500 [B] 
Celkem: A+B=269,500 [C]</t>
  </si>
  <si>
    <t>pol. č. 11343:460*0,15=69,000 [A] 
pol. č. 11372:51,4=51,400 [B] 
Celkem: A+B=120,400 [C]</t>
  </si>
  <si>
    <t>STÁVAJÍCÍ VOZOVKA: 
plocha x tloušťka:460*0,5=230,000 [A]</t>
  </si>
  <si>
    <t>11372</t>
  </si>
  <si>
    <t>FRÉZOVÁNÍ ZPEVNĚNÝCH PLOCH ASFALTOVÝCH</t>
  </si>
  <si>
    <t>STÁVAJÍCÍ VOZOVKA: 
CELOPLOŠNÉ FRÉZOVÁNÍ: 
plocha x tloušťka:1028*0,05=51,400 [A]</t>
  </si>
  <si>
    <t>PRO VÝMĚNU PODLOŽÍ - předpoklad 25% z plochy sanace vozovky: 
plocha x tloušťka:217*0,5=108,500 [A]</t>
  </si>
  <si>
    <t>uložení zeminy</t>
  </si>
  <si>
    <t>ODKOPÁVKY:108,5=108,500 [A]</t>
  </si>
  <si>
    <t>SANACE/REKONSTRUKCE VOZOVKY: 
plocha:850=850,000 [A]</t>
  </si>
  <si>
    <t>ŠD fr. 0/63 
výkresy C.1.3 a C.1.4</t>
  </si>
  <si>
    <t>VÝMĚNA PODLOŽÍ - předpoklad 25% plochy sanace vozovky: 
plocha x tlouštka:217*0,5=108,500 [A]</t>
  </si>
  <si>
    <t>SANACE/REKONSTRUKCE VOZOVKY: 
1. vrstva - plocha:872=872,000 [A] 
2. vrstva - plocha:850=850,000 [B] 
Celkem: A+B=1 722,000 [C]</t>
  </si>
  <si>
    <t>plocha:3=3,000 [A]</t>
  </si>
  <si>
    <t>SANACE/REKONSTRUKCE VOZOVKY: 
1.vrstva - plocha:458=458,000 [A] 
2.vrstva - plocha:441=441,000 [B] 
Celkem: A+B=899,000 [C]</t>
  </si>
  <si>
    <t>572221</t>
  </si>
  <si>
    <t>SPOJOVACÍ POSTŘIK Z ASFALTU DO 1,0KG/M2</t>
  </si>
  <si>
    <t>0,7 kg/m2 
výkresy C.1.3 a C.1.4</t>
  </si>
  <si>
    <t>OŽK VOZOVKY: 
plocha:568=568,000 [A]</t>
  </si>
  <si>
    <t>SANACE/REKONSTRUKCE VOZOVKY: 
plocha:408=408,000 [A] 
OŽK VOZOVKY: 
plocha:568=568,000 [B] 
Celkem: A+B=976,000 [C]</t>
  </si>
  <si>
    <t>574C56</t>
  </si>
  <si>
    <t>ASFALTOVÝ BETON PRO LOŽNÍ VRSTVY ACL 16+, 16S TL. 60MM</t>
  </si>
  <si>
    <t>ACL 16 + 
výkresy C.1.3 a C.1.4</t>
  </si>
  <si>
    <t>SANACE/REKONSTRUKCE VOZOVKY: 
plocha:458=458,000 [A]</t>
  </si>
  <si>
    <t>574E66</t>
  </si>
  <si>
    <t>ASFALTOVÝ BETON PRO PODKLADNÍ VRSTVY ACP 16+, 16S TL. 70MM</t>
  </si>
  <si>
    <t>SANACE/REKONSTRUKCE VOZOVKY: 
plocha:441=441,000 [A]</t>
  </si>
  <si>
    <t>NAPOJENÍ NA STÁV. VOZOVKU: 
délka:497=497,000 [A]</t>
  </si>
  <si>
    <t>STÁVAJÍCÍ ŠACHTA Š2.6: 
počet:1=1,000 [A]</t>
  </si>
  <si>
    <t>914172</t>
  </si>
  <si>
    <t>DOPRAVNÍ ZNAČKY ZÁKLADNÍ VELIKOSTI HLINÍKOVÉ FÓLIE TŘ 2 - MONTÁŽ S PŘEMÍSTĚNÍM</t>
  </si>
  <si>
    <t>výkres C.1.17</t>
  </si>
  <si>
    <t>PŘELOŽENÉ STÁVAJÍCÍ SDZ: 
P 2:1=1,000 [A] 
E 2b:1=1,000 [B] 
IZ 4a:1=1,000 [C] 
Celkem: A+B+C=3,000 [D]</t>
  </si>
  <si>
    <t>914173</t>
  </si>
  <si>
    <t>DOPRAVNÍ ZNAČKY ZÁKLADNÍ VELIKOSTI HLINÍKOVÉ FÓLIE TŘ 2 - DEMONTÁŽ</t>
  </si>
  <si>
    <t>914922</t>
  </si>
  <si>
    <t>SLOUPKY A STOJKY DZ Z OCEL TRUBEK DO PATKY MONTÁŽ S PŘESUNEM</t>
  </si>
  <si>
    <t>SLOUPKY PŘEKLÁDANÝCH SDZ: 
počet:2=2,000 [A]</t>
  </si>
  <si>
    <t>914923</t>
  </si>
  <si>
    <t>SLOUPKY A STOJKY DZ Z OCEL TRUBEK DO PATKY DEMONTÁŽ</t>
  </si>
  <si>
    <t>915111</t>
  </si>
  <si>
    <t>VODOROVNÉ DOPRAVNÍ ZNAČENÍ BARVOU HLADKÉ - DODÁVKA A POKLÁDKA</t>
  </si>
  <si>
    <t>NAVRHOVANÉ VDZ: 
čáry š. 0,125 m - délka x šířka:(11*3+415+2*3)*0,125=56,750 [A] 
čáry š. 0,25 m - délka x šířka:(2*1,5+458+10+3*1,5)*0,25=118,875 [B] 
Celkem: A+B=175,625 [C]</t>
  </si>
  <si>
    <t>915211</t>
  </si>
  <si>
    <t>VODOROVNÉ DOPRAVNÍ ZNAČENÍ PLASTEM HLADKÉ - DODÁVKA A POKLÁDKA</t>
  </si>
  <si>
    <t>PŘÍDLAŽBA 2*K10 PODÉL VOZOVKY SILNICE II/299: 
počet řad x délka:2*410=820,000 [A]</t>
  </si>
  <si>
    <t>90236x-1-3</t>
  </si>
  <si>
    <t>Dešťová kanalizace</t>
  </si>
  <si>
    <t>ornice, zemina</t>
  </si>
  <si>
    <t>pol. č. 12110b:6,6=6,600 [A] 
pol. č. 13273:172,637=172,637 [B] 
Celkem: A+B=179,237 [C]</t>
  </si>
  <si>
    <t>s odvozem na staveništní mezideponii pro zpětné ohumusování 
výkresy C.1.8 a C.1.12</t>
  </si>
  <si>
    <t>PRO ZPĚTNÉ OHUMUSOVÁNÍ: 
plocha x tloušťka:(19+17)*0,1=3,600 [A]</t>
  </si>
  <si>
    <t>s odvozem na skládku zhotovitele 
výkresy C.1.8 a C.1.12</t>
  </si>
  <si>
    <t>(plocha sejmutí x tloušťka sejmutí) - kubatura pro zpětné ohumusování:(51*0,2)-(19+17)*0,1=6,600 [A]</t>
  </si>
  <si>
    <t>ORNICE PRO ZPĚTNÉ OHUMUSOVÁNÍ: 
(19+17)*0,1=3,600 [A]</t>
  </si>
  <si>
    <t>s odvozem na skládku zhotovitele 
výkresy C.1.8, C.1.9, C.1.10, C.1.11 a C.1.12</t>
  </si>
  <si>
    <t>PRO DEŠŤOVÉ STOKY: 
"DK2.1" - plocha v podélném profilu x šířka:5,12*1,4+21,91*1,2=33,460 [A] 
"DK2.2" - plocha v podélném profilu x šířka:22,26*1,2=26,712 [B] 
"DK2.3" - plocha v podélném profilu x šířka:61,96*1,2=74,352 [C] 
NAVÍC PRO ŠACHTY: 
kubatura:8*2,5=20,000 [D] 
PRO KAMENNÝ SKLUZ: 
kubatura:6,9*2,625=18,113 [E] 
Celkem: A+B+C+D+E=172,637 [F]</t>
  </si>
  <si>
    <t>141158</t>
  </si>
  <si>
    <t>PROTLAČOVÁNÍ OCELOVÉHO POTRUBÍ DN DO 600MM</t>
  </si>
  <si>
    <t>včetně dodávky protlačovaného potrubí a veškeré pomocné práce (startovací zařízení, startovací a cílová jáma, opěrné a vodící bloky a pod.) 
výkresy C.1.8, C.1.9 a C.1.10</t>
  </si>
  <si>
    <t>PRO PP POTRUBÍ DN 400 KANALIZACE STOKY "DK-2.1": 
délka:15=15,000 [A]</t>
  </si>
  <si>
    <t>ORNICE: 
celková kubatura:51*0,2=10,200 [A] 
ZEMINA: 
RÝHY:172,637=172,637 [B] 
Celkem: A+B=182,837 [C]</t>
  </si>
  <si>
    <t>výkresy C.1.8, C.1.9 a C.1.10</t>
  </si>
  <si>
    <t>ZÁSYP DEŠŤOVÝCH STOK: 
"DK2.1" - plocha v podélném profilu x šířka:1,56*1,4+15,37*1,2=20,628 [A] 
"DK2.2" - plocha v podélném profilu x šířka:12,59*1,2=15,108 [B] 
"DK2.3" - plocha v podélném profilu x šířka:38,4*1,2=46,080 [C] 
NAVÍC PRO ŠACHTY: 
kubatura:8*2,5=20,000 [D] 
ZÁSYP PRO KAMENNÝ SKLUZ: 
kubatura:4*2,625*0,15+5*0,4*0,3=2,175 [E] 
Celkem: A+B+C+D+E=103,991 [F]</t>
  </si>
  <si>
    <t>kamenivo drcené, zrnitost do 22 mm 
výkresy C.1.8, C.1.9 a C.1.10</t>
  </si>
  <si>
    <t>OBSYP POTRUBÍ: 
DN 250 - délka x plocha v řezu:(26+16,5+52,5)*0,58=55,100 [A] 
DN 400 - délka x plocha v řezu:3,5*0,8=2,800 [B] 
Celkem: A+B=57,900 [C]</t>
  </si>
  <si>
    <t>výkresy C.1.8, C.1.10 a C.1.12</t>
  </si>
  <si>
    <t>POD POTRUBÍ: 
DN 400 - délka x šířka:5,3*1,4=7,420 [A] 
DN 250 - délka x šířka:(26+16,5+52,5)*1,2=114,000 [B] 
POD KAMENNÝ SKLUZ: 
plocha:20=20,000 [C] 
Celkem: A+B+C=141,420 [D]</t>
  </si>
  <si>
    <t>výkresy C.1.8 a C.1.12</t>
  </si>
  <si>
    <t>V PLOCHÁCH OHUMUSOVÁNÍ: 
plochy:19+17=36,000 [A]</t>
  </si>
  <si>
    <t>plocha:17=17,000 [A]</t>
  </si>
  <si>
    <t>plocha:19=19,000 [A]</t>
  </si>
  <si>
    <t>27231A</t>
  </si>
  <si>
    <t>ZÁKLADY Z PROSTÉHO BETONU DO C20/25</t>
  </si>
  <si>
    <t>ZÁKLADY KASKÁDY KAMENNÉHO SKLUZU: 
počet x kubatura/ks:5*(2,625*0,5*0,6)+2*1,25=6,438 [A]</t>
  </si>
  <si>
    <t>327212</t>
  </si>
  <si>
    <t>ZDI OPĚRNÉ, ZÁRUBNÍ, NÁBŘEŽNÍ Z LOMOVÉHO KAMENE NA MC</t>
  </si>
  <si>
    <t>STUPNĚ KASKÁDY KAMENNÉHO SKLUZU: 
počet x kubatura/ks:5*(2*0,8*0,3)=2,400 [A]</t>
  </si>
  <si>
    <t>POD OPEVNĚNÍ KAMENNÉHO SKLUZU LOMOVÝM KAMENEM: 
plocha x tloušťka lože:(1,76+9,29*1,4)*0,2=2,953 [A]</t>
  </si>
  <si>
    <t>štěrkopísek, zrnitost do 16 mm 
výkresy C.1.8, C.1.9 a C.1.10</t>
  </si>
  <si>
    <t>LOŽE POD POTRUBÍ: 
DN 250 - délka x plocha v řezu:(26+16,5+52,5)*0,17=16,150 [A] 
DN 400 - délka x plocha v řezu:3,5*0,23=0,805 [B] 
Celkem: A+B=16,955 [C]</t>
  </si>
  <si>
    <t>46321</t>
  </si>
  <si>
    <t>ROVNANINA Z LOMOVÉHO KAMENE</t>
  </si>
  <si>
    <t>hmotnost kamene 80-200 kg 
výkresy C.1.8 a C.1.12</t>
  </si>
  <si>
    <t>VYÚSTĚNÍ KAMENNÉHO SKLUZU DO TERÉNU: 
kubatura:2*0,26=0,520 [A]</t>
  </si>
  <si>
    <t>OPEVNĚNÍ KAMENNÉHO SKLUZU: 
plocha x tloušťka kamene:(1,76+3,22*1,2+9,29*1,4)*0,2=3,726 [A]</t>
  </si>
  <si>
    <t>BETONOVÉ PRAHY KAMENNÉHO SKLUZU: 
kubatura:2,64*0,5+3,34*0,5=2,990 [A]</t>
  </si>
  <si>
    <t>87444</t>
  </si>
  <si>
    <t>POTRUBÍ Z TRUB PLASTOVÝCH ODPADNÍCH DN DO 250MM</t>
  </si>
  <si>
    <t>PP žebrované SN 16 
výkresy C.1.8, C.1.9 a C.1.10</t>
  </si>
  <si>
    <t>STOKA "DK-2.1": 
délka:26=26,000 [A] 
STOKA "DK-2.2": 
délka:16,5=16,500 [B] 
STOKA "DK-2.3": 
délka:52,5=52,500 [C] 
Celkem: A+B+C=95,000 [D]</t>
  </si>
  <si>
    <t>87446</t>
  </si>
  <si>
    <t>POTRUBÍ Z TRUB PLASTOVÝCH ODPADNÍCH DN DO 400MM</t>
  </si>
  <si>
    <t>STOKA "DK-2.1": 
délka:20,3=20,300 [A]</t>
  </si>
  <si>
    <t>894146</t>
  </si>
  <si>
    <t>ŠACHTY KANALIZAČNÍ Z BETON DÍLCŮ NA POTRUBÍ DN DO 400MM</t>
  </si>
  <si>
    <t>poklop D 400 
výkresy C.1.8, C.1.9, C.1.10 a C.1.11</t>
  </si>
  <si>
    <t>ŠACHTA Š2.2: 
počet:1=1,000 [A]</t>
  </si>
  <si>
    <t>894858</t>
  </si>
  <si>
    <t>ŠACHTY KANALIZAČNÍ PLASTOVÉ D 600MM</t>
  </si>
  <si>
    <t>pro potrubí DN 250, přímé dno, poklop D 400 
výkresy C.1.8, C.1.9, C.1.10 a C.1.11</t>
  </si>
  <si>
    <t>ŠACHTY Š2.4, Š2.5, Š2.8 a Š2.9: 
počet:4=4,000 [A]</t>
  </si>
  <si>
    <t>pro potrubí DN 250, dno 30°, poklop D 400 
výkresy C.1.8, C.1.9, C.1.10 a C.1.11</t>
  </si>
  <si>
    <t>ŠACHTY Š2.3, Š2.7 a Š2.10: 
počet:3=3,000 [A]</t>
  </si>
  <si>
    <t>899652</t>
  </si>
  <si>
    <t>ZKOUŠKA VODOTĚSNOSTI POTRUBÍ DN DO 300MM</t>
  </si>
  <si>
    <t>DN 250 
výkres C.1.8</t>
  </si>
  <si>
    <t>DN 250 - délky:26+16,5+52,5=95,000 [A]</t>
  </si>
  <si>
    <t>899662</t>
  </si>
  <si>
    <t>ZKOUŠKA VODOTĚSNOSTI POTRUBÍ DN DO 400MM</t>
  </si>
  <si>
    <t>výkres C.1.8</t>
  </si>
  <si>
    <t>DN 400 - délka:20,3=20,300 [A]</t>
  </si>
  <si>
    <t>89980</t>
  </si>
  <si>
    <t>TELEVIZNÍ PROHLÍDKA POTRUBÍ</t>
  </si>
  <si>
    <t>DÉLKY STOK: 
DN 250:26+16,5+52,5=95,000 [A] 
DN 400:20,3=20,300 [B] 
Celkem: A+B=115,300 [C]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</si>
</sst>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5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ADD8E6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4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0" borderId="1" xfId="0" applyBorder="1" applyAlignment="1">
      <alignment horizontal="left"/>
    </xf>
    <xf numFmtId="177" fontId="0" fillId="0" borderId="1" xfId="0" applyNumberForma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4" borderId="1" xfId="0" applyNumberFormat="1" applyFill="1" applyBorder="1" applyAlignment="1" applyProtection="1">
      <alignment horizontal="center"/>
      <protection locked="0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0" fontId="0" fillId="0" borderId="2" xfId="0" applyBorder="1" applyAlignment="1">
      <alignment vertical="top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  <xf numFmtId="177" fontId="0" fillId="2" borderId="1" xfId="0" applyNumberForma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sharedStrings" Target="sharedStrings.xml" /><Relationship Id="rId7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2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SUM(C10:C12)</f>
      </c>
      <c s="1"/>
      <c s="1"/>
    </row>
    <row r="7" spans="1:5" ht="12.75" customHeight="1">
      <c r="A7" s="1"/>
      <c s="4" t="s">
        <v>5</v>
      </c>
      <c s="7">
        <f>SUM(E10:E12)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19" t="s">
        <v>28</v>
      </c>
      <c s="19" t="s">
        <v>29</v>
      </c>
      <c s="20">
        <f>'90236x-1_90236x-1-1'!I3</f>
      </c>
      <c s="20">
        <f>'90236x-1_90236x-1-1'!O2</f>
      </c>
      <c s="20">
        <f>C10+D10</f>
      </c>
    </row>
    <row r="11" spans="1:5" ht="12.75" customHeight="1">
      <c r="A11" s="19" t="s">
        <v>428</v>
      </c>
      <c s="19" t="s">
        <v>429</v>
      </c>
      <c s="20">
        <f>'90236x-1_90236x-1-2'!I3</f>
      </c>
      <c s="20">
        <f>'90236x-1_90236x-1-2'!O2</f>
      </c>
      <c s="20">
        <f>C11+D11</f>
      </c>
    </row>
    <row r="12" spans="1:5" ht="12.75" customHeight="1">
      <c r="A12" s="19" t="s">
        <v>477</v>
      </c>
      <c s="19" t="s">
        <v>478</v>
      </c>
      <c s="20">
        <f>'90236x-1_90236x-1-3'!I3</f>
      </c>
      <c s="20">
        <f>'90236x-1_90236x-1-3'!O2</f>
      </c>
      <c s="20">
        <f>C12+D12</f>
      </c>
    </row>
  </sheetData>
  <sheetProtection sheet="1" objects="1" scenarios="1"/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65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0+O9+O19+O89+O108+O115+O137+O177+O220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28</v>
      </c>
      <c s="43">
        <f>0+I9+I19+I89+I108+I115+I137+I177+I220</f>
      </c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28</v>
      </c>
      <c s="6"/>
      <c s="18" t="s">
        <v>29</v>
      </c>
      <c s="6"/>
      <c s="6"/>
      <c s="6"/>
      <c s="6"/>
      <c r="O5" t="s">
        <v>25</v>
      </c>
      <c t="s">
        <v>27</v>
      </c>
    </row>
    <row r="6" spans="1:9" ht="12.75" customHeight="1">
      <c r="A6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</row>
    <row r="7" spans="1:9" ht="12.75" customHeight="1">
      <c r="A7" s="15"/>
      <c s="15"/>
      <c s="15"/>
      <c s="15"/>
      <c s="15"/>
      <c s="15"/>
      <c s="15"/>
      <c s="15" t="s">
        <v>43</v>
      </c>
      <c s="15" t="s">
        <v>45</v>
      </c>
    </row>
    <row r="8" spans="1:9" ht="12.75" customHeight="1">
      <c r="A8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9" spans="1:18" ht="12.75" customHeight="1">
      <c r="A9" s="25" t="s">
        <v>47</v>
      </c>
      <c s="25"/>
      <c s="26" t="s">
        <v>31</v>
      </c>
      <c s="25"/>
      <c s="27" t="s">
        <v>48</v>
      </c>
      <c s="25"/>
      <c s="25"/>
      <c s="25"/>
      <c s="28">
        <f>0+Q9</f>
      </c>
      <c r="O9">
        <f>0+R9</f>
      </c>
      <c r="Q9">
        <f>0+I10+I13+I16</f>
      </c>
      <c>
        <f>0+O10+O13+O16</f>
      </c>
    </row>
    <row r="10" spans="1:16" ht="12.75">
      <c r="A10" s="24" t="s">
        <v>49</v>
      </c>
      <c s="29" t="s">
        <v>33</v>
      </c>
      <c s="29" t="s">
        <v>50</v>
      </c>
      <c s="24" t="s">
        <v>51</v>
      </c>
      <c s="30" t="s">
        <v>52</v>
      </c>
      <c s="31" t="s">
        <v>53</v>
      </c>
      <c s="32">
        <v>624.462</v>
      </c>
      <c s="33">
        <v>0</v>
      </c>
      <c s="34">
        <f>ROUND(ROUND(H10,2)*ROUND(G10,3),2)</f>
      </c>
      <c r="O10">
        <f>(I10*21)/100</f>
      </c>
      <c t="s">
        <v>27</v>
      </c>
    </row>
    <row r="11" spans="1:5" ht="12.75">
      <c r="A11" s="35" t="s">
        <v>54</v>
      </c>
      <c r="E11" s="36" t="s">
        <v>55</v>
      </c>
    </row>
    <row r="12" spans="1:5" ht="140.25">
      <c r="A12" s="39" t="s">
        <v>56</v>
      </c>
      <c r="E12" s="38" t="s">
        <v>57</v>
      </c>
    </row>
    <row r="13" spans="1:16" ht="12.75">
      <c r="A13" s="24" t="s">
        <v>49</v>
      </c>
      <c s="29" t="s">
        <v>27</v>
      </c>
      <c s="29" t="s">
        <v>58</v>
      </c>
      <c s="24" t="s">
        <v>51</v>
      </c>
      <c s="30" t="s">
        <v>59</v>
      </c>
      <c s="31" t="s">
        <v>53</v>
      </c>
      <c s="32">
        <v>35.566</v>
      </c>
      <c s="33">
        <v>0</v>
      </c>
      <c s="34">
        <f>ROUND(ROUND(H13,2)*ROUND(G13,3),2)</f>
      </c>
      <c r="O13">
        <f>(I13*21)/100</f>
      </c>
      <c t="s">
        <v>27</v>
      </c>
    </row>
    <row r="14" spans="1:5" ht="12.75">
      <c r="A14" s="35" t="s">
        <v>54</v>
      </c>
      <c r="E14" s="36" t="s">
        <v>60</v>
      </c>
    </row>
    <row r="15" spans="1:5" ht="114.75">
      <c r="A15" s="39" t="s">
        <v>56</v>
      </c>
      <c r="E15" s="38" t="s">
        <v>61</v>
      </c>
    </row>
    <row r="16" spans="1:16" ht="12.75">
      <c r="A16" s="24" t="s">
        <v>49</v>
      </c>
      <c s="29" t="s">
        <v>26</v>
      </c>
      <c s="29" t="s">
        <v>62</v>
      </c>
      <c s="24" t="s">
        <v>51</v>
      </c>
      <c s="30" t="s">
        <v>63</v>
      </c>
      <c s="31" t="s">
        <v>53</v>
      </c>
      <c s="32">
        <v>22.8</v>
      </c>
      <c s="33">
        <v>0</v>
      </c>
      <c s="34">
        <f>ROUND(ROUND(H16,2)*ROUND(G16,3),2)</f>
      </c>
      <c r="O16">
        <f>(I16*21)/100</f>
      </c>
      <c t="s">
        <v>27</v>
      </c>
    </row>
    <row r="17" spans="1:5" ht="12.75">
      <c r="A17" s="35" t="s">
        <v>54</v>
      </c>
      <c r="E17" s="36" t="s">
        <v>64</v>
      </c>
    </row>
    <row r="18" spans="1:5" ht="12.75">
      <c r="A18" s="37" t="s">
        <v>56</v>
      </c>
      <c r="E18" s="38" t="s">
        <v>65</v>
      </c>
    </row>
    <row r="19" spans="1:18" ht="12.75" customHeight="1">
      <c r="A19" s="6" t="s">
        <v>47</v>
      </c>
      <c s="6"/>
      <c s="41" t="s">
        <v>33</v>
      </c>
      <c s="6"/>
      <c s="27" t="s">
        <v>66</v>
      </c>
      <c s="6"/>
      <c s="6"/>
      <c s="6"/>
      <c s="42">
        <f>0+Q19</f>
      </c>
      <c r="O19">
        <f>0+R19</f>
      </c>
      <c r="Q19">
        <f>0+I20+I23+I26+I29+I32+I35+I38+I41+I44+I47+I50+I53+I56+I59+I62+I65+I68+I71+I74+I77+I80+I83+I86</f>
      </c>
      <c>
        <f>0+O20+O23+O26+O29+O32+O35+O38+O41+O44+O47+O50+O53+O56+O59+O62+O65+O68+O71+O74+O77+O80+O83+O86</f>
      </c>
    </row>
    <row r="20" spans="1:16" ht="25.5">
      <c r="A20" s="24" t="s">
        <v>49</v>
      </c>
      <c s="29" t="s">
        <v>37</v>
      </c>
      <c s="29" t="s">
        <v>67</v>
      </c>
      <c s="24" t="s">
        <v>51</v>
      </c>
      <c s="30" t="s">
        <v>68</v>
      </c>
      <c s="31" t="s">
        <v>53</v>
      </c>
      <c s="32">
        <v>12.6</v>
      </c>
      <c s="33">
        <v>0</v>
      </c>
      <c s="34">
        <f>ROUND(ROUND(H20,2)*ROUND(G20,3),2)</f>
      </c>
      <c r="O20">
        <f>(I20*21)/100</f>
      </c>
      <c t="s">
        <v>27</v>
      </c>
    </row>
    <row r="21" spans="1:5" ht="25.5">
      <c r="A21" s="35" t="s">
        <v>54</v>
      </c>
      <c r="E21" s="36" t="s">
        <v>69</v>
      </c>
    </row>
    <row r="22" spans="1:5" ht="25.5">
      <c r="A22" s="39" t="s">
        <v>56</v>
      </c>
      <c r="E22" s="38" t="s">
        <v>70</v>
      </c>
    </row>
    <row r="23" spans="1:16" ht="12.75">
      <c r="A23" s="24" t="s">
        <v>49</v>
      </c>
      <c s="29" t="s">
        <v>39</v>
      </c>
      <c s="29" t="s">
        <v>71</v>
      </c>
      <c s="24" t="s">
        <v>51</v>
      </c>
      <c s="30" t="s">
        <v>72</v>
      </c>
      <c s="31" t="s">
        <v>53</v>
      </c>
      <c s="32">
        <v>87.7</v>
      </c>
      <c s="33">
        <v>0</v>
      </c>
      <c s="34">
        <f>ROUND(ROUND(H23,2)*ROUND(G23,3),2)</f>
      </c>
      <c r="O23">
        <f>(I23*21)/100</f>
      </c>
      <c t="s">
        <v>27</v>
      </c>
    </row>
    <row r="24" spans="1:5" ht="25.5">
      <c r="A24" s="35" t="s">
        <v>54</v>
      </c>
      <c r="E24" s="36" t="s">
        <v>69</v>
      </c>
    </row>
    <row r="25" spans="1:5" ht="89.25">
      <c r="A25" s="39" t="s">
        <v>56</v>
      </c>
      <c r="E25" s="38" t="s">
        <v>73</v>
      </c>
    </row>
    <row r="26" spans="1:16" ht="12.75">
      <c r="A26" s="24" t="s">
        <v>49</v>
      </c>
      <c s="29" t="s">
        <v>41</v>
      </c>
      <c s="29" t="s">
        <v>74</v>
      </c>
      <c s="24" t="s">
        <v>51</v>
      </c>
      <c s="30" t="s">
        <v>75</v>
      </c>
      <c s="31" t="s">
        <v>53</v>
      </c>
      <c s="32">
        <v>12</v>
      </c>
      <c s="33">
        <v>0</v>
      </c>
      <c s="34">
        <f>ROUND(ROUND(H26,2)*ROUND(G26,3),2)</f>
      </c>
      <c r="O26">
        <f>(I26*21)/100</f>
      </c>
      <c t="s">
        <v>27</v>
      </c>
    </row>
    <row r="27" spans="1:5" ht="25.5">
      <c r="A27" s="35" t="s">
        <v>54</v>
      </c>
      <c r="E27" s="36" t="s">
        <v>69</v>
      </c>
    </row>
    <row r="28" spans="1:5" ht="25.5">
      <c r="A28" s="39" t="s">
        <v>56</v>
      </c>
      <c r="E28" s="38" t="s">
        <v>76</v>
      </c>
    </row>
    <row r="29" spans="1:16" ht="12.75">
      <c r="A29" s="24" t="s">
        <v>49</v>
      </c>
      <c s="29" t="s">
        <v>77</v>
      </c>
      <c s="29" t="s">
        <v>78</v>
      </c>
      <c s="24" t="s">
        <v>51</v>
      </c>
      <c s="30" t="s">
        <v>79</v>
      </c>
      <c s="31" t="s">
        <v>80</v>
      </c>
      <c s="32">
        <v>4.5</v>
      </c>
      <c s="33">
        <v>0</v>
      </c>
      <c s="34">
        <f>ROUND(ROUND(H29,2)*ROUND(G29,3),2)</f>
      </c>
      <c r="O29">
        <f>(I29*21)/100</f>
      </c>
      <c t="s">
        <v>27</v>
      </c>
    </row>
    <row r="30" spans="1:5" ht="25.5">
      <c r="A30" s="35" t="s">
        <v>54</v>
      </c>
      <c r="E30" s="36" t="s">
        <v>69</v>
      </c>
    </row>
    <row r="31" spans="1:5" ht="25.5">
      <c r="A31" s="39" t="s">
        <v>56</v>
      </c>
      <c r="E31" s="38" t="s">
        <v>81</v>
      </c>
    </row>
    <row r="32" spans="1:16" ht="12.75">
      <c r="A32" s="24" t="s">
        <v>49</v>
      </c>
      <c s="29" t="s">
        <v>82</v>
      </c>
      <c s="29" t="s">
        <v>83</v>
      </c>
      <c s="24" t="s">
        <v>84</v>
      </c>
      <c s="30" t="s">
        <v>85</v>
      </c>
      <c s="31" t="s">
        <v>53</v>
      </c>
      <c s="32">
        <v>23.9</v>
      </c>
      <c s="33">
        <v>0</v>
      </c>
      <c s="34">
        <f>ROUND(ROUND(H32,2)*ROUND(G32,3),2)</f>
      </c>
      <c r="O32">
        <f>(I32*21)/100</f>
      </c>
      <c t="s">
        <v>27</v>
      </c>
    </row>
    <row r="33" spans="1:5" ht="25.5">
      <c r="A33" s="35" t="s">
        <v>54</v>
      </c>
      <c r="E33" s="36" t="s">
        <v>86</v>
      </c>
    </row>
    <row r="34" spans="1:5" ht="25.5">
      <c r="A34" s="39" t="s">
        <v>56</v>
      </c>
      <c r="E34" s="38" t="s">
        <v>87</v>
      </c>
    </row>
    <row r="35" spans="1:16" ht="12.75">
      <c r="A35" s="24" t="s">
        <v>49</v>
      </c>
      <c s="29" t="s">
        <v>44</v>
      </c>
      <c s="29" t="s">
        <v>83</v>
      </c>
      <c s="24" t="s">
        <v>88</v>
      </c>
      <c s="30" t="s">
        <v>85</v>
      </c>
      <c s="31" t="s">
        <v>53</v>
      </c>
      <c s="32">
        <v>114.1</v>
      </c>
      <c s="33">
        <v>0</v>
      </c>
      <c s="34">
        <f>ROUND(ROUND(H35,2)*ROUND(G35,3),2)</f>
      </c>
      <c r="O35">
        <f>(I35*21)/100</f>
      </c>
      <c t="s">
        <v>27</v>
      </c>
    </row>
    <row r="36" spans="1:5" ht="25.5">
      <c r="A36" s="35" t="s">
        <v>54</v>
      </c>
      <c r="E36" s="36" t="s">
        <v>89</v>
      </c>
    </row>
    <row r="37" spans="1:5" ht="25.5">
      <c r="A37" s="39" t="s">
        <v>56</v>
      </c>
      <c r="E37" s="38" t="s">
        <v>90</v>
      </c>
    </row>
    <row r="38" spans="1:16" ht="12.75">
      <c r="A38" s="24" t="s">
        <v>49</v>
      </c>
      <c s="29" t="s">
        <v>46</v>
      </c>
      <c s="29" t="s">
        <v>91</v>
      </c>
      <c s="24" t="s">
        <v>51</v>
      </c>
      <c s="30" t="s">
        <v>92</v>
      </c>
      <c s="31" t="s">
        <v>53</v>
      </c>
      <c s="32">
        <v>281.7</v>
      </c>
      <c s="33">
        <v>0</v>
      </c>
      <c s="34">
        <f>ROUND(ROUND(H38,2)*ROUND(G38,3),2)</f>
      </c>
      <c r="O38">
        <f>(I38*21)/100</f>
      </c>
      <c t="s">
        <v>27</v>
      </c>
    </row>
    <row r="39" spans="1:5" ht="25.5">
      <c r="A39" s="35" t="s">
        <v>54</v>
      </c>
      <c r="E39" s="36" t="s">
        <v>93</v>
      </c>
    </row>
    <row r="40" spans="1:5" ht="89.25">
      <c r="A40" s="39" t="s">
        <v>56</v>
      </c>
      <c r="E40" s="38" t="s">
        <v>94</v>
      </c>
    </row>
    <row r="41" spans="1:16" ht="12.75">
      <c r="A41" s="24" t="s">
        <v>49</v>
      </c>
      <c s="29" t="s">
        <v>95</v>
      </c>
      <c s="29" t="s">
        <v>96</v>
      </c>
      <c s="24" t="s">
        <v>51</v>
      </c>
      <c s="30" t="s">
        <v>97</v>
      </c>
      <c s="31" t="s">
        <v>53</v>
      </c>
      <c s="32">
        <v>23.9</v>
      </c>
      <c s="33">
        <v>0</v>
      </c>
      <c s="34">
        <f>ROUND(ROUND(H41,2)*ROUND(G41,3),2)</f>
      </c>
      <c r="O41">
        <f>(I41*21)/100</f>
      </c>
      <c t="s">
        <v>27</v>
      </c>
    </row>
    <row r="42" spans="1:5" ht="12.75">
      <c r="A42" s="35" t="s">
        <v>54</v>
      </c>
      <c r="E42" s="36" t="s">
        <v>98</v>
      </c>
    </row>
    <row r="43" spans="1:5" ht="25.5">
      <c r="A43" s="39" t="s">
        <v>56</v>
      </c>
      <c r="E43" s="38" t="s">
        <v>99</v>
      </c>
    </row>
    <row r="44" spans="1:16" ht="12.75">
      <c r="A44" s="24" t="s">
        <v>49</v>
      </c>
      <c s="29" t="s">
        <v>100</v>
      </c>
      <c s="29" t="s">
        <v>101</v>
      </c>
      <c s="24" t="s">
        <v>51</v>
      </c>
      <c s="30" t="s">
        <v>102</v>
      </c>
      <c s="31" t="s">
        <v>103</v>
      </c>
      <c s="32">
        <v>210</v>
      </c>
      <c s="33">
        <v>0</v>
      </c>
      <c s="34">
        <f>ROUND(ROUND(H44,2)*ROUND(G44,3),2)</f>
      </c>
      <c r="O44">
        <f>(I44*21)/100</f>
      </c>
      <c t="s">
        <v>27</v>
      </c>
    </row>
    <row r="45" spans="1:5" ht="12.75">
      <c r="A45" s="35" t="s">
        <v>54</v>
      </c>
      <c r="E45" s="36" t="s">
        <v>104</v>
      </c>
    </row>
    <row r="46" spans="1:5" ht="12.75">
      <c r="A46" s="39" t="s">
        <v>56</v>
      </c>
      <c r="E46" s="38" t="s">
        <v>105</v>
      </c>
    </row>
    <row r="47" spans="1:16" ht="12.75">
      <c r="A47" s="24" t="s">
        <v>49</v>
      </c>
      <c s="29" t="s">
        <v>106</v>
      </c>
      <c s="29" t="s">
        <v>107</v>
      </c>
      <c s="24" t="s">
        <v>51</v>
      </c>
      <c s="30" t="s">
        <v>108</v>
      </c>
      <c s="31" t="s">
        <v>53</v>
      </c>
      <c s="32">
        <v>9.8</v>
      </c>
      <c s="33">
        <v>0</v>
      </c>
      <c s="34">
        <f>ROUND(ROUND(H47,2)*ROUND(G47,3),2)</f>
      </c>
      <c r="O47">
        <f>(I47*21)/100</f>
      </c>
      <c t="s">
        <v>27</v>
      </c>
    </row>
    <row r="48" spans="1:5" ht="25.5">
      <c r="A48" s="35" t="s">
        <v>54</v>
      </c>
      <c r="E48" s="36" t="s">
        <v>109</v>
      </c>
    </row>
    <row r="49" spans="1:5" ht="25.5">
      <c r="A49" s="39" t="s">
        <v>56</v>
      </c>
      <c r="E49" s="38" t="s">
        <v>110</v>
      </c>
    </row>
    <row r="50" spans="1:16" ht="12.75">
      <c r="A50" s="24" t="s">
        <v>49</v>
      </c>
      <c s="29" t="s">
        <v>111</v>
      </c>
      <c s="29" t="s">
        <v>112</v>
      </c>
      <c s="24" t="s">
        <v>51</v>
      </c>
      <c s="30" t="s">
        <v>113</v>
      </c>
      <c s="31" t="s">
        <v>53</v>
      </c>
      <c s="32">
        <v>48.1</v>
      </c>
      <c s="33">
        <v>0</v>
      </c>
      <c s="34">
        <f>ROUND(ROUND(H50,2)*ROUND(G50,3),2)</f>
      </c>
      <c r="O50">
        <f>(I50*21)/100</f>
      </c>
      <c t="s">
        <v>27</v>
      </c>
    </row>
    <row r="51" spans="1:5" ht="25.5">
      <c r="A51" s="35" t="s">
        <v>54</v>
      </c>
      <c r="E51" s="36" t="s">
        <v>114</v>
      </c>
    </row>
    <row r="52" spans="1:5" ht="127.5">
      <c r="A52" s="39" t="s">
        <v>56</v>
      </c>
      <c r="E52" s="38" t="s">
        <v>115</v>
      </c>
    </row>
    <row r="53" spans="1:16" ht="12.75">
      <c r="A53" s="24" t="s">
        <v>49</v>
      </c>
      <c s="29" t="s">
        <v>116</v>
      </c>
      <c s="29" t="s">
        <v>117</v>
      </c>
      <c s="24" t="s">
        <v>51</v>
      </c>
      <c s="30" t="s">
        <v>118</v>
      </c>
      <c s="31" t="s">
        <v>53</v>
      </c>
      <c s="32">
        <v>477.6</v>
      </c>
      <c s="33">
        <v>0</v>
      </c>
      <c s="34">
        <f>ROUND(ROUND(H53,2)*ROUND(G53,3),2)</f>
      </c>
      <c r="O53">
        <f>(I53*21)/100</f>
      </c>
      <c t="s">
        <v>27</v>
      </c>
    </row>
    <row r="54" spans="1:5" ht="12.75">
      <c r="A54" s="35" t="s">
        <v>54</v>
      </c>
      <c r="E54" s="36" t="s">
        <v>119</v>
      </c>
    </row>
    <row r="55" spans="1:5" ht="114.75">
      <c r="A55" s="39" t="s">
        <v>56</v>
      </c>
      <c r="E55" s="38" t="s">
        <v>120</v>
      </c>
    </row>
    <row r="56" spans="1:16" ht="12.75">
      <c r="A56" s="24" t="s">
        <v>49</v>
      </c>
      <c s="29" t="s">
        <v>121</v>
      </c>
      <c s="29" t="s">
        <v>122</v>
      </c>
      <c s="24" t="s">
        <v>51</v>
      </c>
      <c s="30" t="s">
        <v>123</v>
      </c>
      <c s="31" t="s">
        <v>53</v>
      </c>
      <c s="32">
        <v>50.9</v>
      </c>
      <c s="33">
        <v>0</v>
      </c>
      <c s="34">
        <f>ROUND(ROUND(H56,2)*ROUND(G56,3),2)</f>
      </c>
      <c r="O56">
        <f>(I56*21)/100</f>
      </c>
      <c t="s">
        <v>27</v>
      </c>
    </row>
    <row r="57" spans="1:5" ht="12.75">
      <c r="A57" s="35" t="s">
        <v>54</v>
      </c>
      <c r="E57" s="36" t="s">
        <v>124</v>
      </c>
    </row>
    <row r="58" spans="1:5" ht="25.5">
      <c r="A58" s="39" t="s">
        <v>56</v>
      </c>
      <c r="E58" s="38" t="s">
        <v>125</v>
      </c>
    </row>
    <row r="59" spans="1:16" ht="12.75">
      <c r="A59" s="24" t="s">
        <v>49</v>
      </c>
      <c s="29" t="s">
        <v>126</v>
      </c>
      <c s="29" t="s">
        <v>127</v>
      </c>
      <c s="24" t="s">
        <v>51</v>
      </c>
      <c s="30" t="s">
        <v>128</v>
      </c>
      <c s="31" t="s">
        <v>53</v>
      </c>
      <c s="32">
        <v>14.2</v>
      </c>
      <c s="33">
        <v>0</v>
      </c>
      <c s="34">
        <f>ROUND(ROUND(H59,2)*ROUND(G59,3),2)</f>
      </c>
      <c r="O59">
        <f>(I59*21)/100</f>
      </c>
      <c t="s">
        <v>27</v>
      </c>
    </row>
    <row r="60" spans="1:5" ht="12.75">
      <c r="A60" s="35" t="s">
        <v>54</v>
      </c>
      <c r="E60" s="36" t="s">
        <v>129</v>
      </c>
    </row>
    <row r="61" spans="1:5" ht="25.5">
      <c r="A61" s="39" t="s">
        <v>56</v>
      </c>
      <c r="E61" s="38" t="s">
        <v>130</v>
      </c>
    </row>
    <row r="62" spans="1:16" ht="12.75">
      <c r="A62" s="24" t="s">
        <v>49</v>
      </c>
      <c s="29" t="s">
        <v>131</v>
      </c>
      <c s="29" t="s">
        <v>132</v>
      </c>
      <c s="24" t="s">
        <v>51</v>
      </c>
      <c s="30" t="s">
        <v>133</v>
      </c>
      <c s="31" t="s">
        <v>53</v>
      </c>
      <c s="32">
        <v>14.098</v>
      </c>
      <c s="33">
        <v>0</v>
      </c>
      <c s="34">
        <f>ROUND(ROUND(H62,2)*ROUND(G62,3),2)</f>
      </c>
      <c r="O62">
        <f>(I62*21)/100</f>
      </c>
      <c t="s">
        <v>27</v>
      </c>
    </row>
    <row r="63" spans="1:5" ht="12.75">
      <c r="A63" s="35" t="s">
        <v>54</v>
      </c>
      <c r="E63" s="36" t="s">
        <v>134</v>
      </c>
    </row>
    <row r="64" spans="1:5" ht="165.75">
      <c r="A64" s="39" t="s">
        <v>56</v>
      </c>
      <c r="E64" s="38" t="s">
        <v>135</v>
      </c>
    </row>
    <row r="65" spans="1:16" ht="12.75">
      <c r="A65" s="24" t="s">
        <v>49</v>
      </c>
      <c s="29" t="s">
        <v>136</v>
      </c>
      <c s="29" t="s">
        <v>137</v>
      </c>
      <c s="24" t="s">
        <v>51</v>
      </c>
      <c s="30" t="s">
        <v>138</v>
      </c>
      <c s="31" t="s">
        <v>53</v>
      </c>
      <c s="32">
        <v>25.035</v>
      </c>
      <c s="33">
        <v>0</v>
      </c>
      <c s="34">
        <f>ROUND(ROUND(H65,2)*ROUND(G65,3),2)</f>
      </c>
      <c r="O65">
        <f>(I65*21)/100</f>
      </c>
      <c t="s">
        <v>27</v>
      </c>
    </row>
    <row r="66" spans="1:5" ht="25.5">
      <c r="A66" s="35" t="s">
        <v>54</v>
      </c>
      <c r="E66" s="36" t="s">
        <v>139</v>
      </c>
    </row>
    <row r="67" spans="1:5" ht="76.5">
      <c r="A67" s="39" t="s">
        <v>56</v>
      </c>
      <c r="E67" s="38" t="s">
        <v>140</v>
      </c>
    </row>
    <row r="68" spans="1:16" ht="12.75">
      <c r="A68" s="24" t="s">
        <v>49</v>
      </c>
      <c s="29" t="s">
        <v>141</v>
      </c>
      <c s="29" t="s">
        <v>142</v>
      </c>
      <c s="24" t="s">
        <v>51</v>
      </c>
      <c s="30" t="s">
        <v>143</v>
      </c>
      <c s="31" t="s">
        <v>103</v>
      </c>
      <c s="32">
        <v>1084</v>
      </c>
      <c s="33">
        <v>0</v>
      </c>
      <c s="34">
        <f>ROUND(ROUND(H68,2)*ROUND(G68,3),2)</f>
      </c>
      <c r="O68">
        <f>(I68*21)/100</f>
      </c>
      <c t="s">
        <v>27</v>
      </c>
    </row>
    <row r="69" spans="1:5" ht="12.75">
      <c r="A69" s="35" t="s">
        <v>54</v>
      </c>
      <c r="E69" s="36" t="s">
        <v>104</v>
      </c>
    </row>
    <row r="70" spans="1:5" ht="165.75">
      <c r="A70" s="39" t="s">
        <v>56</v>
      </c>
      <c r="E70" s="38" t="s">
        <v>144</v>
      </c>
    </row>
    <row r="71" spans="1:16" ht="12.75">
      <c r="A71" s="24" t="s">
        <v>49</v>
      </c>
      <c s="29" t="s">
        <v>145</v>
      </c>
      <c s="29" t="s">
        <v>146</v>
      </c>
      <c s="24" t="s">
        <v>51</v>
      </c>
      <c s="30" t="s">
        <v>147</v>
      </c>
      <c s="31" t="s">
        <v>103</v>
      </c>
      <c s="32">
        <v>239</v>
      </c>
      <c s="33">
        <v>0</v>
      </c>
      <c s="34">
        <f>ROUND(ROUND(H71,2)*ROUND(G71,3),2)</f>
      </c>
      <c r="O71">
        <f>(I71*21)/100</f>
      </c>
      <c t="s">
        <v>27</v>
      </c>
    </row>
    <row r="72" spans="1:5" ht="12.75">
      <c r="A72" s="35" t="s">
        <v>54</v>
      </c>
      <c r="E72" s="36" t="s">
        <v>104</v>
      </c>
    </row>
    <row r="73" spans="1:5" ht="25.5">
      <c r="A73" s="39" t="s">
        <v>56</v>
      </c>
      <c r="E73" s="38" t="s">
        <v>148</v>
      </c>
    </row>
    <row r="74" spans="1:16" ht="12.75">
      <c r="A74" s="24" t="s">
        <v>49</v>
      </c>
      <c s="29" t="s">
        <v>149</v>
      </c>
      <c s="29" t="s">
        <v>150</v>
      </c>
      <c s="24" t="s">
        <v>51</v>
      </c>
      <c s="30" t="s">
        <v>151</v>
      </c>
      <c s="31" t="s">
        <v>103</v>
      </c>
      <c s="32">
        <v>196</v>
      </c>
      <c s="33">
        <v>0</v>
      </c>
      <c s="34">
        <f>ROUND(ROUND(H74,2)*ROUND(G74,3),2)</f>
      </c>
      <c r="O74">
        <f>(I74*21)/100</f>
      </c>
      <c t="s">
        <v>27</v>
      </c>
    </row>
    <row r="75" spans="1:5" ht="12.75">
      <c r="A75" s="35" t="s">
        <v>54</v>
      </c>
      <c r="E75" s="36" t="s">
        <v>104</v>
      </c>
    </row>
    <row r="76" spans="1:5" ht="12.75">
      <c r="A76" s="39" t="s">
        <v>56</v>
      </c>
      <c r="E76" s="38" t="s">
        <v>152</v>
      </c>
    </row>
    <row r="77" spans="1:16" ht="12.75">
      <c r="A77" s="24" t="s">
        <v>49</v>
      </c>
      <c s="29" t="s">
        <v>153</v>
      </c>
      <c s="29" t="s">
        <v>154</v>
      </c>
      <c s="24" t="s">
        <v>51</v>
      </c>
      <c s="30" t="s">
        <v>155</v>
      </c>
      <c s="31" t="s">
        <v>103</v>
      </c>
      <c s="32">
        <v>43</v>
      </c>
      <c s="33">
        <v>0</v>
      </c>
      <c s="34">
        <f>ROUND(ROUND(H77,2)*ROUND(G77,3),2)</f>
      </c>
      <c r="O77">
        <f>(I77*21)/100</f>
      </c>
      <c t="s">
        <v>27</v>
      </c>
    </row>
    <row r="78" spans="1:5" ht="12.75">
      <c r="A78" s="35" t="s">
        <v>54</v>
      </c>
      <c r="E78" s="36" t="s">
        <v>104</v>
      </c>
    </row>
    <row r="79" spans="1:5" ht="12.75">
      <c r="A79" s="39" t="s">
        <v>56</v>
      </c>
      <c r="E79" s="38" t="s">
        <v>156</v>
      </c>
    </row>
    <row r="80" spans="1:16" ht="12.75">
      <c r="A80" s="24" t="s">
        <v>49</v>
      </c>
      <c s="29" t="s">
        <v>157</v>
      </c>
      <c s="29" t="s">
        <v>158</v>
      </c>
      <c s="24" t="s">
        <v>51</v>
      </c>
      <c s="30" t="s">
        <v>159</v>
      </c>
      <c s="31" t="s">
        <v>103</v>
      </c>
      <c s="32">
        <v>239</v>
      </c>
      <c s="33">
        <v>0</v>
      </c>
      <c s="34">
        <f>ROUND(ROUND(H80,2)*ROUND(G80,3),2)</f>
      </c>
      <c r="O80">
        <f>(I80*21)/100</f>
      </c>
      <c t="s">
        <v>27</v>
      </c>
    </row>
    <row r="81" spans="1:5" ht="12.75">
      <c r="A81" s="35" t="s">
        <v>54</v>
      </c>
      <c r="E81" s="36" t="s">
        <v>104</v>
      </c>
    </row>
    <row r="82" spans="1:5" ht="25.5">
      <c r="A82" s="39" t="s">
        <v>56</v>
      </c>
      <c r="E82" s="38" t="s">
        <v>160</v>
      </c>
    </row>
    <row r="83" spans="1:16" ht="12.75">
      <c r="A83" s="24" t="s">
        <v>49</v>
      </c>
      <c s="29" t="s">
        <v>161</v>
      </c>
      <c s="29" t="s">
        <v>162</v>
      </c>
      <c s="24" t="s">
        <v>163</v>
      </c>
      <c s="30" t="s">
        <v>164</v>
      </c>
      <c s="31" t="s">
        <v>103</v>
      </c>
      <c s="32">
        <v>35</v>
      </c>
      <c s="33">
        <v>0</v>
      </c>
      <c s="34">
        <f>ROUND(ROUND(H83,2)*ROUND(G83,3),2)</f>
      </c>
      <c r="O83">
        <f>(I83*21)/100</f>
      </c>
      <c t="s">
        <v>27</v>
      </c>
    </row>
    <row r="84" spans="1:5" ht="25.5">
      <c r="A84" s="35" t="s">
        <v>54</v>
      </c>
      <c r="E84" s="36" t="s">
        <v>165</v>
      </c>
    </row>
    <row r="85" spans="1:5" ht="25.5">
      <c r="A85" s="39" t="s">
        <v>56</v>
      </c>
      <c r="E85" s="38" t="s">
        <v>166</v>
      </c>
    </row>
    <row r="86" spans="1:16" ht="12.75">
      <c r="A86" s="24" t="s">
        <v>49</v>
      </c>
      <c s="29" t="s">
        <v>167</v>
      </c>
      <c s="29" t="s">
        <v>168</v>
      </c>
      <c s="24" t="s">
        <v>51</v>
      </c>
      <c s="30" t="s">
        <v>169</v>
      </c>
      <c s="31" t="s">
        <v>170</v>
      </c>
      <c s="32">
        <v>10</v>
      </c>
      <c s="33">
        <v>0</v>
      </c>
      <c s="34">
        <f>ROUND(ROUND(H86,2)*ROUND(G86,3),2)</f>
      </c>
      <c r="O86">
        <f>(I86*21)/100</f>
      </c>
      <c t="s">
        <v>27</v>
      </c>
    </row>
    <row r="87" spans="1:5" ht="25.5">
      <c r="A87" s="35" t="s">
        <v>54</v>
      </c>
      <c r="E87" s="36" t="s">
        <v>171</v>
      </c>
    </row>
    <row r="88" spans="1:5" ht="25.5">
      <c r="A88" s="37" t="s">
        <v>56</v>
      </c>
      <c r="E88" s="38" t="s">
        <v>172</v>
      </c>
    </row>
    <row r="89" spans="1:18" ht="12.75" customHeight="1">
      <c r="A89" s="6" t="s">
        <v>47</v>
      </c>
      <c s="6"/>
      <c s="41" t="s">
        <v>27</v>
      </c>
      <c s="6"/>
      <c s="27" t="s">
        <v>173</v>
      </c>
      <c s="6"/>
      <c s="6"/>
      <c s="6"/>
      <c s="42">
        <f>0+Q89</f>
      </c>
      <c r="O89">
        <f>0+R89</f>
      </c>
      <c r="Q89">
        <f>0+I90+I93+I96+I99+I102+I105</f>
      </c>
      <c>
        <f>0+O90+O93+O96+O99+O102+O105</f>
      </c>
    </row>
    <row r="90" spans="1:16" ht="12.75">
      <c r="A90" s="24" t="s">
        <v>49</v>
      </c>
      <c s="29" t="s">
        <v>174</v>
      </c>
      <c s="29" t="s">
        <v>175</v>
      </c>
      <c s="24" t="s">
        <v>51</v>
      </c>
      <c s="30" t="s">
        <v>176</v>
      </c>
      <c s="31" t="s">
        <v>53</v>
      </c>
      <c s="32">
        <v>8</v>
      </c>
      <c s="33">
        <v>0</v>
      </c>
      <c s="34">
        <f>ROUND(ROUND(H90,2)*ROUND(G90,3),2)</f>
      </c>
      <c r="O90">
        <f>(I90*21)/100</f>
      </c>
      <c t="s">
        <v>27</v>
      </c>
    </row>
    <row r="91" spans="1:5" ht="25.5">
      <c r="A91" s="35" t="s">
        <v>54</v>
      </c>
      <c r="E91" s="36" t="s">
        <v>177</v>
      </c>
    </row>
    <row r="92" spans="1:5" ht="25.5">
      <c r="A92" s="39" t="s">
        <v>56</v>
      </c>
      <c r="E92" s="38" t="s">
        <v>178</v>
      </c>
    </row>
    <row r="93" spans="1:16" ht="12.75">
      <c r="A93" s="24" t="s">
        <v>49</v>
      </c>
      <c s="29" t="s">
        <v>179</v>
      </c>
      <c s="29" t="s">
        <v>180</v>
      </c>
      <c s="24" t="s">
        <v>51</v>
      </c>
      <c s="30" t="s">
        <v>181</v>
      </c>
      <c s="31" t="s">
        <v>103</v>
      </c>
      <c s="32">
        <v>424.9</v>
      </c>
      <c s="33">
        <v>0</v>
      </c>
      <c s="34">
        <f>ROUND(ROUND(H93,2)*ROUND(G93,3),2)</f>
      </c>
      <c r="O93">
        <f>(I93*21)/100</f>
      </c>
      <c t="s">
        <v>27</v>
      </c>
    </row>
    <row r="94" spans="1:5" ht="12.75">
      <c r="A94" s="35" t="s">
        <v>54</v>
      </c>
      <c r="E94" s="36" t="s">
        <v>129</v>
      </c>
    </row>
    <row r="95" spans="1:5" ht="89.25">
      <c r="A95" s="39" t="s">
        <v>56</v>
      </c>
      <c r="E95" s="38" t="s">
        <v>182</v>
      </c>
    </row>
    <row r="96" spans="1:16" ht="12.75">
      <c r="A96" s="24" t="s">
        <v>49</v>
      </c>
      <c s="29" t="s">
        <v>183</v>
      </c>
      <c s="29" t="s">
        <v>184</v>
      </c>
      <c s="24" t="s">
        <v>51</v>
      </c>
      <c s="30" t="s">
        <v>185</v>
      </c>
      <c s="31" t="s">
        <v>80</v>
      </c>
      <c s="32">
        <v>248.6</v>
      </c>
      <c s="33">
        <v>0</v>
      </c>
      <c s="34">
        <f>ROUND(ROUND(H96,2)*ROUND(G96,3),2)</f>
      </c>
      <c r="O96">
        <f>(I96*21)/100</f>
      </c>
      <c t="s">
        <v>27</v>
      </c>
    </row>
    <row r="97" spans="1:5" ht="12.75">
      <c r="A97" s="35" t="s">
        <v>54</v>
      </c>
      <c r="E97" s="36" t="s">
        <v>129</v>
      </c>
    </row>
    <row r="98" spans="1:5" ht="12.75">
      <c r="A98" s="39" t="s">
        <v>56</v>
      </c>
      <c r="E98" s="38" t="s">
        <v>186</v>
      </c>
    </row>
    <row r="99" spans="1:16" ht="12.75">
      <c r="A99" s="24" t="s">
        <v>49</v>
      </c>
      <c s="29" t="s">
        <v>187</v>
      </c>
      <c s="29" t="s">
        <v>188</v>
      </c>
      <c s="24" t="s">
        <v>51</v>
      </c>
      <c s="30" t="s">
        <v>189</v>
      </c>
      <c s="31" t="s">
        <v>53</v>
      </c>
      <c s="32">
        <v>44.5</v>
      </c>
      <c s="33">
        <v>0</v>
      </c>
      <c s="34">
        <f>ROUND(ROUND(H99,2)*ROUND(G99,3),2)</f>
      </c>
      <c r="O99">
        <f>(I99*21)/100</f>
      </c>
      <c t="s">
        <v>27</v>
      </c>
    </row>
    <row r="100" spans="1:5" ht="25.5">
      <c r="A100" s="35" t="s">
        <v>54</v>
      </c>
      <c r="E100" s="36" t="s">
        <v>190</v>
      </c>
    </row>
    <row r="101" spans="1:5" ht="25.5">
      <c r="A101" s="39" t="s">
        <v>56</v>
      </c>
      <c r="E101" s="38" t="s">
        <v>191</v>
      </c>
    </row>
    <row r="102" spans="1:16" ht="12.75">
      <c r="A102" s="24" t="s">
        <v>49</v>
      </c>
      <c s="29" t="s">
        <v>192</v>
      </c>
      <c s="29" t="s">
        <v>193</v>
      </c>
      <c s="24" t="s">
        <v>51</v>
      </c>
      <c s="30" t="s">
        <v>194</v>
      </c>
      <c s="31" t="s">
        <v>80</v>
      </c>
      <c s="32">
        <v>12</v>
      </c>
      <c s="33">
        <v>0</v>
      </c>
      <c s="34">
        <f>ROUND(ROUND(H102,2)*ROUND(G102,3),2)</f>
      </c>
      <c r="O102">
        <f>(I102*21)/100</f>
      </c>
      <c t="s">
        <v>27</v>
      </c>
    </row>
    <row r="103" spans="1:5" ht="12.75">
      <c r="A103" s="35" t="s">
        <v>54</v>
      </c>
      <c r="E103" s="36" t="s">
        <v>195</v>
      </c>
    </row>
    <row r="104" spans="1:5" ht="25.5">
      <c r="A104" s="39" t="s">
        <v>56</v>
      </c>
      <c r="E104" s="38" t="s">
        <v>196</v>
      </c>
    </row>
    <row r="105" spans="1:16" ht="12.75">
      <c r="A105" s="24" t="s">
        <v>49</v>
      </c>
      <c s="29" t="s">
        <v>197</v>
      </c>
      <c s="29" t="s">
        <v>198</v>
      </c>
      <c s="24" t="s">
        <v>51</v>
      </c>
      <c s="30" t="s">
        <v>199</v>
      </c>
      <c s="31" t="s">
        <v>53</v>
      </c>
      <c s="32">
        <v>0.924</v>
      </c>
      <c s="33">
        <v>0</v>
      </c>
      <c s="34">
        <f>ROUND(ROUND(H105,2)*ROUND(G105,3),2)</f>
      </c>
      <c r="O105">
        <f>(I105*21)/100</f>
      </c>
      <c t="s">
        <v>27</v>
      </c>
    </row>
    <row r="106" spans="1:5" ht="12.75">
      <c r="A106" s="35" t="s">
        <v>54</v>
      </c>
      <c r="E106" s="36" t="s">
        <v>200</v>
      </c>
    </row>
    <row r="107" spans="1:5" ht="25.5">
      <c r="A107" s="37" t="s">
        <v>56</v>
      </c>
      <c r="E107" s="38" t="s">
        <v>201</v>
      </c>
    </row>
    <row r="108" spans="1:18" ht="12.75" customHeight="1">
      <c r="A108" s="6" t="s">
        <v>47</v>
      </c>
      <c s="6"/>
      <c s="41" t="s">
        <v>26</v>
      </c>
      <c s="6"/>
      <c s="27" t="s">
        <v>202</v>
      </c>
      <c s="6"/>
      <c s="6"/>
      <c s="6"/>
      <c s="42">
        <f>0+Q108</f>
      </c>
      <c r="O108">
        <f>0+R108</f>
      </c>
      <c r="Q108">
        <f>0+I109+I112</f>
      </c>
      <c>
        <f>0+O109+O112</f>
      </c>
    </row>
    <row r="109" spans="1:16" ht="12.75">
      <c r="A109" s="24" t="s">
        <v>49</v>
      </c>
      <c s="29" t="s">
        <v>203</v>
      </c>
      <c s="29" t="s">
        <v>204</v>
      </c>
      <c s="24" t="s">
        <v>163</v>
      </c>
      <c s="30" t="s">
        <v>205</v>
      </c>
      <c s="31" t="s">
        <v>206</v>
      </c>
      <c s="32">
        <v>0.063</v>
      </c>
      <c s="33">
        <v>0</v>
      </c>
      <c s="34">
        <f>ROUND(ROUND(H109,2)*ROUND(G109,3),2)</f>
      </c>
      <c r="O109">
        <f>(I109*21)/100</f>
      </c>
      <c t="s">
        <v>27</v>
      </c>
    </row>
    <row r="110" spans="1:5" ht="25.5">
      <c r="A110" s="35" t="s">
        <v>54</v>
      </c>
      <c r="E110" s="36" t="s">
        <v>207</v>
      </c>
    </row>
    <row r="111" spans="1:5" ht="25.5">
      <c r="A111" s="39" t="s">
        <v>56</v>
      </c>
      <c r="E111" s="38" t="s">
        <v>208</v>
      </c>
    </row>
    <row r="112" spans="1:16" ht="12.75">
      <c r="A112" s="24" t="s">
        <v>49</v>
      </c>
      <c s="29" t="s">
        <v>209</v>
      </c>
      <c s="29" t="s">
        <v>210</v>
      </c>
      <c s="24" t="s">
        <v>163</v>
      </c>
      <c s="30" t="s">
        <v>211</v>
      </c>
      <c s="31" t="s">
        <v>53</v>
      </c>
      <c s="32">
        <v>1.5</v>
      </c>
      <c s="33">
        <v>0</v>
      </c>
      <c s="34">
        <f>ROUND(ROUND(H112,2)*ROUND(G112,3),2)</f>
      </c>
      <c r="O112">
        <f>(I112*21)/100</f>
      </c>
      <c t="s">
        <v>27</v>
      </c>
    </row>
    <row r="113" spans="1:5" ht="25.5">
      <c r="A113" s="35" t="s">
        <v>54</v>
      </c>
      <c r="E113" s="36" t="s">
        <v>212</v>
      </c>
    </row>
    <row r="114" spans="1:5" ht="89.25">
      <c r="A114" s="37" t="s">
        <v>56</v>
      </c>
      <c r="E114" s="38" t="s">
        <v>213</v>
      </c>
    </row>
    <row r="115" spans="1:18" ht="12.75" customHeight="1">
      <c r="A115" s="6" t="s">
        <v>47</v>
      </c>
      <c s="6"/>
      <c s="41" t="s">
        <v>37</v>
      </c>
      <c s="6"/>
      <c s="27" t="s">
        <v>214</v>
      </c>
      <c s="6"/>
      <c s="6"/>
      <c s="6"/>
      <c s="42">
        <f>0+Q115</f>
      </c>
      <c r="O115">
        <f>0+R115</f>
      </c>
      <c r="Q115">
        <f>0+I116+I119+I122+I125+I128+I131+I134</f>
      </c>
      <c>
        <f>0+O116+O119+O122+O125+O128+O131+O134</f>
      </c>
    </row>
    <row r="116" spans="1:16" ht="12.75">
      <c r="A116" s="24" t="s">
        <v>49</v>
      </c>
      <c s="29" t="s">
        <v>215</v>
      </c>
      <c s="29" t="s">
        <v>216</v>
      </c>
      <c s="24" t="s">
        <v>51</v>
      </c>
      <c s="30" t="s">
        <v>217</v>
      </c>
      <c s="31" t="s">
        <v>53</v>
      </c>
      <c s="32">
        <v>0.627</v>
      </c>
      <c s="33">
        <v>0</v>
      </c>
      <c s="34">
        <f>ROUND(ROUND(H116,2)*ROUND(G116,3),2)</f>
      </c>
      <c r="O116">
        <f>(I116*21)/100</f>
      </c>
      <c t="s">
        <v>27</v>
      </c>
    </row>
    <row r="117" spans="1:5" ht="12.75">
      <c r="A117" s="35" t="s">
        <v>54</v>
      </c>
      <c r="E117" s="36" t="s">
        <v>200</v>
      </c>
    </row>
    <row r="118" spans="1:5" ht="89.25">
      <c r="A118" s="39" t="s">
        <v>56</v>
      </c>
      <c r="E118" s="38" t="s">
        <v>218</v>
      </c>
    </row>
    <row r="119" spans="1:16" ht="12.75">
      <c r="A119" s="24" t="s">
        <v>49</v>
      </c>
      <c s="29" t="s">
        <v>219</v>
      </c>
      <c s="29" t="s">
        <v>220</v>
      </c>
      <c s="24" t="s">
        <v>51</v>
      </c>
      <c s="30" t="s">
        <v>221</v>
      </c>
      <c s="31" t="s">
        <v>53</v>
      </c>
      <c s="32">
        <v>0.289</v>
      </c>
      <c s="33">
        <v>0</v>
      </c>
      <c s="34">
        <f>ROUND(ROUND(H119,2)*ROUND(G119,3),2)</f>
      </c>
      <c r="O119">
        <f>(I119*21)/100</f>
      </c>
      <c t="s">
        <v>27</v>
      </c>
    </row>
    <row r="120" spans="1:5" ht="12.75">
      <c r="A120" s="35" t="s">
        <v>54</v>
      </c>
      <c r="E120" s="36" t="s">
        <v>200</v>
      </c>
    </row>
    <row r="121" spans="1:5" ht="25.5">
      <c r="A121" s="39" t="s">
        <v>56</v>
      </c>
      <c r="E121" s="38" t="s">
        <v>222</v>
      </c>
    </row>
    <row r="122" spans="1:16" ht="12.75">
      <c r="A122" s="24" t="s">
        <v>49</v>
      </c>
      <c s="29" t="s">
        <v>223</v>
      </c>
      <c s="29" t="s">
        <v>224</v>
      </c>
      <c s="24" t="s">
        <v>51</v>
      </c>
      <c s="30" t="s">
        <v>225</v>
      </c>
      <c s="31" t="s">
        <v>53</v>
      </c>
      <c s="32">
        <v>1.21</v>
      </c>
      <c s="33">
        <v>0</v>
      </c>
      <c s="34">
        <f>ROUND(ROUND(H122,2)*ROUND(G122,3),2)</f>
      </c>
      <c r="O122">
        <f>(I122*21)/100</f>
      </c>
      <c t="s">
        <v>27</v>
      </c>
    </row>
    <row r="123" spans="1:5" ht="12.75">
      <c r="A123" s="35" t="s">
        <v>54</v>
      </c>
      <c r="E123" s="36" t="s">
        <v>129</v>
      </c>
    </row>
    <row r="124" spans="1:5" ht="25.5">
      <c r="A124" s="39" t="s">
        <v>56</v>
      </c>
      <c r="E124" s="38" t="s">
        <v>226</v>
      </c>
    </row>
    <row r="125" spans="1:16" ht="12.75">
      <c r="A125" s="24" t="s">
        <v>49</v>
      </c>
      <c s="29" t="s">
        <v>227</v>
      </c>
      <c s="29" t="s">
        <v>228</v>
      </c>
      <c s="24" t="s">
        <v>51</v>
      </c>
      <c s="30" t="s">
        <v>229</v>
      </c>
      <c s="31" t="s">
        <v>53</v>
      </c>
      <c s="32">
        <v>8.747</v>
      </c>
      <c s="33">
        <v>0</v>
      </c>
      <c s="34">
        <f>ROUND(ROUND(H125,2)*ROUND(G125,3),2)</f>
      </c>
      <c r="O125">
        <f>(I125*21)/100</f>
      </c>
      <c t="s">
        <v>27</v>
      </c>
    </row>
    <row r="126" spans="1:5" ht="25.5">
      <c r="A126" s="35" t="s">
        <v>54</v>
      </c>
      <c r="E126" s="36" t="s">
        <v>230</v>
      </c>
    </row>
    <row r="127" spans="1:5" ht="76.5">
      <c r="A127" s="39" t="s">
        <v>56</v>
      </c>
      <c r="E127" s="38" t="s">
        <v>231</v>
      </c>
    </row>
    <row r="128" spans="1:16" ht="12.75">
      <c r="A128" s="24" t="s">
        <v>49</v>
      </c>
      <c s="29" t="s">
        <v>232</v>
      </c>
      <c s="29" t="s">
        <v>233</v>
      </c>
      <c s="24" t="s">
        <v>51</v>
      </c>
      <c s="30" t="s">
        <v>234</v>
      </c>
      <c s="31" t="s">
        <v>53</v>
      </c>
      <c s="32">
        <v>0.578</v>
      </c>
      <c s="33">
        <v>0</v>
      </c>
      <c s="34">
        <f>ROUND(ROUND(H128,2)*ROUND(G128,3),2)</f>
      </c>
      <c r="O128">
        <f>(I128*21)/100</f>
      </c>
      <c t="s">
        <v>27</v>
      </c>
    </row>
    <row r="129" spans="1:5" ht="12.75">
      <c r="A129" s="35" t="s">
        <v>54</v>
      </c>
      <c r="E129" s="36" t="s">
        <v>200</v>
      </c>
    </row>
    <row r="130" spans="1:5" ht="25.5">
      <c r="A130" s="39" t="s">
        <v>56</v>
      </c>
      <c r="E130" s="38" t="s">
        <v>235</v>
      </c>
    </row>
    <row r="131" spans="1:16" ht="12.75">
      <c r="A131" s="24" t="s">
        <v>49</v>
      </c>
      <c s="29" t="s">
        <v>236</v>
      </c>
      <c s="29" t="s">
        <v>237</v>
      </c>
      <c s="24" t="s">
        <v>51</v>
      </c>
      <c s="30" t="s">
        <v>238</v>
      </c>
      <c s="31" t="s">
        <v>103</v>
      </c>
      <c s="32">
        <v>12.1</v>
      </c>
      <c s="33">
        <v>0</v>
      </c>
      <c s="34">
        <f>ROUND(ROUND(H131,2)*ROUND(G131,3),2)</f>
      </c>
      <c r="O131">
        <f>(I131*21)/100</f>
      </c>
      <c t="s">
        <v>27</v>
      </c>
    </row>
    <row r="132" spans="1:5" ht="12.75">
      <c r="A132" s="35" t="s">
        <v>54</v>
      </c>
      <c r="E132" s="36" t="s">
        <v>129</v>
      </c>
    </row>
    <row r="133" spans="1:5" ht="25.5">
      <c r="A133" s="39" t="s">
        <v>56</v>
      </c>
      <c r="E133" s="38" t="s">
        <v>239</v>
      </c>
    </row>
    <row r="134" spans="1:16" ht="12.75">
      <c r="A134" s="24" t="s">
        <v>49</v>
      </c>
      <c s="29" t="s">
        <v>240</v>
      </c>
      <c s="29" t="s">
        <v>241</v>
      </c>
      <c s="24" t="s">
        <v>51</v>
      </c>
      <c s="30" t="s">
        <v>242</v>
      </c>
      <c s="31" t="s">
        <v>53</v>
      </c>
      <c s="32">
        <v>0.402</v>
      </c>
      <c s="33">
        <v>0</v>
      </c>
      <c s="34">
        <f>ROUND(ROUND(H134,2)*ROUND(G134,3),2)</f>
      </c>
      <c r="O134">
        <f>(I134*21)/100</f>
      </c>
      <c t="s">
        <v>27</v>
      </c>
    </row>
    <row r="135" spans="1:5" ht="12.75">
      <c r="A135" s="35" t="s">
        <v>54</v>
      </c>
      <c r="E135" s="36" t="s">
        <v>200</v>
      </c>
    </row>
    <row r="136" spans="1:5" ht="25.5">
      <c r="A136" s="37" t="s">
        <v>56</v>
      </c>
      <c r="E136" s="38" t="s">
        <v>243</v>
      </c>
    </row>
    <row r="137" spans="1:18" ht="12.75" customHeight="1">
      <c r="A137" s="6" t="s">
        <v>47</v>
      </c>
      <c s="6"/>
      <c s="41" t="s">
        <v>39</v>
      </c>
      <c s="6"/>
      <c s="27" t="s">
        <v>244</v>
      </c>
      <c s="6"/>
      <c s="6"/>
      <c s="6"/>
      <c s="42">
        <f>0+Q137</f>
      </c>
      <c r="O137">
        <f>0+R137</f>
      </c>
      <c r="Q137">
        <f>0+I138+I141+I144+I147+I150+I153+I156+I159+I162+I165+I168+I171+I174</f>
      </c>
      <c>
        <f>0+O138+O141+O144+O147+O150+O153+O156+O159+O162+O165+O168+O171+O174</f>
      </c>
    </row>
    <row r="138" spans="1:16" ht="12.75">
      <c r="A138" s="24" t="s">
        <v>49</v>
      </c>
      <c s="29" t="s">
        <v>245</v>
      </c>
      <c s="29" t="s">
        <v>246</v>
      </c>
      <c s="24" t="s">
        <v>51</v>
      </c>
      <c s="30" t="s">
        <v>247</v>
      </c>
      <c s="31" t="s">
        <v>103</v>
      </c>
      <c s="32">
        <v>33</v>
      </c>
      <c s="33">
        <v>0</v>
      </c>
      <c s="34">
        <f>ROUND(ROUND(H138,2)*ROUND(G138,3),2)</f>
      </c>
      <c r="O138">
        <f>(I138*21)/100</f>
      </c>
      <c t="s">
        <v>27</v>
      </c>
    </row>
    <row r="139" spans="1:5" ht="25.5">
      <c r="A139" s="35" t="s">
        <v>54</v>
      </c>
      <c r="E139" s="36" t="s">
        <v>248</v>
      </c>
    </row>
    <row r="140" spans="1:5" ht="25.5">
      <c r="A140" s="39" t="s">
        <v>56</v>
      </c>
      <c r="E140" s="38" t="s">
        <v>249</v>
      </c>
    </row>
    <row r="141" spans="1:16" ht="12.75">
      <c r="A141" s="24" t="s">
        <v>49</v>
      </c>
      <c s="29" t="s">
        <v>250</v>
      </c>
      <c s="29" t="s">
        <v>251</v>
      </c>
      <c s="24" t="s">
        <v>51</v>
      </c>
      <c s="30" t="s">
        <v>252</v>
      </c>
      <c s="31" t="s">
        <v>53</v>
      </c>
      <c s="32">
        <v>5.8</v>
      </c>
      <c s="33">
        <v>0</v>
      </c>
      <c s="34">
        <f>ROUND(ROUND(H141,2)*ROUND(G141,3),2)</f>
      </c>
      <c r="O141">
        <f>(I141*21)/100</f>
      </c>
      <c t="s">
        <v>27</v>
      </c>
    </row>
    <row r="142" spans="1:5" ht="12.75">
      <c r="A142" s="35" t="s">
        <v>54</v>
      </c>
      <c r="E142" s="36" t="s">
        <v>253</v>
      </c>
    </row>
    <row r="143" spans="1:5" ht="25.5">
      <c r="A143" s="39" t="s">
        <v>56</v>
      </c>
      <c r="E143" s="38" t="s">
        <v>254</v>
      </c>
    </row>
    <row r="144" spans="1:16" ht="12.75">
      <c r="A144" s="24" t="s">
        <v>49</v>
      </c>
      <c s="29" t="s">
        <v>255</v>
      </c>
      <c s="29" t="s">
        <v>256</v>
      </c>
      <c s="24" t="s">
        <v>51</v>
      </c>
      <c s="30" t="s">
        <v>257</v>
      </c>
      <c s="31" t="s">
        <v>103</v>
      </c>
      <c s="32">
        <v>679</v>
      </c>
      <c s="33">
        <v>0</v>
      </c>
      <c s="34">
        <f>ROUND(ROUND(H144,2)*ROUND(G144,3),2)</f>
      </c>
      <c r="O144">
        <f>(I144*21)/100</f>
      </c>
      <c t="s">
        <v>27</v>
      </c>
    </row>
    <row r="145" spans="1:5" ht="12.75">
      <c r="A145" s="35" t="s">
        <v>54</v>
      </c>
      <c r="E145" s="36" t="s">
        <v>104</v>
      </c>
    </row>
    <row r="146" spans="1:5" ht="25.5">
      <c r="A146" s="39" t="s">
        <v>56</v>
      </c>
      <c r="E146" s="38" t="s">
        <v>258</v>
      </c>
    </row>
    <row r="147" spans="1:16" ht="12.75">
      <c r="A147" s="24" t="s">
        <v>49</v>
      </c>
      <c s="29" t="s">
        <v>259</v>
      </c>
      <c s="29" t="s">
        <v>260</v>
      </c>
      <c s="24" t="s">
        <v>51</v>
      </c>
      <c s="30" t="s">
        <v>261</v>
      </c>
      <c s="31" t="s">
        <v>103</v>
      </c>
      <c s="32">
        <v>906</v>
      </c>
      <c s="33">
        <v>0</v>
      </c>
      <c s="34">
        <f>ROUND(ROUND(H147,2)*ROUND(G147,3),2)</f>
      </c>
      <c r="O147">
        <f>(I147*21)/100</f>
      </c>
      <c t="s">
        <v>27</v>
      </c>
    </row>
    <row r="148" spans="1:5" ht="12.75">
      <c r="A148" s="35" t="s">
        <v>54</v>
      </c>
      <c r="E148" s="36" t="s">
        <v>104</v>
      </c>
    </row>
    <row r="149" spans="1:5" ht="127.5">
      <c r="A149" s="39" t="s">
        <v>56</v>
      </c>
      <c r="E149" s="38" t="s">
        <v>262</v>
      </c>
    </row>
    <row r="150" spans="1:16" ht="12.75">
      <c r="A150" s="24" t="s">
        <v>49</v>
      </c>
      <c s="29" t="s">
        <v>263</v>
      </c>
      <c s="29" t="s">
        <v>264</v>
      </c>
      <c s="24" t="s">
        <v>51</v>
      </c>
      <c s="30" t="s">
        <v>265</v>
      </c>
      <c s="31" t="s">
        <v>103</v>
      </c>
      <c s="32">
        <v>178</v>
      </c>
      <c s="33">
        <v>0</v>
      </c>
      <c s="34">
        <f>ROUND(ROUND(H150,2)*ROUND(G150,3),2)</f>
      </c>
      <c r="O150">
        <f>(I150*21)/100</f>
      </c>
      <c t="s">
        <v>27</v>
      </c>
    </row>
    <row r="151" spans="1:5" ht="12.75">
      <c r="A151" s="35" t="s">
        <v>54</v>
      </c>
      <c r="E151" s="36" t="s">
        <v>104</v>
      </c>
    </row>
    <row r="152" spans="1:5" ht="25.5">
      <c r="A152" s="39" t="s">
        <v>56</v>
      </c>
      <c r="E152" s="38" t="s">
        <v>266</v>
      </c>
    </row>
    <row r="153" spans="1:16" ht="12.75">
      <c r="A153" s="24" t="s">
        <v>49</v>
      </c>
      <c s="29" t="s">
        <v>267</v>
      </c>
      <c s="29" t="s">
        <v>268</v>
      </c>
      <c s="24" t="s">
        <v>51</v>
      </c>
      <c s="30" t="s">
        <v>269</v>
      </c>
      <c s="31" t="s">
        <v>103</v>
      </c>
      <c s="32">
        <v>1</v>
      </c>
      <c s="33">
        <v>0</v>
      </c>
      <c s="34">
        <f>ROUND(ROUND(H153,2)*ROUND(G153,3),2)</f>
      </c>
      <c r="O153">
        <f>(I153*21)/100</f>
      </c>
      <c t="s">
        <v>27</v>
      </c>
    </row>
    <row r="154" spans="1:5" ht="12.75">
      <c r="A154" s="35" t="s">
        <v>54</v>
      </c>
      <c r="E154" s="36" t="s">
        <v>253</v>
      </c>
    </row>
    <row r="155" spans="1:5" ht="12.75">
      <c r="A155" s="39" t="s">
        <v>56</v>
      </c>
      <c r="E155" s="38" t="s">
        <v>270</v>
      </c>
    </row>
    <row r="156" spans="1:16" ht="12.75">
      <c r="A156" s="24" t="s">
        <v>49</v>
      </c>
      <c s="29" t="s">
        <v>271</v>
      </c>
      <c s="29" t="s">
        <v>272</v>
      </c>
      <c s="24" t="s">
        <v>51</v>
      </c>
      <c s="30" t="s">
        <v>273</v>
      </c>
      <c s="31" t="s">
        <v>103</v>
      </c>
      <c s="32">
        <v>162</v>
      </c>
      <c s="33">
        <v>0</v>
      </c>
      <c s="34">
        <f>ROUND(ROUND(H156,2)*ROUND(G156,3),2)</f>
      </c>
      <c r="O156">
        <f>(I156*21)/100</f>
      </c>
      <c t="s">
        <v>27</v>
      </c>
    </row>
    <row r="157" spans="1:5" ht="25.5">
      <c r="A157" s="35" t="s">
        <v>54</v>
      </c>
      <c r="E157" s="36" t="s">
        <v>274</v>
      </c>
    </row>
    <row r="158" spans="1:5" ht="25.5">
      <c r="A158" s="39" t="s">
        <v>56</v>
      </c>
      <c r="E158" s="38" t="s">
        <v>275</v>
      </c>
    </row>
    <row r="159" spans="1:16" ht="12.75">
      <c r="A159" s="24" t="s">
        <v>49</v>
      </c>
      <c s="29" t="s">
        <v>276</v>
      </c>
      <c s="29" t="s">
        <v>277</v>
      </c>
      <c s="24" t="s">
        <v>51</v>
      </c>
      <c s="30" t="s">
        <v>278</v>
      </c>
      <c s="31" t="s">
        <v>103</v>
      </c>
      <c s="32">
        <v>162</v>
      </c>
      <c s="33">
        <v>0</v>
      </c>
      <c s="34">
        <f>ROUND(ROUND(H159,2)*ROUND(G159,3),2)</f>
      </c>
      <c r="O159">
        <f>(I159*21)/100</f>
      </c>
      <c t="s">
        <v>27</v>
      </c>
    </row>
    <row r="160" spans="1:5" ht="25.5">
      <c r="A160" s="35" t="s">
        <v>54</v>
      </c>
      <c r="E160" s="36" t="s">
        <v>279</v>
      </c>
    </row>
    <row r="161" spans="1:5" ht="25.5">
      <c r="A161" s="39" t="s">
        <v>56</v>
      </c>
      <c r="E161" s="38" t="s">
        <v>275</v>
      </c>
    </row>
    <row r="162" spans="1:16" ht="12.75">
      <c r="A162" s="24" t="s">
        <v>49</v>
      </c>
      <c s="29" t="s">
        <v>280</v>
      </c>
      <c s="29" t="s">
        <v>281</v>
      </c>
      <c s="24" t="s">
        <v>51</v>
      </c>
      <c s="30" t="s">
        <v>282</v>
      </c>
      <c s="31" t="s">
        <v>103</v>
      </c>
      <c s="32">
        <v>162</v>
      </c>
      <c s="33">
        <v>0</v>
      </c>
      <c s="34">
        <f>ROUND(ROUND(H162,2)*ROUND(G162,3),2)</f>
      </c>
      <c r="O162">
        <f>(I162*21)/100</f>
      </c>
      <c t="s">
        <v>27</v>
      </c>
    </row>
    <row r="163" spans="1:5" ht="25.5">
      <c r="A163" s="35" t="s">
        <v>54</v>
      </c>
      <c r="E163" s="36" t="s">
        <v>283</v>
      </c>
    </row>
    <row r="164" spans="1:5" ht="25.5">
      <c r="A164" s="39" t="s">
        <v>56</v>
      </c>
      <c r="E164" s="38" t="s">
        <v>275</v>
      </c>
    </row>
    <row r="165" spans="1:16" ht="12.75">
      <c r="A165" s="24" t="s">
        <v>49</v>
      </c>
      <c s="29" t="s">
        <v>284</v>
      </c>
      <c s="29" t="s">
        <v>285</v>
      </c>
      <c s="24" t="s">
        <v>51</v>
      </c>
      <c s="30" t="s">
        <v>286</v>
      </c>
      <c s="31" t="s">
        <v>103</v>
      </c>
      <c s="32">
        <v>649</v>
      </c>
      <c s="33">
        <v>0</v>
      </c>
      <c s="34">
        <f>ROUND(ROUND(H165,2)*ROUND(G165,3),2)</f>
      </c>
      <c r="O165">
        <f>(I165*21)/100</f>
      </c>
      <c t="s">
        <v>27</v>
      </c>
    </row>
    <row r="166" spans="1:5" ht="12.75">
      <c r="A166" s="35" t="s">
        <v>54</v>
      </c>
      <c r="E166" s="36" t="s">
        <v>104</v>
      </c>
    </row>
    <row r="167" spans="1:5" ht="25.5">
      <c r="A167" s="39" t="s">
        <v>56</v>
      </c>
      <c r="E167" s="38" t="s">
        <v>287</v>
      </c>
    </row>
    <row r="168" spans="1:16" ht="12.75">
      <c r="A168" s="24" t="s">
        <v>49</v>
      </c>
      <c s="29" t="s">
        <v>288</v>
      </c>
      <c s="29" t="s">
        <v>289</v>
      </c>
      <c s="24" t="s">
        <v>51</v>
      </c>
      <c s="30" t="s">
        <v>290</v>
      </c>
      <c s="31" t="s">
        <v>103</v>
      </c>
      <c s="32">
        <v>28</v>
      </c>
      <c s="33">
        <v>0</v>
      </c>
      <c s="34">
        <f>ROUND(ROUND(H168,2)*ROUND(G168,3),2)</f>
      </c>
      <c r="O168">
        <f>(I168*21)/100</f>
      </c>
      <c t="s">
        <v>27</v>
      </c>
    </row>
    <row r="169" spans="1:5" ht="12.75">
      <c r="A169" s="35" t="s">
        <v>54</v>
      </c>
      <c r="E169" s="36" t="s">
        <v>104</v>
      </c>
    </row>
    <row r="170" spans="1:5" ht="25.5">
      <c r="A170" s="39" t="s">
        <v>56</v>
      </c>
      <c r="E170" s="38" t="s">
        <v>291</v>
      </c>
    </row>
    <row r="171" spans="1:16" ht="25.5">
      <c r="A171" s="24" t="s">
        <v>49</v>
      </c>
      <c s="29" t="s">
        <v>292</v>
      </c>
      <c s="29" t="s">
        <v>293</v>
      </c>
      <c s="24" t="s">
        <v>51</v>
      </c>
      <c s="30" t="s">
        <v>294</v>
      </c>
      <c s="31" t="s">
        <v>103</v>
      </c>
      <c s="32">
        <v>35</v>
      </c>
      <c s="33">
        <v>0</v>
      </c>
      <c s="34">
        <f>ROUND(ROUND(H171,2)*ROUND(G171,3),2)</f>
      </c>
      <c r="O171">
        <f>(I171*21)/100</f>
      </c>
      <c t="s">
        <v>27</v>
      </c>
    </row>
    <row r="172" spans="1:5" ht="25.5">
      <c r="A172" s="35" t="s">
        <v>54</v>
      </c>
      <c r="E172" s="36" t="s">
        <v>295</v>
      </c>
    </row>
    <row r="173" spans="1:5" ht="89.25">
      <c r="A173" s="39" t="s">
        <v>56</v>
      </c>
      <c r="E173" s="38" t="s">
        <v>296</v>
      </c>
    </row>
    <row r="174" spans="1:16" ht="12.75">
      <c r="A174" s="24" t="s">
        <v>49</v>
      </c>
      <c s="29" t="s">
        <v>297</v>
      </c>
      <c s="29" t="s">
        <v>298</v>
      </c>
      <c s="24" t="s">
        <v>51</v>
      </c>
      <c s="30" t="s">
        <v>299</v>
      </c>
      <c s="31" t="s">
        <v>80</v>
      </c>
      <c s="32">
        <v>24.5</v>
      </c>
      <c s="33">
        <v>0</v>
      </c>
      <c s="34">
        <f>ROUND(ROUND(H174,2)*ROUND(G174,3),2)</f>
      </c>
      <c r="O174">
        <f>(I174*21)/100</f>
      </c>
      <c t="s">
        <v>27</v>
      </c>
    </row>
    <row r="175" spans="1:5" ht="12.75">
      <c r="A175" s="35" t="s">
        <v>54</v>
      </c>
      <c r="E175" s="36" t="s">
        <v>104</v>
      </c>
    </row>
    <row r="176" spans="1:5" ht="25.5">
      <c r="A176" s="37" t="s">
        <v>56</v>
      </c>
      <c r="E176" s="38" t="s">
        <v>300</v>
      </c>
    </row>
    <row r="177" spans="1:18" ht="12.75" customHeight="1">
      <c r="A177" s="6" t="s">
        <v>47</v>
      </c>
      <c s="6"/>
      <c s="41" t="s">
        <v>82</v>
      </c>
      <c s="6"/>
      <c s="27" t="s">
        <v>301</v>
      </c>
      <c s="6"/>
      <c s="6"/>
      <c s="6"/>
      <c s="42">
        <f>0+Q177</f>
      </c>
      <c r="O177">
        <f>0+R177</f>
      </c>
      <c r="Q177">
        <f>0+I178+I181+I184+I187+I190+I193+I196+I199+I202+I205+I208+I211+I214+I217</f>
      </c>
      <c>
        <f>0+O178+O181+O184+O187+O190+O193+O196+O199+O202+O205+O208+O211+O214+O217</f>
      </c>
    </row>
    <row r="178" spans="1:16" ht="12.75">
      <c r="A178" s="24" t="s">
        <v>49</v>
      </c>
      <c s="29" t="s">
        <v>302</v>
      </c>
      <c s="29" t="s">
        <v>303</v>
      </c>
      <c s="24" t="s">
        <v>51</v>
      </c>
      <c s="30" t="s">
        <v>304</v>
      </c>
      <c s="31" t="s">
        <v>80</v>
      </c>
      <c s="32">
        <v>21.4</v>
      </c>
      <c s="33">
        <v>0</v>
      </c>
      <c s="34">
        <f>ROUND(ROUND(H178,2)*ROUND(G178,3),2)</f>
      </c>
      <c r="O178">
        <f>(I178*21)/100</f>
      </c>
      <c t="s">
        <v>27</v>
      </c>
    </row>
    <row r="179" spans="1:5" ht="25.5">
      <c r="A179" s="35" t="s">
        <v>54</v>
      </c>
      <c r="E179" s="36" t="s">
        <v>305</v>
      </c>
    </row>
    <row r="180" spans="1:5" ht="25.5">
      <c r="A180" s="39" t="s">
        <v>56</v>
      </c>
      <c r="E180" s="38" t="s">
        <v>306</v>
      </c>
    </row>
    <row r="181" spans="1:16" ht="12.75">
      <c r="A181" s="24" t="s">
        <v>49</v>
      </c>
      <c s="29" t="s">
        <v>307</v>
      </c>
      <c s="29" t="s">
        <v>308</v>
      </c>
      <c s="24" t="s">
        <v>51</v>
      </c>
      <c s="30" t="s">
        <v>309</v>
      </c>
      <c s="31" t="s">
        <v>80</v>
      </c>
      <c s="32">
        <v>21.6</v>
      </c>
      <c s="33">
        <v>0</v>
      </c>
      <c s="34">
        <f>ROUND(ROUND(H181,2)*ROUND(G181,3),2)</f>
      </c>
      <c r="O181">
        <f>(I181*21)/100</f>
      </c>
      <c t="s">
        <v>27</v>
      </c>
    </row>
    <row r="182" spans="1:5" ht="25.5">
      <c r="A182" s="35" t="s">
        <v>54</v>
      </c>
      <c r="E182" s="36" t="s">
        <v>310</v>
      </c>
    </row>
    <row r="183" spans="1:5" ht="25.5">
      <c r="A183" s="39" t="s">
        <v>56</v>
      </c>
      <c r="E183" s="38" t="s">
        <v>311</v>
      </c>
    </row>
    <row r="184" spans="1:16" ht="12.75">
      <c r="A184" s="24" t="s">
        <v>49</v>
      </c>
      <c s="29" t="s">
        <v>312</v>
      </c>
      <c s="29" t="s">
        <v>313</v>
      </c>
      <c s="24" t="s">
        <v>51</v>
      </c>
      <c s="30" t="s">
        <v>314</v>
      </c>
      <c s="31" t="s">
        <v>80</v>
      </c>
      <c s="32">
        <v>17.3</v>
      </c>
      <c s="33">
        <v>0</v>
      </c>
      <c s="34">
        <f>ROUND(ROUND(H184,2)*ROUND(G184,3),2)</f>
      </c>
      <c r="O184">
        <f>(I184*21)/100</f>
      </c>
      <c t="s">
        <v>27</v>
      </c>
    </row>
    <row r="185" spans="1:5" ht="25.5">
      <c r="A185" s="35" t="s">
        <v>54</v>
      </c>
      <c r="E185" s="36" t="s">
        <v>310</v>
      </c>
    </row>
    <row r="186" spans="1:5" ht="25.5">
      <c r="A186" s="39" t="s">
        <v>56</v>
      </c>
      <c r="E186" s="38" t="s">
        <v>315</v>
      </c>
    </row>
    <row r="187" spans="1:16" ht="12.75">
      <c r="A187" s="24" t="s">
        <v>49</v>
      </c>
      <c s="29" t="s">
        <v>316</v>
      </c>
      <c s="29" t="s">
        <v>317</v>
      </c>
      <c s="24" t="s">
        <v>51</v>
      </c>
      <c s="30" t="s">
        <v>318</v>
      </c>
      <c s="31" t="s">
        <v>170</v>
      </c>
      <c s="32">
        <v>1</v>
      </c>
      <c s="33">
        <v>0</v>
      </c>
      <c s="34">
        <f>ROUND(ROUND(H187,2)*ROUND(G187,3),2)</f>
      </c>
      <c r="O187">
        <f>(I187*21)/100</f>
      </c>
      <c t="s">
        <v>27</v>
      </c>
    </row>
    <row r="188" spans="1:5" ht="25.5">
      <c r="A188" s="35" t="s">
        <v>54</v>
      </c>
      <c r="E188" s="36" t="s">
        <v>319</v>
      </c>
    </row>
    <row r="189" spans="1:5" ht="25.5">
      <c r="A189" s="39" t="s">
        <v>56</v>
      </c>
      <c r="E189" s="38" t="s">
        <v>320</v>
      </c>
    </row>
    <row r="190" spans="1:16" ht="12.75">
      <c r="A190" s="24" t="s">
        <v>49</v>
      </c>
      <c s="29" t="s">
        <v>321</v>
      </c>
      <c s="29" t="s">
        <v>322</v>
      </c>
      <c s="24" t="s">
        <v>163</v>
      </c>
      <c s="30" t="s">
        <v>323</v>
      </c>
      <c s="31" t="s">
        <v>170</v>
      </c>
      <c s="32">
        <v>4</v>
      </c>
      <c s="33">
        <v>0</v>
      </c>
      <c s="34">
        <f>ROUND(ROUND(H190,2)*ROUND(G190,3),2)</f>
      </c>
      <c r="O190">
        <f>(I190*21)/100</f>
      </c>
      <c t="s">
        <v>27</v>
      </c>
    </row>
    <row r="191" spans="1:5" ht="25.5">
      <c r="A191" s="35" t="s">
        <v>54</v>
      </c>
      <c r="E191" s="36" t="s">
        <v>324</v>
      </c>
    </row>
    <row r="192" spans="1:5" ht="12.75">
      <c r="A192" s="39" t="s">
        <v>56</v>
      </c>
      <c r="E192" s="38" t="s">
        <v>325</v>
      </c>
    </row>
    <row r="193" spans="1:16" ht="12.75">
      <c r="A193" s="24" t="s">
        <v>49</v>
      </c>
      <c s="29" t="s">
        <v>326</v>
      </c>
      <c s="29" t="s">
        <v>327</v>
      </c>
      <c s="24" t="s">
        <v>51</v>
      </c>
      <c s="30" t="s">
        <v>328</v>
      </c>
      <c s="31" t="s">
        <v>170</v>
      </c>
      <c s="32">
        <v>1</v>
      </c>
      <c s="33">
        <v>0</v>
      </c>
      <c s="34">
        <f>ROUND(ROUND(H193,2)*ROUND(G193,3),2)</f>
      </c>
      <c r="O193">
        <f>(I193*21)/100</f>
      </c>
      <c t="s">
        <v>27</v>
      </c>
    </row>
    <row r="194" spans="1:5" ht="12.75">
      <c r="A194" s="35" t="s">
        <v>54</v>
      </c>
      <c r="E194" s="36" t="s">
        <v>329</v>
      </c>
    </row>
    <row r="195" spans="1:5" ht="25.5">
      <c r="A195" s="39" t="s">
        <v>56</v>
      </c>
      <c r="E195" s="38" t="s">
        <v>330</v>
      </c>
    </row>
    <row r="196" spans="1:16" ht="12.75">
      <c r="A196" s="24" t="s">
        <v>49</v>
      </c>
      <c s="29" t="s">
        <v>331</v>
      </c>
      <c s="29" t="s">
        <v>332</v>
      </c>
      <c s="24" t="s">
        <v>51</v>
      </c>
      <c s="30" t="s">
        <v>333</v>
      </c>
      <c s="31" t="s">
        <v>170</v>
      </c>
      <c s="32">
        <v>6</v>
      </c>
      <c s="33">
        <v>0</v>
      </c>
      <c s="34">
        <f>ROUND(ROUND(H196,2)*ROUND(G196,3),2)</f>
      </c>
      <c r="O196">
        <f>(I196*21)/100</f>
      </c>
      <c t="s">
        <v>27</v>
      </c>
    </row>
    <row r="197" spans="1:5" ht="12.75">
      <c r="A197" s="35" t="s">
        <v>54</v>
      </c>
      <c r="E197" s="36" t="s">
        <v>329</v>
      </c>
    </row>
    <row r="198" spans="1:5" ht="25.5">
      <c r="A198" s="39" t="s">
        <v>56</v>
      </c>
      <c r="E198" s="38" t="s">
        <v>334</v>
      </c>
    </row>
    <row r="199" spans="1:16" ht="12.75">
      <c r="A199" s="24" t="s">
        <v>49</v>
      </c>
      <c s="29" t="s">
        <v>335</v>
      </c>
      <c s="29" t="s">
        <v>336</v>
      </c>
      <c s="24" t="s">
        <v>51</v>
      </c>
      <c s="30" t="s">
        <v>337</v>
      </c>
      <c s="31" t="s">
        <v>170</v>
      </c>
      <c s="32">
        <v>2</v>
      </c>
      <c s="33">
        <v>0</v>
      </c>
      <c s="34">
        <f>ROUND(ROUND(H199,2)*ROUND(G199,3),2)</f>
      </c>
      <c r="O199">
        <f>(I199*21)/100</f>
      </c>
      <c t="s">
        <v>27</v>
      </c>
    </row>
    <row r="200" spans="1:5" ht="25.5">
      <c r="A200" s="35" t="s">
        <v>54</v>
      </c>
      <c r="E200" s="36" t="s">
        <v>338</v>
      </c>
    </row>
    <row r="201" spans="1:5" ht="25.5">
      <c r="A201" s="39" t="s">
        <v>56</v>
      </c>
      <c r="E201" s="38" t="s">
        <v>339</v>
      </c>
    </row>
    <row r="202" spans="1:16" ht="12.75">
      <c r="A202" s="24" t="s">
        <v>49</v>
      </c>
      <c s="29" t="s">
        <v>340</v>
      </c>
      <c s="29" t="s">
        <v>341</v>
      </c>
      <c s="24" t="s">
        <v>51</v>
      </c>
      <c s="30" t="s">
        <v>342</v>
      </c>
      <c s="31" t="s">
        <v>170</v>
      </c>
      <c s="32">
        <v>2</v>
      </c>
      <c s="33">
        <v>0</v>
      </c>
      <c s="34">
        <f>ROUND(ROUND(H202,2)*ROUND(G202,3),2)</f>
      </c>
      <c r="O202">
        <f>(I202*21)/100</f>
      </c>
      <c t="s">
        <v>27</v>
      </c>
    </row>
    <row r="203" spans="1:5" ht="25.5">
      <c r="A203" s="35" t="s">
        <v>54</v>
      </c>
      <c r="E203" s="36" t="s">
        <v>338</v>
      </c>
    </row>
    <row r="204" spans="1:5" ht="25.5">
      <c r="A204" s="39" t="s">
        <v>56</v>
      </c>
      <c r="E204" s="38" t="s">
        <v>343</v>
      </c>
    </row>
    <row r="205" spans="1:16" ht="12.75">
      <c r="A205" s="24" t="s">
        <v>49</v>
      </c>
      <c s="29" t="s">
        <v>344</v>
      </c>
      <c s="29" t="s">
        <v>345</v>
      </c>
      <c s="24" t="s">
        <v>51</v>
      </c>
      <c s="30" t="s">
        <v>346</v>
      </c>
      <c s="31" t="s">
        <v>170</v>
      </c>
      <c s="32">
        <v>4</v>
      </c>
      <c s="33">
        <v>0</v>
      </c>
      <c s="34">
        <f>ROUND(ROUND(H205,2)*ROUND(G205,3),2)</f>
      </c>
      <c r="O205">
        <f>(I205*21)/100</f>
      </c>
      <c t="s">
        <v>27</v>
      </c>
    </row>
    <row r="206" spans="1:5" ht="12.75">
      <c r="A206" s="35" t="s">
        <v>54</v>
      </c>
      <c r="E206" s="36" t="s">
        <v>195</v>
      </c>
    </row>
    <row r="207" spans="1:5" ht="89.25">
      <c r="A207" s="39" t="s">
        <v>56</v>
      </c>
      <c r="E207" s="38" t="s">
        <v>347</v>
      </c>
    </row>
    <row r="208" spans="1:16" ht="12.75">
      <c r="A208" s="24" t="s">
        <v>49</v>
      </c>
      <c s="29" t="s">
        <v>348</v>
      </c>
      <c s="29" t="s">
        <v>349</v>
      </c>
      <c s="24" t="s">
        <v>163</v>
      </c>
      <c s="30" t="s">
        <v>350</v>
      </c>
      <c s="31" t="s">
        <v>170</v>
      </c>
      <c s="32">
        <v>1</v>
      </c>
      <c s="33">
        <v>0</v>
      </c>
      <c s="34">
        <f>ROUND(ROUND(H208,2)*ROUND(G208,3),2)</f>
      </c>
      <c r="O208">
        <f>(I208*21)/100</f>
      </c>
      <c t="s">
        <v>27</v>
      </c>
    </row>
    <row r="209" spans="1:5" ht="12.75">
      <c r="A209" s="35" t="s">
        <v>54</v>
      </c>
      <c r="E209" s="36" t="s">
        <v>195</v>
      </c>
    </row>
    <row r="210" spans="1:5" ht="25.5">
      <c r="A210" s="39" t="s">
        <v>56</v>
      </c>
      <c r="E210" s="38" t="s">
        <v>351</v>
      </c>
    </row>
    <row r="211" spans="1:16" ht="12.75">
      <c r="A211" s="24" t="s">
        <v>49</v>
      </c>
      <c s="29" t="s">
        <v>352</v>
      </c>
      <c s="29" t="s">
        <v>353</v>
      </c>
      <c s="24" t="s">
        <v>51</v>
      </c>
      <c s="30" t="s">
        <v>354</v>
      </c>
      <c s="31" t="s">
        <v>170</v>
      </c>
      <c s="32">
        <v>3</v>
      </c>
      <c s="33">
        <v>0</v>
      </c>
      <c s="34">
        <f>ROUND(ROUND(H211,2)*ROUND(G211,3),2)</f>
      </c>
      <c r="O211">
        <f>(I211*21)/100</f>
      </c>
      <c t="s">
        <v>27</v>
      </c>
    </row>
    <row r="212" spans="1:5" ht="12.75">
      <c r="A212" s="35" t="s">
        <v>54</v>
      </c>
      <c r="E212" s="36" t="s">
        <v>253</v>
      </c>
    </row>
    <row r="213" spans="1:5" ht="25.5">
      <c r="A213" s="39" t="s">
        <v>56</v>
      </c>
      <c r="E213" s="38" t="s">
        <v>355</v>
      </c>
    </row>
    <row r="214" spans="1:16" ht="12.75">
      <c r="A214" s="24" t="s">
        <v>49</v>
      </c>
      <c s="29" t="s">
        <v>356</v>
      </c>
      <c s="29" t="s">
        <v>357</v>
      </c>
      <c s="24" t="s">
        <v>51</v>
      </c>
      <c s="30" t="s">
        <v>358</v>
      </c>
      <c s="31" t="s">
        <v>53</v>
      </c>
      <c s="32">
        <v>3.153</v>
      </c>
      <c s="33">
        <v>0</v>
      </c>
      <c s="34">
        <f>ROUND(ROUND(H214,2)*ROUND(G214,3),2)</f>
      </c>
      <c r="O214">
        <f>(I214*21)/100</f>
      </c>
      <c t="s">
        <v>27</v>
      </c>
    </row>
    <row r="215" spans="1:5" ht="12.75">
      <c r="A215" s="35" t="s">
        <v>54</v>
      </c>
      <c r="E215" s="36" t="s">
        <v>329</v>
      </c>
    </row>
    <row r="216" spans="1:5" ht="89.25">
      <c r="A216" s="39" t="s">
        <v>56</v>
      </c>
      <c r="E216" s="38" t="s">
        <v>359</v>
      </c>
    </row>
    <row r="217" spans="1:16" ht="12.75">
      <c r="A217" s="24" t="s">
        <v>49</v>
      </c>
      <c s="29" t="s">
        <v>360</v>
      </c>
      <c s="29" t="s">
        <v>361</v>
      </c>
      <c s="24" t="s">
        <v>51</v>
      </c>
      <c s="30" t="s">
        <v>362</v>
      </c>
      <c s="31" t="s">
        <v>53</v>
      </c>
      <c s="32">
        <v>0.575</v>
      </c>
      <c s="33">
        <v>0</v>
      </c>
      <c s="34">
        <f>ROUND(ROUND(H217,2)*ROUND(G217,3),2)</f>
      </c>
      <c r="O217">
        <f>(I217*21)/100</f>
      </c>
      <c t="s">
        <v>27</v>
      </c>
    </row>
    <row r="218" spans="1:5" ht="12.75">
      <c r="A218" s="35" t="s">
        <v>54</v>
      </c>
      <c r="E218" s="36" t="s">
        <v>200</v>
      </c>
    </row>
    <row r="219" spans="1:5" ht="25.5">
      <c r="A219" s="37" t="s">
        <v>56</v>
      </c>
      <c r="E219" s="38" t="s">
        <v>363</v>
      </c>
    </row>
    <row r="220" spans="1:18" ht="12.75" customHeight="1">
      <c r="A220" s="6" t="s">
        <v>47</v>
      </c>
      <c s="6"/>
      <c s="41" t="s">
        <v>44</v>
      </c>
      <c s="6"/>
      <c s="27" t="s">
        <v>364</v>
      </c>
      <c s="6"/>
      <c s="6"/>
      <c s="6"/>
      <c s="42">
        <f>0+Q220</f>
      </c>
      <c r="O220">
        <f>0+R220</f>
      </c>
      <c r="Q220">
        <f>0+I221+I224+I227+I230+I233+I236+I239+I242+I245+I248+I251+I254+I257+I260+I263</f>
      </c>
      <c>
        <f>0+O221+O224+O227+O230+O233+O236+O239+O242+O245+O248+O251+O254+O257+O260+O263</f>
      </c>
    </row>
    <row r="221" spans="1:16" ht="12.75">
      <c r="A221" s="24" t="s">
        <v>49</v>
      </c>
      <c s="29" t="s">
        <v>365</v>
      </c>
      <c s="29" t="s">
        <v>366</v>
      </c>
      <c s="24" t="s">
        <v>51</v>
      </c>
      <c s="30" t="s">
        <v>367</v>
      </c>
      <c s="31" t="s">
        <v>80</v>
      </c>
      <c s="32">
        <v>52.5</v>
      </c>
      <c s="33">
        <v>0</v>
      </c>
      <c s="34">
        <f>ROUND(ROUND(H221,2)*ROUND(G221,3),2)</f>
      </c>
      <c r="O221">
        <f>(I221*21)/100</f>
      </c>
      <c t="s">
        <v>27</v>
      </c>
    </row>
    <row r="222" spans="1:5" ht="12.75">
      <c r="A222" s="35" t="s">
        <v>54</v>
      </c>
      <c r="E222" s="36" t="s">
        <v>129</v>
      </c>
    </row>
    <row r="223" spans="1:5" ht="12.75">
      <c r="A223" s="39" t="s">
        <v>56</v>
      </c>
      <c r="E223" s="38" t="s">
        <v>368</v>
      </c>
    </row>
    <row r="224" spans="1:16" ht="12.75">
      <c r="A224" s="24" t="s">
        <v>49</v>
      </c>
      <c s="29" t="s">
        <v>369</v>
      </c>
      <c s="29" t="s">
        <v>370</v>
      </c>
      <c s="24" t="s">
        <v>51</v>
      </c>
      <c s="30" t="s">
        <v>371</v>
      </c>
      <c s="31" t="s">
        <v>80</v>
      </c>
      <c s="32">
        <v>308</v>
      </c>
      <c s="33">
        <v>0</v>
      </c>
      <c s="34">
        <f>ROUND(ROUND(H224,2)*ROUND(G224,3),2)</f>
      </c>
      <c r="O224">
        <f>(I224*21)/100</f>
      </c>
      <c t="s">
        <v>27</v>
      </c>
    </row>
    <row r="225" spans="1:5" ht="12.75">
      <c r="A225" s="35" t="s">
        <v>54</v>
      </c>
      <c r="E225" s="36" t="s">
        <v>104</v>
      </c>
    </row>
    <row r="226" spans="1:5" ht="12.75">
      <c r="A226" s="39" t="s">
        <v>56</v>
      </c>
      <c r="E226" s="38" t="s">
        <v>372</v>
      </c>
    </row>
    <row r="227" spans="1:16" ht="12.75">
      <c r="A227" s="24" t="s">
        <v>49</v>
      </c>
      <c s="29" t="s">
        <v>373</v>
      </c>
      <c s="29" t="s">
        <v>374</v>
      </c>
      <c s="24" t="s">
        <v>51</v>
      </c>
      <c s="30" t="s">
        <v>375</v>
      </c>
      <c s="31" t="s">
        <v>80</v>
      </c>
      <c s="32">
        <v>491</v>
      </c>
      <c s="33">
        <v>0</v>
      </c>
      <c s="34">
        <f>ROUND(ROUND(H227,2)*ROUND(G227,3),2)</f>
      </c>
      <c r="O227">
        <f>(I227*21)/100</f>
      </c>
      <c t="s">
        <v>27</v>
      </c>
    </row>
    <row r="228" spans="1:5" ht="12.75">
      <c r="A228" s="35" t="s">
        <v>54</v>
      </c>
      <c r="E228" s="36" t="s">
        <v>104</v>
      </c>
    </row>
    <row r="229" spans="1:5" ht="12.75">
      <c r="A229" s="39" t="s">
        <v>56</v>
      </c>
      <c r="E229" s="38" t="s">
        <v>376</v>
      </c>
    </row>
    <row r="230" spans="1:16" ht="12.75">
      <c r="A230" s="24" t="s">
        <v>49</v>
      </c>
      <c s="29" t="s">
        <v>377</v>
      </c>
      <c s="29" t="s">
        <v>378</v>
      </c>
      <c s="24" t="s">
        <v>51</v>
      </c>
      <c s="30" t="s">
        <v>379</v>
      </c>
      <c s="31" t="s">
        <v>80</v>
      </c>
      <c s="32">
        <v>174</v>
      </c>
      <c s="33">
        <v>0</v>
      </c>
      <c s="34">
        <f>ROUND(ROUND(H230,2)*ROUND(G230,3),2)</f>
      </c>
      <c r="O230">
        <f>(I230*21)/100</f>
      </c>
      <c t="s">
        <v>27</v>
      </c>
    </row>
    <row r="231" spans="1:5" ht="12.75">
      <c r="A231" s="35" t="s">
        <v>54</v>
      </c>
      <c r="E231" s="36" t="s">
        <v>104</v>
      </c>
    </row>
    <row r="232" spans="1:5" ht="25.5">
      <c r="A232" s="39" t="s">
        <v>56</v>
      </c>
      <c r="E232" s="38" t="s">
        <v>380</v>
      </c>
    </row>
    <row r="233" spans="1:16" ht="12.75">
      <c r="A233" s="24" t="s">
        <v>49</v>
      </c>
      <c s="29" t="s">
        <v>381</v>
      </c>
      <c s="29" t="s">
        <v>382</v>
      </c>
      <c s="24" t="s">
        <v>51</v>
      </c>
      <c s="30" t="s">
        <v>383</v>
      </c>
      <c s="31" t="s">
        <v>80</v>
      </c>
      <c s="32">
        <v>2.1</v>
      </c>
      <c s="33">
        <v>0</v>
      </c>
      <c s="34">
        <f>ROUND(ROUND(H233,2)*ROUND(G233,3),2)</f>
      </c>
      <c r="O233">
        <f>(I233*21)/100</f>
      </c>
      <c t="s">
        <v>27</v>
      </c>
    </row>
    <row r="234" spans="1:5" ht="25.5">
      <c r="A234" s="35" t="s">
        <v>54</v>
      </c>
      <c r="E234" s="36" t="s">
        <v>384</v>
      </c>
    </row>
    <row r="235" spans="1:5" ht="25.5">
      <c r="A235" s="39" t="s">
        <v>56</v>
      </c>
      <c r="E235" s="38" t="s">
        <v>385</v>
      </c>
    </row>
    <row r="236" spans="1:16" ht="12.75">
      <c r="A236" s="24" t="s">
        <v>49</v>
      </c>
      <c s="29" t="s">
        <v>386</v>
      </c>
      <c s="29" t="s">
        <v>387</v>
      </c>
      <c s="24" t="s">
        <v>51</v>
      </c>
      <c s="30" t="s">
        <v>388</v>
      </c>
      <c s="31" t="s">
        <v>80</v>
      </c>
      <c s="32">
        <v>18.5</v>
      </c>
      <c s="33">
        <v>0</v>
      </c>
      <c s="34">
        <f>ROUND(ROUND(H236,2)*ROUND(G236,3),2)</f>
      </c>
      <c r="O236">
        <f>(I236*21)/100</f>
      </c>
      <c t="s">
        <v>27</v>
      </c>
    </row>
    <row r="237" spans="1:5" ht="12.75">
      <c r="A237" s="35" t="s">
        <v>54</v>
      </c>
      <c r="E237" s="36" t="s">
        <v>104</v>
      </c>
    </row>
    <row r="238" spans="1:5" ht="25.5">
      <c r="A238" s="39" t="s">
        <v>56</v>
      </c>
      <c r="E238" s="38" t="s">
        <v>389</v>
      </c>
    </row>
    <row r="239" spans="1:16" ht="12.75">
      <c r="A239" s="24" t="s">
        <v>49</v>
      </c>
      <c s="29" t="s">
        <v>390</v>
      </c>
      <c s="29" t="s">
        <v>391</v>
      </c>
      <c s="24" t="s">
        <v>51</v>
      </c>
      <c s="30" t="s">
        <v>392</v>
      </c>
      <c s="31" t="s">
        <v>80</v>
      </c>
      <c s="32">
        <v>6</v>
      </c>
      <c s="33">
        <v>0</v>
      </c>
      <c s="34">
        <f>ROUND(ROUND(H239,2)*ROUND(G239,3),2)</f>
      </c>
      <c r="O239">
        <f>(I239*21)/100</f>
      </c>
      <c t="s">
        <v>27</v>
      </c>
    </row>
    <row r="240" spans="1:5" ht="12.75">
      <c r="A240" s="35" t="s">
        <v>54</v>
      </c>
      <c r="E240" s="36" t="s">
        <v>104</v>
      </c>
    </row>
    <row r="241" spans="1:5" ht="25.5">
      <c r="A241" s="39" t="s">
        <v>56</v>
      </c>
      <c r="E241" s="38" t="s">
        <v>393</v>
      </c>
    </row>
    <row r="242" spans="1:16" ht="12.75">
      <c r="A242" s="24" t="s">
        <v>49</v>
      </c>
      <c s="29" t="s">
        <v>394</v>
      </c>
      <c s="29" t="s">
        <v>395</v>
      </c>
      <c s="24" t="s">
        <v>51</v>
      </c>
      <c s="30" t="s">
        <v>396</v>
      </c>
      <c s="31" t="s">
        <v>80</v>
      </c>
      <c s="32">
        <v>6.5</v>
      </c>
      <c s="33">
        <v>0</v>
      </c>
      <c s="34">
        <f>ROUND(ROUND(H242,2)*ROUND(G242,3),2)</f>
      </c>
      <c r="O242">
        <f>(I242*21)/100</f>
      </c>
      <c t="s">
        <v>27</v>
      </c>
    </row>
    <row r="243" spans="1:5" ht="25.5">
      <c r="A243" s="35" t="s">
        <v>54</v>
      </c>
      <c r="E243" s="36" t="s">
        <v>338</v>
      </c>
    </row>
    <row r="244" spans="1:5" ht="25.5">
      <c r="A244" s="39" t="s">
        <v>56</v>
      </c>
      <c r="E244" s="38" t="s">
        <v>397</v>
      </c>
    </row>
    <row r="245" spans="1:16" ht="12.75">
      <c r="A245" s="24" t="s">
        <v>49</v>
      </c>
      <c s="29" t="s">
        <v>398</v>
      </c>
      <c s="29" t="s">
        <v>399</v>
      </c>
      <c s="24" t="s">
        <v>51</v>
      </c>
      <c s="30" t="s">
        <v>400</v>
      </c>
      <c s="31" t="s">
        <v>80</v>
      </c>
      <c s="32">
        <v>6</v>
      </c>
      <c s="33">
        <v>0</v>
      </c>
      <c s="34">
        <f>ROUND(ROUND(H245,2)*ROUND(G245,3),2)</f>
      </c>
      <c r="O245">
        <f>(I245*21)/100</f>
      </c>
      <c t="s">
        <v>27</v>
      </c>
    </row>
    <row r="246" spans="1:5" ht="25.5">
      <c r="A246" s="35" t="s">
        <v>54</v>
      </c>
      <c r="E246" s="36" t="s">
        <v>338</v>
      </c>
    </row>
    <row r="247" spans="1:5" ht="25.5">
      <c r="A247" s="39" t="s">
        <v>56</v>
      </c>
      <c r="E247" s="38" t="s">
        <v>401</v>
      </c>
    </row>
    <row r="248" spans="1:16" ht="12.75">
      <c r="A248" s="24" t="s">
        <v>49</v>
      </c>
      <c s="29" t="s">
        <v>402</v>
      </c>
      <c s="29" t="s">
        <v>403</v>
      </c>
      <c s="24" t="s">
        <v>51</v>
      </c>
      <c s="30" t="s">
        <v>404</v>
      </c>
      <c s="31" t="s">
        <v>53</v>
      </c>
      <c s="32">
        <v>4.02</v>
      </c>
      <c s="33">
        <v>0</v>
      </c>
      <c s="34">
        <f>ROUND(ROUND(H248,2)*ROUND(G248,3),2)</f>
      </c>
      <c r="O248">
        <f>(I248*21)/100</f>
      </c>
      <c t="s">
        <v>27</v>
      </c>
    </row>
    <row r="249" spans="1:5" ht="25.5">
      <c r="A249" s="35" t="s">
        <v>54</v>
      </c>
      <c r="E249" s="36" t="s">
        <v>405</v>
      </c>
    </row>
    <row r="250" spans="1:5" ht="89.25">
      <c r="A250" s="39" t="s">
        <v>56</v>
      </c>
      <c r="E250" s="38" t="s">
        <v>406</v>
      </c>
    </row>
    <row r="251" spans="1:16" ht="12.75">
      <c r="A251" s="24" t="s">
        <v>49</v>
      </c>
      <c s="29" t="s">
        <v>407</v>
      </c>
      <c s="29" t="s">
        <v>408</v>
      </c>
      <c s="24" t="s">
        <v>51</v>
      </c>
      <c s="30" t="s">
        <v>409</v>
      </c>
      <c s="31" t="s">
        <v>53</v>
      </c>
      <c s="32">
        <v>5.001</v>
      </c>
      <c s="33">
        <v>0</v>
      </c>
      <c s="34">
        <f>ROUND(ROUND(H251,2)*ROUND(G251,3),2)</f>
      </c>
      <c r="O251">
        <f>(I251*21)/100</f>
      </c>
      <c t="s">
        <v>27</v>
      </c>
    </row>
    <row r="252" spans="1:5" ht="25.5">
      <c r="A252" s="35" t="s">
        <v>54</v>
      </c>
      <c r="E252" s="36" t="s">
        <v>69</v>
      </c>
    </row>
    <row r="253" spans="1:5" ht="51">
      <c r="A253" s="39" t="s">
        <v>56</v>
      </c>
      <c r="E253" s="38" t="s">
        <v>410</v>
      </c>
    </row>
    <row r="254" spans="1:16" ht="12.75">
      <c r="A254" s="24" t="s">
        <v>49</v>
      </c>
      <c s="29" t="s">
        <v>411</v>
      </c>
      <c s="29" t="s">
        <v>412</v>
      </c>
      <c s="24" t="s">
        <v>51</v>
      </c>
      <c s="30" t="s">
        <v>413</v>
      </c>
      <c s="31" t="s">
        <v>80</v>
      </c>
      <c s="32">
        <v>14</v>
      </c>
      <c s="33">
        <v>0</v>
      </c>
      <c s="34">
        <f>ROUND(ROUND(H254,2)*ROUND(G254,3),2)</f>
      </c>
      <c r="O254">
        <f>(I254*21)/100</f>
      </c>
      <c t="s">
        <v>27</v>
      </c>
    </row>
    <row r="255" spans="1:5" ht="25.5">
      <c r="A255" s="35" t="s">
        <v>54</v>
      </c>
      <c r="E255" s="36" t="s">
        <v>69</v>
      </c>
    </row>
    <row r="256" spans="1:5" ht="25.5">
      <c r="A256" s="39" t="s">
        <v>56</v>
      </c>
      <c r="E256" s="38" t="s">
        <v>414</v>
      </c>
    </row>
    <row r="257" spans="1:16" ht="12.75">
      <c r="A257" s="24" t="s">
        <v>49</v>
      </c>
      <c s="29" t="s">
        <v>415</v>
      </c>
      <c s="29" t="s">
        <v>416</v>
      </c>
      <c s="24" t="s">
        <v>51</v>
      </c>
      <c s="30" t="s">
        <v>417</v>
      </c>
      <c s="31" t="s">
        <v>80</v>
      </c>
      <c s="32">
        <v>39.3</v>
      </c>
      <c s="33">
        <v>0</v>
      </c>
      <c s="34">
        <f>ROUND(ROUND(H257,2)*ROUND(G257,3),2)</f>
      </c>
      <c r="O257">
        <f>(I257*21)/100</f>
      </c>
      <c t="s">
        <v>27</v>
      </c>
    </row>
    <row r="258" spans="1:5" ht="25.5">
      <c r="A258" s="35" t="s">
        <v>54</v>
      </c>
      <c r="E258" s="36" t="s">
        <v>69</v>
      </c>
    </row>
    <row r="259" spans="1:5" ht="25.5">
      <c r="A259" s="39" t="s">
        <v>56</v>
      </c>
      <c r="E259" s="38" t="s">
        <v>418</v>
      </c>
    </row>
    <row r="260" spans="1:16" ht="12.75">
      <c r="A260" s="24" t="s">
        <v>49</v>
      </c>
      <c s="29" t="s">
        <v>419</v>
      </c>
      <c s="29" t="s">
        <v>420</v>
      </c>
      <c s="24" t="s">
        <v>51</v>
      </c>
      <c s="30" t="s">
        <v>421</v>
      </c>
      <c s="31" t="s">
        <v>80</v>
      </c>
      <c s="32">
        <v>33</v>
      </c>
      <c s="33">
        <v>0</v>
      </c>
      <c s="34">
        <f>ROUND(ROUND(H260,2)*ROUND(G260,3),2)</f>
      </c>
      <c r="O260">
        <f>(I260*21)/100</f>
      </c>
      <c t="s">
        <v>27</v>
      </c>
    </row>
    <row r="261" spans="1:5" ht="25.5">
      <c r="A261" s="35" t="s">
        <v>54</v>
      </c>
      <c r="E261" s="36" t="s">
        <v>69</v>
      </c>
    </row>
    <row r="262" spans="1:5" ht="25.5">
      <c r="A262" s="39" t="s">
        <v>56</v>
      </c>
      <c r="E262" s="38" t="s">
        <v>422</v>
      </c>
    </row>
    <row r="263" spans="1:16" ht="12.75">
      <c r="A263" s="24" t="s">
        <v>49</v>
      </c>
      <c s="29" t="s">
        <v>423</v>
      </c>
      <c s="29" t="s">
        <v>424</v>
      </c>
      <c s="24" t="s">
        <v>51</v>
      </c>
      <c s="30" t="s">
        <v>425</v>
      </c>
      <c s="31" t="s">
        <v>206</v>
      </c>
      <c s="32">
        <v>0.28</v>
      </c>
      <c s="33">
        <v>0</v>
      </c>
      <c s="34">
        <f>ROUND(ROUND(H263,2)*ROUND(G263,3),2)</f>
      </c>
      <c r="O263">
        <f>(I263*21)/100</f>
      </c>
      <c t="s">
        <v>27</v>
      </c>
    </row>
    <row r="264" spans="1:5" ht="25.5">
      <c r="A264" s="35" t="s">
        <v>54</v>
      </c>
      <c r="E264" s="36" t="s">
        <v>426</v>
      </c>
    </row>
    <row r="265" spans="1:5" ht="25.5">
      <c r="A265" s="37" t="s">
        <v>56</v>
      </c>
      <c r="E265" s="38" t="s">
        <v>427</v>
      </c>
    </row>
  </sheetData>
  <sheetProtection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89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0+O9+O16+O32+O36+O61+O65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428</v>
      </c>
      <c s="43">
        <f>0+I9+I16+I32+I36+I61+I65</f>
      </c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428</v>
      </c>
      <c s="6"/>
      <c s="18" t="s">
        <v>429</v>
      </c>
      <c s="6"/>
      <c s="6"/>
      <c s="6"/>
      <c s="6"/>
      <c r="O5" t="s">
        <v>25</v>
      </c>
      <c t="s">
        <v>27</v>
      </c>
    </row>
    <row r="6" spans="1:9" ht="12.75" customHeight="1">
      <c r="A6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</row>
    <row r="7" spans="1:9" ht="12.75" customHeight="1">
      <c r="A7" s="15"/>
      <c s="15"/>
      <c s="15"/>
      <c s="15"/>
      <c s="15"/>
      <c s="15"/>
      <c s="15"/>
      <c s="15" t="s">
        <v>43</v>
      </c>
      <c s="15" t="s">
        <v>45</v>
      </c>
    </row>
    <row r="8" spans="1:9" ht="12.75" customHeight="1">
      <c r="A8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9" spans="1:18" ht="12.75" customHeight="1">
      <c r="A9" s="25" t="s">
        <v>47</v>
      </c>
      <c s="25"/>
      <c s="26" t="s">
        <v>31</v>
      </c>
      <c s="25"/>
      <c s="27" t="s">
        <v>48</v>
      </c>
      <c s="25"/>
      <c s="25"/>
      <c s="25"/>
      <c s="28">
        <f>0+Q9</f>
      </c>
      <c r="O9">
        <f>0+R9</f>
      </c>
      <c r="Q9">
        <f>0+I10+I13</f>
      </c>
      <c>
        <f>0+O10+O13</f>
      </c>
    </row>
    <row r="10" spans="1:16" ht="12.75">
      <c r="A10" s="24" t="s">
        <v>49</v>
      </c>
      <c s="29" t="s">
        <v>33</v>
      </c>
      <c s="29" t="s">
        <v>50</v>
      </c>
      <c s="24" t="s">
        <v>51</v>
      </c>
      <c s="30" t="s">
        <v>52</v>
      </c>
      <c s="31" t="s">
        <v>53</v>
      </c>
      <c s="32">
        <v>269.5</v>
      </c>
      <c s="33">
        <v>0</v>
      </c>
      <c s="34">
        <f>ROUND(ROUND(H10,2)*ROUND(G10,3),2)</f>
      </c>
      <c r="O10">
        <f>(I10*21)/100</f>
      </c>
      <c t="s">
        <v>27</v>
      </c>
    </row>
    <row r="11" spans="1:5" ht="12.75">
      <c r="A11" s="35" t="s">
        <v>54</v>
      </c>
      <c r="E11" s="36" t="s">
        <v>430</v>
      </c>
    </row>
    <row r="12" spans="1:5" ht="51">
      <c r="A12" s="39" t="s">
        <v>56</v>
      </c>
      <c r="E12" s="38" t="s">
        <v>431</v>
      </c>
    </row>
    <row r="13" spans="1:16" ht="12.75">
      <c r="A13" s="24" t="s">
        <v>49</v>
      </c>
      <c s="29" t="s">
        <v>27</v>
      </c>
      <c s="29" t="s">
        <v>62</v>
      </c>
      <c s="24" t="s">
        <v>51</v>
      </c>
      <c s="30" t="s">
        <v>63</v>
      </c>
      <c s="31" t="s">
        <v>53</v>
      </c>
      <c s="32">
        <v>120.4</v>
      </c>
      <c s="33">
        <v>0</v>
      </c>
      <c s="34">
        <f>ROUND(ROUND(H13,2)*ROUND(G13,3),2)</f>
      </c>
      <c r="O13">
        <f>(I13*21)/100</f>
      </c>
      <c t="s">
        <v>27</v>
      </c>
    </row>
    <row r="14" spans="1:5" ht="12.75">
      <c r="A14" s="35" t="s">
        <v>54</v>
      </c>
      <c r="E14" s="36" t="s">
        <v>64</v>
      </c>
    </row>
    <row r="15" spans="1:5" ht="51">
      <c r="A15" s="37" t="s">
        <v>56</v>
      </c>
      <c r="E15" s="38" t="s">
        <v>432</v>
      </c>
    </row>
    <row r="16" spans="1:18" ht="12.75" customHeight="1">
      <c r="A16" s="6" t="s">
        <v>47</v>
      </c>
      <c s="6"/>
      <c s="41" t="s">
        <v>33</v>
      </c>
      <c s="6"/>
      <c s="27" t="s">
        <v>66</v>
      </c>
      <c s="6"/>
      <c s="6"/>
      <c s="6"/>
      <c s="42">
        <f>0+Q16</f>
      </c>
      <c r="O16">
        <f>0+R16</f>
      </c>
      <c r="Q16">
        <f>0+I17+I20+I23+I26+I29</f>
      </c>
      <c>
        <f>0+O17+O20+O23+O26+O29</f>
      </c>
    </row>
    <row r="17" spans="1:16" ht="12.75">
      <c r="A17" s="24" t="s">
        <v>49</v>
      </c>
      <c s="29" t="s">
        <v>26</v>
      </c>
      <c s="29" t="s">
        <v>71</v>
      </c>
      <c s="24" t="s">
        <v>51</v>
      </c>
      <c s="30" t="s">
        <v>72</v>
      </c>
      <c s="31" t="s">
        <v>53</v>
      </c>
      <c s="32">
        <v>230</v>
      </c>
      <c s="33">
        <v>0</v>
      </c>
      <c s="34">
        <f>ROUND(ROUND(H17,2)*ROUND(G17,3),2)</f>
      </c>
      <c r="O17">
        <f>(I17*21)/100</f>
      </c>
      <c t="s">
        <v>27</v>
      </c>
    </row>
    <row r="18" spans="1:5" ht="25.5">
      <c r="A18" s="35" t="s">
        <v>54</v>
      </c>
      <c r="E18" s="36" t="s">
        <v>69</v>
      </c>
    </row>
    <row r="19" spans="1:5" ht="25.5">
      <c r="A19" s="39" t="s">
        <v>56</v>
      </c>
      <c r="E19" s="38" t="s">
        <v>433</v>
      </c>
    </row>
    <row r="20" spans="1:16" ht="12.75">
      <c r="A20" s="24" t="s">
        <v>49</v>
      </c>
      <c s="29" t="s">
        <v>37</v>
      </c>
      <c s="29" t="s">
        <v>434</v>
      </c>
      <c s="24" t="s">
        <v>51</v>
      </c>
      <c s="30" t="s">
        <v>435</v>
      </c>
      <c s="31" t="s">
        <v>53</v>
      </c>
      <c s="32">
        <v>51.4</v>
      </c>
      <c s="33">
        <v>0</v>
      </c>
      <c s="34">
        <f>ROUND(ROUND(H20,2)*ROUND(G20,3),2)</f>
      </c>
      <c r="O20">
        <f>(I20*21)/100</f>
      </c>
      <c t="s">
        <v>27</v>
      </c>
    </row>
    <row r="21" spans="1:5" ht="25.5">
      <c r="A21" s="35" t="s">
        <v>54</v>
      </c>
      <c r="E21" s="36" t="s">
        <v>89</v>
      </c>
    </row>
    <row r="22" spans="1:5" ht="38.25">
      <c r="A22" s="39" t="s">
        <v>56</v>
      </c>
      <c r="E22" s="38" t="s">
        <v>436</v>
      </c>
    </row>
    <row r="23" spans="1:16" ht="12.75">
      <c r="A23" s="24" t="s">
        <v>49</v>
      </c>
      <c s="29" t="s">
        <v>39</v>
      </c>
      <c s="29" t="s">
        <v>91</v>
      </c>
      <c s="24" t="s">
        <v>51</v>
      </c>
      <c s="30" t="s">
        <v>92</v>
      </c>
      <c s="31" t="s">
        <v>53</v>
      </c>
      <c s="32">
        <v>108.5</v>
      </c>
      <c s="33">
        <v>0</v>
      </c>
      <c s="34">
        <f>ROUND(ROUND(H23,2)*ROUND(G23,3),2)</f>
      </c>
      <c r="O23">
        <f>(I23*21)/100</f>
      </c>
      <c t="s">
        <v>27</v>
      </c>
    </row>
    <row r="24" spans="1:5" ht="25.5">
      <c r="A24" s="35" t="s">
        <v>54</v>
      </c>
      <c r="E24" s="36" t="s">
        <v>89</v>
      </c>
    </row>
    <row r="25" spans="1:5" ht="25.5">
      <c r="A25" s="39" t="s">
        <v>56</v>
      </c>
      <c r="E25" s="38" t="s">
        <v>437</v>
      </c>
    </row>
    <row r="26" spans="1:16" ht="12.75">
      <c r="A26" s="24" t="s">
        <v>49</v>
      </c>
      <c s="29" t="s">
        <v>41</v>
      </c>
      <c s="29" t="s">
        <v>117</v>
      </c>
      <c s="24" t="s">
        <v>51</v>
      </c>
      <c s="30" t="s">
        <v>118</v>
      </c>
      <c s="31" t="s">
        <v>53</v>
      </c>
      <c s="32">
        <v>108.5</v>
      </c>
      <c s="33">
        <v>0</v>
      </c>
      <c s="34">
        <f>ROUND(ROUND(H26,2)*ROUND(G26,3),2)</f>
      </c>
      <c r="O26">
        <f>(I26*21)/100</f>
      </c>
      <c t="s">
        <v>27</v>
      </c>
    </row>
    <row r="27" spans="1:5" ht="12.75">
      <c r="A27" s="35" t="s">
        <v>54</v>
      </c>
      <c r="E27" s="36" t="s">
        <v>438</v>
      </c>
    </row>
    <row r="28" spans="1:5" ht="12.75">
      <c r="A28" s="39" t="s">
        <v>56</v>
      </c>
      <c r="E28" s="38" t="s">
        <v>439</v>
      </c>
    </row>
    <row r="29" spans="1:16" ht="12.75">
      <c r="A29" s="24" t="s">
        <v>49</v>
      </c>
      <c s="29" t="s">
        <v>77</v>
      </c>
      <c s="29" t="s">
        <v>142</v>
      </c>
      <c s="24" t="s">
        <v>51</v>
      </c>
      <c s="30" t="s">
        <v>143</v>
      </c>
      <c s="31" t="s">
        <v>103</v>
      </c>
      <c s="32">
        <v>850</v>
      </c>
      <c s="33">
        <v>0</v>
      </c>
      <c s="34">
        <f>ROUND(ROUND(H29,2)*ROUND(G29,3),2)</f>
      </c>
      <c r="O29">
        <f>(I29*21)/100</f>
      </c>
      <c t="s">
        <v>27</v>
      </c>
    </row>
    <row r="30" spans="1:5" ht="12.75">
      <c r="A30" s="35" t="s">
        <v>54</v>
      </c>
      <c r="E30" s="36" t="s">
        <v>104</v>
      </c>
    </row>
    <row r="31" spans="1:5" ht="25.5">
      <c r="A31" s="37" t="s">
        <v>56</v>
      </c>
      <c r="E31" s="38" t="s">
        <v>440</v>
      </c>
    </row>
    <row r="32" spans="1:18" ht="12.75" customHeight="1">
      <c r="A32" s="6" t="s">
        <v>47</v>
      </c>
      <c s="6"/>
      <c s="41" t="s">
        <v>27</v>
      </c>
      <c s="6"/>
      <c s="27" t="s">
        <v>173</v>
      </c>
      <c s="6"/>
      <c s="6"/>
      <c s="6"/>
      <c s="42">
        <f>0+Q32</f>
      </c>
      <c r="O32">
        <f>0+R32</f>
      </c>
      <c r="Q32">
        <f>0+I33</f>
      </c>
      <c>
        <f>0+O33</f>
      </c>
    </row>
    <row r="33" spans="1:16" ht="12.75">
      <c r="A33" s="24" t="s">
        <v>49</v>
      </c>
      <c s="29" t="s">
        <v>82</v>
      </c>
      <c s="29" t="s">
        <v>188</v>
      </c>
      <c s="24" t="s">
        <v>51</v>
      </c>
      <c s="30" t="s">
        <v>189</v>
      </c>
      <c s="31" t="s">
        <v>53</v>
      </c>
      <c s="32">
        <v>108.5</v>
      </c>
      <c s="33">
        <v>0</v>
      </c>
      <c s="34">
        <f>ROUND(ROUND(H33,2)*ROUND(G33,3),2)</f>
      </c>
      <c r="O33">
        <f>(I33*21)/100</f>
      </c>
      <c t="s">
        <v>27</v>
      </c>
    </row>
    <row r="34" spans="1:5" ht="25.5">
      <c r="A34" s="35" t="s">
        <v>54</v>
      </c>
      <c r="E34" s="36" t="s">
        <v>441</v>
      </c>
    </row>
    <row r="35" spans="1:5" ht="25.5">
      <c r="A35" s="37" t="s">
        <v>56</v>
      </c>
      <c r="E35" s="38" t="s">
        <v>442</v>
      </c>
    </row>
    <row r="36" spans="1:18" ht="12.75" customHeight="1">
      <c r="A36" s="6" t="s">
        <v>47</v>
      </c>
      <c s="6"/>
      <c s="41" t="s">
        <v>39</v>
      </c>
      <c s="6"/>
      <c s="27" t="s">
        <v>244</v>
      </c>
      <c s="6"/>
      <c s="6"/>
      <c s="6"/>
      <c s="42">
        <f>0+Q36</f>
      </c>
      <c r="O36">
        <f>0+R36</f>
      </c>
      <c r="Q36">
        <f>0+I37+I40+I43+I46+I49+I52+I55+I58</f>
      </c>
      <c>
        <f>0+O37+O40+O43+O46+O49+O52+O55+O58</f>
      </c>
    </row>
    <row r="37" spans="1:16" ht="12.75">
      <c r="A37" s="24" t="s">
        <v>49</v>
      </c>
      <c s="29" t="s">
        <v>44</v>
      </c>
      <c s="29" t="s">
        <v>264</v>
      </c>
      <c s="24" t="s">
        <v>51</v>
      </c>
      <c s="30" t="s">
        <v>265</v>
      </c>
      <c s="31" t="s">
        <v>103</v>
      </c>
      <c s="32">
        <v>1722</v>
      </c>
      <c s="33">
        <v>0</v>
      </c>
      <c s="34">
        <f>ROUND(ROUND(H37,2)*ROUND(G37,3),2)</f>
      </c>
      <c r="O37">
        <f>(I37*21)/100</f>
      </c>
      <c t="s">
        <v>27</v>
      </c>
    </row>
    <row r="38" spans="1:5" ht="12.75">
      <c r="A38" s="35" t="s">
        <v>54</v>
      </c>
      <c r="E38" s="36" t="s">
        <v>104</v>
      </c>
    </row>
    <row r="39" spans="1:5" ht="63.75">
      <c r="A39" s="39" t="s">
        <v>56</v>
      </c>
      <c r="E39" s="38" t="s">
        <v>443</v>
      </c>
    </row>
    <row r="40" spans="1:16" ht="12.75">
      <c r="A40" s="24" t="s">
        <v>49</v>
      </c>
      <c s="29" t="s">
        <v>46</v>
      </c>
      <c s="29" t="s">
        <v>268</v>
      </c>
      <c s="24" t="s">
        <v>51</v>
      </c>
      <c s="30" t="s">
        <v>269</v>
      </c>
      <c s="31" t="s">
        <v>103</v>
      </c>
      <c s="32">
        <v>3</v>
      </c>
      <c s="33">
        <v>0</v>
      </c>
      <c s="34">
        <f>ROUND(ROUND(H40,2)*ROUND(G40,3),2)</f>
      </c>
      <c r="O40">
        <f>(I40*21)/100</f>
      </c>
      <c t="s">
        <v>27</v>
      </c>
    </row>
    <row r="41" spans="1:5" ht="12.75">
      <c r="A41" s="35" t="s">
        <v>54</v>
      </c>
      <c r="E41" s="36" t="s">
        <v>253</v>
      </c>
    </row>
    <row r="42" spans="1:5" ht="12.75">
      <c r="A42" s="39" t="s">
        <v>56</v>
      </c>
      <c r="E42" s="38" t="s">
        <v>444</v>
      </c>
    </row>
    <row r="43" spans="1:16" ht="12.75">
      <c r="A43" s="24" t="s">
        <v>49</v>
      </c>
      <c s="29" t="s">
        <v>95</v>
      </c>
      <c s="29" t="s">
        <v>272</v>
      </c>
      <c s="24" t="s">
        <v>51</v>
      </c>
      <c s="30" t="s">
        <v>273</v>
      </c>
      <c s="31" t="s">
        <v>103</v>
      </c>
      <c s="32">
        <v>899</v>
      </c>
      <c s="33">
        <v>0</v>
      </c>
      <c s="34">
        <f>ROUND(ROUND(H43,2)*ROUND(G43,3),2)</f>
      </c>
      <c r="O43">
        <f>(I43*21)/100</f>
      </c>
      <c t="s">
        <v>27</v>
      </c>
    </row>
    <row r="44" spans="1:5" ht="25.5">
      <c r="A44" s="35" t="s">
        <v>54</v>
      </c>
      <c r="E44" s="36" t="s">
        <v>274</v>
      </c>
    </row>
    <row r="45" spans="1:5" ht="63.75">
      <c r="A45" s="39" t="s">
        <v>56</v>
      </c>
      <c r="E45" s="38" t="s">
        <v>445</v>
      </c>
    </row>
    <row r="46" spans="1:16" ht="12.75">
      <c r="A46" s="24" t="s">
        <v>49</v>
      </c>
      <c s="29" t="s">
        <v>100</v>
      </c>
      <c s="29" t="s">
        <v>446</v>
      </c>
      <c s="24" t="s">
        <v>51</v>
      </c>
      <c s="30" t="s">
        <v>447</v>
      </c>
      <c s="31" t="s">
        <v>103</v>
      </c>
      <c s="32">
        <v>568</v>
      </c>
      <c s="33">
        <v>0</v>
      </c>
      <c s="34">
        <f>ROUND(ROUND(H46,2)*ROUND(G46,3),2)</f>
      </c>
      <c r="O46">
        <f>(I46*21)/100</f>
      </c>
      <c t="s">
        <v>27</v>
      </c>
    </row>
    <row r="47" spans="1:5" ht="25.5">
      <c r="A47" s="35" t="s">
        <v>54</v>
      </c>
      <c r="E47" s="36" t="s">
        <v>448</v>
      </c>
    </row>
    <row r="48" spans="1:5" ht="25.5">
      <c r="A48" s="39" t="s">
        <v>56</v>
      </c>
      <c r="E48" s="38" t="s">
        <v>449</v>
      </c>
    </row>
    <row r="49" spans="1:16" ht="12.75">
      <c r="A49" s="24" t="s">
        <v>49</v>
      </c>
      <c s="29" t="s">
        <v>106</v>
      </c>
      <c s="29" t="s">
        <v>277</v>
      </c>
      <c s="24" t="s">
        <v>51</v>
      </c>
      <c s="30" t="s">
        <v>278</v>
      </c>
      <c s="31" t="s">
        <v>103</v>
      </c>
      <c s="32">
        <v>976</v>
      </c>
      <c s="33">
        <v>0</v>
      </c>
      <c s="34">
        <f>ROUND(ROUND(H49,2)*ROUND(G49,3),2)</f>
      </c>
      <c r="O49">
        <f>(I49*21)/100</f>
      </c>
      <c t="s">
        <v>27</v>
      </c>
    </row>
    <row r="50" spans="1:5" ht="25.5">
      <c r="A50" s="35" t="s">
        <v>54</v>
      </c>
      <c r="E50" s="36" t="s">
        <v>279</v>
      </c>
    </row>
    <row r="51" spans="1:5" ht="89.25">
      <c r="A51" s="39" t="s">
        <v>56</v>
      </c>
      <c r="E51" s="38" t="s">
        <v>450</v>
      </c>
    </row>
    <row r="52" spans="1:16" ht="12.75">
      <c r="A52" s="24" t="s">
        <v>49</v>
      </c>
      <c s="29" t="s">
        <v>111</v>
      </c>
      <c s="29" t="s">
        <v>451</v>
      </c>
      <c s="24" t="s">
        <v>51</v>
      </c>
      <c s="30" t="s">
        <v>452</v>
      </c>
      <c s="31" t="s">
        <v>103</v>
      </c>
      <c s="32">
        <v>458</v>
      </c>
      <c s="33">
        <v>0</v>
      </c>
      <c s="34">
        <f>ROUND(ROUND(H52,2)*ROUND(G52,3),2)</f>
      </c>
      <c r="O52">
        <f>(I52*21)/100</f>
      </c>
      <c t="s">
        <v>27</v>
      </c>
    </row>
    <row r="53" spans="1:5" ht="25.5">
      <c r="A53" s="35" t="s">
        <v>54</v>
      </c>
      <c r="E53" s="36" t="s">
        <v>453</v>
      </c>
    </row>
    <row r="54" spans="1:5" ht="25.5">
      <c r="A54" s="39" t="s">
        <v>56</v>
      </c>
      <c r="E54" s="38" t="s">
        <v>454</v>
      </c>
    </row>
    <row r="55" spans="1:16" ht="12.75">
      <c r="A55" s="24" t="s">
        <v>49</v>
      </c>
      <c s="29" t="s">
        <v>116</v>
      </c>
      <c s="29" t="s">
        <v>455</v>
      </c>
      <c s="24" t="s">
        <v>51</v>
      </c>
      <c s="30" t="s">
        <v>456</v>
      </c>
      <c s="31" t="s">
        <v>103</v>
      </c>
      <c s="32">
        <v>441</v>
      </c>
      <c s="33">
        <v>0</v>
      </c>
      <c s="34">
        <f>ROUND(ROUND(H55,2)*ROUND(G55,3),2)</f>
      </c>
      <c r="O55">
        <f>(I55*21)/100</f>
      </c>
      <c t="s">
        <v>27</v>
      </c>
    </row>
    <row r="56" spans="1:5" ht="25.5">
      <c r="A56" s="35" t="s">
        <v>54</v>
      </c>
      <c r="E56" s="36" t="s">
        <v>283</v>
      </c>
    </row>
    <row r="57" spans="1:5" ht="25.5">
      <c r="A57" s="39" t="s">
        <v>56</v>
      </c>
      <c r="E57" s="38" t="s">
        <v>457</v>
      </c>
    </row>
    <row r="58" spans="1:16" ht="12.75">
      <c r="A58" s="24" t="s">
        <v>49</v>
      </c>
      <c s="29" t="s">
        <v>121</v>
      </c>
      <c s="29" t="s">
        <v>298</v>
      </c>
      <c s="24" t="s">
        <v>51</v>
      </c>
      <c s="30" t="s">
        <v>299</v>
      </c>
      <c s="31" t="s">
        <v>80</v>
      </c>
      <c s="32">
        <v>497</v>
      </c>
      <c s="33">
        <v>0</v>
      </c>
      <c s="34">
        <f>ROUND(ROUND(H58,2)*ROUND(G58,3),2)</f>
      </c>
      <c r="O58">
        <f>(I58*21)/100</f>
      </c>
      <c t="s">
        <v>27</v>
      </c>
    </row>
    <row r="59" spans="1:5" ht="12.75">
      <c r="A59" s="35" t="s">
        <v>54</v>
      </c>
      <c r="E59" s="36" t="s">
        <v>104</v>
      </c>
    </row>
    <row r="60" spans="1:5" ht="25.5">
      <c r="A60" s="37" t="s">
        <v>56</v>
      </c>
      <c r="E60" s="38" t="s">
        <v>458</v>
      </c>
    </row>
    <row r="61" spans="1:18" ht="12.75" customHeight="1">
      <c r="A61" s="6" t="s">
        <v>47</v>
      </c>
      <c s="6"/>
      <c s="41" t="s">
        <v>82</v>
      </c>
      <c s="6"/>
      <c s="27" t="s">
        <v>301</v>
      </c>
      <c s="6"/>
      <c s="6"/>
      <c s="6"/>
      <c s="42">
        <f>0+Q61</f>
      </c>
      <c r="O61">
        <f>0+R61</f>
      </c>
      <c r="Q61">
        <f>0+I62</f>
      </c>
      <c>
        <f>0+O62</f>
      </c>
    </row>
    <row r="62" spans="1:16" ht="12.75">
      <c r="A62" s="24" t="s">
        <v>49</v>
      </c>
      <c s="29" t="s">
        <v>126</v>
      </c>
      <c s="29" t="s">
        <v>353</v>
      </c>
      <c s="24" t="s">
        <v>51</v>
      </c>
      <c s="30" t="s">
        <v>354</v>
      </c>
      <c s="31" t="s">
        <v>170</v>
      </c>
      <c s="32">
        <v>1</v>
      </c>
      <c s="33">
        <v>0</v>
      </c>
      <c s="34">
        <f>ROUND(ROUND(H62,2)*ROUND(G62,3),2)</f>
      </c>
      <c r="O62">
        <f>(I62*21)/100</f>
      </c>
      <c t="s">
        <v>27</v>
      </c>
    </row>
    <row r="63" spans="1:5" ht="12.75">
      <c r="A63" s="35" t="s">
        <v>54</v>
      </c>
      <c r="E63" s="36" t="s">
        <v>253</v>
      </c>
    </row>
    <row r="64" spans="1:5" ht="25.5">
      <c r="A64" s="37" t="s">
        <v>56</v>
      </c>
      <c r="E64" s="38" t="s">
        <v>459</v>
      </c>
    </row>
    <row r="65" spans="1:18" ht="12.75" customHeight="1">
      <c r="A65" s="6" t="s">
        <v>47</v>
      </c>
      <c s="6"/>
      <c s="41" t="s">
        <v>44</v>
      </c>
      <c s="6"/>
      <c s="27" t="s">
        <v>364</v>
      </c>
      <c s="6"/>
      <c s="6"/>
      <c s="6"/>
      <c s="42">
        <f>0+Q65</f>
      </c>
      <c r="O65">
        <f>0+R65</f>
      </c>
      <c r="Q65">
        <f>0+I66+I69+I72+I75+I78+I81+I84+I87</f>
      </c>
      <c>
        <f>0+O66+O69+O72+O75+O78+O81+O84+O87</f>
      </c>
    </row>
    <row r="66" spans="1:16" ht="25.5">
      <c r="A66" s="24" t="s">
        <v>49</v>
      </c>
      <c s="29" t="s">
        <v>131</v>
      </c>
      <c s="29" t="s">
        <v>460</v>
      </c>
      <c s="24" t="s">
        <v>51</v>
      </c>
      <c s="30" t="s">
        <v>461</v>
      </c>
      <c s="31" t="s">
        <v>170</v>
      </c>
      <c s="32">
        <v>3</v>
      </c>
      <c s="33">
        <v>0</v>
      </c>
      <c s="34">
        <f>ROUND(ROUND(H66,2)*ROUND(G66,3),2)</f>
      </c>
      <c r="O66">
        <f>(I66*21)/100</f>
      </c>
      <c t="s">
        <v>27</v>
      </c>
    </row>
    <row r="67" spans="1:5" ht="12.75">
      <c r="A67" s="35" t="s">
        <v>54</v>
      </c>
      <c r="E67" s="36" t="s">
        <v>462</v>
      </c>
    </row>
    <row r="68" spans="1:5" ht="76.5">
      <c r="A68" s="39" t="s">
        <v>56</v>
      </c>
      <c r="E68" s="38" t="s">
        <v>463</v>
      </c>
    </row>
    <row r="69" spans="1:16" ht="12.75">
      <c r="A69" s="24" t="s">
        <v>49</v>
      </c>
      <c s="29" t="s">
        <v>136</v>
      </c>
      <c s="29" t="s">
        <v>464</v>
      </c>
      <c s="24" t="s">
        <v>51</v>
      </c>
      <c s="30" t="s">
        <v>465</v>
      </c>
      <c s="31" t="s">
        <v>170</v>
      </c>
      <c s="32">
        <v>3</v>
      </c>
      <c s="33">
        <v>0</v>
      </c>
      <c s="34">
        <f>ROUND(ROUND(H69,2)*ROUND(G69,3),2)</f>
      </c>
      <c r="O69">
        <f>(I69*21)/100</f>
      </c>
      <c t="s">
        <v>27</v>
      </c>
    </row>
    <row r="70" spans="1:5" ht="12.75">
      <c r="A70" s="35" t="s">
        <v>54</v>
      </c>
      <c r="E70" s="36" t="s">
        <v>462</v>
      </c>
    </row>
    <row r="71" spans="1:5" ht="76.5">
      <c r="A71" s="39" t="s">
        <v>56</v>
      </c>
      <c r="E71" s="38" t="s">
        <v>463</v>
      </c>
    </row>
    <row r="72" spans="1:16" ht="12.75">
      <c r="A72" s="24" t="s">
        <v>49</v>
      </c>
      <c s="29" t="s">
        <v>141</v>
      </c>
      <c s="29" t="s">
        <v>466</v>
      </c>
      <c s="24" t="s">
        <v>51</v>
      </c>
      <c s="30" t="s">
        <v>467</v>
      </c>
      <c s="31" t="s">
        <v>170</v>
      </c>
      <c s="32">
        <v>2</v>
      </c>
      <c s="33">
        <v>0</v>
      </c>
      <c s="34">
        <f>ROUND(ROUND(H72,2)*ROUND(G72,3),2)</f>
      </c>
      <c r="O72">
        <f>(I72*21)/100</f>
      </c>
      <c t="s">
        <v>27</v>
      </c>
    </row>
    <row r="73" spans="1:5" ht="12.75">
      <c r="A73" s="35" t="s">
        <v>54</v>
      </c>
      <c r="E73" s="36" t="s">
        <v>462</v>
      </c>
    </row>
    <row r="74" spans="1:5" ht="25.5">
      <c r="A74" s="39" t="s">
        <v>56</v>
      </c>
      <c r="E74" s="38" t="s">
        <v>468</v>
      </c>
    </row>
    <row r="75" spans="1:16" ht="12.75">
      <c r="A75" s="24" t="s">
        <v>49</v>
      </c>
      <c s="29" t="s">
        <v>145</v>
      </c>
      <c s="29" t="s">
        <v>469</v>
      </c>
      <c s="24" t="s">
        <v>51</v>
      </c>
      <c s="30" t="s">
        <v>470</v>
      </c>
      <c s="31" t="s">
        <v>170</v>
      </c>
      <c s="32">
        <v>2</v>
      </c>
      <c s="33">
        <v>0</v>
      </c>
      <c s="34">
        <f>ROUND(ROUND(H75,2)*ROUND(G75,3),2)</f>
      </c>
      <c r="O75">
        <f>(I75*21)/100</f>
      </c>
      <c t="s">
        <v>27</v>
      </c>
    </row>
    <row r="76" spans="1:5" ht="12.75">
      <c r="A76" s="35" t="s">
        <v>54</v>
      </c>
      <c r="E76" s="36" t="s">
        <v>462</v>
      </c>
    </row>
    <row r="77" spans="1:5" ht="25.5">
      <c r="A77" s="39" t="s">
        <v>56</v>
      </c>
      <c r="E77" s="38" t="s">
        <v>468</v>
      </c>
    </row>
    <row r="78" spans="1:16" ht="25.5">
      <c r="A78" s="24" t="s">
        <v>49</v>
      </c>
      <c s="29" t="s">
        <v>149</v>
      </c>
      <c s="29" t="s">
        <v>471</v>
      </c>
      <c s="24" t="s">
        <v>51</v>
      </c>
      <c s="30" t="s">
        <v>472</v>
      </c>
      <c s="31" t="s">
        <v>103</v>
      </c>
      <c s="32">
        <v>175.625</v>
      </c>
      <c s="33">
        <v>0</v>
      </c>
      <c s="34">
        <f>ROUND(ROUND(H78,2)*ROUND(G78,3),2)</f>
      </c>
      <c r="O78">
        <f>(I78*21)/100</f>
      </c>
      <c t="s">
        <v>27</v>
      </c>
    </row>
    <row r="79" spans="1:5" ht="12.75">
      <c r="A79" s="35" t="s">
        <v>54</v>
      </c>
      <c r="E79" s="36" t="s">
        <v>462</v>
      </c>
    </row>
    <row r="80" spans="1:5" ht="63.75">
      <c r="A80" s="39" t="s">
        <v>56</v>
      </c>
      <c r="E80" s="38" t="s">
        <v>473</v>
      </c>
    </row>
    <row r="81" spans="1:16" ht="25.5">
      <c r="A81" s="24" t="s">
        <v>49</v>
      </c>
      <c s="29" t="s">
        <v>153</v>
      </c>
      <c s="29" t="s">
        <v>474</v>
      </c>
      <c s="24" t="s">
        <v>51</v>
      </c>
      <c s="30" t="s">
        <v>475</v>
      </c>
      <c s="31" t="s">
        <v>103</v>
      </c>
      <c s="32">
        <v>175.625</v>
      </c>
      <c s="33">
        <v>0</v>
      </c>
      <c s="34">
        <f>ROUND(ROUND(H81,2)*ROUND(G81,3),2)</f>
      </c>
      <c r="O81">
        <f>(I81*21)/100</f>
      </c>
      <c t="s">
        <v>27</v>
      </c>
    </row>
    <row r="82" spans="1:5" ht="12.75">
      <c r="A82" s="35" t="s">
        <v>54</v>
      </c>
      <c r="E82" s="36" t="s">
        <v>462</v>
      </c>
    </row>
    <row r="83" spans="1:5" ht="63.75">
      <c r="A83" s="39" t="s">
        <v>56</v>
      </c>
      <c r="E83" s="38" t="s">
        <v>473</v>
      </c>
    </row>
    <row r="84" spans="1:16" ht="12.75">
      <c r="A84" s="24" t="s">
        <v>49</v>
      </c>
      <c s="29" t="s">
        <v>157</v>
      </c>
      <c s="29" t="s">
        <v>378</v>
      </c>
      <c s="24" t="s">
        <v>51</v>
      </c>
      <c s="30" t="s">
        <v>379</v>
      </c>
      <c s="31" t="s">
        <v>80</v>
      </c>
      <c s="32">
        <v>820</v>
      </c>
      <c s="33">
        <v>0</v>
      </c>
      <c s="34">
        <f>ROUND(ROUND(H84,2)*ROUND(G84,3),2)</f>
      </c>
      <c r="O84">
        <f>(I84*21)/100</f>
      </c>
      <c t="s">
        <v>27</v>
      </c>
    </row>
    <row r="85" spans="1:5" ht="12.75">
      <c r="A85" s="35" t="s">
        <v>54</v>
      </c>
      <c r="E85" s="36" t="s">
        <v>104</v>
      </c>
    </row>
    <row r="86" spans="1:5" ht="25.5">
      <c r="A86" s="39" t="s">
        <v>56</v>
      </c>
      <c r="E86" s="38" t="s">
        <v>476</v>
      </c>
    </row>
    <row r="87" spans="1:16" ht="12.75">
      <c r="A87" s="24" t="s">
        <v>49</v>
      </c>
      <c s="29" t="s">
        <v>161</v>
      </c>
      <c s="29" t="s">
        <v>387</v>
      </c>
      <c s="24" t="s">
        <v>51</v>
      </c>
      <c s="30" t="s">
        <v>388</v>
      </c>
      <c s="31" t="s">
        <v>80</v>
      </c>
      <c s="32">
        <v>497</v>
      </c>
      <c s="33">
        <v>0</v>
      </c>
      <c s="34">
        <f>ROUND(ROUND(H87,2)*ROUND(G87,3),2)</f>
      </c>
      <c r="O87">
        <f>(I87*21)/100</f>
      </c>
      <c t="s">
        <v>27</v>
      </c>
    </row>
    <row r="88" spans="1:5" ht="12.75">
      <c r="A88" s="35" t="s">
        <v>54</v>
      </c>
      <c r="E88" s="36" t="s">
        <v>104</v>
      </c>
    </row>
    <row r="89" spans="1:5" ht="25.5">
      <c r="A89" s="37" t="s">
        <v>56</v>
      </c>
      <c r="E89" s="38" t="s">
        <v>458</v>
      </c>
    </row>
  </sheetData>
  <sheetProtection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01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0+O9+O13+O53+O57+O61+O77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477</v>
      </c>
      <c s="43">
        <f>0+I9+I13+I53+I57+I61+I77</f>
      </c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477</v>
      </c>
      <c s="6"/>
      <c s="18" t="s">
        <v>478</v>
      </c>
      <c s="6"/>
      <c s="6"/>
      <c s="6"/>
      <c s="6"/>
      <c r="O5" t="s">
        <v>25</v>
      </c>
      <c t="s">
        <v>27</v>
      </c>
    </row>
    <row r="6" spans="1:9" ht="12.75" customHeight="1">
      <c r="A6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</row>
    <row r="7" spans="1:9" ht="12.75" customHeight="1">
      <c r="A7" s="15"/>
      <c s="15"/>
      <c s="15"/>
      <c s="15"/>
      <c s="15"/>
      <c s="15"/>
      <c s="15"/>
      <c s="15" t="s">
        <v>43</v>
      </c>
      <c s="15" t="s">
        <v>45</v>
      </c>
    </row>
    <row r="8" spans="1:9" ht="12.75" customHeight="1">
      <c r="A8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9" spans="1:18" ht="12.75" customHeight="1">
      <c r="A9" s="25" t="s">
        <v>47</v>
      </c>
      <c s="25"/>
      <c s="26" t="s">
        <v>31</v>
      </c>
      <c s="25"/>
      <c s="27" t="s">
        <v>48</v>
      </c>
      <c s="25"/>
      <c s="25"/>
      <c s="25"/>
      <c s="28">
        <f>0+Q9</f>
      </c>
      <c r="O9">
        <f>0+R9</f>
      </c>
      <c r="Q9">
        <f>0+I10</f>
      </c>
      <c>
        <f>0+O10</f>
      </c>
    </row>
    <row r="10" spans="1:16" ht="12.75">
      <c r="A10" s="24" t="s">
        <v>49</v>
      </c>
      <c s="29" t="s">
        <v>33</v>
      </c>
      <c s="29" t="s">
        <v>50</v>
      </c>
      <c s="24" t="s">
        <v>51</v>
      </c>
      <c s="30" t="s">
        <v>52</v>
      </c>
      <c s="31" t="s">
        <v>53</v>
      </c>
      <c s="32">
        <v>179.237</v>
      </c>
      <c s="33">
        <v>0</v>
      </c>
      <c s="34">
        <f>ROUND(ROUND(H10,2)*ROUND(G10,3),2)</f>
      </c>
      <c r="O10">
        <f>(I10*21)/100</f>
      </c>
      <c t="s">
        <v>27</v>
      </c>
    </row>
    <row r="11" spans="1:5" ht="12.75">
      <c r="A11" s="35" t="s">
        <v>54</v>
      </c>
      <c r="E11" s="36" t="s">
        <v>479</v>
      </c>
    </row>
    <row r="12" spans="1:5" ht="51">
      <c r="A12" s="37" t="s">
        <v>56</v>
      </c>
      <c r="E12" s="38" t="s">
        <v>480</v>
      </c>
    </row>
    <row r="13" spans="1:18" ht="12.75" customHeight="1">
      <c r="A13" s="6" t="s">
        <v>47</v>
      </c>
      <c s="6"/>
      <c s="41" t="s">
        <v>33</v>
      </c>
      <c s="6"/>
      <c s="27" t="s">
        <v>66</v>
      </c>
      <c s="6"/>
      <c s="6"/>
      <c s="6"/>
      <c s="42">
        <f>0+Q13</f>
      </c>
      <c r="O13">
        <f>0+R13</f>
      </c>
      <c r="Q13">
        <f>0+I14+I17+I20+I23+I26+I29+I32+I35+I38+I41+I44+I47+I50</f>
      </c>
      <c>
        <f>0+O14+O17+O20+O23+O26+O29+O32+O35+O38+O41+O44+O47+O50</f>
      </c>
    </row>
    <row r="14" spans="1:16" ht="12.75">
      <c r="A14" s="24" t="s">
        <v>49</v>
      </c>
      <c s="29" t="s">
        <v>27</v>
      </c>
      <c s="29" t="s">
        <v>83</v>
      </c>
      <c s="24" t="s">
        <v>84</v>
      </c>
      <c s="30" t="s">
        <v>85</v>
      </c>
      <c s="31" t="s">
        <v>53</v>
      </c>
      <c s="32">
        <v>3.6</v>
      </c>
      <c s="33">
        <v>0</v>
      </c>
      <c s="34">
        <f>ROUND(ROUND(H14,2)*ROUND(G14,3),2)</f>
      </c>
      <c r="O14">
        <f>(I14*21)/100</f>
      </c>
      <c t="s">
        <v>27</v>
      </c>
    </row>
    <row r="15" spans="1:5" ht="25.5">
      <c r="A15" s="35" t="s">
        <v>54</v>
      </c>
      <c r="E15" s="36" t="s">
        <v>481</v>
      </c>
    </row>
    <row r="16" spans="1:5" ht="25.5">
      <c r="A16" s="39" t="s">
        <v>56</v>
      </c>
      <c r="E16" s="38" t="s">
        <v>482</v>
      </c>
    </row>
    <row r="17" spans="1:16" ht="12.75">
      <c r="A17" s="24" t="s">
        <v>49</v>
      </c>
      <c s="29" t="s">
        <v>26</v>
      </c>
      <c s="29" t="s">
        <v>83</v>
      </c>
      <c s="24" t="s">
        <v>88</v>
      </c>
      <c s="30" t="s">
        <v>85</v>
      </c>
      <c s="31" t="s">
        <v>53</v>
      </c>
      <c s="32">
        <v>6.6</v>
      </c>
      <c s="33">
        <v>0</v>
      </c>
      <c s="34">
        <f>ROUND(ROUND(H17,2)*ROUND(G17,3),2)</f>
      </c>
      <c r="O17">
        <f>(I17*21)/100</f>
      </c>
      <c t="s">
        <v>27</v>
      </c>
    </row>
    <row r="18" spans="1:5" ht="25.5">
      <c r="A18" s="35" t="s">
        <v>54</v>
      </c>
      <c r="E18" s="36" t="s">
        <v>483</v>
      </c>
    </row>
    <row r="19" spans="1:5" ht="25.5">
      <c r="A19" s="39" t="s">
        <v>56</v>
      </c>
      <c r="E19" s="38" t="s">
        <v>484</v>
      </c>
    </row>
    <row r="20" spans="1:16" ht="12.75">
      <c r="A20" s="24" t="s">
        <v>49</v>
      </c>
      <c s="29" t="s">
        <v>37</v>
      </c>
      <c s="29" t="s">
        <v>96</v>
      </c>
      <c s="24" t="s">
        <v>51</v>
      </c>
      <c s="30" t="s">
        <v>97</v>
      </c>
      <c s="31" t="s">
        <v>53</v>
      </c>
      <c s="32">
        <v>3.6</v>
      </c>
      <c s="33">
        <v>0</v>
      </c>
      <c s="34">
        <f>ROUND(ROUND(H20,2)*ROUND(G20,3),2)</f>
      </c>
      <c r="O20">
        <f>(I20*21)/100</f>
      </c>
      <c t="s">
        <v>27</v>
      </c>
    </row>
    <row r="21" spans="1:5" ht="12.75">
      <c r="A21" s="35" t="s">
        <v>54</v>
      </c>
      <c r="E21" s="36" t="s">
        <v>98</v>
      </c>
    </row>
    <row r="22" spans="1:5" ht="25.5">
      <c r="A22" s="39" t="s">
        <v>56</v>
      </c>
      <c r="E22" s="38" t="s">
        <v>485</v>
      </c>
    </row>
    <row r="23" spans="1:16" ht="12.75">
      <c r="A23" s="24" t="s">
        <v>49</v>
      </c>
      <c s="29" t="s">
        <v>39</v>
      </c>
      <c s="29" t="s">
        <v>112</v>
      </c>
      <c s="24" t="s">
        <v>51</v>
      </c>
      <c s="30" t="s">
        <v>113</v>
      </c>
      <c s="31" t="s">
        <v>53</v>
      </c>
      <c s="32">
        <v>172.637</v>
      </c>
      <c s="33">
        <v>0</v>
      </c>
      <c s="34">
        <f>ROUND(ROUND(H23,2)*ROUND(G23,3),2)</f>
      </c>
      <c r="O23">
        <f>(I23*21)/100</f>
      </c>
      <c t="s">
        <v>27</v>
      </c>
    </row>
    <row r="24" spans="1:5" ht="25.5">
      <c r="A24" s="35" t="s">
        <v>54</v>
      </c>
      <c r="E24" s="36" t="s">
        <v>486</v>
      </c>
    </row>
    <row r="25" spans="1:5" ht="153">
      <c r="A25" s="39" t="s">
        <v>56</v>
      </c>
      <c r="E25" s="38" t="s">
        <v>487</v>
      </c>
    </row>
    <row r="26" spans="1:16" ht="12.75">
      <c r="A26" s="24" t="s">
        <v>49</v>
      </c>
      <c s="29" t="s">
        <v>41</v>
      </c>
      <c s="29" t="s">
        <v>488</v>
      </c>
      <c s="24" t="s">
        <v>51</v>
      </c>
      <c s="30" t="s">
        <v>489</v>
      </c>
      <c s="31" t="s">
        <v>80</v>
      </c>
      <c s="32">
        <v>15</v>
      </c>
      <c s="33">
        <v>0</v>
      </c>
      <c s="34">
        <f>ROUND(ROUND(H26,2)*ROUND(G26,3),2)</f>
      </c>
      <c r="O26">
        <f>(I26*21)/100</f>
      </c>
      <c t="s">
        <v>27</v>
      </c>
    </row>
    <row r="27" spans="1:5" ht="38.25">
      <c r="A27" s="35" t="s">
        <v>54</v>
      </c>
      <c r="E27" s="36" t="s">
        <v>490</v>
      </c>
    </row>
    <row r="28" spans="1:5" ht="25.5">
      <c r="A28" s="39" t="s">
        <v>56</v>
      </c>
      <c r="E28" s="38" t="s">
        <v>491</v>
      </c>
    </row>
    <row r="29" spans="1:16" ht="12.75">
      <c r="A29" s="24" t="s">
        <v>49</v>
      </c>
      <c s="29" t="s">
        <v>77</v>
      </c>
      <c s="29" t="s">
        <v>117</v>
      </c>
      <c s="24" t="s">
        <v>51</v>
      </c>
      <c s="30" t="s">
        <v>118</v>
      </c>
      <c s="31" t="s">
        <v>53</v>
      </c>
      <c s="32">
        <v>182.837</v>
      </c>
      <c s="33">
        <v>0</v>
      </c>
      <c s="34">
        <f>ROUND(ROUND(H29,2)*ROUND(G29,3),2)</f>
      </c>
      <c r="O29">
        <f>(I29*21)/100</f>
      </c>
      <c t="s">
        <v>27</v>
      </c>
    </row>
    <row r="30" spans="1:5" ht="12.75">
      <c r="A30" s="35" t="s">
        <v>54</v>
      </c>
      <c r="E30" s="36" t="s">
        <v>119</v>
      </c>
    </row>
    <row r="31" spans="1:5" ht="89.25">
      <c r="A31" s="39" t="s">
        <v>56</v>
      </c>
      <c r="E31" s="38" t="s">
        <v>492</v>
      </c>
    </row>
    <row r="32" spans="1:16" ht="12.75">
      <c r="A32" s="24" t="s">
        <v>49</v>
      </c>
      <c s="29" t="s">
        <v>82</v>
      </c>
      <c s="29" t="s">
        <v>132</v>
      </c>
      <c s="24" t="s">
        <v>51</v>
      </c>
      <c s="30" t="s">
        <v>133</v>
      </c>
      <c s="31" t="s">
        <v>53</v>
      </c>
      <c s="32">
        <v>103.991</v>
      </c>
      <c s="33">
        <v>0</v>
      </c>
      <c s="34">
        <f>ROUND(ROUND(H32,2)*ROUND(G32,3),2)</f>
      </c>
      <c r="O32">
        <f>(I32*21)/100</f>
      </c>
      <c t="s">
        <v>27</v>
      </c>
    </row>
    <row r="33" spans="1:5" ht="12.75">
      <c r="A33" s="35" t="s">
        <v>54</v>
      </c>
      <c r="E33" s="36" t="s">
        <v>493</v>
      </c>
    </row>
    <row r="34" spans="1:5" ht="153">
      <c r="A34" s="39" t="s">
        <v>56</v>
      </c>
      <c r="E34" s="38" t="s">
        <v>494</v>
      </c>
    </row>
    <row r="35" spans="1:16" ht="12.75">
      <c r="A35" s="24" t="s">
        <v>49</v>
      </c>
      <c s="29" t="s">
        <v>44</v>
      </c>
      <c s="29" t="s">
        <v>137</v>
      </c>
      <c s="24" t="s">
        <v>51</v>
      </c>
      <c s="30" t="s">
        <v>138</v>
      </c>
      <c s="31" t="s">
        <v>53</v>
      </c>
      <c s="32">
        <v>57.9</v>
      </c>
      <c s="33">
        <v>0</v>
      </c>
      <c s="34">
        <f>ROUND(ROUND(H35,2)*ROUND(G35,3),2)</f>
      </c>
      <c r="O35">
        <f>(I35*21)/100</f>
      </c>
      <c t="s">
        <v>27</v>
      </c>
    </row>
    <row r="36" spans="1:5" ht="25.5">
      <c r="A36" s="35" t="s">
        <v>54</v>
      </c>
      <c r="E36" s="36" t="s">
        <v>495</v>
      </c>
    </row>
    <row r="37" spans="1:5" ht="63.75">
      <c r="A37" s="39" t="s">
        <v>56</v>
      </c>
      <c r="E37" s="38" t="s">
        <v>496</v>
      </c>
    </row>
    <row r="38" spans="1:16" ht="12.75">
      <c r="A38" s="24" t="s">
        <v>49</v>
      </c>
      <c s="29" t="s">
        <v>46</v>
      </c>
      <c s="29" t="s">
        <v>142</v>
      </c>
      <c s="24" t="s">
        <v>51</v>
      </c>
      <c s="30" t="s">
        <v>143</v>
      </c>
      <c s="31" t="s">
        <v>103</v>
      </c>
      <c s="32">
        <v>141.42</v>
      </c>
      <c s="33">
        <v>0</v>
      </c>
      <c s="34">
        <f>ROUND(ROUND(H38,2)*ROUND(G38,3),2)</f>
      </c>
      <c r="O38">
        <f>(I38*21)/100</f>
      </c>
      <c t="s">
        <v>27</v>
      </c>
    </row>
    <row r="39" spans="1:5" ht="12.75">
      <c r="A39" s="35" t="s">
        <v>54</v>
      </c>
      <c r="E39" s="36" t="s">
        <v>497</v>
      </c>
    </row>
    <row r="40" spans="1:5" ht="102">
      <c r="A40" s="39" t="s">
        <v>56</v>
      </c>
      <c r="E40" s="38" t="s">
        <v>498</v>
      </c>
    </row>
    <row r="41" spans="1:16" ht="12.75">
      <c r="A41" s="24" t="s">
        <v>49</v>
      </c>
      <c s="29" t="s">
        <v>95</v>
      </c>
      <c s="29" t="s">
        <v>146</v>
      </c>
      <c s="24" t="s">
        <v>51</v>
      </c>
      <c s="30" t="s">
        <v>147</v>
      </c>
      <c s="31" t="s">
        <v>103</v>
      </c>
      <c s="32">
        <v>36</v>
      </c>
      <c s="33">
        <v>0</v>
      </c>
      <c s="34">
        <f>ROUND(ROUND(H41,2)*ROUND(G41,3),2)</f>
      </c>
      <c r="O41">
        <f>(I41*21)/100</f>
      </c>
      <c t="s">
        <v>27</v>
      </c>
    </row>
    <row r="42" spans="1:5" ht="12.75">
      <c r="A42" s="35" t="s">
        <v>54</v>
      </c>
      <c r="E42" s="36" t="s">
        <v>499</v>
      </c>
    </row>
    <row r="43" spans="1:5" ht="25.5">
      <c r="A43" s="39" t="s">
        <v>56</v>
      </c>
      <c r="E43" s="38" t="s">
        <v>500</v>
      </c>
    </row>
    <row r="44" spans="1:16" ht="12.75">
      <c r="A44" s="24" t="s">
        <v>49</v>
      </c>
      <c s="29" t="s">
        <v>100</v>
      </c>
      <c s="29" t="s">
        <v>150</v>
      </c>
      <c s="24" t="s">
        <v>51</v>
      </c>
      <c s="30" t="s">
        <v>151</v>
      </c>
      <c s="31" t="s">
        <v>103</v>
      </c>
      <c s="32">
        <v>17</v>
      </c>
      <c s="33">
        <v>0</v>
      </c>
      <c s="34">
        <f>ROUND(ROUND(H44,2)*ROUND(G44,3),2)</f>
      </c>
      <c r="O44">
        <f>(I44*21)/100</f>
      </c>
      <c t="s">
        <v>27</v>
      </c>
    </row>
    <row r="45" spans="1:5" ht="12.75">
      <c r="A45" s="35" t="s">
        <v>54</v>
      </c>
      <c r="E45" s="36" t="s">
        <v>499</v>
      </c>
    </row>
    <row r="46" spans="1:5" ht="12.75">
      <c r="A46" s="39" t="s">
        <v>56</v>
      </c>
      <c r="E46" s="38" t="s">
        <v>501</v>
      </c>
    </row>
    <row r="47" spans="1:16" ht="12.75">
      <c r="A47" s="24" t="s">
        <v>49</v>
      </c>
      <c s="29" t="s">
        <v>106</v>
      </c>
      <c s="29" t="s">
        <v>154</v>
      </c>
      <c s="24" t="s">
        <v>51</v>
      </c>
      <c s="30" t="s">
        <v>155</v>
      </c>
      <c s="31" t="s">
        <v>103</v>
      </c>
      <c s="32">
        <v>19</v>
      </c>
      <c s="33">
        <v>0</v>
      </c>
      <c s="34">
        <f>ROUND(ROUND(H47,2)*ROUND(G47,3),2)</f>
      </c>
      <c r="O47">
        <f>(I47*21)/100</f>
      </c>
      <c t="s">
        <v>27</v>
      </c>
    </row>
    <row r="48" spans="1:5" ht="12.75">
      <c r="A48" s="35" t="s">
        <v>54</v>
      </c>
      <c r="E48" s="36" t="s">
        <v>499</v>
      </c>
    </row>
    <row r="49" spans="1:5" ht="12.75">
      <c r="A49" s="39" t="s">
        <v>56</v>
      </c>
      <c r="E49" s="38" t="s">
        <v>502</v>
      </c>
    </row>
    <row r="50" spans="1:16" ht="12.75">
      <c r="A50" s="24" t="s">
        <v>49</v>
      </c>
      <c s="29" t="s">
        <v>111</v>
      </c>
      <c s="29" t="s">
        <v>158</v>
      </c>
      <c s="24" t="s">
        <v>51</v>
      </c>
      <c s="30" t="s">
        <v>159</v>
      </c>
      <c s="31" t="s">
        <v>103</v>
      </c>
      <c s="32">
        <v>36</v>
      </c>
      <c s="33">
        <v>0</v>
      </c>
      <c s="34">
        <f>ROUND(ROUND(H50,2)*ROUND(G50,3),2)</f>
      </c>
      <c r="O50">
        <f>(I50*21)/100</f>
      </c>
      <c t="s">
        <v>27</v>
      </c>
    </row>
    <row r="51" spans="1:5" ht="12.75">
      <c r="A51" s="35" t="s">
        <v>54</v>
      </c>
      <c r="E51" s="36" t="s">
        <v>499</v>
      </c>
    </row>
    <row r="52" spans="1:5" ht="25.5">
      <c r="A52" s="37" t="s">
        <v>56</v>
      </c>
      <c r="E52" s="38" t="s">
        <v>500</v>
      </c>
    </row>
    <row r="53" spans="1:18" ht="12.75" customHeight="1">
      <c r="A53" s="6" t="s">
        <v>47</v>
      </c>
      <c s="6"/>
      <c s="41" t="s">
        <v>27</v>
      </c>
      <c s="6"/>
      <c s="27" t="s">
        <v>173</v>
      </c>
      <c s="6"/>
      <c s="6"/>
      <c s="6"/>
      <c s="42">
        <f>0+Q53</f>
      </c>
      <c r="O53">
        <f>0+R53</f>
      </c>
      <c r="Q53">
        <f>0+I54</f>
      </c>
      <c>
        <f>0+O54</f>
      </c>
    </row>
    <row r="54" spans="1:16" ht="12.75">
      <c r="A54" s="24" t="s">
        <v>49</v>
      </c>
      <c s="29" t="s">
        <v>116</v>
      </c>
      <c s="29" t="s">
        <v>503</v>
      </c>
      <c s="24" t="s">
        <v>51</v>
      </c>
      <c s="30" t="s">
        <v>504</v>
      </c>
      <c s="31" t="s">
        <v>53</v>
      </c>
      <c s="32">
        <v>6.438</v>
      </c>
      <c s="33">
        <v>0</v>
      </c>
      <c s="34">
        <f>ROUND(ROUND(H54,2)*ROUND(G54,3),2)</f>
      </c>
      <c r="O54">
        <f>(I54*21)/100</f>
      </c>
      <c t="s">
        <v>27</v>
      </c>
    </row>
    <row r="55" spans="1:5" ht="12.75">
      <c r="A55" s="35" t="s">
        <v>54</v>
      </c>
      <c r="E55" s="36" t="s">
        <v>499</v>
      </c>
    </row>
    <row r="56" spans="1:5" ht="25.5">
      <c r="A56" s="37" t="s">
        <v>56</v>
      </c>
      <c r="E56" s="38" t="s">
        <v>505</v>
      </c>
    </row>
    <row r="57" spans="1:18" ht="12.75" customHeight="1">
      <c r="A57" s="6" t="s">
        <v>47</v>
      </c>
      <c s="6"/>
      <c s="41" t="s">
        <v>26</v>
      </c>
      <c s="6"/>
      <c s="27" t="s">
        <v>202</v>
      </c>
      <c s="6"/>
      <c s="6"/>
      <c s="6"/>
      <c s="42">
        <f>0+Q57</f>
      </c>
      <c r="O57">
        <f>0+R57</f>
      </c>
      <c r="Q57">
        <f>0+I58</f>
      </c>
      <c>
        <f>0+O58</f>
      </c>
    </row>
    <row r="58" spans="1:16" ht="12.75">
      <c r="A58" s="24" t="s">
        <v>49</v>
      </c>
      <c s="29" t="s">
        <v>121</v>
      </c>
      <c s="29" t="s">
        <v>506</v>
      </c>
      <c s="24" t="s">
        <v>51</v>
      </c>
      <c s="30" t="s">
        <v>507</v>
      </c>
      <c s="31" t="s">
        <v>53</v>
      </c>
      <c s="32">
        <v>2.4</v>
      </c>
      <c s="33">
        <v>0</v>
      </c>
      <c s="34">
        <f>ROUND(ROUND(H58,2)*ROUND(G58,3),2)</f>
      </c>
      <c r="O58">
        <f>(I58*21)/100</f>
      </c>
      <c t="s">
        <v>27</v>
      </c>
    </row>
    <row r="59" spans="1:5" ht="12.75">
      <c r="A59" s="35" t="s">
        <v>54</v>
      </c>
      <c r="E59" s="36" t="s">
        <v>499</v>
      </c>
    </row>
    <row r="60" spans="1:5" ht="25.5">
      <c r="A60" s="37" t="s">
        <v>56</v>
      </c>
      <c r="E60" s="38" t="s">
        <v>508</v>
      </c>
    </row>
    <row r="61" spans="1:18" ht="12.75" customHeight="1">
      <c r="A61" s="6" t="s">
        <v>47</v>
      </c>
      <c s="6"/>
      <c s="41" t="s">
        <v>37</v>
      </c>
      <c s="6"/>
      <c s="27" t="s">
        <v>214</v>
      </c>
      <c s="6"/>
      <c s="6"/>
      <c s="6"/>
      <c s="42">
        <f>0+Q61</f>
      </c>
      <c r="O61">
        <f>0+R61</f>
      </c>
      <c r="Q61">
        <f>0+I62+I65+I68+I71+I74</f>
      </c>
      <c>
        <f>0+O62+O65+O68+O71+O74</f>
      </c>
    </row>
    <row r="62" spans="1:16" ht="12.75">
      <c r="A62" s="24" t="s">
        <v>49</v>
      </c>
      <c s="29" t="s">
        <v>126</v>
      </c>
      <c s="29" t="s">
        <v>220</v>
      </c>
      <c s="24" t="s">
        <v>51</v>
      </c>
      <c s="30" t="s">
        <v>221</v>
      </c>
      <c s="31" t="s">
        <v>53</v>
      </c>
      <c s="32">
        <v>2.953</v>
      </c>
      <c s="33">
        <v>0</v>
      </c>
      <c s="34">
        <f>ROUND(ROUND(H62,2)*ROUND(G62,3),2)</f>
      </c>
      <c r="O62">
        <f>(I62*21)/100</f>
      </c>
      <c t="s">
        <v>27</v>
      </c>
    </row>
    <row r="63" spans="1:5" ht="12.75">
      <c r="A63" s="35" t="s">
        <v>54</v>
      </c>
      <c r="E63" s="36" t="s">
        <v>499</v>
      </c>
    </row>
    <row r="64" spans="1:5" ht="25.5">
      <c r="A64" s="39" t="s">
        <v>56</v>
      </c>
      <c r="E64" s="38" t="s">
        <v>509</v>
      </c>
    </row>
    <row r="65" spans="1:16" ht="12.75">
      <c r="A65" s="24" t="s">
        <v>49</v>
      </c>
      <c s="29" t="s">
        <v>131</v>
      </c>
      <c s="29" t="s">
        <v>228</v>
      </c>
      <c s="24" t="s">
        <v>51</v>
      </c>
      <c s="30" t="s">
        <v>229</v>
      </c>
      <c s="31" t="s">
        <v>53</v>
      </c>
      <c s="32">
        <v>16.955</v>
      </c>
      <c s="33">
        <v>0</v>
      </c>
      <c s="34">
        <f>ROUND(ROUND(H65,2)*ROUND(G65,3),2)</f>
      </c>
      <c r="O65">
        <f>(I65*21)/100</f>
      </c>
      <c t="s">
        <v>27</v>
      </c>
    </row>
    <row r="66" spans="1:5" ht="25.5">
      <c r="A66" s="35" t="s">
        <v>54</v>
      </c>
      <c r="E66" s="36" t="s">
        <v>510</v>
      </c>
    </row>
    <row r="67" spans="1:5" ht="63.75">
      <c r="A67" s="39" t="s">
        <v>56</v>
      </c>
      <c r="E67" s="38" t="s">
        <v>511</v>
      </c>
    </row>
    <row r="68" spans="1:16" ht="12.75">
      <c r="A68" s="24" t="s">
        <v>49</v>
      </c>
      <c s="29" t="s">
        <v>136</v>
      </c>
      <c s="29" t="s">
        <v>512</v>
      </c>
      <c s="24" t="s">
        <v>51</v>
      </c>
      <c s="30" t="s">
        <v>513</v>
      </c>
      <c s="31" t="s">
        <v>53</v>
      </c>
      <c s="32">
        <v>0.52</v>
      </c>
      <c s="33">
        <v>0</v>
      </c>
      <c s="34">
        <f>ROUND(ROUND(H68,2)*ROUND(G68,3),2)</f>
      </c>
      <c r="O68">
        <f>(I68*21)/100</f>
      </c>
      <c t="s">
        <v>27</v>
      </c>
    </row>
    <row r="69" spans="1:5" ht="25.5">
      <c r="A69" s="35" t="s">
        <v>54</v>
      </c>
      <c r="E69" s="36" t="s">
        <v>514</v>
      </c>
    </row>
    <row r="70" spans="1:5" ht="25.5">
      <c r="A70" s="39" t="s">
        <v>56</v>
      </c>
      <c r="E70" s="38" t="s">
        <v>515</v>
      </c>
    </row>
    <row r="71" spans="1:16" ht="12.75">
      <c r="A71" s="24" t="s">
        <v>49</v>
      </c>
      <c s="29" t="s">
        <v>141</v>
      </c>
      <c s="29" t="s">
        <v>233</v>
      </c>
      <c s="24" t="s">
        <v>51</v>
      </c>
      <c s="30" t="s">
        <v>234</v>
      </c>
      <c s="31" t="s">
        <v>53</v>
      </c>
      <c s="32">
        <v>3.726</v>
      </c>
      <c s="33">
        <v>0</v>
      </c>
      <c s="34">
        <f>ROUND(ROUND(H71,2)*ROUND(G71,3),2)</f>
      </c>
      <c r="O71">
        <f>(I71*21)/100</f>
      </c>
      <c t="s">
        <v>27</v>
      </c>
    </row>
    <row r="72" spans="1:5" ht="12.75">
      <c r="A72" s="35" t="s">
        <v>54</v>
      </c>
      <c r="E72" s="36" t="s">
        <v>499</v>
      </c>
    </row>
    <row r="73" spans="1:5" ht="25.5">
      <c r="A73" s="39" t="s">
        <v>56</v>
      </c>
      <c r="E73" s="38" t="s">
        <v>516</v>
      </c>
    </row>
    <row r="74" spans="1:16" ht="12.75">
      <c r="A74" s="24" t="s">
        <v>49</v>
      </c>
      <c s="29" t="s">
        <v>145</v>
      </c>
      <c s="29" t="s">
        <v>241</v>
      </c>
      <c s="24" t="s">
        <v>51</v>
      </c>
      <c s="30" t="s">
        <v>242</v>
      </c>
      <c s="31" t="s">
        <v>53</v>
      </c>
      <c s="32">
        <v>2.99</v>
      </c>
      <c s="33">
        <v>0</v>
      </c>
      <c s="34">
        <f>ROUND(ROUND(H74,2)*ROUND(G74,3),2)</f>
      </c>
      <c r="O74">
        <f>(I74*21)/100</f>
      </c>
      <c t="s">
        <v>27</v>
      </c>
    </row>
    <row r="75" spans="1:5" ht="12.75">
      <c r="A75" s="35" t="s">
        <v>54</v>
      </c>
      <c r="E75" s="36" t="s">
        <v>499</v>
      </c>
    </row>
    <row r="76" spans="1:5" ht="25.5">
      <c r="A76" s="37" t="s">
        <v>56</v>
      </c>
      <c r="E76" s="38" t="s">
        <v>517</v>
      </c>
    </row>
    <row r="77" spans="1:18" ht="12.75" customHeight="1">
      <c r="A77" s="6" t="s">
        <v>47</v>
      </c>
      <c s="6"/>
      <c s="41" t="s">
        <v>82</v>
      </c>
      <c s="6"/>
      <c s="27" t="s">
        <v>301</v>
      </c>
      <c s="6"/>
      <c s="6"/>
      <c s="6"/>
      <c s="42">
        <f>0+Q77</f>
      </c>
      <c r="O77">
        <f>0+R77</f>
      </c>
      <c r="Q77">
        <f>0+I78+I81+I84+I87+I90+I93+I96+I99</f>
      </c>
      <c>
        <f>0+O78+O81+O84+O87+O90+O93+O96+O99</f>
      </c>
    </row>
    <row r="78" spans="1:16" ht="12.75">
      <c r="A78" s="24" t="s">
        <v>49</v>
      </c>
      <c s="29" t="s">
        <v>149</v>
      </c>
      <c s="29" t="s">
        <v>518</v>
      </c>
      <c s="24" t="s">
        <v>51</v>
      </c>
      <c s="30" t="s">
        <v>519</v>
      </c>
      <c s="31" t="s">
        <v>80</v>
      </c>
      <c s="32">
        <v>95</v>
      </c>
      <c s="33">
        <v>0</v>
      </c>
      <c s="34">
        <f>ROUND(ROUND(H78,2)*ROUND(G78,3),2)</f>
      </c>
      <c r="O78">
        <f>(I78*21)/100</f>
      </c>
      <c t="s">
        <v>27</v>
      </c>
    </row>
    <row r="79" spans="1:5" ht="25.5">
      <c r="A79" s="35" t="s">
        <v>54</v>
      </c>
      <c r="E79" s="36" t="s">
        <v>520</v>
      </c>
    </row>
    <row r="80" spans="1:5" ht="127.5">
      <c r="A80" s="39" t="s">
        <v>56</v>
      </c>
      <c r="E80" s="38" t="s">
        <v>521</v>
      </c>
    </row>
    <row r="81" spans="1:16" ht="12.75">
      <c r="A81" s="24" t="s">
        <v>49</v>
      </c>
      <c s="29" t="s">
        <v>153</v>
      </c>
      <c s="29" t="s">
        <v>522</v>
      </c>
      <c s="24" t="s">
        <v>51</v>
      </c>
      <c s="30" t="s">
        <v>523</v>
      </c>
      <c s="31" t="s">
        <v>80</v>
      </c>
      <c s="32">
        <v>20.3</v>
      </c>
      <c s="33">
        <v>0</v>
      </c>
      <c s="34">
        <f>ROUND(ROUND(H81,2)*ROUND(G81,3),2)</f>
      </c>
      <c r="O81">
        <f>(I81*21)/100</f>
      </c>
      <c t="s">
        <v>27</v>
      </c>
    </row>
    <row r="82" spans="1:5" ht="25.5">
      <c r="A82" s="35" t="s">
        <v>54</v>
      </c>
      <c r="E82" s="36" t="s">
        <v>520</v>
      </c>
    </row>
    <row r="83" spans="1:5" ht="25.5">
      <c r="A83" s="39" t="s">
        <v>56</v>
      </c>
      <c r="E83" s="38" t="s">
        <v>524</v>
      </c>
    </row>
    <row r="84" spans="1:16" ht="12.75">
      <c r="A84" s="24" t="s">
        <v>49</v>
      </c>
      <c s="29" t="s">
        <v>157</v>
      </c>
      <c s="29" t="s">
        <v>525</v>
      </c>
      <c s="24" t="s">
        <v>51</v>
      </c>
      <c s="30" t="s">
        <v>526</v>
      </c>
      <c s="31" t="s">
        <v>170</v>
      </c>
      <c s="32">
        <v>1</v>
      </c>
      <c s="33">
        <v>0</v>
      </c>
      <c s="34">
        <f>ROUND(ROUND(H84,2)*ROUND(G84,3),2)</f>
      </c>
      <c r="O84">
        <f>(I84*21)/100</f>
      </c>
      <c t="s">
        <v>27</v>
      </c>
    </row>
    <row r="85" spans="1:5" ht="25.5">
      <c r="A85" s="35" t="s">
        <v>54</v>
      </c>
      <c r="E85" s="36" t="s">
        <v>527</v>
      </c>
    </row>
    <row r="86" spans="1:5" ht="25.5">
      <c r="A86" s="39" t="s">
        <v>56</v>
      </c>
      <c r="E86" s="38" t="s">
        <v>528</v>
      </c>
    </row>
    <row r="87" spans="1:16" ht="12.75">
      <c r="A87" s="24" t="s">
        <v>49</v>
      </c>
      <c s="29" t="s">
        <v>161</v>
      </c>
      <c s="29" t="s">
        <v>529</v>
      </c>
      <c s="24" t="s">
        <v>84</v>
      </c>
      <c s="30" t="s">
        <v>530</v>
      </c>
      <c s="31" t="s">
        <v>170</v>
      </c>
      <c s="32">
        <v>4</v>
      </c>
      <c s="33">
        <v>0</v>
      </c>
      <c s="34">
        <f>ROUND(ROUND(H87,2)*ROUND(G87,3),2)</f>
      </c>
      <c r="O87">
        <f>(I87*21)/100</f>
      </c>
      <c t="s">
        <v>27</v>
      </c>
    </row>
    <row r="88" spans="1:5" ht="25.5">
      <c r="A88" s="35" t="s">
        <v>54</v>
      </c>
      <c r="E88" s="36" t="s">
        <v>531</v>
      </c>
    </row>
    <row r="89" spans="1:5" ht="25.5">
      <c r="A89" s="39" t="s">
        <v>56</v>
      </c>
      <c r="E89" s="38" t="s">
        <v>532</v>
      </c>
    </row>
    <row r="90" spans="1:16" ht="12.75">
      <c r="A90" s="24" t="s">
        <v>49</v>
      </c>
      <c s="29" t="s">
        <v>167</v>
      </c>
      <c s="29" t="s">
        <v>529</v>
      </c>
      <c s="24" t="s">
        <v>88</v>
      </c>
      <c s="30" t="s">
        <v>530</v>
      </c>
      <c s="31" t="s">
        <v>170</v>
      </c>
      <c s="32">
        <v>3</v>
      </c>
      <c s="33">
        <v>0</v>
      </c>
      <c s="34">
        <f>ROUND(ROUND(H90,2)*ROUND(G90,3),2)</f>
      </c>
      <c r="O90">
        <f>(I90*21)/100</f>
      </c>
      <c t="s">
        <v>27</v>
      </c>
    </row>
    <row r="91" spans="1:5" ht="25.5">
      <c r="A91" s="35" t="s">
        <v>54</v>
      </c>
      <c r="E91" s="36" t="s">
        <v>533</v>
      </c>
    </row>
    <row r="92" spans="1:5" ht="25.5">
      <c r="A92" s="39" t="s">
        <v>56</v>
      </c>
      <c r="E92" s="38" t="s">
        <v>534</v>
      </c>
    </row>
    <row r="93" spans="1:16" ht="12.75">
      <c r="A93" s="24" t="s">
        <v>49</v>
      </c>
      <c s="29" t="s">
        <v>174</v>
      </c>
      <c s="29" t="s">
        <v>535</v>
      </c>
      <c s="24" t="s">
        <v>51</v>
      </c>
      <c s="30" t="s">
        <v>536</v>
      </c>
      <c s="31" t="s">
        <v>80</v>
      </c>
      <c s="32">
        <v>95</v>
      </c>
      <c s="33">
        <v>0</v>
      </c>
      <c s="34">
        <f>ROUND(ROUND(H93,2)*ROUND(G93,3),2)</f>
      </c>
      <c r="O93">
        <f>(I93*21)/100</f>
      </c>
      <c t="s">
        <v>27</v>
      </c>
    </row>
    <row r="94" spans="1:5" ht="25.5">
      <c r="A94" s="35" t="s">
        <v>54</v>
      </c>
      <c r="E94" s="36" t="s">
        <v>537</v>
      </c>
    </row>
    <row r="95" spans="1:5" ht="12.75">
      <c r="A95" s="39" t="s">
        <v>56</v>
      </c>
      <c r="E95" s="38" t="s">
        <v>538</v>
      </c>
    </row>
    <row r="96" spans="1:16" ht="12.75">
      <c r="A96" s="24" t="s">
        <v>49</v>
      </c>
      <c s="29" t="s">
        <v>179</v>
      </c>
      <c s="29" t="s">
        <v>539</v>
      </c>
      <c s="24" t="s">
        <v>51</v>
      </c>
      <c s="30" t="s">
        <v>540</v>
      </c>
      <c s="31" t="s">
        <v>80</v>
      </c>
      <c s="32">
        <v>20.3</v>
      </c>
      <c s="33">
        <v>0</v>
      </c>
      <c s="34">
        <f>ROUND(ROUND(H96,2)*ROUND(G96,3),2)</f>
      </c>
      <c r="O96">
        <f>(I96*21)/100</f>
      </c>
      <c t="s">
        <v>27</v>
      </c>
    </row>
    <row r="97" spans="1:5" ht="12.75">
      <c r="A97" s="35" t="s">
        <v>54</v>
      </c>
      <c r="E97" s="36" t="s">
        <v>541</v>
      </c>
    </row>
    <row r="98" spans="1:5" ht="12.75">
      <c r="A98" s="39" t="s">
        <v>56</v>
      </c>
      <c r="E98" s="38" t="s">
        <v>542</v>
      </c>
    </row>
    <row r="99" spans="1:16" ht="12.75">
      <c r="A99" s="24" t="s">
        <v>49</v>
      </c>
      <c s="29" t="s">
        <v>183</v>
      </c>
      <c s="29" t="s">
        <v>543</v>
      </c>
      <c s="24" t="s">
        <v>51</v>
      </c>
      <c s="30" t="s">
        <v>544</v>
      </c>
      <c s="31" t="s">
        <v>80</v>
      </c>
      <c s="32">
        <v>115.3</v>
      </c>
      <c s="33">
        <v>0</v>
      </c>
      <c s="34">
        <f>ROUND(ROUND(H99,2)*ROUND(G99,3),2)</f>
      </c>
      <c r="O99">
        <f>(I99*21)/100</f>
      </c>
      <c t="s">
        <v>27</v>
      </c>
    </row>
    <row r="100" spans="1:5" ht="12.75">
      <c r="A100" s="35" t="s">
        <v>54</v>
      </c>
      <c r="E100" s="36" t="s">
        <v>541</v>
      </c>
    </row>
    <row r="101" spans="1:5" ht="63.75">
      <c r="A101" s="37" t="s">
        <v>56</v>
      </c>
      <c r="E101" s="38" t="s">
        <v>545</v>
      </c>
    </row>
  </sheetData>
  <sheetProtection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