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01 - Západní fasáda Hanko..." sheetId="2" r:id="rId2"/>
    <sheet name="03 - Okenní výplně II.NP 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Západní fasáda Hanko...'!$C$130:$K$345</definedName>
    <definedName name="_xlnm.Print_Area" localSheetId="1">'01 - Západní fasáda Hanko...'!$C$4:$J$76,'01 - Západní fasáda Hanko...'!$C$82:$J$112,'01 - Západní fasáda Hanko...'!$C$118:$J$345</definedName>
    <definedName name="_xlnm.Print_Titles" localSheetId="1">'01 - Západní fasáda Hanko...'!$130:$130</definedName>
    <definedName name="_xlnm._FilterDatabase" localSheetId="2" hidden="1">'03 - Okenní výplně II.NP ...'!$C$121:$K$143</definedName>
    <definedName name="_xlnm.Print_Area" localSheetId="2">'03 - Okenní výplně II.NP ...'!$C$4:$J$76,'03 - Okenní výplně II.NP ...'!$C$82:$J$103,'03 - Okenní výplně II.NP ...'!$C$109:$J$143</definedName>
    <definedName name="_xlnm.Print_Titles" localSheetId="2">'03 - Okenní výplně II.NP ...'!$121:$121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43"/>
  <c r="BH143"/>
  <c r="BG143"/>
  <c r="BF143"/>
  <c r="T143"/>
  <c r="T142"/>
  <c r="R143"/>
  <c r="R142"/>
  <c r="P143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116"/>
  <c r="E7"/>
  <c r="E85"/>
  <c i="1" r="AX95"/>
  <c i="2" r="J37"/>
  <c r="J36"/>
  <c i="1" r="AY95"/>
  <c i="2" r="J35"/>
  <c r="BI345"/>
  <c r="BH345"/>
  <c r="BG345"/>
  <c r="BF345"/>
  <c r="T345"/>
  <c r="R345"/>
  <c r="P345"/>
  <c r="BI344"/>
  <c r="BH344"/>
  <c r="BG344"/>
  <c r="BF344"/>
  <c r="T344"/>
  <c r="R344"/>
  <c r="P344"/>
  <c r="BI340"/>
  <c r="BH340"/>
  <c r="BG340"/>
  <c r="BF340"/>
  <c r="T340"/>
  <c r="R340"/>
  <c r="P340"/>
  <c r="BI338"/>
  <c r="BH338"/>
  <c r="BG338"/>
  <c r="BF338"/>
  <c r="T338"/>
  <c r="R338"/>
  <c r="P338"/>
  <c r="BI336"/>
  <c r="BH336"/>
  <c r="BG336"/>
  <c r="BF336"/>
  <c r="T336"/>
  <c r="R336"/>
  <c r="P336"/>
  <c r="BI334"/>
  <c r="BH334"/>
  <c r="BG334"/>
  <c r="BF334"/>
  <c r="T334"/>
  <c r="R334"/>
  <c r="P334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19"/>
  <c r="BH319"/>
  <c r="BG319"/>
  <c r="BF319"/>
  <c r="T319"/>
  <c r="R319"/>
  <c r="P319"/>
  <c r="BI315"/>
  <c r="BH315"/>
  <c r="BG315"/>
  <c r="BF315"/>
  <c r="T315"/>
  <c r="R315"/>
  <c r="P315"/>
  <c r="BI307"/>
  <c r="BH307"/>
  <c r="BG307"/>
  <c r="BF307"/>
  <c r="T307"/>
  <c r="R307"/>
  <c r="P307"/>
  <c r="BI302"/>
  <c r="BH302"/>
  <c r="BG302"/>
  <c r="BF302"/>
  <c r="T302"/>
  <c r="R302"/>
  <c r="P302"/>
  <c r="BI297"/>
  <c r="BH297"/>
  <c r="BG297"/>
  <c r="BF297"/>
  <c r="T297"/>
  <c r="R297"/>
  <c r="P297"/>
  <c r="BI296"/>
  <c r="BH296"/>
  <c r="BG296"/>
  <c r="BF296"/>
  <c r="T296"/>
  <c r="R296"/>
  <c r="P296"/>
  <c r="BI294"/>
  <c r="BH294"/>
  <c r="BG294"/>
  <c r="BF294"/>
  <c r="T294"/>
  <c r="R294"/>
  <c r="P294"/>
  <c r="BI287"/>
  <c r="BH287"/>
  <c r="BG287"/>
  <c r="BF287"/>
  <c r="T287"/>
  <c r="R287"/>
  <c r="P287"/>
  <c r="BI285"/>
  <c r="BH285"/>
  <c r="BG285"/>
  <c r="BF285"/>
  <c r="T285"/>
  <c r="T284"/>
  <c r="R285"/>
  <c r="R284"/>
  <c r="P285"/>
  <c r="P284"/>
  <c r="BI282"/>
  <c r="BH282"/>
  <c r="BG282"/>
  <c r="BF282"/>
  <c r="T282"/>
  <c r="T281"/>
  <c r="R282"/>
  <c r="R281"/>
  <c r="P282"/>
  <c r="P281"/>
  <c r="BI280"/>
  <c r="BH280"/>
  <c r="BG280"/>
  <c r="BF280"/>
  <c r="T280"/>
  <c r="R280"/>
  <c r="P280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3"/>
  <c r="BH273"/>
  <c r="BG273"/>
  <c r="BF273"/>
  <c r="T273"/>
  <c r="R273"/>
  <c r="P273"/>
  <c r="BI269"/>
  <c r="BH269"/>
  <c r="BG269"/>
  <c r="BF269"/>
  <c r="T269"/>
  <c r="R269"/>
  <c r="P269"/>
  <c r="BI265"/>
  <c r="BH265"/>
  <c r="BG265"/>
  <c r="BF265"/>
  <c r="T265"/>
  <c r="R265"/>
  <c r="P265"/>
  <c r="BI263"/>
  <c r="BH263"/>
  <c r="BG263"/>
  <c r="BF263"/>
  <c r="T263"/>
  <c r="R263"/>
  <c r="P263"/>
  <c r="BI256"/>
  <c r="BH256"/>
  <c r="BG256"/>
  <c r="BF256"/>
  <c r="T256"/>
  <c r="R256"/>
  <c r="P256"/>
  <c r="BI254"/>
  <c r="BH254"/>
  <c r="BG254"/>
  <c r="BF254"/>
  <c r="T254"/>
  <c r="R254"/>
  <c r="P254"/>
  <c r="BI245"/>
  <c r="BH245"/>
  <c r="BG245"/>
  <c r="BF245"/>
  <c r="T245"/>
  <c r="R245"/>
  <c r="P245"/>
  <c r="BI243"/>
  <c r="BH243"/>
  <c r="BG243"/>
  <c r="BF243"/>
  <c r="T243"/>
  <c r="R243"/>
  <c r="P243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3"/>
  <c r="BH183"/>
  <c r="BG183"/>
  <c r="BF183"/>
  <c r="T183"/>
  <c r="R183"/>
  <c r="P183"/>
  <c r="BI177"/>
  <c r="BH177"/>
  <c r="BG177"/>
  <c r="BF177"/>
  <c r="T177"/>
  <c r="R177"/>
  <c r="P177"/>
  <c r="BI175"/>
  <c r="BH175"/>
  <c r="BG175"/>
  <c r="BF175"/>
  <c r="T175"/>
  <c r="R175"/>
  <c r="P175"/>
  <c r="BI169"/>
  <c r="BH169"/>
  <c r="BG169"/>
  <c r="BF169"/>
  <c r="T169"/>
  <c r="R169"/>
  <c r="P169"/>
  <c r="BI167"/>
  <c r="BH167"/>
  <c r="BG167"/>
  <c r="BF167"/>
  <c r="T167"/>
  <c r="R167"/>
  <c r="P167"/>
  <c r="BI161"/>
  <c r="BH161"/>
  <c r="BG161"/>
  <c r="BF161"/>
  <c r="T161"/>
  <c r="R161"/>
  <c r="P161"/>
  <c r="BI159"/>
  <c r="BH159"/>
  <c r="BG159"/>
  <c r="BF159"/>
  <c r="T159"/>
  <c r="R159"/>
  <c r="P159"/>
  <c r="BI155"/>
  <c r="BH155"/>
  <c r="BG155"/>
  <c r="BF155"/>
  <c r="T155"/>
  <c r="R155"/>
  <c r="P155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4"/>
  <c r="BH134"/>
  <c r="BG134"/>
  <c r="BF134"/>
  <c r="T134"/>
  <c r="R134"/>
  <c r="P134"/>
  <c r="J128"/>
  <c r="J127"/>
  <c r="F127"/>
  <c r="F125"/>
  <c r="E123"/>
  <c r="J92"/>
  <c r="J91"/>
  <c r="F91"/>
  <c r="F89"/>
  <c r="E87"/>
  <c r="J18"/>
  <c r="E18"/>
  <c r="F128"/>
  <c r="J17"/>
  <c r="J12"/>
  <c r="J125"/>
  <c r="E7"/>
  <c r="E121"/>
  <c i="1" r="L90"/>
  <c r="AM90"/>
  <c r="AM89"/>
  <c r="L89"/>
  <c r="AM87"/>
  <c r="L87"/>
  <c r="L85"/>
  <c r="L84"/>
  <c i="2" r="J34"/>
  <c r="BK345"/>
  <c r="BK344"/>
  <c r="BK340"/>
  <c r="BK338"/>
  <c r="BK336"/>
  <c r="J332"/>
  <c r="BK330"/>
  <c r="J327"/>
  <c r="J325"/>
  <c r="BK321"/>
  <c r="BK307"/>
  <c r="BK296"/>
  <c r="BK287"/>
  <c r="J282"/>
  <c r="J277"/>
  <c r="BK269"/>
  <c r="BK263"/>
  <c r="BK245"/>
  <c r="J239"/>
  <c r="BK231"/>
  <c r="BK227"/>
  <c r="J223"/>
  <c r="BK221"/>
  <c r="J217"/>
  <c r="BK213"/>
  <c r="J211"/>
  <c r="BK207"/>
  <c r="J207"/>
  <c r="BK202"/>
  <c r="BK201"/>
  <c r="J200"/>
  <c r="J198"/>
  <c r="J196"/>
  <c r="BK192"/>
  <c r="BK188"/>
  <c r="BK184"/>
  <c r="J177"/>
  <c r="J169"/>
  <c r="J161"/>
  <c r="BK155"/>
  <c r="BK142"/>
  <c r="J140"/>
  <c i="1" r="AS94"/>
  <c i="3" r="J126"/>
  <c r="J130"/>
  <c r="BK140"/>
  <c r="J125"/>
  <c r="J131"/>
  <c i="2" r="F34"/>
  <c r="J345"/>
  <c r="J344"/>
  <c r="J340"/>
  <c r="J338"/>
  <c r="J336"/>
  <c r="BK332"/>
  <c r="BK331"/>
  <c r="J328"/>
  <c r="BK326"/>
  <c r="BK323"/>
  <c r="J321"/>
  <c r="BK315"/>
  <c r="J302"/>
  <c r="BK294"/>
  <c r="J285"/>
  <c r="BK278"/>
  <c r="BK273"/>
  <c r="J263"/>
  <c r="J254"/>
  <c r="BK239"/>
  <c r="J237"/>
  <c r="J231"/>
  <c r="J227"/>
  <c r="BK223"/>
  <c r="J222"/>
  <c r="BK219"/>
  <c r="BK215"/>
  <c r="J214"/>
  <c r="BK211"/>
  <c r="BK209"/>
  <c r="BK206"/>
  <c r="J206"/>
  <c r="BK204"/>
  <c r="J204"/>
  <c r="J202"/>
  <c r="BK200"/>
  <c r="J199"/>
  <c r="BK197"/>
  <c r="J194"/>
  <c r="J190"/>
  <c r="J188"/>
  <c r="J184"/>
  <c r="BK177"/>
  <c r="BK169"/>
  <c r="J167"/>
  <c r="BK159"/>
  <c r="J155"/>
  <c r="J144"/>
  <c r="BK140"/>
  <c r="J134"/>
  <c i="3" r="BK136"/>
  <c r="BK125"/>
  <c r="J138"/>
  <c r="BK138"/>
  <c r="J129"/>
  <c r="BK131"/>
  <c r="J143"/>
  <c r="BK127"/>
  <c i="2" r="J334"/>
  <c r="J331"/>
  <c r="BK327"/>
  <c r="BK325"/>
  <c r="J322"/>
  <c r="J315"/>
  <c r="BK297"/>
  <c r="J294"/>
  <c r="BK282"/>
  <c r="J278"/>
  <c r="J276"/>
  <c r="BK265"/>
  <c r="J256"/>
  <c r="J245"/>
  <c r="BK235"/>
  <c r="J229"/>
  <c r="BK225"/>
  <c r="BK222"/>
  <c r="J221"/>
  <c r="J219"/>
  <c r="J215"/>
  <c r="J213"/>
  <c r="J201"/>
  <c r="BK199"/>
  <c r="J197"/>
  <c r="BK194"/>
  <c r="BK190"/>
  <c r="J186"/>
  <c r="J183"/>
  <c r="J175"/>
  <c r="BK167"/>
  <c r="J159"/>
  <c r="BK144"/>
  <c r="J142"/>
  <c r="BK134"/>
  <c i="3" r="J133"/>
  <c r="J140"/>
  <c r="J136"/>
  <c r="BK133"/>
  <c r="BK143"/>
  <c r="J127"/>
  <c r="BK129"/>
  <c i="2" r="F37"/>
  <c r="BK334"/>
  <c r="J330"/>
  <c r="J326"/>
  <c r="J323"/>
  <c r="BK319"/>
  <c r="J307"/>
  <c r="J297"/>
  <c r="BK285"/>
  <c r="J280"/>
  <c r="BK276"/>
  <c r="J269"/>
  <c r="BK256"/>
  <c r="J243"/>
  <c r="BK198"/>
  <c r="BK196"/>
  <c r="J192"/>
  <c r="BK186"/>
  <c r="BK183"/>
  <c r="BK175"/>
  <c r="BK161"/>
  <c i="3" r="BK130"/>
  <c r="BK126"/>
  <c i="2" r="BK328"/>
  <c r="BK322"/>
  <c r="J319"/>
  <c r="BK302"/>
  <c r="J296"/>
  <c r="J287"/>
  <c r="BK280"/>
  <c r="BK277"/>
  <c r="J273"/>
  <c r="J265"/>
  <c r="BK254"/>
  <c r="BK243"/>
  <c r="BK237"/>
  <c r="J235"/>
  <c r="BK229"/>
  <c r="J225"/>
  <c r="BK217"/>
  <c r="BK214"/>
  <c r="J209"/>
  <c r="F35"/>
  <c l="1" r="P133"/>
  <c r="BK224"/>
  <c r="J224"/>
  <c r="J100"/>
  <c r="BK275"/>
  <c r="J275"/>
  <c r="J101"/>
  <c r="P324"/>
  <c r="R333"/>
  <c r="P166"/>
  <c r="BK286"/>
  <c r="J286"/>
  <c r="J105"/>
  <c r="BK333"/>
  <c r="J333"/>
  <c r="J108"/>
  <c r="BK343"/>
  <c r="J343"/>
  <c r="J111"/>
  <c r="T166"/>
  <c r="P286"/>
  <c r="P283"/>
  <c r="T329"/>
  <c r="R337"/>
  <c r="T343"/>
  <c r="T342"/>
  <c i="3" r="T128"/>
  <c i="2" r="R166"/>
  <c r="R286"/>
  <c r="R283"/>
  <c r="BK329"/>
  <c r="J329"/>
  <c r="J107"/>
  <c r="BK337"/>
  <c r="J337"/>
  <c r="J109"/>
  <c r="R343"/>
  <c r="R342"/>
  <c i="3" r="BK124"/>
  <c r="J124"/>
  <c r="J98"/>
  <c r="R128"/>
  <c i="2" r="T133"/>
  <c r="R224"/>
  <c r="T275"/>
  <c r="BK324"/>
  <c r="J324"/>
  <c r="J106"/>
  <c r="R329"/>
  <c r="T337"/>
  <c i="3" r="T124"/>
  <c r="T123"/>
  <c r="P135"/>
  <c r="P134"/>
  <c i="2" r="R133"/>
  <c r="R132"/>
  <c r="P224"/>
  <c r="R275"/>
  <c r="R324"/>
  <c r="T333"/>
  <c i="3" r="P124"/>
  <c r="P123"/>
  <c r="P122"/>
  <c i="1" r="AU96"/>
  <c i="3" r="P128"/>
  <c r="BK135"/>
  <c r="J135"/>
  <c r="J101"/>
  <c i="2" r="BK133"/>
  <c r="J133"/>
  <c r="J98"/>
  <c r="T224"/>
  <c r="P275"/>
  <c r="T324"/>
  <c r="P333"/>
  <c i="3" r="BK128"/>
  <c r="J128"/>
  <c r="J99"/>
  <c r="R135"/>
  <c r="R134"/>
  <c i="2" r="BK166"/>
  <c r="J166"/>
  <c r="J99"/>
  <c r="T286"/>
  <c r="T283"/>
  <c r="P329"/>
  <c r="P337"/>
  <c r="P343"/>
  <c r="P342"/>
  <c i="3" r="R124"/>
  <c r="R123"/>
  <c r="R122"/>
  <c r="T135"/>
  <c r="T134"/>
  <c i="2" r="BK281"/>
  <c r="J281"/>
  <c r="J102"/>
  <c r="BK284"/>
  <c r="J284"/>
  <c r="J104"/>
  <c i="3" r="BK142"/>
  <c r="J142"/>
  <c r="J102"/>
  <c r="J89"/>
  <c r="F119"/>
  <c i="2" r="BK342"/>
  <c r="J342"/>
  <c r="J110"/>
  <c i="3" r="BE125"/>
  <c r="BE126"/>
  <c r="BE129"/>
  <c r="BE130"/>
  <c r="E112"/>
  <c r="BE127"/>
  <c r="BE131"/>
  <c r="BE140"/>
  <c r="BE143"/>
  <c r="BE133"/>
  <c r="BE136"/>
  <c r="BE138"/>
  <c i="2" r="E85"/>
  <c r="J89"/>
  <c r="F92"/>
  <c r="BE134"/>
  <c r="BE140"/>
  <c r="BE142"/>
  <c r="BE144"/>
  <c r="BE155"/>
  <c r="BE159"/>
  <c r="BE161"/>
  <c r="BE167"/>
  <c r="BE169"/>
  <c r="BE175"/>
  <c r="BE177"/>
  <c r="BE183"/>
  <c r="BE184"/>
  <c r="BE186"/>
  <c r="BE188"/>
  <c r="BE190"/>
  <c r="BE192"/>
  <c r="BE194"/>
  <c r="BE196"/>
  <c r="BE197"/>
  <c r="BE198"/>
  <c r="BE199"/>
  <c r="BE200"/>
  <c r="BE201"/>
  <c r="BE202"/>
  <c r="BE204"/>
  <c r="BE206"/>
  <c r="BE207"/>
  <c r="BE209"/>
  <c r="BE211"/>
  <c r="BE213"/>
  <c r="BE214"/>
  <c r="BE215"/>
  <c r="BE217"/>
  <c r="BE219"/>
  <c r="BE221"/>
  <c r="BE222"/>
  <c r="BE223"/>
  <c r="BE225"/>
  <c r="BE227"/>
  <c r="BE229"/>
  <c r="BE231"/>
  <c r="BE235"/>
  <c r="BE237"/>
  <c r="BE239"/>
  <c r="BE243"/>
  <c r="BE245"/>
  <c r="BE254"/>
  <c r="BE256"/>
  <c r="BE263"/>
  <c r="BE265"/>
  <c r="BE269"/>
  <c r="BE273"/>
  <c r="BE276"/>
  <c r="BE277"/>
  <c r="BE278"/>
  <c r="BE280"/>
  <c r="BE282"/>
  <c r="BE285"/>
  <c r="BE287"/>
  <c r="BE294"/>
  <c r="BE296"/>
  <c r="BE297"/>
  <c r="BE302"/>
  <c r="BE307"/>
  <c r="BE315"/>
  <c r="BE319"/>
  <c r="BE321"/>
  <c r="BE322"/>
  <c r="BE323"/>
  <c r="BE325"/>
  <c r="BE326"/>
  <c r="BE327"/>
  <c r="BE328"/>
  <c r="BE330"/>
  <c r="BE331"/>
  <c r="BE332"/>
  <c r="BE334"/>
  <c r="BE336"/>
  <c r="BE338"/>
  <c r="BE340"/>
  <c r="BE344"/>
  <c r="BE345"/>
  <c i="1" r="BA95"/>
  <c r="BD95"/>
  <c r="AW95"/>
  <c r="BB95"/>
  <c i="3" r="F34"/>
  <c i="1" r="BA96"/>
  <c r="BA94"/>
  <c r="W30"/>
  <c i="2" r="F36"/>
  <c i="3" r="F37"/>
  <c i="1" r="BD96"/>
  <c r="BD94"/>
  <c r="W33"/>
  <c i="3" r="F36"/>
  <c i="1" r="BC96"/>
  <c i="3" r="J34"/>
  <c i="1" r="AW96"/>
  <c i="3" r="F35"/>
  <c i="1" r="BB96"/>
  <c r="BB94"/>
  <c r="W31"/>
  <c i="3" l="1" r="T122"/>
  <c i="2" r="P132"/>
  <c r="P131"/>
  <c i="1" r="AU95"/>
  <c i="2" r="R131"/>
  <c r="T132"/>
  <c r="T131"/>
  <c i="1" r="BC95"/>
  <c i="2" r="BK132"/>
  <c r="J132"/>
  <c r="J97"/>
  <c i="3" r="BK134"/>
  <c r="J134"/>
  <c r="J100"/>
  <c r="BK123"/>
  <c r="J123"/>
  <c r="J97"/>
  <c i="2" r="BK283"/>
  <c r="J283"/>
  <c r="J103"/>
  <c i="1" r="BC94"/>
  <c r="W32"/>
  <c i="2" r="F33"/>
  <c i="1" r="AZ95"/>
  <c r="AU94"/>
  <c i="3" r="F33"/>
  <c i="1" r="AZ96"/>
  <c r="AX94"/>
  <c i="2" r="J33"/>
  <c i="1" r="AV95"/>
  <c r="AT95"/>
  <c r="AW94"/>
  <c r="AK30"/>
  <c i="3" r="J33"/>
  <c i="1" r="AV96"/>
  <c r="AT96"/>
  <c i="2" l="1" r="BK131"/>
  <c r="J131"/>
  <c i="3" r="BK122"/>
  <c r="J122"/>
  <c r="J96"/>
  <c i="2" r="J30"/>
  <c i="1" r="AG95"/>
  <c r="AY94"/>
  <c r="AZ94"/>
  <c r="W29"/>
  <c i="2" l="1" r="J96"/>
  <c i="1" r="AN95"/>
  <c i="2" r="J39"/>
  <c i="3" r="J30"/>
  <c i="1" r="AG96"/>
  <c r="AV94"/>
  <c r="AK29"/>
  <c i="3" l="1" r="J39"/>
  <c i="1" r="AN96"/>
  <c r="AG94"/>
  <c r="AK26"/>
  <c r="AK3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<sst xmlns="http://schemas.openxmlformats.org/spreadsheetml/2006/main">
  <si>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</si>
  <si>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</si>
  <si>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</si>
  <si>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</si>
  <si>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</si>
  <si>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{dfbeb85b-3bf5-4c41-bfe9-ab312bc77952}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</si>
  <si>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</si>
  <si>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</si>
  <si>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</si>
  <si>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</si>
  <si>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</si>
  <si>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</si>
  <si>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</si>
  <si>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</si>
  <si>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05_2020_1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</si>
  <si>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</si>
  <si>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</si>
  <si>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Obnova západní fasády Hankova domu č.p. 299 ve Dvoře Králové nad Labem 2022</t>
  </si>
  <si>
    <t>KSO:</t>
  </si>
  <si>
    <t>CC-CZ:</t>
  </si>
  <si>
    <t>Místo:</t>
  </si>
  <si>
    <t xml:space="preserve"> </t>
  </si>
  <si>
    <t>Datum:</t>
  </si>
  <si>
    <t>20. 1. 2022</t>
  </si>
  <si>
    <t>Zadavatel:</t>
  </si>
  <si>
    <t>IČ:</t>
  </si>
  <si>
    <t>Město Dvůr Králové</t>
  </si>
  <si>
    <t>DIČ:</t>
  </si>
  <si>
    <t>Uchazeč:</t>
  </si>
  <si>
    <t>Vyplň údaj</t>
  </si>
  <si>
    <t>Projektant:</t>
  </si>
  <si>
    <t>Ing. Miloš Kudrnovský</t>
  </si>
  <si>
    <t>True</t>
  </si>
  <si>
    <t>Zpracovatel:</t>
  </si>
  <si>
    <t>05367298</t>
  </si>
  <si>
    <t>Mgr. Renata Veselá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</si>
  <si>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</si>
  <si>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</si>
  <si>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</si>
  <si>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</si>
  <si>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</si>
  <si>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</si>
  <si>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</si>
  <si>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</si>
  <si>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</si>
  <si>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</si>
  <si>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</si>
  <si>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</si>
  <si>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</si>
  <si>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</si>
  <si>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</si>
  <si>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</si>
  <si>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</si>
  <si>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</si>
  <si>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</si>
  <si>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</si>
  <si>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</si>
  <si>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</si>
  <si>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</si>
  <si>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</si>
  <si>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</si>
  <si>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</si>
  <si>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</si>
  <si>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</si>
  <si>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</si>
  <si>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</si>
  <si>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</si>
  <si>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</si>
  <si>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</si>
  <si>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</si>
  <si>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</si>
  <si>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</si>
  <si>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</si>
  <si>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</si>
  <si>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</si>
  <si>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</si>
  <si>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</si>
  <si>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</si>
  <si>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</si>
  <si>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</si>
  <si>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</si>
  <si>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</si>
  <si>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</si>
  <si>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Západní fasáda Hankova domu</t>
  </si>
  <si>
    <t>STA</t>
  </si>
  <si>
    <t>1</t>
  </si>
  <si>
    <t>{bd187584-c9b1-42e2-885d-5f9705ae5684}</t>
  </si>
  <si>
    <t>2</t>
  </si>
  <si>
    <t>03</t>
  </si>
  <si>
    <t>Okenní výplně II.NP budovy kina Svět</t>
  </si>
  <si>
    <t>{9915ddcf-6fd1-44dd-b621-99c8a44a8b8c}</t>
  </si>
  <si>
    <t>KRYCÍ LIST SOUPISU PRACÍ</t>
  </si>
  <si>
    <t>Objekt:</t>
  </si>
  <si>
    <t>01 - Západní fasáda Hankova domu</t>
  </si>
  <si>
    <t>Renata Veselá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</si>
  <si>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</si>
  <si>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</si>
  <si>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</si>
  <si>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</si>
  <si>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</si>
  <si>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</si>
  <si>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</si>
  <si>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</si>
  <si>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</si>
  <si>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</si>
  <si>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</si>
  <si>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</si>
  <si>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</si>
  <si>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</si>
  <si>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</si>
  <si>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</si>
  <si>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</si>
  <si>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</si>
  <si>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</si>
  <si>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</si>
  <si>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</si>
  <si>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</si>
  <si>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</si>
  <si>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</si>
  <si>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</si>
  <si>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</si>
  <si>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</si>
  <si>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</si>
  <si>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</si>
  <si>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</si>
  <si>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</si>
  <si>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</si>
  <si>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</si>
  <si>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</si>
  <si>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</si>
  <si>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</si>
  <si>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</si>
  <si>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</si>
  <si>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42</t>
  </si>
  <si>
    <t>K</t>
  </si>
  <si>
    <t>310238211</t>
  </si>
  <si>
    <t>Zazdívka otvorů pl do 1 m2 ve zdivu nadzákladovém cihlami pálenými na MVC</t>
  </si>
  <si>
    <t>m3</t>
  </si>
  <si>
    <t>4</t>
  </si>
  <si>
    <t>1178680310</t>
  </si>
  <si>
    <t>VV</t>
  </si>
  <si>
    <t xml:space="preserve">1,25*0,6*0,3*1,2*4  "ZE6"</t>
  </si>
  <si>
    <t xml:space="preserve">1,2*0,6*0,6*1,2  "ZE5"</t>
  </si>
  <si>
    <t xml:space="preserve">0,9*0,6*0,3*1,2  "ZE4b"</t>
  </si>
  <si>
    <t xml:space="preserve">0,82*0,47*0,3*1,2*9  "ZE4"</t>
  </si>
  <si>
    <t>Součet</t>
  </si>
  <si>
    <t>89</t>
  </si>
  <si>
    <t>317168053</t>
  </si>
  <si>
    <t>Překlad keramický vysoký v 238 mm dl 1500 mm</t>
  </si>
  <si>
    <t>kus</t>
  </si>
  <si>
    <t>-1242501899</t>
  </si>
  <si>
    <t xml:space="preserve">5*9  "ZE4"</t>
  </si>
  <si>
    <t>43</t>
  </si>
  <si>
    <t>317168054</t>
  </si>
  <si>
    <t>Překlad keramický vysoký v 238 mm dl 1750 mm</t>
  </si>
  <si>
    <t>-675015372</t>
  </si>
  <si>
    <t xml:space="preserve">15  "ZE4b"</t>
  </si>
  <si>
    <t>56</t>
  </si>
  <si>
    <t>317231118</t>
  </si>
  <si>
    <t>Zdivo římsové z cihel dl 290 mm P7 až 15 na MC 15</t>
  </si>
  <si>
    <t>1648897496</t>
  </si>
  <si>
    <t xml:space="preserve">31,35*0,3*0,3*1,2  "O16"</t>
  </si>
  <si>
    <t xml:space="preserve">30,35*0,2*0,15*1,2  "O15"</t>
  </si>
  <si>
    <t xml:space="preserve">2,1*0,2*0,15*2*1,2  "O13b"</t>
  </si>
  <si>
    <t xml:space="preserve">1,72*0,2*0,15*1,2  "O12"</t>
  </si>
  <si>
    <t xml:space="preserve">30,3*0,2*0,15*1,2  "O11"</t>
  </si>
  <si>
    <t xml:space="preserve">30,8*0,4*0,3*1,2  "O10"  </t>
  </si>
  <si>
    <t xml:space="preserve">24,1*0,25*0,15*1,2  "O8"</t>
  </si>
  <si>
    <t xml:space="preserve">24,1*0,25*0,6*1,2  "O7"</t>
  </si>
  <si>
    <t xml:space="preserve">30,7*0,3*0,3*1,2  "O6"</t>
  </si>
  <si>
    <t>11</t>
  </si>
  <si>
    <t>319202216R</t>
  </si>
  <si>
    <t>Dodatečná izolace zdiva tl do 1200 mm beztlakou injektáží prostředkem na silanové bázi bez rozpouštědel</t>
  </si>
  <si>
    <t>m</t>
  </si>
  <si>
    <t>402166315</t>
  </si>
  <si>
    <t xml:space="preserve">(5,0*1,0)*1,2   "ZE2a"</t>
  </si>
  <si>
    <t xml:space="preserve">(30,6*1,0)*1,2  "ZE1a"</t>
  </si>
  <si>
    <t>40</t>
  </si>
  <si>
    <t>346244371</t>
  </si>
  <si>
    <t>Zazdívka o tl 140 mm rýh, nik nebo kapes z cihel pálených</t>
  </si>
  <si>
    <t>m2</t>
  </si>
  <si>
    <t>535001954</t>
  </si>
  <si>
    <t xml:space="preserve">30,6*7*1,6*0,15  "ZE3"</t>
  </si>
  <si>
    <t>45</t>
  </si>
  <si>
    <t>349231821</t>
  </si>
  <si>
    <t>Přizdívka ostění s ozubem z cihel tl do 300 mm</t>
  </si>
  <si>
    <t>1526218919</t>
  </si>
  <si>
    <t xml:space="preserve">0,45*1,6*2*9  "ZE4"</t>
  </si>
  <si>
    <t xml:space="preserve">0,3*2,1*2*1,2  "ZE4b"</t>
  </si>
  <si>
    <t xml:space="preserve">0,6*0,5*2*4*1,2  "ZE6"</t>
  </si>
  <si>
    <t>6</t>
  </si>
  <si>
    <t>Úpravy povrchů, podlahy a osazování výplní</t>
  </si>
  <si>
    <t>48</t>
  </si>
  <si>
    <t>612311111</t>
  </si>
  <si>
    <t>Vápenná omítka hrubá jednovrstvá zatřená vnitřních stěn nanášená ručně</t>
  </si>
  <si>
    <t>1100208083</t>
  </si>
  <si>
    <t xml:space="preserve">30,6*1,0*1,2  "O1"</t>
  </si>
  <si>
    <t>90</t>
  </si>
  <si>
    <t>612325302</t>
  </si>
  <si>
    <t>Vápenocementová štuková omítka ostění nebo nadpraží</t>
  </si>
  <si>
    <t>-1593812301</t>
  </si>
  <si>
    <t xml:space="preserve">(0,8*3,5*2+0,8*1,25)*1,2  "O14a"</t>
  </si>
  <si>
    <t xml:space="preserve">(0,8*0,5*2+0,8*0,8)*1,2*4  "ZE6"</t>
  </si>
  <si>
    <t xml:space="preserve">(1,25*2,75*2+1,25*1,1)*1,2  "ZE4b</t>
  </si>
  <si>
    <t xml:space="preserve">(1,25*2,5*2 +1,25*1,3)*1,2*9  "ZE4"</t>
  </si>
  <si>
    <t>50</t>
  </si>
  <si>
    <t>622311191</t>
  </si>
  <si>
    <t>Příplatek k vápenné omítce vnějších stěn za každých dalších 5 mm tloušťky ručně</t>
  </si>
  <si>
    <t>741791298</t>
  </si>
  <si>
    <t xml:space="preserve">30,6*1,0*1,2*6  "O1"</t>
  </si>
  <si>
    <t>629991011</t>
  </si>
  <si>
    <t>Zakrytí výplní otvorů a svislých ploch fólií přilepenou lepící páskou</t>
  </si>
  <si>
    <t>-1473006089</t>
  </si>
  <si>
    <t>1,1*2,1*1,1</t>
  </si>
  <si>
    <t>0,8*0,4*1,1*4</t>
  </si>
  <si>
    <t>1*1,6*1,1*9</t>
  </si>
  <si>
    <t>1,25*2,7*1,1*3</t>
  </si>
  <si>
    <t>84</t>
  </si>
  <si>
    <t>629991011R</t>
  </si>
  <si>
    <t>Provizorní zakrytí přístavku vstupního zádveří bedněním z osb desek a latí</t>
  </si>
  <si>
    <t>1508808832</t>
  </si>
  <si>
    <t>63</t>
  </si>
  <si>
    <t>O10</t>
  </si>
  <si>
    <t xml:space="preserve">Nové štukové omítky patrové římsy1NP  r.š. 800  budou provedeny ze speciální staveništní malty s přídavkem hydraulického vápna včetně prostřiku a jádra dle PD; římsy budou zhotoveny tažením štukatérské šablony</t>
  </si>
  <si>
    <t>-1953219984</t>
  </si>
  <si>
    <t xml:space="preserve">30,8*1,1  </t>
  </si>
  <si>
    <t>64</t>
  </si>
  <si>
    <t>O11</t>
  </si>
  <si>
    <t xml:space="preserve">Nové štukové omítky patrové římsy 2NP  r.š. 300  budou provedeny ze speciální staveništní malty s přídavkem hydraulického vápna včetně prostřiku a jádra dle PD; římsy budou zhotoveny tažením štukatérské šablony</t>
  </si>
  <si>
    <t>-1807634203</t>
  </si>
  <si>
    <t xml:space="preserve">30,3*1,1  </t>
  </si>
  <si>
    <t>65</t>
  </si>
  <si>
    <t>O12_1</t>
  </si>
  <si>
    <t>Obnova parapetní římsy 2NP r.š. 320 mm - konsolidace organokřemičitany;oprava vápenocementové štukové omítky v rozsahu 100% za použití speciální staveništní maltové směsi</t>
  </si>
  <si>
    <t>153100790</t>
  </si>
  <si>
    <t>28,8*1,1</t>
  </si>
  <si>
    <t>66</t>
  </si>
  <si>
    <t>O12_2</t>
  </si>
  <si>
    <t>Obnova parapetní římsy 2NP r.š. 320 mm - Mechanické odstranění (prýskáním) nepůvodních cementových štukových omítek z omítek původních</t>
  </si>
  <si>
    <t>131658866</t>
  </si>
  <si>
    <t>68</t>
  </si>
  <si>
    <t>O12b</t>
  </si>
  <si>
    <t xml:space="preserve">Nové štukové omítky parapetní římsy pilastru 2NP  r.š. 320  budou provedeny ze speciální staveništní malty s přídavkem hydraulického vápna včetně prostřiku a jádra dle PD; římsy budou zhotoveny tažením štukatérské šablony</t>
  </si>
  <si>
    <t>-1481825321</t>
  </si>
  <si>
    <t xml:space="preserve">1,72*1,1  </t>
  </si>
  <si>
    <t>67</t>
  </si>
  <si>
    <t>O12_3</t>
  </si>
  <si>
    <t xml:space="preserve">Obnova parapetní římsy 2NP r.š. 320 mm - Nové štukové omítky budou provedeny ze staveništně připraveného probarveného štuku (receptura H); římsa bude zhotovena tažením šablon </t>
  </si>
  <si>
    <t>-674440828</t>
  </si>
  <si>
    <t>69</t>
  </si>
  <si>
    <t>O13_1</t>
  </si>
  <si>
    <t>Obnova kazetového poprsníku okenního otvoru 2NP - konsolidace organokřemičitany;oprava vápenocementové štukové omítky v rozsahu 100% za použití speciální staveništní maltové směsi</t>
  </si>
  <si>
    <t>ks</t>
  </si>
  <si>
    <t>1154566239</t>
  </si>
  <si>
    <t>70</t>
  </si>
  <si>
    <t>O13_2</t>
  </si>
  <si>
    <t>Obnova kazetového poprsníku okenního otvoru 2NP - Mechanické odstranění (prýskáním) nepůvodních cementových štukových omítek z omítek původních</t>
  </si>
  <si>
    <t>567069988</t>
  </si>
  <si>
    <t>71</t>
  </si>
  <si>
    <t>O13_3</t>
  </si>
  <si>
    <t xml:space="preserve">Obnova kazetového poprsníku okenního otvoru 2NP - Nové štukové omítky budou provedeny ze staveništně připraveného probarveného štuku (receptura H); římsa bude zhotovena tažením šablon </t>
  </si>
  <si>
    <t>-778153910</t>
  </si>
  <si>
    <t>72</t>
  </si>
  <si>
    <t>O13b</t>
  </si>
  <si>
    <t xml:space="preserve">Nové štukové omítky kazetového poprsníku (1900/420 mm) okenního otvoru 2NP  budou provedeny ze speciální staveništní malty s přídavkem hydraulického vápna včetně prostřiku a jádra dle PD</t>
  </si>
  <si>
    <t>-909087454</t>
  </si>
  <si>
    <t>76</t>
  </si>
  <si>
    <t>O14a</t>
  </si>
  <si>
    <t>Nové štukové omítky profilovaného ostění (r.š. 500 mm) okenního otvoru s klenutým nadpražím (s.v. 1250/2575 mm) budou provedeny ze staveništně připravené maltové směsi s přídavkem hydraulického vápna včetně prostřiku a jádra dle PD</t>
  </si>
  <si>
    <t>-96087481</t>
  </si>
  <si>
    <t>77</t>
  </si>
  <si>
    <t>O14b</t>
  </si>
  <si>
    <t>-1601306931</t>
  </si>
  <si>
    <t>78</t>
  </si>
  <si>
    <t>O15</t>
  </si>
  <si>
    <t xml:space="preserve">Nové štukové omítky architrávové římsy 2NP  r.š. 320  budou provedeny ze speciální staveništní malty s přídavkem hydraulického vápna včetně prostřiku a jádra dle PD; římsy budou zhotoveny tažením štukatérské šablony</t>
  </si>
  <si>
    <t>-1291352956</t>
  </si>
  <si>
    <t xml:space="preserve">30,35*1,1  </t>
  </si>
  <si>
    <t>79</t>
  </si>
  <si>
    <t>O16</t>
  </si>
  <si>
    <t xml:space="preserve">Nové štukové omítky korunní římsy  r.š. 1500 budou provedeny ze speciální staveništní malty s přídavkem hydraulického vápna včetně prostřiku a jádra dle PD; římsy budou zhotoveny tažením štukatérské šablony</t>
  </si>
  <si>
    <t>1266066946</t>
  </si>
  <si>
    <t xml:space="preserve">31,35*1,1  </t>
  </si>
  <si>
    <t>51</t>
  </si>
  <si>
    <t>O5a</t>
  </si>
  <si>
    <t xml:space="preserve">Nové štukové omítky ploché šambrány okenního otvoru  (s.v. 950/2290 mm) se suprafenestrou budou provedeny ze staveništně připravené maltové směsi s přídavkem hydraulického vápna včetně prostřiku a jádra dle PD</t>
  </si>
  <si>
    <t>325050712</t>
  </si>
  <si>
    <t>12</t>
  </si>
  <si>
    <t>O2</t>
  </si>
  <si>
    <t>Nové štukové omítky pásové bosáže zhotovené za použití speciální staveništní malty s přídavkem hydraulického vápna včetně prostřiku a jádra dle PD</t>
  </si>
  <si>
    <t>268519969</t>
  </si>
  <si>
    <t xml:space="preserve">((30,6*4,35)+(20,9*0,4))*1,2  "O2"</t>
  </si>
  <si>
    <t>13</t>
  </si>
  <si>
    <t>O3</t>
  </si>
  <si>
    <t>Nové štukové omítky základních ploch aktivních prvků zhotovené za použití speciální staveništní malty s přídavkem hydraulického vápna včetně prostřiku a jádra dle PD</t>
  </si>
  <si>
    <t>1405559901</t>
  </si>
  <si>
    <t xml:space="preserve">(30,24*9,93)*1,2  "O3"</t>
  </si>
  <si>
    <t>46</t>
  </si>
  <si>
    <t>O1</t>
  </si>
  <si>
    <t>Nová systémová trasvápenná omítka soklu s minerální hydroizolací dle PD</t>
  </si>
  <si>
    <t>1142110585</t>
  </si>
  <si>
    <t>14</t>
  </si>
  <si>
    <t>O4</t>
  </si>
  <si>
    <t>Nové dekorativní stříkané omítky zhotovené za použití speciální staveništní malty s přídavkem hydraulického vápna včetně prostřiku a jádra dle PD</t>
  </si>
  <si>
    <t>-1817030720</t>
  </si>
  <si>
    <t>52</t>
  </si>
  <si>
    <t>O5b</t>
  </si>
  <si>
    <t xml:space="preserve">Nové štukové omítky ploché šambrány vstupního otvoru  (s.v. 1080/2900 mm) se supraportou budou provedeny ze speciální staveništní malty s přídavkem hydraulického vápna včetně prostřiku a jádra dle PD</t>
  </si>
  <si>
    <t>1446673060</t>
  </si>
  <si>
    <t>53</t>
  </si>
  <si>
    <t>O6</t>
  </si>
  <si>
    <t xml:space="preserve">Nové štukové omítky trnožní římsy r.š. 500  budou provedeny ze speciální staveništní malty s přídavkem hydraulického vápna včetně prostřiku a jádra dle PD; římsy budou zhotoveny tažením štukatérské šablony</t>
  </si>
  <si>
    <t>414975151</t>
  </si>
  <si>
    <t xml:space="preserve">30,7*1,1  </t>
  </si>
  <si>
    <t>57</t>
  </si>
  <si>
    <t>O7</t>
  </si>
  <si>
    <t>Nové štukové omítky pásové bosáže trnože 1NP (r.š. 850 mm) zhotovené za použití speciální staveništní malty s přídavkem hydraulického vápna včetně prostřiku a jádra dle PD; bosáže budou zhotoveny tažením štukatérské šablony</t>
  </si>
  <si>
    <t>-464183793</t>
  </si>
  <si>
    <t xml:space="preserve">24,1*1,1  "O7"</t>
  </si>
  <si>
    <t>59</t>
  </si>
  <si>
    <t>O8</t>
  </si>
  <si>
    <t xml:space="preserve">Nové štukové omítky trnožní římsy r.š. 400  budou provedeny ze speciální staveništní malty s přídavkem hydraulického vápna včetně prostřiku a jádra dle PD; římsy budou zhotoveny tažením štukatérské šablony</t>
  </si>
  <si>
    <t>-1999016115</t>
  </si>
  <si>
    <t xml:space="preserve">24,1*1,1  </t>
  </si>
  <si>
    <t>60</t>
  </si>
  <si>
    <t>O9a</t>
  </si>
  <si>
    <t>Nové štukové omítky profilovaného ostění (r.š. 500 mm) okenního otvoru s klenutým nadpražím (s.v. 1250/2700 mm) budou provedeny ze staveništně připravené maltové směsi s přídavkem hydraulického vápna včetně prostřiku a jádra dle PD</t>
  </si>
  <si>
    <t>-1755196994</t>
  </si>
  <si>
    <t>61</t>
  </si>
  <si>
    <t>O9b</t>
  </si>
  <si>
    <t>1166322918</t>
  </si>
  <si>
    <t>62</t>
  </si>
  <si>
    <t>O9c</t>
  </si>
  <si>
    <t>Nové štukové omítky profilovaného ostění (r.š. 500 mm) okenního otvoru s klenutým nadpražím (s.v. 1250/3615 mm) budou provedeny ze staveništně připravené maltové směsi s přídavkem hydraulického vápna včetně prostřiku a jádra dle PD</t>
  </si>
  <si>
    <t>1331617017</t>
  </si>
  <si>
    <t>9</t>
  </si>
  <si>
    <t>Ostatní konstrukce a práce, bourání</t>
  </si>
  <si>
    <t>86</t>
  </si>
  <si>
    <t>941111132</t>
  </si>
  <si>
    <t>Montáž lešení řadového trubkového lehkého s podlahami zatížení do 200 kg/m2 š do 1,5 m v do 25 m</t>
  </si>
  <si>
    <t>1094633964</t>
  </si>
  <si>
    <t>34*16*1,2</t>
  </si>
  <si>
    <t>87</t>
  </si>
  <si>
    <t>941111232</t>
  </si>
  <si>
    <t>Příplatek k lešení řadovému trubkovému lehkému s podlahami š 1,5 m v 25 m za první a ZKD den použití</t>
  </si>
  <si>
    <t>-1295333401</t>
  </si>
  <si>
    <t>34*16*1,2*180</t>
  </si>
  <si>
    <t>88</t>
  </si>
  <si>
    <t>941111832</t>
  </si>
  <si>
    <t>Demontáž lešení řadového trubkového lehkého s podlahami zatížení do 200 kg/m2 š do 1,5 m v do 25 m</t>
  </si>
  <si>
    <t>2014564481</t>
  </si>
  <si>
    <t>38</t>
  </si>
  <si>
    <t>964011221</t>
  </si>
  <si>
    <t>Vybourání ŽB překladů prefabrikovaných dl do 3 m hmotnosti do 75 kg/m</t>
  </si>
  <si>
    <t>699482822</t>
  </si>
  <si>
    <t xml:space="preserve">1,8*0,15*0,215*4  "B13"</t>
  </si>
  <si>
    <t xml:space="preserve">1,8*0,15*0,215*2  "B14"</t>
  </si>
  <si>
    <t>7</t>
  </si>
  <si>
    <t>968062356</t>
  </si>
  <si>
    <t>Vybourání dřevěných rámů oken dvojitých včetně křídel pl do 4 m2</t>
  </si>
  <si>
    <t>-526269781</t>
  </si>
  <si>
    <t xml:space="preserve">1,33*2,35   "B8"</t>
  </si>
  <si>
    <t>968062374</t>
  </si>
  <si>
    <t>Vybourání dřevěných rámů oken zdvojených včetně křídel pl do 1 m2</t>
  </si>
  <si>
    <t>-5589225</t>
  </si>
  <si>
    <t xml:space="preserve">1,15*0,6*5   "B7"</t>
  </si>
  <si>
    <t>968062375</t>
  </si>
  <si>
    <t>Vybourání dřevěných rámů oken zdvojených včetně křídel pl do 2 m2</t>
  </si>
  <si>
    <t>-139370406</t>
  </si>
  <si>
    <t xml:space="preserve">0,82*1,45*2  "B5"</t>
  </si>
  <si>
    <t xml:space="preserve">0,82*1,55*7  "B4"</t>
  </si>
  <si>
    <t>5</t>
  </si>
  <si>
    <t>968072455</t>
  </si>
  <si>
    <t>Vybourání kovových dveřních zárubní pl do 2 m2</t>
  </si>
  <si>
    <t>381596923</t>
  </si>
  <si>
    <t xml:space="preserve">0,8*1,97  "B6"</t>
  </si>
  <si>
    <t>39</t>
  </si>
  <si>
    <t>974031164</t>
  </si>
  <si>
    <t>Vysekání rýh ve zdivu cihelném hl do 150 mm š do 150 mm</t>
  </si>
  <si>
    <t>1197493041</t>
  </si>
  <si>
    <t xml:space="preserve">30,35*1,2  "O15"</t>
  </si>
  <si>
    <t xml:space="preserve">2,1*2*1,2  "O13b"</t>
  </si>
  <si>
    <t xml:space="preserve">1,72*1,2  "O12b"</t>
  </si>
  <si>
    <t xml:space="preserve">30,3*1,2  "O11"</t>
  </si>
  <si>
    <t xml:space="preserve">24,1*1,2  "O8"</t>
  </si>
  <si>
    <t xml:space="preserve">24,1*1,2  "O7"</t>
  </si>
  <si>
    <t xml:space="preserve">30,6*7*1,6  "ZE3"</t>
  </si>
  <si>
    <t>73</t>
  </si>
  <si>
    <t>974031165</t>
  </si>
  <si>
    <t>Vysekání rýh ve zdivu cihelném hl do 150 mm š do 200 mm</t>
  </si>
  <si>
    <t>1014464691</t>
  </si>
  <si>
    <t xml:space="preserve">30,7*1,1  "O6"</t>
  </si>
  <si>
    <t>74</t>
  </si>
  <si>
    <t>974031167</t>
  </si>
  <si>
    <t>Vysekání rýh ve zdivu cihelném hl do 150 mm š do 300 mm</t>
  </si>
  <si>
    <t>155304176</t>
  </si>
  <si>
    <t xml:space="preserve">31,35*1,2  "O16"</t>
  </si>
  <si>
    <t xml:space="preserve">30,8*1,2  "O10"  </t>
  </si>
  <si>
    <t xml:space="preserve">1,05*2*1  "ZE4b"</t>
  </si>
  <si>
    <t xml:space="preserve">0,3*2*9  "ZE4"</t>
  </si>
  <si>
    <t>75</t>
  </si>
  <si>
    <t>974031169</t>
  </si>
  <si>
    <t>Příplatek k vysekání rýh ve zdivu cihelném hl do 150 mm ZKD 100 mm š rýhy</t>
  </si>
  <si>
    <t>196366156</t>
  </si>
  <si>
    <t xml:space="preserve">24,1*1,2*1,5  "O7"</t>
  </si>
  <si>
    <t>978015391R</t>
  </si>
  <si>
    <t>Otlučení (osekání) vnější vápenné nebo vápenocementové omítky do 100% tl. omítky až 4 cm</t>
  </si>
  <si>
    <t>836833915</t>
  </si>
  <si>
    <t xml:space="preserve">(30,24*9,93)*1,2  "B3"</t>
  </si>
  <si>
    <t>978036191R</t>
  </si>
  <si>
    <t>Otlučení (osekání) cementových omítek vnějších ploch v rozsahu do 100 %, tl. omítky až 5 cm</t>
  </si>
  <si>
    <t>405000203</t>
  </si>
  <si>
    <t xml:space="preserve">((30,6*4,35)+(20,9*0,4))*1,2  "B2"</t>
  </si>
  <si>
    <t xml:space="preserve">((22,1*0,45)+(9,32*0,4)+(30,25*0,3))*1,2  "B1"</t>
  </si>
  <si>
    <t>985131111</t>
  </si>
  <si>
    <t>Očištění ploch stěn, rubu kleneb a podlah tlakovou vodou</t>
  </si>
  <si>
    <t>1285471747</t>
  </si>
  <si>
    <t>30,7*16,0*1,6</t>
  </si>
  <si>
    <t>997</t>
  </si>
  <si>
    <t>Přesun sutě</t>
  </si>
  <si>
    <t>16</t>
  </si>
  <si>
    <t>997013155</t>
  </si>
  <si>
    <t>Vnitrostaveništní doprava suti a vybouraných hmot pro budovy v do 18 m s omezením mechanizace</t>
  </si>
  <si>
    <t>t</t>
  </si>
  <si>
    <t>-361052529</t>
  </si>
  <si>
    <t>17</t>
  </si>
  <si>
    <t>997013501</t>
  </si>
  <si>
    <t>Odvoz suti a vybouraných hmot na skládku nebo meziskládku do 1 km se složením</t>
  </si>
  <si>
    <t>1674817630</t>
  </si>
  <si>
    <t>18</t>
  </si>
  <si>
    <t>997013509</t>
  </si>
  <si>
    <t>Příplatek k odvozu suti a vybouraných hmot na skládku ZKD 1 km přes 1 km</t>
  </si>
  <si>
    <t>-1266382587</t>
  </si>
  <si>
    <t>75,358*10 'Přepočtené koeficientem množství</t>
  </si>
  <si>
    <t>19</t>
  </si>
  <si>
    <t>997013831</t>
  </si>
  <si>
    <t>Poplatek za uložení na skládce (skládkovné) stavebního odpadu směsného kód odpadu 170 904</t>
  </si>
  <si>
    <t>-1459701073</t>
  </si>
  <si>
    <t>998</t>
  </si>
  <si>
    <t>Přesun hmot</t>
  </si>
  <si>
    <t>998017003</t>
  </si>
  <si>
    <t>Přesun hmot s omezením mechanizace pro budovy v do 24 m</t>
  </si>
  <si>
    <t>1813474193</t>
  </si>
  <si>
    <t>PSV</t>
  </si>
  <si>
    <t>Práce a dodávky PSV</t>
  </si>
  <si>
    <t>751</t>
  </si>
  <si>
    <t>Vzduchotechnika</t>
  </si>
  <si>
    <t>10</t>
  </si>
  <si>
    <t>751721811R</t>
  </si>
  <si>
    <t xml:space="preserve">Demontáž a zpětná monáž vzduchotechnických zařízení osazených na fasádě </t>
  </si>
  <si>
    <t>-1589117938</t>
  </si>
  <si>
    <t>764</t>
  </si>
  <si>
    <t>Konstrukce klempířské</t>
  </si>
  <si>
    <t>30</t>
  </si>
  <si>
    <t>764002851</t>
  </si>
  <si>
    <t>Demontáž oplechování parapetů do suti</t>
  </si>
  <si>
    <t>1966392048</t>
  </si>
  <si>
    <t xml:space="preserve">2,15*1,1*7  "KL3b"</t>
  </si>
  <si>
    <t xml:space="preserve">2,15*1,1*1  "KL3a"</t>
  </si>
  <si>
    <t xml:space="preserve">1,8*1,1*6  "KL2b"</t>
  </si>
  <si>
    <t xml:space="preserve">1,8*1,1*2  "KL2a"</t>
  </si>
  <si>
    <t xml:space="preserve">0,9*1,1*9  "KL1"</t>
  </si>
  <si>
    <t>764002861</t>
  </si>
  <si>
    <t>Demontáž oplechování říms a ozdobných prvků do suti</t>
  </si>
  <si>
    <t>-1014475571</t>
  </si>
  <si>
    <t xml:space="preserve">30,8*1,1  "KL1"</t>
  </si>
  <si>
    <t>25</t>
  </si>
  <si>
    <t>764004863</t>
  </si>
  <si>
    <t>Demontáž svodu k dalšímu použití</t>
  </si>
  <si>
    <t>-1532954209</t>
  </si>
  <si>
    <t>29</t>
  </si>
  <si>
    <t>764236406</t>
  </si>
  <si>
    <t>Oplechování parapetů rovných mechanicky kotvené z Cu plechu rš 500 mm</t>
  </si>
  <si>
    <t>-172031134</t>
  </si>
  <si>
    <t xml:space="preserve">0,9*1,1*4  "KL4"</t>
  </si>
  <si>
    <t>27</t>
  </si>
  <si>
    <t>764236407</t>
  </si>
  <si>
    <t>Oplechování parapetů rovných mechanicky kotvené z Cu plechu rš 670 mm</t>
  </si>
  <si>
    <t>-234724559</t>
  </si>
  <si>
    <t xml:space="preserve">1,0*1,1*9  "KL1"</t>
  </si>
  <si>
    <t>28</t>
  </si>
  <si>
    <t>764236467</t>
  </si>
  <si>
    <t>Příplatek za zvýšenou pracnost oplechování rohů rovných parapetů z Cu plechu rš přes 400 mm</t>
  </si>
  <si>
    <t>-1762770147</t>
  </si>
  <si>
    <t xml:space="preserve">4*8  "KL4"</t>
  </si>
  <si>
    <t xml:space="preserve">7*8  "KL3b"</t>
  </si>
  <si>
    <t xml:space="preserve">1*8  "KL3a"</t>
  </si>
  <si>
    <t xml:space="preserve">6*8  "KL2b"</t>
  </si>
  <si>
    <t xml:space="preserve">2*8  "KL2a"</t>
  </si>
  <si>
    <t xml:space="preserve">9*8  "KL1"</t>
  </si>
  <si>
    <t>31</t>
  </si>
  <si>
    <t>764238404</t>
  </si>
  <si>
    <t>Oplechování římsy rovné mechanicky kotvené z Cu plechu rš 330 mm</t>
  </si>
  <si>
    <t>-431852879</t>
  </si>
  <si>
    <t xml:space="preserve">17*1,1  "KL8"</t>
  </si>
  <si>
    <t xml:space="preserve">17,5*1,1  "KL6"</t>
  </si>
  <si>
    <t>32</t>
  </si>
  <si>
    <t>764238406</t>
  </si>
  <si>
    <t>Oplechování římsy rovné mechanicky kotvené z Cu plechu rš 500 mm</t>
  </si>
  <si>
    <t>1843955001</t>
  </si>
  <si>
    <t xml:space="preserve">30,9*1,1  "KL7"</t>
  </si>
  <si>
    <t>36</t>
  </si>
  <si>
    <t>764238445</t>
  </si>
  <si>
    <t>Příplatek k cenám římsy rovné z Cu plechu za zvýšenou pracnost provedení rohu nebo koutu rš do 400 mm</t>
  </si>
  <si>
    <t>-1193215613</t>
  </si>
  <si>
    <t>37</t>
  </si>
  <si>
    <t>764238447</t>
  </si>
  <si>
    <t>Příplatek k cenám římsy rovné z Cu plechu za zvýšenou pracnost provedení rohu nebo koutu rš přes 400 mm</t>
  </si>
  <si>
    <t>865118008</t>
  </si>
  <si>
    <t>26</t>
  </si>
  <si>
    <t>764508131</t>
  </si>
  <si>
    <t>Montáž kruhového svodu</t>
  </si>
  <si>
    <t>796689769</t>
  </si>
  <si>
    <t>766</t>
  </si>
  <si>
    <t>Konstrukce truhlářské</t>
  </si>
  <si>
    <t>20</t>
  </si>
  <si>
    <t>TR1</t>
  </si>
  <si>
    <t>Výroba a montáž repliky původního špaletového osmikřídlého okna s dřevěnou špaletou (sv. rozměr: 950/1600 mm)</t>
  </si>
  <si>
    <t>274012659</t>
  </si>
  <si>
    <t>82</t>
  </si>
  <si>
    <t>TR2</t>
  </si>
  <si>
    <t>Výroba a montáž repliky původních jednokřídlých levých plných rámových dveří osazených v dřevěné zárubni s obložkami (sv. Rozměr: 900/2000 mm; materiál: modřínové dřevo)</t>
  </si>
  <si>
    <t>320197558</t>
  </si>
  <si>
    <t>23</t>
  </si>
  <si>
    <t>TR3</t>
  </si>
  <si>
    <t>Výroba a montáž historizujícího špaletového dvoukřídlého okna s dřevěnou špaletou (sv.: 820/425 mm; materiál: modřínové dřevo)</t>
  </si>
  <si>
    <t>472714519</t>
  </si>
  <si>
    <t>24</t>
  </si>
  <si>
    <t>TR4</t>
  </si>
  <si>
    <t>Výroba a montáž repliky původního špaletového osmikřídlého okna s dřevěnou špaletou (sv. Rozměr: 1250/2600 mm)</t>
  </si>
  <si>
    <t>191321018</t>
  </si>
  <si>
    <t>767</t>
  </si>
  <si>
    <t>Konstrukce zámečnické</t>
  </si>
  <si>
    <t>34</t>
  </si>
  <si>
    <t>767810112</t>
  </si>
  <si>
    <t>Montáž mřížek větracích čtyřhranných průřezu do 0,04 m2</t>
  </si>
  <si>
    <t>2146323136</t>
  </si>
  <si>
    <t>35</t>
  </si>
  <si>
    <t>M</t>
  </si>
  <si>
    <t>314R</t>
  </si>
  <si>
    <t>Větrací mřížka ocelová pozinkovaná (sv. 150 x 150 mm)</t>
  </si>
  <si>
    <t>1850322289</t>
  </si>
  <si>
    <t>33</t>
  </si>
  <si>
    <t>767810811</t>
  </si>
  <si>
    <t>Demontáž mřížek větracích ocelových čtyřhranných nebo kruhových</t>
  </si>
  <si>
    <t>-1280927306</t>
  </si>
  <si>
    <t>782</t>
  </si>
  <si>
    <t>Dokončovací práce - obklady z kamene</t>
  </si>
  <si>
    <t>80</t>
  </si>
  <si>
    <t>KA1</t>
  </si>
  <si>
    <t>Obklad soklu z kamenných desek (600*430*60 mm) z trvanlivého křemenného pískovce včetně osazení a povrchové úpravy</t>
  </si>
  <si>
    <t>-528772303</t>
  </si>
  <si>
    <t>11,5*1,1</t>
  </si>
  <si>
    <t>81</t>
  </si>
  <si>
    <t>KA2</t>
  </si>
  <si>
    <t>Schodišťový stupeň (600*430*60 mm) z trvanlivého křemenného pískovce včetně osazení a povrchové úpravy</t>
  </si>
  <si>
    <t>-1376990165</t>
  </si>
  <si>
    <t>783</t>
  </si>
  <si>
    <t>Dokončovací práce - nátěry</t>
  </si>
  <si>
    <t>85</t>
  </si>
  <si>
    <t>783314201R</t>
  </si>
  <si>
    <t>Systémový syntetický nátěr antikorozní dvojnásobný zámečnických konstrukcí</t>
  </si>
  <si>
    <t>-224588816</t>
  </si>
  <si>
    <t>0,9*0,8*2*8*1,2</t>
  </si>
  <si>
    <t>83</t>
  </si>
  <si>
    <t>NAF</t>
  </si>
  <si>
    <t xml:space="preserve">Dvojnásobný systémový hydraulický fasádní vápenný nátěr v barvě okrové </t>
  </si>
  <si>
    <t>-184551302</t>
  </si>
  <si>
    <t>VRN</t>
  </si>
  <si>
    <t>Vedlejší rozpočtové náklady</t>
  </si>
  <si>
    <t>VRN1</t>
  </si>
  <si>
    <t>Průzkumné, geodetické a projektové práce</t>
  </si>
  <si>
    <t>91</t>
  </si>
  <si>
    <t>013294000_R</t>
  </si>
  <si>
    <t>Dílenská dokumentace truhlářských prvků</t>
  </si>
  <si>
    <t>1024</t>
  </si>
  <si>
    <t>-1736352638</t>
  </si>
  <si>
    <t>92</t>
  </si>
  <si>
    <t>013294000_R1</t>
  </si>
  <si>
    <t>Dílenská dokumentace štukové výzdoby fasád</t>
  </si>
  <si>
    <t>-1561425988</t>
  </si>
  <si>
    <t>03 - Okenní výplně II.NP budovy kina Svět</t>
  </si>
  <si>
    <t>946111116</t>
  </si>
  <si>
    <t>Montáž pojízdných věží trubkových/dílcových š do 0,9 m dl do 3,2 m v do 6,6 m</t>
  </si>
  <si>
    <t>-1139954812</t>
  </si>
  <si>
    <t>946111216</t>
  </si>
  <si>
    <t>Příplatek k pojízdným věžím š do 0,9 m dl do 3,2 m v do 6,6 m za první a ZKD den použití</t>
  </si>
  <si>
    <t>-1089732523</t>
  </si>
  <si>
    <t>946111816</t>
  </si>
  <si>
    <t>Demontáž pojízdných věží trubkových/dílcových š do 0,9 m dl do 3,2 m v do 6,6 m</t>
  </si>
  <si>
    <t>-1092835111</t>
  </si>
  <si>
    <t>8</t>
  </si>
  <si>
    <t>997013111</t>
  </si>
  <si>
    <t>Vnitrostaveništní doprava suti a vybouraných hmot pro budovy v do 6 m s použitím mechanizace</t>
  </si>
  <si>
    <t>463491773</t>
  </si>
  <si>
    <t>-1836247139</t>
  </si>
  <si>
    <t>-1335070523</t>
  </si>
  <si>
    <t>0,409*10 'Přepočtené koeficientem množství</t>
  </si>
  <si>
    <t>168477058</t>
  </si>
  <si>
    <t>816635589</t>
  </si>
  <si>
    <t>1,2*4*1,15</t>
  </si>
  <si>
    <t>764236404</t>
  </si>
  <si>
    <t>Oplechování parapetů rovných mechanicky kotvené z Cu plechu rš 330 mm</t>
  </si>
  <si>
    <t>-2017774046</t>
  </si>
  <si>
    <t>764236465</t>
  </si>
  <si>
    <t>Příplatek za zvýšenou pracnost oplechování rohů rovných parapetů z Cu plechu rš do 400 mm</t>
  </si>
  <si>
    <t>-1380054779</t>
  </si>
  <si>
    <t>12*4</t>
  </si>
  <si>
    <t>Výroba a montáž repliky původního modřínového špaletového čtyřkřídlého okna s dřevěnou špaletou (sv. 1110 x 1435 mm)</t>
  </si>
  <si>
    <t>-1126673936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</si>
</sst>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05_2020_1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Obnova západní fasády Hankova domu č.p. 299 ve Dvoře Králové nad Labem 2022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20. 1. 2022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Dvůr Králové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Miloš Kudrnovský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Mgr. Renata Veselá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="7" customFormat="1" ht="16.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Západní fasáda Hanko...'!J30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ROUND(SUM(AV95:AW95),2)</f>
        <v>0</v>
      </c>
      <c r="AU95" s="128">
        <f>'01 - Západní fasáda Hanko...'!P131</f>
        <v>0</v>
      </c>
      <c r="AV95" s="127">
        <f>'01 - Západní fasáda Hanko...'!J33</f>
        <v>0</v>
      </c>
      <c r="AW95" s="127">
        <f>'01 - Západní fasáda Hanko...'!J34</f>
        <v>0</v>
      </c>
      <c r="AX95" s="127">
        <f>'01 - Západní fasáda Hanko...'!J35</f>
        <v>0</v>
      </c>
      <c r="AY95" s="127">
        <f>'01 - Západní fasáda Hanko...'!J36</f>
        <v>0</v>
      </c>
      <c r="AZ95" s="127">
        <f>'01 - Západní fasáda Hanko...'!F33</f>
        <v>0</v>
      </c>
      <c r="BA95" s="127">
        <f>'01 - Západní fasáda Hanko...'!F34</f>
        <v>0</v>
      </c>
      <c r="BB95" s="127">
        <f>'01 - Západní fasáda Hanko...'!F35</f>
        <v>0</v>
      </c>
      <c r="BC95" s="127">
        <f>'01 - Západní fasáda Hanko...'!F36</f>
        <v>0</v>
      </c>
      <c r="BD95" s="129">
        <f>'01 - Západní fasáda Hanko...'!F37</f>
        <v>0</v>
      </c>
      <c r="BE95" s="7"/>
      <c r="BT95" s="130" t="s">
        <v>85</v>
      </c>
      <c r="BV95" s="130" t="s">
        <v>79</v>
      </c>
      <c r="BW95" s="130" t="s">
        <v>86</v>
      </c>
      <c r="BX95" s="130" t="s">
        <v>5</v>
      </c>
      <c r="CL95" s="130" t="s">
        <v>1</v>
      </c>
      <c r="CM95" s="130" t="s">
        <v>87</v>
      </c>
    </row>
    <row r="96" s="7" customFormat="1" ht="16.5" customHeight="1">
      <c r="A96" s="118" t="s">
        <v>81</v>
      </c>
      <c r="B96" s="119"/>
      <c r="C96" s="120"/>
      <c r="D96" s="121" t="s">
        <v>88</v>
      </c>
      <c r="E96" s="121"/>
      <c r="F96" s="121"/>
      <c r="G96" s="121"/>
      <c r="H96" s="121"/>
      <c r="I96" s="122"/>
      <c r="J96" s="121" t="s">
        <v>89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'03 - Okenní výplně II.NP 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84</v>
      </c>
      <c r="AR96" s="125"/>
      <c r="AS96" s="131">
        <v>0</v>
      </c>
      <c r="AT96" s="132">
        <f>ROUND(SUM(AV96:AW96),2)</f>
        <v>0</v>
      </c>
      <c r="AU96" s="133">
        <f>'03 - Okenní výplně II.NP ...'!P122</f>
        <v>0</v>
      </c>
      <c r="AV96" s="132">
        <f>'03 - Okenní výplně II.NP ...'!J33</f>
        <v>0</v>
      </c>
      <c r="AW96" s="132">
        <f>'03 - Okenní výplně II.NP ...'!J34</f>
        <v>0</v>
      </c>
      <c r="AX96" s="132">
        <f>'03 - Okenní výplně II.NP ...'!J35</f>
        <v>0</v>
      </c>
      <c r="AY96" s="132">
        <f>'03 - Okenní výplně II.NP ...'!J36</f>
        <v>0</v>
      </c>
      <c r="AZ96" s="132">
        <f>'03 - Okenní výplně II.NP ...'!F33</f>
        <v>0</v>
      </c>
      <c r="BA96" s="132">
        <f>'03 - Okenní výplně II.NP ...'!F34</f>
        <v>0</v>
      </c>
      <c r="BB96" s="132">
        <f>'03 - Okenní výplně II.NP ...'!F35</f>
        <v>0</v>
      </c>
      <c r="BC96" s="132">
        <f>'03 - Okenní výplně II.NP ...'!F36</f>
        <v>0</v>
      </c>
      <c r="BD96" s="134">
        <f>'03 - Okenní výplně II.NP ...'!F37</f>
        <v>0</v>
      </c>
      <c r="BE96" s="7"/>
      <c r="BT96" s="130" t="s">
        <v>85</v>
      </c>
      <c r="BV96" s="130" t="s">
        <v>79</v>
      </c>
      <c r="BW96" s="130" t="s">
        <v>90</v>
      </c>
      <c r="BX96" s="130" t="s">
        <v>5</v>
      </c>
      <c r="CL96" s="130" t="s">
        <v>1</v>
      </c>
      <c r="CM96" s="130" t="s">
        <v>87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sheet="1" formatColumns="0" formatRows="0" objects="1" scenarios="1" spinCount="100000" saltValue="ti05qDArQKBk0HNpyeK0uTTzeBbVzo86hP9kDSlyzpP88fgRdhF7frI1O9GT46Z5ci7Pv+TqqSyD0qG6Yamt4w==" hashValue="1LG9e/VSoMwGkQrKs+Z9oGlXs20IrNT+L/DgQrWMk8qfXSxrIFdVl3pNGC0E3KxUblCysRwzr6rRlWDlWCTGkA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Západní fasáda Hanko...'!C2" display="/"/>
    <hyperlink ref="A96" location="'03 - Okenní výplně II.NP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87</v>
      </c>
    </row>
    <row r="4" s="1" customFormat="1" ht="24.96" customHeight="1">
      <c r="B4" s="19"/>
      <c r="D4" s="137" t="s">
        <v>91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26.25" customHeight="1">
      <c r="B7" s="19"/>
      <c r="E7" s="140" t="str">
        <f>'Rekapitulace stavby'!K6</f>
        <v>Obnova západní fasády Hankova domu č.p. 299 ve Dvoře Králové nad Labem 2022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94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ROUND(J131,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ROUND((SUM(BE131:BE345)),  2)</f>
        <v>0</v>
      </c>
      <c r="G33" s="37"/>
      <c r="H33" s="37"/>
      <c r="I33" s="154">
        <v>0.20999999999999999</v>
      </c>
      <c r="J33" s="153">
        <f>ROUND(((SUM(BE131:BE345))*I33),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43</v>
      </c>
      <c r="F34" s="153">
        <f>ROUND((SUM(BF131:BF345)),  2)</f>
        <v>0</v>
      </c>
      <c r="G34" s="37"/>
      <c r="H34" s="37"/>
      <c r="I34" s="154">
        <v>0.14999999999999999</v>
      </c>
      <c r="J34" s="153">
        <f>ROUND(((SUM(BF131:BF345))*I34),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44</v>
      </c>
      <c r="F35" s="153">
        <f>ROUND((SUM(BG131:BG345)),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45</v>
      </c>
      <c r="F36" s="153">
        <f>ROUND((SUM(BH131:BH345)),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46</v>
      </c>
      <c r="F37" s="153">
        <f>ROUND((SUM(BI131:BI345)),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9"/>
      <c r="D85" s="39"/>
      <c r="E85" s="173" t="str">
        <f>E7</f>
        <v>Obnova západní fasády Hankova domu č.p. 299 ve Dvoře Králové nad Labem 2022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01 - Západní fasáda Hankova domu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Dvůr Králové</v>
      </c>
      <c r="G91" s="39"/>
      <c r="H91" s="39"/>
      <c r="I91" s="31" t="s">
        <v>30</v>
      </c>
      <c r="J91" s="35" t="str">
        <f>E21</f>
        <v>Ing. Miloš Kudrnovský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Renata Veselá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J131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="9" customFormat="1" ht="24.96" customHeight="1">
      <c r="A97" s="9"/>
      <c r="B97" s="178"/>
      <c r="C97" s="179"/>
      <c r="D97" s="180" t="s">
        <v>100</v>
      </c>
      <c r="E97" s="181"/>
      <c r="F97" s="181"/>
      <c r="G97" s="181"/>
      <c r="H97" s="181"/>
      <c r="I97" s="181"/>
      <c r="J97" s="182">
        <f>J132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101</v>
      </c>
      <c r="E98" s="187"/>
      <c r="F98" s="187"/>
      <c r="G98" s="187"/>
      <c r="H98" s="187"/>
      <c r="I98" s="187"/>
      <c r="J98" s="188">
        <f>J133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102</v>
      </c>
      <c r="E99" s="187"/>
      <c r="F99" s="187"/>
      <c r="G99" s="187"/>
      <c r="H99" s="187"/>
      <c r="I99" s="187"/>
      <c r="J99" s="188">
        <f>J166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103</v>
      </c>
      <c r="E100" s="187"/>
      <c r="F100" s="187"/>
      <c r="G100" s="187"/>
      <c r="H100" s="187"/>
      <c r="I100" s="187"/>
      <c r="J100" s="188">
        <f>J224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104</v>
      </c>
      <c r="E101" s="187"/>
      <c r="F101" s="187"/>
      <c r="G101" s="187"/>
      <c r="H101" s="187"/>
      <c r="I101" s="187"/>
      <c r="J101" s="188">
        <f>J275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105</v>
      </c>
      <c r="E102" s="187"/>
      <c r="F102" s="187"/>
      <c r="G102" s="187"/>
      <c r="H102" s="187"/>
      <c r="I102" s="187"/>
      <c r="J102" s="188">
        <f>J281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78"/>
      <c r="C103" s="179"/>
      <c r="D103" s="180" t="s">
        <v>106</v>
      </c>
      <c r="E103" s="181"/>
      <c r="F103" s="181"/>
      <c r="G103" s="181"/>
      <c r="H103" s="181"/>
      <c r="I103" s="181"/>
      <c r="J103" s="182">
        <f>J283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4"/>
      <c r="C104" s="185"/>
      <c r="D104" s="186" t="s">
        <v>107</v>
      </c>
      <c r="E104" s="187"/>
      <c r="F104" s="187"/>
      <c r="G104" s="187"/>
      <c r="H104" s="187"/>
      <c r="I104" s="187"/>
      <c r="J104" s="188">
        <f>J284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4"/>
      <c r="C105" s="185"/>
      <c r="D105" s="186" t="s">
        <v>108</v>
      </c>
      <c r="E105" s="187"/>
      <c r="F105" s="187"/>
      <c r="G105" s="187"/>
      <c r="H105" s="187"/>
      <c r="I105" s="187"/>
      <c r="J105" s="188">
        <f>J286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4"/>
      <c r="C106" s="185"/>
      <c r="D106" s="186" t="s">
        <v>109</v>
      </c>
      <c r="E106" s="187"/>
      <c r="F106" s="187"/>
      <c r="G106" s="187"/>
      <c r="H106" s="187"/>
      <c r="I106" s="187"/>
      <c r="J106" s="188">
        <f>J324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4"/>
      <c r="C107" s="185"/>
      <c r="D107" s="186" t="s">
        <v>110</v>
      </c>
      <c r="E107" s="187"/>
      <c r="F107" s="187"/>
      <c r="G107" s="187"/>
      <c r="H107" s="187"/>
      <c r="I107" s="187"/>
      <c r="J107" s="188">
        <f>J329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4"/>
      <c r="C108" s="185"/>
      <c r="D108" s="186" t="s">
        <v>111</v>
      </c>
      <c r="E108" s="187"/>
      <c r="F108" s="187"/>
      <c r="G108" s="187"/>
      <c r="H108" s="187"/>
      <c r="I108" s="187"/>
      <c r="J108" s="188">
        <f>J333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4"/>
      <c r="C109" s="185"/>
      <c r="D109" s="186" t="s">
        <v>112</v>
      </c>
      <c r="E109" s="187"/>
      <c r="F109" s="187"/>
      <c r="G109" s="187"/>
      <c r="H109" s="187"/>
      <c r="I109" s="187"/>
      <c r="J109" s="188">
        <f>J337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78"/>
      <c r="C110" s="179"/>
      <c r="D110" s="180" t="s">
        <v>113</v>
      </c>
      <c r="E110" s="181"/>
      <c r="F110" s="181"/>
      <c r="G110" s="181"/>
      <c r="H110" s="181"/>
      <c r="I110" s="181"/>
      <c r="J110" s="182">
        <f>J342</f>
        <v>0</v>
      </c>
      <c r="K110" s="179"/>
      <c r="L110" s="18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10" customFormat="1" ht="19.92" customHeight="1">
      <c r="A111" s="10"/>
      <c r="B111" s="184"/>
      <c r="C111" s="185"/>
      <c r="D111" s="186" t="s">
        <v>114</v>
      </c>
      <c r="E111" s="187"/>
      <c r="F111" s="187"/>
      <c r="G111" s="187"/>
      <c r="H111" s="187"/>
      <c r="I111" s="187"/>
      <c r="J111" s="188">
        <f>J343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="2" customFormat="1" ht="6.96" customHeight="1">
      <c r="A117" s="37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4.96" customHeight="1">
      <c r="A118" s="37"/>
      <c r="B118" s="38"/>
      <c r="C118" s="22" t="s">
        <v>115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16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6.25" customHeight="1">
      <c r="A121" s="37"/>
      <c r="B121" s="38"/>
      <c r="C121" s="39"/>
      <c r="D121" s="39"/>
      <c r="E121" s="173" t="str">
        <f>E7</f>
        <v>Obnova západní fasády Hankova domu č.p. 299 ve Dvoře Králové nad Labem 2022</v>
      </c>
      <c r="F121" s="31"/>
      <c r="G121" s="31"/>
      <c r="H121" s="31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92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6.5" customHeight="1">
      <c r="A123" s="37"/>
      <c r="B123" s="38"/>
      <c r="C123" s="39"/>
      <c r="D123" s="39"/>
      <c r="E123" s="75" t="str">
        <f>E9</f>
        <v>01 - Západní fasáda Hankova domu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20</v>
      </c>
      <c r="D125" s="39"/>
      <c r="E125" s="39"/>
      <c r="F125" s="26" t="str">
        <f>F12</f>
        <v xml:space="preserve"> </v>
      </c>
      <c r="G125" s="39"/>
      <c r="H125" s="39"/>
      <c r="I125" s="31" t="s">
        <v>22</v>
      </c>
      <c r="J125" s="78" t="str">
        <f>IF(J12="","",J12)</f>
        <v>20. 1. 2022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24</v>
      </c>
      <c r="D127" s="39"/>
      <c r="E127" s="39"/>
      <c r="F127" s="26" t="str">
        <f>E15</f>
        <v>Město Dvůr Králové</v>
      </c>
      <c r="G127" s="39"/>
      <c r="H127" s="39"/>
      <c r="I127" s="31" t="s">
        <v>30</v>
      </c>
      <c r="J127" s="35" t="str">
        <f>E21</f>
        <v>Ing. Miloš Kudrnovský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5.15" customHeight="1">
      <c r="A128" s="37"/>
      <c r="B128" s="38"/>
      <c r="C128" s="31" t="s">
        <v>28</v>
      </c>
      <c r="D128" s="39"/>
      <c r="E128" s="39"/>
      <c r="F128" s="26" t="str">
        <f>IF(E18="","",E18)</f>
        <v>Vyplň údaj</v>
      </c>
      <c r="G128" s="39"/>
      <c r="H128" s="39"/>
      <c r="I128" s="31" t="s">
        <v>33</v>
      </c>
      <c r="J128" s="35" t="str">
        <f>E24</f>
        <v>Renata Veselá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0.32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11" customFormat="1" ht="29.28" customHeight="1">
      <c r="A130" s="190"/>
      <c r="B130" s="191"/>
      <c r="C130" s="192" t="s">
        <v>116</v>
      </c>
      <c r="D130" s="193" t="s">
        <v>62</v>
      </c>
      <c r="E130" s="193" t="s">
        <v>58</v>
      </c>
      <c r="F130" s="193" t="s">
        <v>59</v>
      </c>
      <c r="G130" s="193" t="s">
        <v>117</v>
      </c>
      <c r="H130" s="193" t="s">
        <v>118</v>
      </c>
      <c r="I130" s="193" t="s">
        <v>119</v>
      </c>
      <c r="J130" s="194" t="s">
        <v>97</v>
      </c>
      <c r="K130" s="195" t="s">
        <v>120</v>
      </c>
      <c r="L130" s="196"/>
      <c r="M130" s="99" t="s">
        <v>1</v>
      </c>
      <c r="N130" s="100" t="s">
        <v>41</v>
      </c>
      <c r="O130" s="100" t="s">
        <v>121</v>
      </c>
      <c r="P130" s="100" t="s">
        <v>122</v>
      </c>
      <c r="Q130" s="100" t="s">
        <v>123</v>
      </c>
      <c r="R130" s="100" t="s">
        <v>124</v>
      </c>
      <c r="S130" s="100" t="s">
        <v>125</v>
      </c>
      <c r="T130" s="101" t="s">
        <v>126</v>
      </c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</row>
    <row r="131" s="2" customFormat="1" ht="22.8" customHeight="1">
      <c r="A131" s="37"/>
      <c r="B131" s="38"/>
      <c r="C131" s="106" t="s">
        <v>127</v>
      </c>
      <c r="D131" s="39"/>
      <c r="E131" s="39"/>
      <c r="F131" s="39"/>
      <c r="G131" s="39"/>
      <c r="H131" s="39"/>
      <c r="I131" s="39"/>
      <c r="J131" s="197">
        <f>BK131</f>
        <v>0</v>
      </c>
      <c r="K131" s="39"/>
      <c r="L131" s="43"/>
      <c r="M131" s="102"/>
      <c r="N131" s="198"/>
      <c r="O131" s="103"/>
      <c r="P131" s="199">
        <f>P132+P283+P342</f>
        <v>0</v>
      </c>
      <c r="Q131" s="103"/>
      <c r="R131" s="199">
        <f>R132+R283+R342</f>
        <v>107.28228521000001</v>
      </c>
      <c r="S131" s="103"/>
      <c r="T131" s="200">
        <f>T132+T283+T342</f>
        <v>75.357910100000012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76</v>
      </c>
      <c r="AU131" s="16" t="s">
        <v>99</v>
      </c>
      <c r="BK131" s="201">
        <f>BK132+BK283+BK342</f>
        <v>0</v>
      </c>
    </row>
    <row r="132" s="12" customFormat="1" ht="25.92" customHeight="1">
      <c r="A132" s="12"/>
      <c r="B132" s="202"/>
      <c r="C132" s="203"/>
      <c r="D132" s="204" t="s">
        <v>76</v>
      </c>
      <c r="E132" s="205" t="s">
        <v>128</v>
      </c>
      <c r="F132" s="205" t="s">
        <v>129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P133+P166+P224+P275+P281</f>
        <v>0</v>
      </c>
      <c r="Q132" s="210"/>
      <c r="R132" s="211">
        <f>R133+R166+R224+R275+R281</f>
        <v>97.334024480000011</v>
      </c>
      <c r="S132" s="210"/>
      <c r="T132" s="212">
        <f>T133+T166+T224+T275+T281</f>
        <v>75.075618800000015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85</v>
      </c>
      <c r="AT132" s="214" t="s">
        <v>76</v>
      </c>
      <c r="AU132" s="214" t="s">
        <v>77</v>
      </c>
      <c r="AY132" s="213" t="s">
        <v>130</v>
      </c>
      <c r="BK132" s="215">
        <f>BK133+BK166+BK224+BK275+BK281</f>
        <v>0</v>
      </c>
    </row>
    <row r="133" s="12" customFormat="1" ht="22.8" customHeight="1">
      <c r="A133" s="12"/>
      <c r="B133" s="202"/>
      <c r="C133" s="203"/>
      <c r="D133" s="204" t="s">
        <v>76</v>
      </c>
      <c r="E133" s="216" t="s">
        <v>131</v>
      </c>
      <c r="F133" s="216" t="s">
        <v>132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SUM(P134:P165)</f>
        <v>0</v>
      </c>
      <c r="Q133" s="210"/>
      <c r="R133" s="211">
        <f>SUM(R134:R165)</f>
        <v>64.444313780000002</v>
      </c>
      <c r="S133" s="210"/>
      <c r="T133" s="212">
        <f>SUM(T134:T165)</f>
        <v>0.0017088000000000001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85</v>
      </c>
      <c r="AT133" s="214" t="s">
        <v>76</v>
      </c>
      <c r="AU133" s="214" t="s">
        <v>85</v>
      </c>
      <c r="AY133" s="213" t="s">
        <v>130</v>
      </c>
      <c r="BK133" s="215">
        <f>SUM(BK134:BK165)</f>
        <v>0</v>
      </c>
    </row>
    <row r="134" s="2" customFormat="1" ht="24.15" customHeight="1">
      <c r="A134" s="37"/>
      <c r="B134" s="38"/>
      <c r="C134" s="218" t="s">
        <v>133</v>
      </c>
      <c r="D134" s="218" t="s">
        <v>134</v>
      </c>
      <c r="E134" s="219" t="s">
        <v>135</v>
      </c>
      <c r="F134" s="220" t="s">
        <v>136</v>
      </c>
      <c r="G134" s="221" t="s">
        <v>137</v>
      </c>
      <c r="H134" s="222">
        <v>3.0409999999999999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1.8775</v>
      </c>
      <c r="R134" s="228">
        <f>Q134*H134</f>
        <v>5.7094774999999993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138</v>
      </c>
      <c r="AT134" s="230" t="s">
        <v>134</v>
      </c>
      <c r="AU134" s="230" t="s">
        <v>87</v>
      </c>
      <c r="AY134" s="16" t="s">
        <v>130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85</v>
      </c>
      <c r="BK134" s="231">
        <f>ROUND(I134*H134,2)</f>
        <v>0</v>
      </c>
      <c r="BL134" s="16" t="s">
        <v>138</v>
      </c>
      <c r="BM134" s="230" t="s">
        <v>139</v>
      </c>
    </row>
    <row r="135" s="13" customFormat="1">
      <c r="A135" s="13"/>
      <c r="B135" s="232"/>
      <c r="C135" s="233"/>
      <c r="D135" s="234" t="s">
        <v>140</v>
      </c>
      <c r="E135" s="235" t="s">
        <v>1</v>
      </c>
      <c r="F135" s="236" t="s">
        <v>141</v>
      </c>
      <c r="G135" s="233"/>
      <c r="H135" s="237">
        <v>1.0800000000000001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140</v>
      </c>
      <c r="AU135" s="243" t="s">
        <v>87</v>
      </c>
      <c r="AV135" s="13" t="s">
        <v>87</v>
      </c>
      <c r="AW135" s="13" t="s">
        <v>32</v>
      </c>
      <c r="AX135" s="13" t="s">
        <v>77</v>
      </c>
      <c r="AY135" s="243" t="s">
        <v>130</v>
      </c>
    </row>
    <row r="136" s="13" customFormat="1">
      <c r="A136" s="13"/>
      <c r="B136" s="232"/>
      <c r="C136" s="233"/>
      <c r="D136" s="234" t="s">
        <v>140</v>
      </c>
      <c r="E136" s="235" t="s">
        <v>1</v>
      </c>
      <c r="F136" s="236" t="s">
        <v>142</v>
      </c>
      <c r="G136" s="233"/>
      <c r="H136" s="237">
        <v>0.51800000000000002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140</v>
      </c>
      <c r="AU136" s="243" t="s">
        <v>87</v>
      </c>
      <c r="AV136" s="13" t="s">
        <v>87</v>
      </c>
      <c r="AW136" s="13" t="s">
        <v>32</v>
      </c>
      <c r="AX136" s="13" t="s">
        <v>77</v>
      </c>
      <c r="AY136" s="243" t="s">
        <v>130</v>
      </c>
    </row>
    <row r="137" s="13" customFormat="1">
      <c r="A137" s="13"/>
      <c r="B137" s="232"/>
      <c r="C137" s="233"/>
      <c r="D137" s="234" t="s">
        <v>140</v>
      </c>
      <c r="E137" s="235" t="s">
        <v>1</v>
      </c>
      <c r="F137" s="236" t="s">
        <v>143</v>
      </c>
      <c r="G137" s="233"/>
      <c r="H137" s="237">
        <v>0.19400000000000001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140</v>
      </c>
      <c r="AU137" s="243" t="s">
        <v>87</v>
      </c>
      <c r="AV137" s="13" t="s">
        <v>87</v>
      </c>
      <c r="AW137" s="13" t="s">
        <v>32</v>
      </c>
      <c r="AX137" s="13" t="s">
        <v>77</v>
      </c>
      <c r="AY137" s="243" t="s">
        <v>130</v>
      </c>
    </row>
    <row r="138" s="13" customFormat="1">
      <c r="A138" s="13"/>
      <c r="B138" s="232"/>
      <c r="C138" s="233"/>
      <c r="D138" s="234" t="s">
        <v>140</v>
      </c>
      <c r="E138" s="235" t="s">
        <v>1</v>
      </c>
      <c r="F138" s="236" t="s">
        <v>144</v>
      </c>
      <c r="G138" s="233"/>
      <c r="H138" s="237">
        <v>1.2490000000000001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140</v>
      </c>
      <c r="AU138" s="243" t="s">
        <v>87</v>
      </c>
      <c r="AV138" s="13" t="s">
        <v>87</v>
      </c>
      <c r="AW138" s="13" t="s">
        <v>32</v>
      </c>
      <c r="AX138" s="13" t="s">
        <v>77</v>
      </c>
      <c r="AY138" s="243" t="s">
        <v>130</v>
      </c>
    </row>
    <row r="139" s="14" customFormat="1">
      <c r="A139" s="14"/>
      <c r="B139" s="244"/>
      <c r="C139" s="245"/>
      <c r="D139" s="234" t="s">
        <v>140</v>
      </c>
      <c r="E139" s="246" t="s">
        <v>1</v>
      </c>
      <c r="F139" s="247" t="s">
        <v>145</v>
      </c>
      <c r="G139" s="245"/>
      <c r="H139" s="248">
        <v>3.0410000000000004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140</v>
      </c>
      <c r="AU139" s="254" t="s">
        <v>87</v>
      </c>
      <c r="AV139" s="14" t="s">
        <v>138</v>
      </c>
      <c r="AW139" s="14" t="s">
        <v>32</v>
      </c>
      <c r="AX139" s="14" t="s">
        <v>85</v>
      </c>
      <c r="AY139" s="254" t="s">
        <v>130</v>
      </c>
    </row>
    <row r="140" s="2" customFormat="1" ht="21.75" customHeight="1">
      <c r="A140" s="37"/>
      <c r="B140" s="38"/>
      <c r="C140" s="218" t="s">
        <v>146</v>
      </c>
      <c r="D140" s="218" t="s">
        <v>134</v>
      </c>
      <c r="E140" s="219" t="s">
        <v>147</v>
      </c>
      <c r="F140" s="220" t="s">
        <v>148</v>
      </c>
      <c r="G140" s="221" t="s">
        <v>149</v>
      </c>
      <c r="H140" s="222">
        <v>45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0.054550000000000001</v>
      </c>
      <c r="R140" s="228">
        <f>Q140*H140</f>
        <v>2.4547500000000002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138</v>
      </c>
      <c r="AT140" s="230" t="s">
        <v>134</v>
      </c>
      <c r="AU140" s="230" t="s">
        <v>87</v>
      </c>
      <c r="AY140" s="16" t="s">
        <v>130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85</v>
      </c>
      <c r="BK140" s="231">
        <f>ROUND(I140*H140,2)</f>
        <v>0</v>
      </c>
      <c r="BL140" s="16" t="s">
        <v>138</v>
      </c>
      <c r="BM140" s="230" t="s">
        <v>150</v>
      </c>
    </row>
    <row r="141" s="13" customFormat="1">
      <c r="A141" s="13"/>
      <c r="B141" s="232"/>
      <c r="C141" s="233"/>
      <c r="D141" s="234" t="s">
        <v>140</v>
      </c>
      <c r="E141" s="235" t="s">
        <v>1</v>
      </c>
      <c r="F141" s="236" t="s">
        <v>151</v>
      </c>
      <c r="G141" s="233"/>
      <c r="H141" s="237">
        <v>45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140</v>
      </c>
      <c r="AU141" s="243" t="s">
        <v>87</v>
      </c>
      <c r="AV141" s="13" t="s">
        <v>87</v>
      </c>
      <c r="AW141" s="13" t="s">
        <v>32</v>
      </c>
      <c r="AX141" s="13" t="s">
        <v>85</v>
      </c>
      <c r="AY141" s="243" t="s">
        <v>130</v>
      </c>
    </row>
    <row r="142" s="2" customFormat="1" ht="21.75" customHeight="1">
      <c r="A142" s="37"/>
      <c r="B142" s="38"/>
      <c r="C142" s="218" t="s">
        <v>152</v>
      </c>
      <c r="D142" s="218" t="s">
        <v>134</v>
      </c>
      <c r="E142" s="219" t="s">
        <v>153</v>
      </c>
      <c r="F142" s="220" t="s">
        <v>154</v>
      </c>
      <c r="G142" s="221" t="s">
        <v>149</v>
      </c>
      <c r="H142" s="222">
        <v>15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42</v>
      </c>
      <c r="O142" s="90"/>
      <c r="P142" s="228">
        <f>O142*H142</f>
        <v>0</v>
      </c>
      <c r="Q142" s="228">
        <v>0.063549999999999995</v>
      </c>
      <c r="R142" s="228">
        <f>Q142*H142</f>
        <v>0.95324999999999993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138</v>
      </c>
      <c r="AT142" s="230" t="s">
        <v>134</v>
      </c>
      <c r="AU142" s="230" t="s">
        <v>87</v>
      </c>
      <c r="AY142" s="16" t="s">
        <v>130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85</v>
      </c>
      <c r="BK142" s="231">
        <f>ROUND(I142*H142,2)</f>
        <v>0</v>
      </c>
      <c r="BL142" s="16" t="s">
        <v>138</v>
      </c>
      <c r="BM142" s="230" t="s">
        <v>155</v>
      </c>
    </row>
    <row r="143" s="13" customFormat="1">
      <c r="A143" s="13"/>
      <c r="B143" s="232"/>
      <c r="C143" s="233"/>
      <c r="D143" s="234" t="s">
        <v>140</v>
      </c>
      <c r="E143" s="235" t="s">
        <v>1</v>
      </c>
      <c r="F143" s="236" t="s">
        <v>156</v>
      </c>
      <c r="G143" s="233"/>
      <c r="H143" s="237">
        <v>15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140</v>
      </c>
      <c r="AU143" s="243" t="s">
        <v>87</v>
      </c>
      <c r="AV143" s="13" t="s">
        <v>87</v>
      </c>
      <c r="AW143" s="13" t="s">
        <v>32</v>
      </c>
      <c r="AX143" s="13" t="s">
        <v>85</v>
      </c>
      <c r="AY143" s="243" t="s">
        <v>130</v>
      </c>
    </row>
    <row r="144" s="2" customFormat="1" ht="21.75" customHeight="1">
      <c r="A144" s="37"/>
      <c r="B144" s="38"/>
      <c r="C144" s="218" t="s">
        <v>157</v>
      </c>
      <c r="D144" s="218" t="s">
        <v>134</v>
      </c>
      <c r="E144" s="219" t="s">
        <v>158</v>
      </c>
      <c r="F144" s="220" t="s">
        <v>159</v>
      </c>
      <c r="G144" s="221" t="s">
        <v>137</v>
      </c>
      <c r="H144" s="222">
        <v>18.957000000000001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1.80972</v>
      </c>
      <c r="R144" s="228">
        <f>Q144*H144</f>
        <v>34.306862039999999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138</v>
      </c>
      <c r="AT144" s="230" t="s">
        <v>134</v>
      </c>
      <c r="AU144" s="230" t="s">
        <v>87</v>
      </c>
      <c r="AY144" s="16" t="s">
        <v>130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85</v>
      </c>
      <c r="BK144" s="231">
        <f>ROUND(I144*H144,2)</f>
        <v>0</v>
      </c>
      <c r="BL144" s="16" t="s">
        <v>138</v>
      </c>
      <c r="BM144" s="230" t="s">
        <v>160</v>
      </c>
    </row>
    <row r="145" s="13" customFormat="1">
      <c r="A145" s="13"/>
      <c r="B145" s="232"/>
      <c r="C145" s="233"/>
      <c r="D145" s="234" t="s">
        <v>140</v>
      </c>
      <c r="E145" s="235" t="s">
        <v>1</v>
      </c>
      <c r="F145" s="236" t="s">
        <v>161</v>
      </c>
      <c r="G145" s="233"/>
      <c r="H145" s="237">
        <v>3.3860000000000001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140</v>
      </c>
      <c r="AU145" s="243" t="s">
        <v>87</v>
      </c>
      <c r="AV145" s="13" t="s">
        <v>87</v>
      </c>
      <c r="AW145" s="13" t="s">
        <v>32</v>
      </c>
      <c r="AX145" s="13" t="s">
        <v>77</v>
      </c>
      <c r="AY145" s="243" t="s">
        <v>130</v>
      </c>
    </row>
    <row r="146" s="13" customFormat="1">
      <c r="A146" s="13"/>
      <c r="B146" s="232"/>
      <c r="C146" s="233"/>
      <c r="D146" s="234" t="s">
        <v>140</v>
      </c>
      <c r="E146" s="235" t="s">
        <v>1</v>
      </c>
      <c r="F146" s="236" t="s">
        <v>162</v>
      </c>
      <c r="G146" s="233"/>
      <c r="H146" s="237">
        <v>1.093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140</v>
      </c>
      <c r="AU146" s="243" t="s">
        <v>87</v>
      </c>
      <c r="AV146" s="13" t="s">
        <v>87</v>
      </c>
      <c r="AW146" s="13" t="s">
        <v>32</v>
      </c>
      <c r="AX146" s="13" t="s">
        <v>77</v>
      </c>
      <c r="AY146" s="243" t="s">
        <v>130</v>
      </c>
    </row>
    <row r="147" s="13" customFormat="1">
      <c r="A147" s="13"/>
      <c r="B147" s="232"/>
      <c r="C147" s="233"/>
      <c r="D147" s="234" t="s">
        <v>140</v>
      </c>
      <c r="E147" s="235" t="s">
        <v>1</v>
      </c>
      <c r="F147" s="236" t="s">
        <v>163</v>
      </c>
      <c r="G147" s="233"/>
      <c r="H147" s="237">
        <v>0.151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140</v>
      </c>
      <c r="AU147" s="243" t="s">
        <v>87</v>
      </c>
      <c r="AV147" s="13" t="s">
        <v>87</v>
      </c>
      <c r="AW147" s="13" t="s">
        <v>32</v>
      </c>
      <c r="AX147" s="13" t="s">
        <v>77</v>
      </c>
      <c r="AY147" s="243" t="s">
        <v>130</v>
      </c>
    </row>
    <row r="148" s="13" customFormat="1">
      <c r="A148" s="13"/>
      <c r="B148" s="232"/>
      <c r="C148" s="233"/>
      <c r="D148" s="234" t="s">
        <v>140</v>
      </c>
      <c r="E148" s="235" t="s">
        <v>1</v>
      </c>
      <c r="F148" s="236" t="s">
        <v>164</v>
      </c>
      <c r="G148" s="233"/>
      <c r="H148" s="237">
        <v>0.062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140</v>
      </c>
      <c r="AU148" s="243" t="s">
        <v>87</v>
      </c>
      <c r="AV148" s="13" t="s">
        <v>87</v>
      </c>
      <c r="AW148" s="13" t="s">
        <v>32</v>
      </c>
      <c r="AX148" s="13" t="s">
        <v>77</v>
      </c>
      <c r="AY148" s="243" t="s">
        <v>130</v>
      </c>
    </row>
    <row r="149" s="13" customFormat="1">
      <c r="A149" s="13"/>
      <c r="B149" s="232"/>
      <c r="C149" s="233"/>
      <c r="D149" s="234" t="s">
        <v>140</v>
      </c>
      <c r="E149" s="235" t="s">
        <v>1</v>
      </c>
      <c r="F149" s="236" t="s">
        <v>165</v>
      </c>
      <c r="G149" s="233"/>
      <c r="H149" s="237">
        <v>1.091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140</v>
      </c>
      <c r="AU149" s="243" t="s">
        <v>87</v>
      </c>
      <c r="AV149" s="13" t="s">
        <v>87</v>
      </c>
      <c r="AW149" s="13" t="s">
        <v>32</v>
      </c>
      <c r="AX149" s="13" t="s">
        <v>77</v>
      </c>
      <c r="AY149" s="243" t="s">
        <v>130</v>
      </c>
    </row>
    <row r="150" s="13" customFormat="1">
      <c r="A150" s="13"/>
      <c r="B150" s="232"/>
      <c r="C150" s="233"/>
      <c r="D150" s="234" t="s">
        <v>140</v>
      </c>
      <c r="E150" s="235" t="s">
        <v>1</v>
      </c>
      <c r="F150" s="236" t="s">
        <v>166</v>
      </c>
      <c r="G150" s="233"/>
      <c r="H150" s="237">
        <v>4.4349999999999996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140</v>
      </c>
      <c r="AU150" s="243" t="s">
        <v>87</v>
      </c>
      <c r="AV150" s="13" t="s">
        <v>87</v>
      </c>
      <c r="AW150" s="13" t="s">
        <v>32</v>
      </c>
      <c r="AX150" s="13" t="s">
        <v>77</v>
      </c>
      <c r="AY150" s="243" t="s">
        <v>130</v>
      </c>
    </row>
    <row r="151" s="13" customFormat="1">
      <c r="A151" s="13"/>
      <c r="B151" s="232"/>
      <c r="C151" s="233"/>
      <c r="D151" s="234" t="s">
        <v>140</v>
      </c>
      <c r="E151" s="235" t="s">
        <v>1</v>
      </c>
      <c r="F151" s="236" t="s">
        <v>167</v>
      </c>
      <c r="G151" s="233"/>
      <c r="H151" s="237">
        <v>1.085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140</v>
      </c>
      <c r="AU151" s="243" t="s">
        <v>87</v>
      </c>
      <c r="AV151" s="13" t="s">
        <v>87</v>
      </c>
      <c r="AW151" s="13" t="s">
        <v>32</v>
      </c>
      <c r="AX151" s="13" t="s">
        <v>77</v>
      </c>
      <c r="AY151" s="243" t="s">
        <v>130</v>
      </c>
    </row>
    <row r="152" s="13" customFormat="1">
      <c r="A152" s="13"/>
      <c r="B152" s="232"/>
      <c r="C152" s="233"/>
      <c r="D152" s="234" t="s">
        <v>140</v>
      </c>
      <c r="E152" s="235" t="s">
        <v>1</v>
      </c>
      <c r="F152" s="236" t="s">
        <v>168</v>
      </c>
      <c r="G152" s="233"/>
      <c r="H152" s="237">
        <v>4.3380000000000001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140</v>
      </c>
      <c r="AU152" s="243" t="s">
        <v>87</v>
      </c>
      <c r="AV152" s="13" t="s">
        <v>87</v>
      </c>
      <c r="AW152" s="13" t="s">
        <v>32</v>
      </c>
      <c r="AX152" s="13" t="s">
        <v>77</v>
      </c>
      <c r="AY152" s="243" t="s">
        <v>130</v>
      </c>
    </row>
    <row r="153" s="13" customFormat="1">
      <c r="A153" s="13"/>
      <c r="B153" s="232"/>
      <c r="C153" s="233"/>
      <c r="D153" s="234" t="s">
        <v>140</v>
      </c>
      <c r="E153" s="235" t="s">
        <v>1</v>
      </c>
      <c r="F153" s="236" t="s">
        <v>169</v>
      </c>
      <c r="G153" s="233"/>
      <c r="H153" s="237">
        <v>3.3159999999999998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140</v>
      </c>
      <c r="AU153" s="243" t="s">
        <v>87</v>
      </c>
      <c r="AV153" s="13" t="s">
        <v>87</v>
      </c>
      <c r="AW153" s="13" t="s">
        <v>32</v>
      </c>
      <c r="AX153" s="13" t="s">
        <v>77</v>
      </c>
      <c r="AY153" s="243" t="s">
        <v>130</v>
      </c>
    </row>
    <row r="154" s="14" customFormat="1">
      <c r="A154" s="14"/>
      <c r="B154" s="244"/>
      <c r="C154" s="245"/>
      <c r="D154" s="234" t="s">
        <v>140</v>
      </c>
      <c r="E154" s="246" t="s">
        <v>1</v>
      </c>
      <c r="F154" s="247" t="s">
        <v>145</v>
      </c>
      <c r="G154" s="245"/>
      <c r="H154" s="248">
        <v>18.957000000000001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140</v>
      </c>
      <c r="AU154" s="254" t="s">
        <v>87</v>
      </c>
      <c r="AV154" s="14" t="s">
        <v>138</v>
      </c>
      <c r="AW154" s="14" t="s">
        <v>32</v>
      </c>
      <c r="AX154" s="14" t="s">
        <v>85</v>
      </c>
      <c r="AY154" s="254" t="s">
        <v>130</v>
      </c>
    </row>
    <row r="155" s="2" customFormat="1" ht="37.8" customHeight="1">
      <c r="A155" s="37"/>
      <c r="B155" s="38"/>
      <c r="C155" s="218" t="s">
        <v>170</v>
      </c>
      <c r="D155" s="218" t="s">
        <v>134</v>
      </c>
      <c r="E155" s="219" t="s">
        <v>171</v>
      </c>
      <c r="F155" s="220" t="s">
        <v>172</v>
      </c>
      <c r="G155" s="221" t="s">
        <v>173</v>
      </c>
      <c r="H155" s="222">
        <v>42.719999999999999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0.0022699999999999999</v>
      </c>
      <c r="R155" s="228">
        <f>Q155*H155</f>
        <v>0.096974399999999988</v>
      </c>
      <c r="S155" s="228">
        <v>4.0000000000000003E-05</v>
      </c>
      <c r="T155" s="229">
        <f>S155*H155</f>
        <v>0.0017088000000000001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138</v>
      </c>
      <c r="AT155" s="230" t="s">
        <v>134</v>
      </c>
      <c r="AU155" s="230" t="s">
        <v>87</v>
      </c>
      <c r="AY155" s="16" t="s">
        <v>130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85</v>
      </c>
      <c r="BK155" s="231">
        <f>ROUND(I155*H155,2)</f>
        <v>0</v>
      </c>
      <c r="BL155" s="16" t="s">
        <v>138</v>
      </c>
      <c r="BM155" s="230" t="s">
        <v>174</v>
      </c>
    </row>
    <row r="156" s="13" customFormat="1">
      <c r="A156" s="13"/>
      <c r="B156" s="232"/>
      <c r="C156" s="233"/>
      <c r="D156" s="234" t="s">
        <v>140</v>
      </c>
      <c r="E156" s="235" t="s">
        <v>1</v>
      </c>
      <c r="F156" s="236" t="s">
        <v>175</v>
      </c>
      <c r="G156" s="233"/>
      <c r="H156" s="237">
        <v>6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140</v>
      </c>
      <c r="AU156" s="243" t="s">
        <v>87</v>
      </c>
      <c r="AV156" s="13" t="s">
        <v>87</v>
      </c>
      <c r="AW156" s="13" t="s">
        <v>32</v>
      </c>
      <c r="AX156" s="13" t="s">
        <v>77</v>
      </c>
      <c r="AY156" s="243" t="s">
        <v>130</v>
      </c>
    </row>
    <row r="157" s="13" customFormat="1">
      <c r="A157" s="13"/>
      <c r="B157" s="232"/>
      <c r="C157" s="233"/>
      <c r="D157" s="234" t="s">
        <v>140</v>
      </c>
      <c r="E157" s="235" t="s">
        <v>1</v>
      </c>
      <c r="F157" s="236" t="s">
        <v>176</v>
      </c>
      <c r="G157" s="233"/>
      <c r="H157" s="237">
        <v>36.719999999999999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140</v>
      </c>
      <c r="AU157" s="243" t="s">
        <v>87</v>
      </c>
      <c r="AV157" s="13" t="s">
        <v>87</v>
      </c>
      <c r="AW157" s="13" t="s">
        <v>32</v>
      </c>
      <c r="AX157" s="13" t="s">
        <v>77</v>
      </c>
      <c r="AY157" s="243" t="s">
        <v>130</v>
      </c>
    </row>
    <row r="158" s="14" customFormat="1">
      <c r="A158" s="14"/>
      <c r="B158" s="244"/>
      <c r="C158" s="245"/>
      <c r="D158" s="234" t="s">
        <v>140</v>
      </c>
      <c r="E158" s="246" t="s">
        <v>1</v>
      </c>
      <c r="F158" s="247" t="s">
        <v>145</v>
      </c>
      <c r="G158" s="245"/>
      <c r="H158" s="248">
        <v>42.719999999999999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140</v>
      </c>
      <c r="AU158" s="254" t="s">
        <v>87</v>
      </c>
      <c r="AV158" s="14" t="s">
        <v>138</v>
      </c>
      <c r="AW158" s="14" t="s">
        <v>32</v>
      </c>
      <c r="AX158" s="14" t="s">
        <v>85</v>
      </c>
      <c r="AY158" s="254" t="s">
        <v>130</v>
      </c>
    </row>
    <row r="159" s="2" customFormat="1" ht="24.15" customHeight="1">
      <c r="A159" s="37"/>
      <c r="B159" s="38"/>
      <c r="C159" s="218" t="s">
        <v>177</v>
      </c>
      <c r="D159" s="218" t="s">
        <v>134</v>
      </c>
      <c r="E159" s="219" t="s">
        <v>178</v>
      </c>
      <c r="F159" s="220" t="s">
        <v>179</v>
      </c>
      <c r="G159" s="221" t="s">
        <v>180</v>
      </c>
      <c r="H159" s="222">
        <v>51.408000000000001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0.25364999999999999</v>
      </c>
      <c r="R159" s="228">
        <f>Q159*H159</f>
        <v>13.0396392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138</v>
      </c>
      <c r="AT159" s="230" t="s">
        <v>134</v>
      </c>
      <c r="AU159" s="230" t="s">
        <v>87</v>
      </c>
      <c r="AY159" s="16" t="s">
        <v>130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85</v>
      </c>
      <c r="BK159" s="231">
        <f>ROUND(I159*H159,2)</f>
        <v>0</v>
      </c>
      <c r="BL159" s="16" t="s">
        <v>138</v>
      </c>
      <c r="BM159" s="230" t="s">
        <v>181</v>
      </c>
    </row>
    <row r="160" s="13" customFormat="1">
      <c r="A160" s="13"/>
      <c r="B160" s="232"/>
      <c r="C160" s="233"/>
      <c r="D160" s="234" t="s">
        <v>140</v>
      </c>
      <c r="E160" s="235" t="s">
        <v>1</v>
      </c>
      <c r="F160" s="236" t="s">
        <v>182</v>
      </c>
      <c r="G160" s="233"/>
      <c r="H160" s="237">
        <v>51.408000000000001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140</v>
      </c>
      <c r="AU160" s="243" t="s">
        <v>87</v>
      </c>
      <c r="AV160" s="13" t="s">
        <v>87</v>
      </c>
      <c r="AW160" s="13" t="s">
        <v>32</v>
      </c>
      <c r="AX160" s="13" t="s">
        <v>85</v>
      </c>
      <c r="AY160" s="243" t="s">
        <v>130</v>
      </c>
    </row>
    <row r="161" s="2" customFormat="1" ht="21.75" customHeight="1">
      <c r="A161" s="37"/>
      <c r="B161" s="38"/>
      <c r="C161" s="218" t="s">
        <v>183</v>
      </c>
      <c r="D161" s="218" t="s">
        <v>134</v>
      </c>
      <c r="E161" s="219" t="s">
        <v>184</v>
      </c>
      <c r="F161" s="220" t="s">
        <v>185</v>
      </c>
      <c r="G161" s="221" t="s">
        <v>180</v>
      </c>
      <c r="H161" s="222">
        <v>17.352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0.45432</v>
      </c>
      <c r="R161" s="228">
        <f>Q161*H161</f>
        <v>7.8833606400000003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138</v>
      </c>
      <c r="AT161" s="230" t="s">
        <v>134</v>
      </c>
      <c r="AU161" s="230" t="s">
        <v>87</v>
      </c>
      <c r="AY161" s="16" t="s">
        <v>130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85</v>
      </c>
      <c r="BK161" s="231">
        <f>ROUND(I161*H161,2)</f>
        <v>0</v>
      </c>
      <c r="BL161" s="16" t="s">
        <v>138</v>
      </c>
      <c r="BM161" s="230" t="s">
        <v>186</v>
      </c>
    </row>
    <row r="162" s="13" customFormat="1">
      <c r="A162" s="13"/>
      <c r="B162" s="232"/>
      <c r="C162" s="233"/>
      <c r="D162" s="234" t="s">
        <v>140</v>
      </c>
      <c r="E162" s="235" t="s">
        <v>1</v>
      </c>
      <c r="F162" s="236" t="s">
        <v>187</v>
      </c>
      <c r="G162" s="233"/>
      <c r="H162" s="237">
        <v>12.960000000000001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140</v>
      </c>
      <c r="AU162" s="243" t="s">
        <v>87</v>
      </c>
      <c r="AV162" s="13" t="s">
        <v>87</v>
      </c>
      <c r="AW162" s="13" t="s">
        <v>32</v>
      </c>
      <c r="AX162" s="13" t="s">
        <v>77</v>
      </c>
      <c r="AY162" s="243" t="s">
        <v>130</v>
      </c>
    </row>
    <row r="163" s="13" customFormat="1">
      <c r="A163" s="13"/>
      <c r="B163" s="232"/>
      <c r="C163" s="233"/>
      <c r="D163" s="234" t="s">
        <v>140</v>
      </c>
      <c r="E163" s="235" t="s">
        <v>1</v>
      </c>
      <c r="F163" s="236" t="s">
        <v>188</v>
      </c>
      <c r="G163" s="233"/>
      <c r="H163" s="237">
        <v>1.512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140</v>
      </c>
      <c r="AU163" s="243" t="s">
        <v>87</v>
      </c>
      <c r="AV163" s="13" t="s">
        <v>87</v>
      </c>
      <c r="AW163" s="13" t="s">
        <v>32</v>
      </c>
      <c r="AX163" s="13" t="s">
        <v>77</v>
      </c>
      <c r="AY163" s="243" t="s">
        <v>130</v>
      </c>
    </row>
    <row r="164" s="13" customFormat="1">
      <c r="A164" s="13"/>
      <c r="B164" s="232"/>
      <c r="C164" s="233"/>
      <c r="D164" s="234" t="s">
        <v>140</v>
      </c>
      <c r="E164" s="235" t="s">
        <v>1</v>
      </c>
      <c r="F164" s="236" t="s">
        <v>189</v>
      </c>
      <c r="G164" s="233"/>
      <c r="H164" s="237">
        <v>2.8799999999999999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140</v>
      </c>
      <c r="AU164" s="243" t="s">
        <v>87</v>
      </c>
      <c r="AV164" s="13" t="s">
        <v>87</v>
      </c>
      <c r="AW164" s="13" t="s">
        <v>32</v>
      </c>
      <c r="AX164" s="13" t="s">
        <v>77</v>
      </c>
      <c r="AY164" s="243" t="s">
        <v>130</v>
      </c>
    </row>
    <row r="165" s="14" customFormat="1">
      <c r="A165" s="14"/>
      <c r="B165" s="244"/>
      <c r="C165" s="245"/>
      <c r="D165" s="234" t="s">
        <v>140</v>
      </c>
      <c r="E165" s="246" t="s">
        <v>1</v>
      </c>
      <c r="F165" s="247" t="s">
        <v>145</v>
      </c>
      <c r="G165" s="245"/>
      <c r="H165" s="248">
        <v>17.352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140</v>
      </c>
      <c r="AU165" s="254" t="s">
        <v>87</v>
      </c>
      <c r="AV165" s="14" t="s">
        <v>138</v>
      </c>
      <c r="AW165" s="14" t="s">
        <v>32</v>
      </c>
      <c r="AX165" s="14" t="s">
        <v>85</v>
      </c>
      <c r="AY165" s="254" t="s">
        <v>130</v>
      </c>
    </row>
    <row r="166" s="12" customFormat="1" ht="22.8" customHeight="1">
      <c r="A166" s="12"/>
      <c r="B166" s="202"/>
      <c r="C166" s="203"/>
      <c r="D166" s="204" t="s">
        <v>76</v>
      </c>
      <c r="E166" s="216" t="s">
        <v>190</v>
      </c>
      <c r="F166" s="216" t="s">
        <v>191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SUM(P167:P223)</f>
        <v>0</v>
      </c>
      <c r="Q166" s="210"/>
      <c r="R166" s="211">
        <f>SUM(R167:R223)</f>
        <v>32.889710700000002</v>
      </c>
      <c r="S166" s="210"/>
      <c r="T166" s="212">
        <f>SUM(T167:T223)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85</v>
      </c>
      <c r="AT166" s="214" t="s">
        <v>76</v>
      </c>
      <c r="AU166" s="214" t="s">
        <v>85</v>
      </c>
      <c r="AY166" s="213" t="s">
        <v>130</v>
      </c>
      <c r="BK166" s="215">
        <f>SUM(BK167:BK223)</f>
        <v>0</v>
      </c>
    </row>
    <row r="167" s="2" customFormat="1" ht="24.15" customHeight="1">
      <c r="A167" s="37"/>
      <c r="B167" s="38"/>
      <c r="C167" s="218" t="s">
        <v>192</v>
      </c>
      <c r="D167" s="218" t="s">
        <v>134</v>
      </c>
      <c r="E167" s="219" t="s">
        <v>193</v>
      </c>
      <c r="F167" s="220" t="s">
        <v>194</v>
      </c>
      <c r="G167" s="221" t="s">
        <v>180</v>
      </c>
      <c r="H167" s="222">
        <v>36.719999999999999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42</v>
      </c>
      <c r="O167" s="90"/>
      <c r="P167" s="228">
        <f>O167*H167</f>
        <v>0</v>
      </c>
      <c r="Q167" s="228">
        <v>0.0147</v>
      </c>
      <c r="R167" s="228">
        <f>Q167*H167</f>
        <v>0.53978399999999993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138</v>
      </c>
      <c r="AT167" s="230" t="s">
        <v>134</v>
      </c>
      <c r="AU167" s="230" t="s">
        <v>87</v>
      </c>
      <c r="AY167" s="16" t="s">
        <v>130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85</v>
      </c>
      <c r="BK167" s="231">
        <f>ROUND(I167*H167,2)</f>
        <v>0</v>
      </c>
      <c r="BL167" s="16" t="s">
        <v>138</v>
      </c>
      <c r="BM167" s="230" t="s">
        <v>195</v>
      </c>
    </row>
    <row r="168" s="13" customFormat="1">
      <c r="A168" s="13"/>
      <c r="B168" s="232"/>
      <c r="C168" s="233"/>
      <c r="D168" s="234" t="s">
        <v>140</v>
      </c>
      <c r="E168" s="235" t="s">
        <v>1</v>
      </c>
      <c r="F168" s="236" t="s">
        <v>196</v>
      </c>
      <c r="G168" s="233"/>
      <c r="H168" s="237">
        <v>36.719999999999999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140</v>
      </c>
      <c r="AU168" s="243" t="s">
        <v>87</v>
      </c>
      <c r="AV168" s="13" t="s">
        <v>87</v>
      </c>
      <c r="AW168" s="13" t="s">
        <v>32</v>
      </c>
      <c r="AX168" s="13" t="s">
        <v>85</v>
      </c>
      <c r="AY168" s="243" t="s">
        <v>130</v>
      </c>
    </row>
    <row r="169" s="2" customFormat="1" ht="24.15" customHeight="1">
      <c r="A169" s="37"/>
      <c r="B169" s="38"/>
      <c r="C169" s="218" t="s">
        <v>197</v>
      </c>
      <c r="D169" s="218" t="s">
        <v>134</v>
      </c>
      <c r="E169" s="219" t="s">
        <v>198</v>
      </c>
      <c r="F169" s="220" t="s">
        <v>199</v>
      </c>
      <c r="G169" s="221" t="s">
        <v>180</v>
      </c>
      <c r="H169" s="222">
        <v>109.782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0.033579999999999999</v>
      </c>
      <c r="R169" s="228">
        <f>Q169*H169</f>
        <v>3.6864795599999995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138</v>
      </c>
      <c r="AT169" s="230" t="s">
        <v>134</v>
      </c>
      <c r="AU169" s="230" t="s">
        <v>87</v>
      </c>
      <c r="AY169" s="16" t="s">
        <v>130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85</v>
      </c>
      <c r="BK169" s="231">
        <f>ROUND(I169*H169,2)</f>
        <v>0</v>
      </c>
      <c r="BL169" s="16" t="s">
        <v>138</v>
      </c>
      <c r="BM169" s="230" t="s">
        <v>200</v>
      </c>
    </row>
    <row r="170" s="13" customFormat="1">
      <c r="A170" s="13"/>
      <c r="B170" s="232"/>
      <c r="C170" s="233"/>
      <c r="D170" s="234" t="s">
        <v>140</v>
      </c>
      <c r="E170" s="235" t="s">
        <v>1</v>
      </c>
      <c r="F170" s="236" t="s">
        <v>201</v>
      </c>
      <c r="G170" s="233"/>
      <c r="H170" s="237">
        <v>7.9199999999999999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140</v>
      </c>
      <c r="AU170" s="243" t="s">
        <v>87</v>
      </c>
      <c r="AV170" s="13" t="s">
        <v>87</v>
      </c>
      <c r="AW170" s="13" t="s">
        <v>32</v>
      </c>
      <c r="AX170" s="13" t="s">
        <v>77</v>
      </c>
      <c r="AY170" s="243" t="s">
        <v>130</v>
      </c>
    </row>
    <row r="171" s="13" customFormat="1">
      <c r="A171" s="13"/>
      <c r="B171" s="232"/>
      <c r="C171" s="233"/>
      <c r="D171" s="234" t="s">
        <v>140</v>
      </c>
      <c r="E171" s="235" t="s">
        <v>1</v>
      </c>
      <c r="F171" s="236" t="s">
        <v>202</v>
      </c>
      <c r="G171" s="233"/>
      <c r="H171" s="237">
        <v>6.9119999999999999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140</v>
      </c>
      <c r="AU171" s="243" t="s">
        <v>87</v>
      </c>
      <c r="AV171" s="13" t="s">
        <v>87</v>
      </c>
      <c r="AW171" s="13" t="s">
        <v>32</v>
      </c>
      <c r="AX171" s="13" t="s">
        <v>77</v>
      </c>
      <c r="AY171" s="243" t="s">
        <v>130</v>
      </c>
    </row>
    <row r="172" s="13" customFormat="1">
      <c r="A172" s="13"/>
      <c r="B172" s="232"/>
      <c r="C172" s="233"/>
      <c r="D172" s="234" t="s">
        <v>140</v>
      </c>
      <c r="E172" s="235" t="s">
        <v>1</v>
      </c>
      <c r="F172" s="236" t="s">
        <v>203</v>
      </c>
      <c r="G172" s="233"/>
      <c r="H172" s="237">
        <v>9.9000000000000004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140</v>
      </c>
      <c r="AU172" s="243" t="s">
        <v>87</v>
      </c>
      <c r="AV172" s="13" t="s">
        <v>87</v>
      </c>
      <c r="AW172" s="13" t="s">
        <v>32</v>
      </c>
      <c r="AX172" s="13" t="s">
        <v>77</v>
      </c>
      <c r="AY172" s="243" t="s">
        <v>130</v>
      </c>
    </row>
    <row r="173" s="13" customFormat="1">
      <c r="A173" s="13"/>
      <c r="B173" s="232"/>
      <c r="C173" s="233"/>
      <c r="D173" s="234" t="s">
        <v>140</v>
      </c>
      <c r="E173" s="235" t="s">
        <v>1</v>
      </c>
      <c r="F173" s="236" t="s">
        <v>204</v>
      </c>
      <c r="G173" s="233"/>
      <c r="H173" s="237">
        <v>85.049999999999997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140</v>
      </c>
      <c r="AU173" s="243" t="s">
        <v>87</v>
      </c>
      <c r="AV173" s="13" t="s">
        <v>87</v>
      </c>
      <c r="AW173" s="13" t="s">
        <v>32</v>
      </c>
      <c r="AX173" s="13" t="s">
        <v>77</v>
      </c>
      <c r="AY173" s="243" t="s">
        <v>130</v>
      </c>
    </row>
    <row r="174" s="14" customFormat="1">
      <c r="A174" s="14"/>
      <c r="B174" s="244"/>
      <c r="C174" s="245"/>
      <c r="D174" s="234" t="s">
        <v>140</v>
      </c>
      <c r="E174" s="246" t="s">
        <v>1</v>
      </c>
      <c r="F174" s="247" t="s">
        <v>145</v>
      </c>
      <c r="G174" s="245"/>
      <c r="H174" s="248">
        <v>109.782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140</v>
      </c>
      <c r="AU174" s="254" t="s">
        <v>87</v>
      </c>
      <c r="AV174" s="14" t="s">
        <v>138</v>
      </c>
      <c r="AW174" s="14" t="s">
        <v>32</v>
      </c>
      <c r="AX174" s="14" t="s">
        <v>85</v>
      </c>
      <c r="AY174" s="254" t="s">
        <v>130</v>
      </c>
    </row>
    <row r="175" s="2" customFormat="1" ht="24.15" customHeight="1">
      <c r="A175" s="37"/>
      <c r="B175" s="38"/>
      <c r="C175" s="218" t="s">
        <v>205</v>
      </c>
      <c r="D175" s="218" t="s">
        <v>134</v>
      </c>
      <c r="E175" s="219" t="s">
        <v>206</v>
      </c>
      <c r="F175" s="220" t="s">
        <v>207</v>
      </c>
      <c r="G175" s="221" t="s">
        <v>180</v>
      </c>
      <c r="H175" s="222">
        <v>220.31999999999999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0.0070000000000000001</v>
      </c>
      <c r="R175" s="228">
        <f>Q175*H175</f>
        <v>1.5422400000000001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138</v>
      </c>
      <c r="AT175" s="230" t="s">
        <v>134</v>
      </c>
      <c r="AU175" s="230" t="s">
        <v>87</v>
      </c>
      <c r="AY175" s="16" t="s">
        <v>130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85</v>
      </c>
      <c r="BK175" s="231">
        <f>ROUND(I175*H175,2)</f>
        <v>0</v>
      </c>
      <c r="BL175" s="16" t="s">
        <v>138</v>
      </c>
      <c r="BM175" s="230" t="s">
        <v>208</v>
      </c>
    </row>
    <row r="176" s="13" customFormat="1">
      <c r="A176" s="13"/>
      <c r="B176" s="232"/>
      <c r="C176" s="233"/>
      <c r="D176" s="234" t="s">
        <v>140</v>
      </c>
      <c r="E176" s="235" t="s">
        <v>1</v>
      </c>
      <c r="F176" s="236" t="s">
        <v>209</v>
      </c>
      <c r="G176" s="233"/>
      <c r="H176" s="237">
        <v>220.31999999999999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140</v>
      </c>
      <c r="AU176" s="243" t="s">
        <v>87</v>
      </c>
      <c r="AV176" s="13" t="s">
        <v>87</v>
      </c>
      <c r="AW176" s="13" t="s">
        <v>32</v>
      </c>
      <c r="AX176" s="13" t="s">
        <v>85</v>
      </c>
      <c r="AY176" s="243" t="s">
        <v>130</v>
      </c>
    </row>
    <row r="177" s="2" customFormat="1" ht="24.15" customHeight="1">
      <c r="A177" s="37"/>
      <c r="B177" s="38"/>
      <c r="C177" s="218" t="s">
        <v>7</v>
      </c>
      <c r="D177" s="218" t="s">
        <v>134</v>
      </c>
      <c r="E177" s="219" t="s">
        <v>210</v>
      </c>
      <c r="F177" s="220" t="s">
        <v>211</v>
      </c>
      <c r="G177" s="221" t="s">
        <v>180</v>
      </c>
      <c r="H177" s="222">
        <v>30.927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42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138</v>
      </c>
      <c r="AT177" s="230" t="s">
        <v>134</v>
      </c>
      <c r="AU177" s="230" t="s">
        <v>87</v>
      </c>
      <c r="AY177" s="16" t="s">
        <v>130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85</v>
      </c>
      <c r="BK177" s="231">
        <f>ROUND(I177*H177,2)</f>
        <v>0</v>
      </c>
      <c r="BL177" s="16" t="s">
        <v>138</v>
      </c>
      <c r="BM177" s="230" t="s">
        <v>212</v>
      </c>
    </row>
    <row r="178" s="13" customFormat="1">
      <c r="A178" s="13"/>
      <c r="B178" s="232"/>
      <c r="C178" s="233"/>
      <c r="D178" s="234" t="s">
        <v>140</v>
      </c>
      <c r="E178" s="235" t="s">
        <v>1</v>
      </c>
      <c r="F178" s="236" t="s">
        <v>213</v>
      </c>
      <c r="G178" s="233"/>
      <c r="H178" s="237">
        <v>2.5409999999999999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140</v>
      </c>
      <c r="AU178" s="243" t="s">
        <v>87</v>
      </c>
      <c r="AV178" s="13" t="s">
        <v>87</v>
      </c>
      <c r="AW178" s="13" t="s">
        <v>32</v>
      </c>
      <c r="AX178" s="13" t="s">
        <v>77</v>
      </c>
      <c r="AY178" s="243" t="s">
        <v>130</v>
      </c>
    </row>
    <row r="179" s="13" customFormat="1">
      <c r="A179" s="13"/>
      <c r="B179" s="232"/>
      <c r="C179" s="233"/>
      <c r="D179" s="234" t="s">
        <v>140</v>
      </c>
      <c r="E179" s="235" t="s">
        <v>1</v>
      </c>
      <c r="F179" s="236" t="s">
        <v>214</v>
      </c>
      <c r="G179" s="233"/>
      <c r="H179" s="237">
        <v>1.4079999999999999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140</v>
      </c>
      <c r="AU179" s="243" t="s">
        <v>87</v>
      </c>
      <c r="AV179" s="13" t="s">
        <v>87</v>
      </c>
      <c r="AW179" s="13" t="s">
        <v>32</v>
      </c>
      <c r="AX179" s="13" t="s">
        <v>77</v>
      </c>
      <c r="AY179" s="243" t="s">
        <v>130</v>
      </c>
    </row>
    <row r="180" s="13" customFormat="1">
      <c r="A180" s="13"/>
      <c r="B180" s="232"/>
      <c r="C180" s="233"/>
      <c r="D180" s="234" t="s">
        <v>140</v>
      </c>
      <c r="E180" s="235" t="s">
        <v>1</v>
      </c>
      <c r="F180" s="236" t="s">
        <v>215</v>
      </c>
      <c r="G180" s="233"/>
      <c r="H180" s="237">
        <v>15.84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140</v>
      </c>
      <c r="AU180" s="243" t="s">
        <v>87</v>
      </c>
      <c r="AV180" s="13" t="s">
        <v>87</v>
      </c>
      <c r="AW180" s="13" t="s">
        <v>32</v>
      </c>
      <c r="AX180" s="13" t="s">
        <v>77</v>
      </c>
      <c r="AY180" s="243" t="s">
        <v>130</v>
      </c>
    </row>
    <row r="181" s="13" customFormat="1">
      <c r="A181" s="13"/>
      <c r="B181" s="232"/>
      <c r="C181" s="233"/>
      <c r="D181" s="234" t="s">
        <v>140</v>
      </c>
      <c r="E181" s="235" t="s">
        <v>1</v>
      </c>
      <c r="F181" s="236" t="s">
        <v>216</v>
      </c>
      <c r="G181" s="233"/>
      <c r="H181" s="237">
        <v>11.138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140</v>
      </c>
      <c r="AU181" s="243" t="s">
        <v>87</v>
      </c>
      <c r="AV181" s="13" t="s">
        <v>87</v>
      </c>
      <c r="AW181" s="13" t="s">
        <v>32</v>
      </c>
      <c r="AX181" s="13" t="s">
        <v>77</v>
      </c>
      <c r="AY181" s="243" t="s">
        <v>130</v>
      </c>
    </row>
    <row r="182" s="14" customFormat="1">
      <c r="A182" s="14"/>
      <c r="B182" s="244"/>
      <c r="C182" s="245"/>
      <c r="D182" s="234" t="s">
        <v>140</v>
      </c>
      <c r="E182" s="246" t="s">
        <v>1</v>
      </c>
      <c r="F182" s="247" t="s">
        <v>145</v>
      </c>
      <c r="G182" s="245"/>
      <c r="H182" s="248">
        <v>30.927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140</v>
      </c>
      <c r="AU182" s="254" t="s">
        <v>87</v>
      </c>
      <c r="AV182" s="14" t="s">
        <v>138</v>
      </c>
      <c r="AW182" s="14" t="s">
        <v>32</v>
      </c>
      <c r="AX182" s="14" t="s">
        <v>85</v>
      </c>
      <c r="AY182" s="254" t="s">
        <v>130</v>
      </c>
    </row>
    <row r="183" s="2" customFormat="1" ht="24.15" customHeight="1">
      <c r="A183" s="37"/>
      <c r="B183" s="38"/>
      <c r="C183" s="218" t="s">
        <v>217</v>
      </c>
      <c r="D183" s="218" t="s">
        <v>134</v>
      </c>
      <c r="E183" s="219" t="s">
        <v>218</v>
      </c>
      <c r="F183" s="220" t="s">
        <v>219</v>
      </c>
      <c r="G183" s="221" t="s">
        <v>180</v>
      </c>
      <c r="H183" s="222">
        <v>35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138</v>
      </c>
      <c r="AT183" s="230" t="s">
        <v>134</v>
      </c>
      <c r="AU183" s="230" t="s">
        <v>87</v>
      </c>
      <c r="AY183" s="16" t="s">
        <v>130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85</v>
      </c>
      <c r="BK183" s="231">
        <f>ROUND(I183*H183,2)</f>
        <v>0</v>
      </c>
      <c r="BL183" s="16" t="s">
        <v>138</v>
      </c>
      <c r="BM183" s="230" t="s">
        <v>220</v>
      </c>
    </row>
    <row r="184" s="2" customFormat="1" ht="55.5" customHeight="1">
      <c r="A184" s="37"/>
      <c r="B184" s="38"/>
      <c r="C184" s="218" t="s">
        <v>221</v>
      </c>
      <c r="D184" s="218" t="s">
        <v>134</v>
      </c>
      <c r="E184" s="219" t="s">
        <v>222</v>
      </c>
      <c r="F184" s="220" t="s">
        <v>223</v>
      </c>
      <c r="G184" s="221" t="s">
        <v>173</v>
      </c>
      <c r="H184" s="222">
        <v>33.880000000000003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0.021090000000000001</v>
      </c>
      <c r="R184" s="228">
        <f>Q184*H184</f>
        <v>0.71452920000000009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138</v>
      </c>
      <c r="AT184" s="230" t="s">
        <v>134</v>
      </c>
      <c r="AU184" s="230" t="s">
        <v>87</v>
      </c>
      <c r="AY184" s="16" t="s">
        <v>130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85</v>
      </c>
      <c r="BK184" s="231">
        <f>ROUND(I184*H184,2)</f>
        <v>0</v>
      </c>
      <c r="BL184" s="16" t="s">
        <v>138</v>
      </c>
      <c r="BM184" s="230" t="s">
        <v>224</v>
      </c>
    </row>
    <row r="185" s="13" customFormat="1">
      <c r="A185" s="13"/>
      <c r="B185" s="232"/>
      <c r="C185" s="233"/>
      <c r="D185" s="234" t="s">
        <v>140</v>
      </c>
      <c r="E185" s="235" t="s">
        <v>1</v>
      </c>
      <c r="F185" s="236" t="s">
        <v>225</v>
      </c>
      <c r="G185" s="233"/>
      <c r="H185" s="237">
        <v>33.880000000000003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140</v>
      </c>
      <c r="AU185" s="243" t="s">
        <v>87</v>
      </c>
      <c r="AV185" s="13" t="s">
        <v>87</v>
      </c>
      <c r="AW185" s="13" t="s">
        <v>32</v>
      </c>
      <c r="AX185" s="13" t="s">
        <v>85</v>
      </c>
      <c r="AY185" s="243" t="s">
        <v>130</v>
      </c>
    </row>
    <row r="186" s="2" customFormat="1" ht="55.5" customHeight="1">
      <c r="A186" s="37"/>
      <c r="B186" s="38"/>
      <c r="C186" s="218" t="s">
        <v>226</v>
      </c>
      <c r="D186" s="218" t="s">
        <v>134</v>
      </c>
      <c r="E186" s="219" t="s">
        <v>227</v>
      </c>
      <c r="F186" s="220" t="s">
        <v>228</v>
      </c>
      <c r="G186" s="221" t="s">
        <v>173</v>
      </c>
      <c r="H186" s="222">
        <v>33.329999999999998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0.021090000000000001</v>
      </c>
      <c r="R186" s="228">
        <f>Q186*H186</f>
        <v>0.70292969999999999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138</v>
      </c>
      <c r="AT186" s="230" t="s">
        <v>134</v>
      </c>
      <c r="AU186" s="230" t="s">
        <v>87</v>
      </c>
      <c r="AY186" s="16" t="s">
        <v>130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85</v>
      </c>
      <c r="BK186" s="231">
        <f>ROUND(I186*H186,2)</f>
        <v>0</v>
      </c>
      <c r="BL186" s="16" t="s">
        <v>138</v>
      </c>
      <c r="BM186" s="230" t="s">
        <v>229</v>
      </c>
    </row>
    <row r="187" s="13" customFormat="1">
      <c r="A187" s="13"/>
      <c r="B187" s="232"/>
      <c r="C187" s="233"/>
      <c r="D187" s="234" t="s">
        <v>140</v>
      </c>
      <c r="E187" s="235" t="s">
        <v>1</v>
      </c>
      <c r="F187" s="236" t="s">
        <v>230</v>
      </c>
      <c r="G187" s="233"/>
      <c r="H187" s="237">
        <v>33.329999999999998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140</v>
      </c>
      <c r="AU187" s="243" t="s">
        <v>87</v>
      </c>
      <c r="AV187" s="13" t="s">
        <v>87</v>
      </c>
      <c r="AW187" s="13" t="s">
        <v>32</v>
      </c>
      <c r="AX187" s="13" t="s">
        <v>85</v>
      </c>
      <c r="AY187" s="243" t="s">
        <v>130</v>
      </c>
    </row>
    <row r="188" s="2" customFormat="1" ht="55.5" customHeight="1">
      <c r="A188" s="37"/>
      <c r="B188" s="38"/>
      <c r="C188" s="218" t="s">
        <v>231</v>
      </c>
      <c r="D188" s="218" t="s">
        <v>134</v>
      </c>
      <c r="E188" s="219" t="s">
        <v>232</v>
      </c>
      <c r="F188" s="220" t="s">
        <v>233</v>
      </c>
      <c r="G188" s="221" t="s">
        <v>173</v>
      </c>
      <c r="H188" s="222">
        <v>31.68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42</v>
      </c>
      <c r="O188" s="90"/>
      <c r="P188" s="228">
        <f>O188*H188</f>
        <v>0</v>
      </c>
      <c r="Q188" s="228">
        <v>0.021090000000000001</v>
      </c>
      <c r="R188" s="228">
        <f>Q188*H188</f>
        <v>0.66813120000000004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138</v>
      </c>
      <c r="AT188" s="230" t="s">
        <v>134</v>
      </c>
      <c r="AU188" s="230" t="s">
        <v>87</v>
      </c>
      <c r="AY188" s="16" t="s">
        <v>130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85</v>
      </c>
      <c r="BK188" s="231">
        <f>ROUND(I188*H188,2)</f>
        <v>0</v>
      </c>
      <c r="BL188" s="16" t="s">
        <v>138</v>
      </c>
      <c r="BM188" s="230" t="s">
        <v>234</v>
      </c>
    </row>
    <row r="189" s="13" customFormat="1">
      <c r="A189" s="13"/>
      <c r="B189" s="232"/>
      <c r="C189" s="233"/>
      <c r="D189" s="234" t="s">
        <v>140</v>
      </c>
      <c r="E189" s="235" t="s">
        <v>1</v>
      </c>
      <c r="F189" s="236" t="s">
        <v>235</v>
      </c>
      <c r="G189" s="233"/>
      <c r="H189" s="237">
        <v>31.68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140</v>
      </c>
      <c r="AU189" s="243" t="s">
        <v>87</v>
      </c>
      <c r="AV189" s="13" t="s">
        <v>87</v>
      </c>
      <c r="AW189" s="13" t="s">
        <v>32</v>
      </c>
      <c r="AX189" s="13" t="s">
        <v>85</v>
      </c>
      <c r="AY189" s="243" t="s">
        <v>130</v>
      </c>
    </row>
    <row r="190" s="2" customFormat="1" ht="44.25" customHeight="1">
      <c r="A190" s="37"/>
      <c r="B190" s="38"/>
      <c r="C190" s="218" t="s">
        <v>236</v>
      </c>
      <c r="D190" s="218" t="s">
        <v>134</v>
      </c>
      <c r="E190" s="219" t="s">
        <v>237</v>
      </c>
      <c r="F190" s="220" t="s">
        <v>238</v>
      </c>
      <c r="G190" s="221" t="s">
        <v>173</v>
      </c>
      <c r="H190" s="222">
        <v>31.68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0.021090000000000001</v>
      </c>
      <c r="R190" s="228">
        <f>Q190*H190</f>
        <v>0.66813120000000004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138</v>
      </c>
      <c r="AT190" s="230" t="s">
        <v>134</v>
      </c>
      <c r="AU190" s="230" t="s">
        <v>87</v>
      </c>
      <c r="AY190" s="16" t="s">
        <v>130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85</v>
      </c>
      <c r="BK190" s="231">
        <f>ROUND(I190*H190,2)</f>
        <v>0</v>
      </c>
      <c r="BL190" s="16" t="s">
        <v>138</v>
      </c>
      <c r="BM190" s="230" t="s">
        <v>239</v>
      </c>
    </row>
    <row r="191" s="13" customFormat="1">
      <c r="A191" s="13"/>
      <c r="B191" s="232"/>
      <c r="C191" s="233"/>
      <c r="D191" s="234" t="s">
        <v>140</v>
      </c>
      <c r="E191" s="235" t="s">
        <v>1</v>
      </c>
      <c r="F191" s="236" t="s">
        <v>235</v>
      </c>
      <c r="G191" s="233"/>
      <c r="H191" s="237">
        <v>31.68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140</v>
      </c>
      <c r="AU191" s="243" t="s">
        <v>87</v>
      </c>
      <c r="AV191" s="13" t="s">
        <v>87</v>
      </c>
      <c r="AW191" s="13" t="s">
        <v>32</v>
      </c>
      <c r="AX191" s="13" t="s">
        <v>85</v>
      </c>
      <c r="AY191" s="243" t="s">
        <v>130</v>
      </c>
    </row>
    <row r="192" s="2" customFormat="1" ht="62.7" customHeight="1">
      <c r="A192" s="37"/>
      <c r="B192" s="38"/>
      <c r="C192" s="218" t="s">
        <v>240</v>
      </c>
      <c r="D192" s="218" t="s">
        <v>134</v>
      </c>
      <c r="E192" s="219" t="s">
        <v>241</v>
      </c>
      <c r="F192" s="220" t="s">
        <v>242</v>
      </c>
      <c r="G192" s="221" t="s">
        <v>173</v>
      </c>
      <c r="H192" s="222">
        <v>1.8919999999999999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42</v>
      </c>
      <c r="O192" s="90"/>
      <c r="P192" s="228">
        <f>O192*H192</f>
        <v>0</v>
      </c>
      <c r="Q192" s="228">
        <v>0.021090000000000001</v>
      </c>
      <c r="R192" s="228">
        <f>Q192*H192</f>
        <v>0.039902279999999998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138</v>
      </c>
      <c r="AT192" s="230" t="s">
        <v>134</v>
      </c>
      <c r="AU192" s="230" t="s">
        <v>87</v>
      </c>
      <c r="AY192" s="16" t="s">
        <v>130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85</v>
      </c>
      <c r="BK192" s="231">
        <f>ROUND(I192*H192,2)</f>
        <v>0</v>
      </c>
      <c r="BL192" s="16" t="s">
        <v>138</v>
      </c>
      <c r="BM192" s="230" t="s">
        <v>243</v>
      </c>
    </row>
    <row r="193" s="13" customFormat="1">
      <c r="A193" s="13"/>
      <c r="B193" s="232"/>
      <c r="C193" s="233"/>
      <c r="D193" s="234" t="s">
        <v>140</v>
      </c>
      <c r="E193" s="235" t="s">
        <v>1</v>
      </c>
      <c r="F193" s="236" t="s">
        <v>244</v>
      </c>
      <c r="G193" s="233"/>
      <c r="H193" s="237">
        <v>1.8919999999999999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140</v>
      </c>
      <c r="AU193" s="243" t="s">
        <v>87</v>
      </c>
      <c r="AV193" s="13" t="s">
        <v>87</v>
      </c>
      <c r="AW193" s="13" t="s">
        <v>32</v>
      </c>
      <c r="AX193" s="13" t="s">
        <v>85</v>
      </c>
      <c r="AY193" s="243" t="s">
        <v>130</v>
      </c>
    </row>
    <row r="194" s="2" customFormat="1" ht="55.5" customHeight="1">
      <c r="A194" s="37"/>
      <c r="B194" s="38"/>
      <c r="C194" s="218" t="s">
        <v>245</v>
      </c>
      <c r="D194" s="218" t="s">
        <v>134</v>
      </c>
      <c r="E194" s="219" t="s">
        <v>246</v>
      </c>
      <c r="F194" s="220" t="s">
        <v>247</v>
      </c>
      <c r="G194" s="221" t="s">
        <v>173</v>
      </c>
      <c r="H194" s="222">
        <v>31.68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42</v>
      </c>
      <c r="O194" s="90"/>
      <c r="P194" s="228">
        <f>O194*H194</f>
        <v>0</v>
      </c>
      <c r="Q194" s="228">
        <v>0.021090000000000001</v>
      </c>
      <c r="R194" s="228">
        <f>Q194*H194</f>
        <v>0.66813120000000004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138</v>
      </c>
      <c r="AT194" s="230" t="s">
        <v>134</v>
      </c>
      <c r="AU194" s="230" t="s">
        <v>87</v>
      </c>
      <c r="AY194" s="16" t="s">
        <v>130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85</v>
      </c>
      <c r="BK194" s="231">
        <f>ROUND(I194*H194,2)</f>
        <v>0</v>
      </c>
      <c r="BL194" s="16" t="s">
        <v>138</v>
      </c>
      <c r="BM194" s="230" t="s">
        <v>248</v>
      </c>
    </row>
    <row r="195" s="13" customFormat="1">
      <c r="A195" s="13"/>
      <c r="B195" s="232"/>
      <c r="C195" s="233"/>
      <c r="D195" s="234" t="s">
        <v>140</v>
      </c>
      <c r="E195" s="235" t="s">
        <v>1</v>
      </c>
      <c r="F195" s="236" t="s">
        <v>235</v>
      </c>
      <c r="G195" s="233"/>
      <c r="H195" s="237">
        <v>31.68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140</v>
      </c>
      <c r="AU195" s="243" t="s">
        <v>87</v>
      </c>
      <c r="AV195" s="13" t="s">
        <v>87</v>
      </c>
      <c r="AW195" s="13" t="s">
        <v>32</v>
      </c>
      <c r="AX195" s="13" t="s">
        <v>85</v>
      </c>
      <c r="AY195" s="243" t="s">
        <v>130</v>
      </c>
    </row>
    <row r="196" s="2" customFormat="1" ht="55.5" customHeight="1">
      <c r="A196" s="37"/>
      <c r="B196" s="38"/>
      <c r="C196" s="218" t="s">
        <v>249</v>
      </c>
      <c r="D196" s="218" t="s">
        <v>134</v>
      </c>
      <c r="E196" s="219" t="s">
        <v>250</v>
      </c>
      <c r="F196" s="220" t="s">
        <v>251</v>
      </c>
      <c r="G196" s="221" t="s">
        <v>252</v>
      </c>
      <c r="H196" s="222">
        <v>7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42</v>
      </c>
      <c r="O196" s="90"/>
      <c r="P196" s="228">
        <f>O196*H196</f>
        <v>0</v>
      </c>
      <c r="Q196" s="228">
        <v>0.021090000000000001</v>
      </c>
      <c r="R196" s="228">
        <f>Q196*H196</f>
        <v>0.14763000000000001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138</v>
      </c>
      <c r="AT196" s="230" t="s">
        <v>134</v>
      </c>
      <c r="AU196" s="230" t="s">
        <v>87</v>
      </c>
      <c r="AY196" s="16" t="s">
        <v>130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85</v>
      </c>
      <c r="BK196" s="231">
        <f>ROUND(I196*H196,2)</f>
        <v>0</v>
      </c>
      <c r="BL196" s="16" t="s">
        <v>138</v>
      </c>
      <c r="BM196" s="230" t="s">
        <v>253</v>
      </c>
    </row>
    <row r="197" s="2" customFormat="1" ht="44.25" customHeight="1">
      <c r="A197" s="37"/>
      <c r="B197" s="38"/>
      <c r="C197" s="218" t="s">
        <v>254</v>
      </c>
      <c r="D197" s="218" t="s">
        <v>134</v>
      </c>
      <c r="E197" s="219" t="s">
        <v>255</v>
      </c>
      <c r="F197" s="220" t="s">
        <v>256</v>
      </c>
      <c r="G197" s="221" t="s">
        <v>252</v>
      </c>
      <c r="H197" s="222">
        <v>7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42</v>
      </c>
      <c r="O197" s="90"/>
      <c r="P197" s="228">
        <f>O197*H197</f>
        <v>0</v>
      </c>
      <c r="Q197" s="228">
        <v>0.021090000000000001</v>
      </c>
      <c r="R197" s="228">
        <f>Q197*H197</f>
        <v>0.14763000000000001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138</v>
      </c>
      <c r="AT197" s="230" t="s">
        <v>134</v>
      </c>
      <c r="AU197" s="230" t="s">
        <v>87</v>
      </c>
      <c r="AY197" s="16" t="s">
        <v>130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85</v>
      </c>
      <c r="BK197" s="231">
        <f>ROUND(I197*H197,2)</f>
        <v>0</v>
      </c>
      <c r="BL197" s="16" t="s">
        <v>138</v>
      </c>
      <c r="BM197" s="230" t="s">
        <v>257</v>
      </c>
    </row>
    <row r="198" s="2" customFormat="1" ht="55.5" customHeight="1">
      <c r="A198" s="37"/>
      <c r="B198" s="38"/>
      <c r="C198" s="218" t="s">
        <v>258</v>
      </c>
      <c r="D198" s="218" t="s">
        <v>134</v>
      </c>
      <c r="E198" s="219" t="s">
        <v>259</v>
      </c>
      <c r="F198" s="220" t="s">
        <v>260</v>
      </c>
      <c r="G198" s="221" t="s">
        <v>252</v>
      </c>
      <c r="H198" s="222">
        <v>7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42</v>
      </c>
      <c r="O198" s="90"/>
      <c r="P198" s="228">
        <f>O198*H198</f>
        <v>0</v>
      </c>
      <c r="Q198" s="228">
        <v>0.021090000000000001</v>
      </c>
      <c r="R198" s="228">
        <f>Q198*H198</f>
        <v>0.14763000000000001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138</v>
      </c>
      <c r="AT198" s="230" t="s">
        <v>134</v>
      </c>
      <c r="AU198" s="230" t="s">
        <v>87</v>
      </c>
      <c r="AY198" s="16" t="s">
        <v>130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85</v>
      </c>
      <c r="BK198" s="231">
        <f>ROUND(I198*H198,2)</f>
        <v>0</v>
      </c>
      <c r="BL198" s="16" t="s">
        <v>138</v>
      </c>
      <c r="BM198" s="230" t="s">
        <v>261</v>
      </c>
    </row>
    <row r="199" s="2" customFormat="1" ht="55.5" customHeight="1">
      <c r="A199" s="37"/>
      <c r="B199" s="38"/>
      <c r="C199" s="218" t="s">
        <v>262</v>
      </c>
      <c r="D199" s="218" t="s">
        <v>134</v>
      </c>
      <c r="E199" s="219" t="s">
        <v>263</v>
      </c>
      <c r="F199" s="220" t="s">
        <v>264</v>
      </c>
      <c r="G199" s="221" t="s">
        <v>252</v>
      </c>
      <c r="H199" s="222">
        <v>1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42</v>
      </c>
      <c r="O199" s="90"/>
      <c r="P199" s="228">
        <f>O199*H199</f>
        <v>0</v>
      </c>
      <c r="Q199" s="228">
        <v>0.021090000000000001</v>
      </c>
      <c r="R199" s="228">
        <f>Q199*H199</f>
        <v>0.021090000000000001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138</v>
      </c>
      <c r="AT199" s="230" t="s">
        <v>134</v>
      </c>
      <c r="AU199" s="230" t="s">
        <v>87</v>
      </c>
      <c r="AY199" s="16" t="s">
        <v>130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85</v>
      </c>
      <c r="BK199" s="231">
        <f>ROUND(I199*H199,2)</f>
        <v>0</v>
      </c>
      <c r="BL199" s="16" t="s">
        <v>138</v>
      </c>
      <c r="BM199" s="230" t="s">
        <v>265</v>
      </c>
    </row>
    <row r="200" s="2" customFormat="1" ht="66.75" customHeight="1">
      <c r="A200" s="37"/>
      <c r="B200" s="38"/>
      <c r="C200" s="218" t="s">
        <v>266</v>
      </c>
      <c r="D200" s="218" t="s">
        <v>134</v>
      </c>
      <c r="E200" s="219" t="s">
        <v>267</v>
      </c>
      <c r="F200" s="220" t="s">
        <v>268</v>
      </c>
      <c r="G200" s="221" t="s">
        <v>252</v>
      </c>
      <c r="H200" s="222">
        <v>1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42</v>
      </c>
      <c r="O200" s="90"/>
      <c r="P200" s="228">
        <f>O200*H200</f>
        <v>0</v>
      </c>
      <c r="Q200" s="228">
        <v>0.021090000000000001</v>
      </c>
      <c r="R200" s="228">
        <f>Q200*H200</f>
        <v>0.021090000000000001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138</v>
      </c>
      <c r="AT200" s="230" t="s">
        <v>134</v>
      </c>
      <c r="AU200" s="230" t="s">
        <v>87</v>
      </c>
      <c r="AY200" s="16" t="s">
        <v>130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85</v>
      </c>
      <c r="BK200" s="231">
        <f>ROUND(I200*H200,2)</f>
        <v>0</v>
      </c>
      <c r="BL200" s="16" t="s">
        <v>138</v>
      </c>
      <c r="BM200" s="230" t="s">
        <v>269</v>
      </c>
    </row>
    <row r="201" s="2" customFormat="1" ht="66.75" customHeight="1">
      <c r="A201" s="37"/>
      <c r="B201" s="38"/>
      <c r="C201" s="218" t="s">
        <v>270</v>
      </c>
      <c r="D201" s="218" t="s">
        <v>134</v>
      </c>
      <c r="E201" s="219" t="s">
        <v>271</v>
      </c>
      <c r="F201" s="220" t="s">
        <v>268</v>
      </c>
      <c r="G201" s="221" t="s">
        <v>252</v>
      </c>
      <c r="H201" s="222">
        <v>1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42</v>
      </c>
      <c r="O201" s="90"/>
      <c r="P201" s="228">
        <f>O201*H201</f>
        <v>0</v>
      </c>
      <c r="Q201" s="228">
        <v>0.021090000000000001</v>
      </c>
      <c r="R201" s="228">
        <f>Q201*H201</f>
        <v>0.021090000000000001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138</v>
      </c>
      <c r="AT201" s="230" t="s">
        <v>134</v>
      </c>
      <c r="AU201" s="230" t="s">
        <v>87</v>
      </c>
      <c r="AY201" s="16" t="s">
        <v>130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85</v>
      </c>
      <c r="BK201" s="231">
        <f>ROUND(I201*H201,2)</f>
        <v>0</v>
      </c>
      <c r="BL201" s="16" t="s">
        <v>138</v>
      </c>
      <c r="BM201" s="230" t="s">
        <v>272</v>
      </c>
    </row>
    <row r="202" s="2" customFormat="1" ht="62.7" customHeight="1">
      <c r="A202" s="37"/>
      <c r="B202" s="38"/>
      <c r="C202" s="218" t="s">
        <v>273</v>
      </c>
      <c r="D202" s="218" t="s">
        <v>134</v>
      </c>
      <c r="E202" s="219" t="s">
        <v>274</v>
      </c>
      <c r="F202" s="220" t="s">
        <v>275</v>
      </c>
      <c r="G202" s="221" t="s">
        <v>173</v>
      </c>
      <c r="H202" s="222">
        <v>33.384999999999998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42</v>
      </c>
      <c r="O202" s="90"/>
      <c r="P202" s="228">
        <f>O202*H202</f>
        <v>0</v>
      </c>
      <c r="Q202" s="228">
        <v>0.021090000000000001</v>
      </c>
      <c r="R202" s="228">
        <f>Q202*H202</f>
        <v>0.70408965000000001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138</v>
      </c>
      <c r="AT202" s="230" t="s">
        <v>134</v>
      </c>
      <c r="AU202" s="230" t="s">
        <v>87</v>
      </c>
      <c r="AY202" s="16" t="s">
        <v>130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85</v>
      </c>
      <c r="BK202" s="231">
        <f>ROUND(I202*H202,2)</f>
        <v>0</v>
      </c>
      <c r="BL202" s="16" t="s">
        <v>138</v>
      </c>
      <c r="BM202" s="230" t="s">
        <v>276</v>
      </c>
    </row>
    <row r="203" s="13" customFormat="1">
      <c r="A203" s="13"/>
      <c r="B203" s="232"/>
      <c r="C203" s="233"/>
      <c r="D203" s="234" t="s">
        <v>140</v>
      </c>
      <c r="E203" s="235" t="s">
        <v>1</v>
      </c>
      <c r="F203" s="236" t="s">
        <v>277</v>
      </c>
      <c r="G203" s="233"/>
      <c r="H203" s="237">
        <v>33.384999999999998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140</v>
      </c>
      <c r="AU203" s="243" t="s">
        <v>87</v>
      </c>
      <c r="AV203" s="13" t="s">
        <v>87</v>
      </c>
      <c r="AW203" s="13" t="s">
        <v>32</v>
      </c>
      <c r="AX203" s="13" t="s">
        <v>85</v>
      </c>
      <c r="AY203" s="243" t="s">
        <v>130</v>
      </c>
    </row>
    <row r="204" s="2" customFormat="1" ht="55.5" customHeight="1">
      <c r="A204" s="37"/>
      <c r="B204" s="38"/>
      <c r="C204" s="218" t="s">
        <v>278</v>
      </c>
      <c r="D204" s="218" t="s">
        <v>134</v>
      </c>
      <c r="E204" s="219" t="s">
        <v>279</v>
      </c>
      <c r="F204" s="220" t="s">
        <v>280</v>
      </c>
      <c r="G204" s="221" t="s">
        <v>173</v>
      </c>
      <c r="H204" s="222">
        <v>34.484999999999999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42</v>
      </c>
      <c r="O204" s="90"/>
      <c r="P204" s="228">
        <f>O204*H204</f>
        <v>0</v>
      </c>
      <c r="Q204" s="228">
        <v>0.021090000000000001</v>
      </c>
      <c r="R204" s="228">
        <f>Q204*H204</f>
        <v>0.72728864999999998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138</v>
      </c>
      <c r="AT204" s="230" t="s">
        <v>134</v>
      </c>
      <c r="AU204" s="230" t="s">
        <v>87</v>
      </c>
      <c r="AY204" s="16" t="s">
        <v>130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85</v>
      </c>
      <c r="BK204" s="231">
        <f>ROUND(I204*H204,2)</f>
        <v>0</v>
      </c>
      <c r="BL204" s="16" t="s">
        <v>138</v>
      </c>
      <c r="BM204" s="230" t="s">
        <v>281</v>
      </c>
    </row>
    <row r="205" s="13" customFormat="1">
      <c r="A205" s="13"/>
      <c r="B205" s="232"/>
      <c r="C205" s="233"/>
      <c r="D205" s="234" t="s">
        <v>140</v>
      </c>
      <c r="E205" s="235" t="s">
        <v>1</v>
      </c>
      <c r="F205" s="236" t="s">
        <v>282</v>
      </c>
      <c r="G205" s="233"/>
      <c r="H205" s="237">
        <v>34.484999999999999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140</v>
      </c>
      <c r="AU205" s="243" t="s">
        <v>87</v>
      </c>
      <c r="AV205" s="13" t="s">
        <v>87</v>
      </c>
      <c r="AW205" s="13" t="s">
        <v>32</v>
      </c>
      <c r="AX205" s="13" t="s">
        <v>85</v>
      </c>
      <c r="AY205" s="243" t="s">
        <v>130</v>
      </c>
    </row>
    <row r="206" s="2" customFormat="1" ht="62.7" customHeight="1">
      <c r="A206" s="37"/>
      <c r="B206" s="38"/>
      <c r="C206" s="218" t="s">
        <v>283</v>
      </c>
      <c r="D206" s="218" t="s">
        <v>134</v>
      </c>
      <c r="E206" s="219" t="s">
        <v>284</v>
      </c>
      <c r="F206" s="220" t="s">
        <v>285</v>
      </c>
      <c r="G206" s="221" t="s">
        <v>252</v>
      </c>
      <c r="H206" s="222">
        <v>9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42</v>
      </c>
      <c r="O206" s="90"/>
      <c r="P206" s="228">
        <f>O206*H206</f>
        <v>0</v>
      </c>
      <c r="Q206" s="228">
        <v>0.021090000000000001</v>
      </c>
      <c r="R206" s="228">
        <f>Q206*H206</f>
        <v>0.18981000000000001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138</v>
      </c>
      <c r="AT206" s="230" t="s">
        <v>134</v>
      </c>
      <c r="AU206" s="230" t="s">
        <v>87</v>
      </c>
      <c r="AY206" s="16" t="s">
        <v>130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85</v>
      </c>
      <c r="BK206" s="231">
        <f>ROUND(I206*H206,2)</f>
        <v>0</v>
      </c>
      <c r="BL206" s="16" t="s">
        <v>138</v>
      </c>
      <c r="BM206" s="230" t="s">
        <v>286</v>
      </c>
    </row>
    <row r="207" s="2" customFormat="1" ht="44.25" customHeight="1">
      <c r="A207" s="37"/>
      <c r="B207" s="38"/>
      <c r="C207" s="218" t="s">
        <v>287</v>
      </c>
      <c r="D207" s="218" t="s">
        <v>134</v>
      </c>
      <c r="E207" s="219" t="s">
        <v>288</v>
      </c>
      <c r="F207" s="220" t="s">
        <v>289</v>
      </c>
      <c r="G207" s="221" t="s">
        <v>180</v>
      </c>
      <c r="H207" s="222">
        <v>169.76400000000001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42</v>
      </c>
      <c r="O207" s="90"/>
      <c r="P207" s="228">
        <f>O207*H207</f>
        <v>0</v>
      </c>
      <c r="Q207" s="228">
        <v>0.021090000000000001</v>
      </c>
      <c r="R207" s="228">
        <f>Q207*H207</f>
        <v>3.5803227600000005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138</v>
      </c>
      <c r="AT207" s="230" t="s">
        <v>134</v>
      </c>
      <c r="AU207" s="230" t="s">
        <v>87</v>
      </c>
      <c r="AY207" s="16" t="s">
        <v>130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85</v>
      </c>
      <c r="BK207" s="231">
        <f>ROUND(I207*H207,2)</f>
        <v>0</v>
      </c>
      <c r="BL207" s="16" t="s">
        <v>138</v>
      </c>
      <c r="BM207" s="230" t="s">
        <v>290</v>
      </c>
    </row>
    <row r="208" s="13" customFormat="1">
      <c r="A208" s="13"/>
      <c r="B208" s="232"/>
      <c r="C208" s="233"/>
      <c r="D208" s="234" t="s">
        <v>140</v>
      </c>
      <c r="E208" s="235" t="s">
        <v>1</v>
      </c>
      <c r="F208" s="236" t="s">
        <v>291</v>
      </c>
      <c r="G208" s="233"/>
      <c r="H208" s="237">
        <v>169.76400000000001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140</v>
      </c>
      <c r="AU208" s="243" t="s">
        <v>87</v>
      </c>
      <c r="AV208" s="13" t="s">
        <v>87</v>
      </c>
      <c r="AW208" s="13" t="s">
        <v>32</v>
      </c>
      <c r="AX208" s="13" t="s">
        <v>77</v>
      </c>
      <c r="AY208" s="243" t="s">
        <v>130</v>
      </c>
    </row>
    <row r="209" s="2" customFormat="1" ht="49.05" customHeight="1">
      <c r="A209" s="37"/>
      <c r="B209" s="38"/>
      <c r="C209" s="218" t="s">
        <v>292</v>
      </c>
      <c r="D209" s="218" t="s">
        <v>134</v>
      </c>
      <c r="E209" s="219" t="s">
        <v>293</v>
      </c>
      <c r="F209" s="220" t="s">
        <v>294</v>
      </c>
      <c r="G209" s="221" t="s">
        <v>180</v>
      </c>
      <c r="H209" s="222">
        <v>360.33999999999998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42</v>
      </c>
      <c r="O209" s="90"/>
      <c r="P209" s="228">
        <f>O209*H209</f>
        <v>0</v>
      </c>
      <c r="Q209" s="228">
        <v>0.021090000000000001</v>
      </c>
      <c r="R209" s="228">
        <f>Q209*H209</f>
        <v>7.5995705999999998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138</v>
      </c>
      <c r="AT209" s="230" t="s">
        <v>134</v>
      </c>
      <c r="AU209" s="230" t="s">
        <v>87</v>
      </c>
      <c r="AY209" s="16" t="s">
        <v>130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85</v>
      </c>
      <c r="BK209" s="231">
        <f>ROUND(I209*H209,2)</f>
        <v>0</v>
      </c>
      <c r="BL209" s="16" t="s">
        <v>138</v>
      </c>
      <c r="BM209" s="230" t="s">
        <v>295</v>
      </c>
    </row>
    <row r="210" s="13" customFormat="1">
      <c r="A210" s="13"/>
      <c r="B210" s="232"/>
      <c r="C210" s="233"/>
      <c r="D210" s="234" t="s">
        <v>140</v>
      </c>
      <c r="E210" s="235" t="s">
        <v>1</v>
      </c>
      <c r="F210" s="236" t="s">
        <v>296</v>
      </c>
      <c r="G210" s="233"/>
      <c r="H210" s="237">
        <v>360.33999999999998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140</v>
      </c>
      <c r="AU210" s="243" t="s">
        <v>87</v>
      </c>
      <c r="AV210" s="13" t="s">
        <v>87</v>
      </c>
      <c r="AW210" s="13" t="s">
        <v>32</v>
      </c>
      <c r="AX210" s="13" t="s">
        <v>77</v>
      </c>
      <c r="AY210" s="243" t="s">
        <v>130</v>
      </c>
    </row>
    <row r="211" s="2" customFormat="1" ht="24.15" customHeight="1">
      <c r="A211" s="37"/>
      <c r="B211" s="38"/>
      <c r="C211" s="218" t="s">
        <v>297</v>
      </c>
      <c r="D211" s="218" t="s">
        <v>134</v>
      </c>
      <c r="E211" s="219" t="s">
        <v>298</v>
      </c>
      <c r="F211" s="220" t="s">
        <v>299</v>
      </c>
      <c r="G211" s="221" t="s">
        <v>180</v>
      </c>
      <c r="H211" s="222">
        <v>36.719999999999999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42</v>
      </c>
      <c r="O211" s="90"/>
      <c r="P211" s="228">
        <f>O211*H211</f>
        <v>0</v>
      </c>
      <c r="Q211" s="228">
        <v>0.14018</v>
      </c>
      <c r="R211" s="228">
        <f>Q211*H211</f>
        <v>5.1474095999999996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138</v>
      </c>
      <c r="AT211" s="230" t="s">
        <v>134</v>
      </c>
      <c r="AU211" s="230" t="s">
        <v>87</v>
      </c>
      <c r="AY211" s="16" t="s">
        <v>130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85</v>
      </c>
      <c r="BK211" s="231">
        <f>ROUND(I211*H211,2)</f>
        <v>0</v>
      </c>
      <c r="BL211" s="16" t="s">
        <v>138</v>
      </c>
      <c r="BM211" s="230" t="s">
        <v>300</v>
      </c>
    </row>
    <row r="212" s="13" customFormat="1">
      <c r="A212" s="13"/>
      <c r="B212" s="232"/>
      <c r="C212" s="233"/>
      <c r="D212" s="234" t="s">
        <v>140</v>
      </c>
      <c r="E212" s="235" t="s">
        <v>1</v>
      </c>
      <c r="F212" s="236" t="s">
        <v>196</v>
      </c>
      <c r="G212" s="233"/>
      <c r="H212" s="237">
        <v>36.719999999999999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140</v>
      </c>
      <c r="AU212" s="243" t="s">
        <v>87</v>
      </c>
      <c r="AV212" s="13" t="s">
        <v>87</v>
      </c>
      <c r="AW212" s="13" t="s">
        <v>32</v>
      </c>
      <c r="AX212" s="13" t="s">
        <v>77</v>
      </c>
      <c r="AY212" s="243" t="s">
        <v>130</v>
      </c>
    </row>
    <row r="213" s="2" customFormat="1" ht="44.25" customHeight="1">
      <c r="A213" s="37"/>
      <c r="B213" s="38"/>
      <c r="C213" s="218" t="s">
        <v>301</v>
      </c>
      <c r="D213" s="218" t="s">
        <v>134</v>
      </c>
      <c r="E213" s="219" t="s">
        <v>302</v>
      </c>
      <c r="F213" s="220" t="s">
        <v>303</v>
      </c>
      <c r="G213" s="221" t="s">
        <v>180</v>
      </c>
      <c r="H213" s="222">
        <v>151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42</v>
      </c>
      <c r="O213" s="90"/>
      <c r="P213" s="228">
        <f>O213*H213</f>
        <v>0</v>
      </c>
      <c r="Q213" s="228">
        <v>0.021090000000000001</v>
      </c>
      <c r="R213" s="228">
        <f>Q213*H213</f>
        <v>3.18459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138</v>
      </c>
      <c r="AT213" s="230" t="s">
        <v>134</v>
      </c>
      <c r="AU213" s="230" t="s">
        <v>87</v>
      </c>
      <c r="AY213" s="16" t="s">
        <v>130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85</v>
      </c>
      <c r="BK213" s="231">
        <f>ROUND(I213*H213,2)</f>
        <v>0</v>
      </c>
      <c r="BL213" s="16" t="s">
        <v>138</v>
      </c>
      <c r="BM213" s="230" t="s">
        <v>304</v>
      </c>
    </row>
    <row r="214" s="2" customFormat="1" ht="55.5" customHeight="1">
      <c r="A214" s="37"/>
      <c r="B214" s="38"/>
      <c r="C214" s="218" t="s">
        <v>305</v>
      </c>
      <c r="D214" s="218" t="s">
        <v>134</v>
      </c>
      <c r="E214" s="219" t="s">
        <v>306</v>
      </c>
      <c r="F214" s="220" t="s">
        <v>307</v>
      </c>
      <c r="G214" s="221" t="s">
        <v>252</v>
      </c>
      <c r="H214" s="222">
        <v>1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42</v>
      </c>
      <c r="O214" s="90"/>
      <c r="P214" s="228">
        <f>O214*H214</f>
        <v>0</v>
      </c>
      <c r="Q214" s="228">
        <v>0.021090000000000001</v>
      </c>
      <c r="R214" s="228">
        <f>Q214*H214</f>
        <v>0.021090000000000001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138</v>
      </c>
      <c r="AT214" s="230" t="s">
        <v>134</v>
      </c>
      <c r="AU214" s="230" t="s">
        <v>87</v>
      </c>
      <c r="AY214" s="16" t="s">
        <v>130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85</v>
      </c>
      <c r="BK214" s="231">
        <f>ROUND(I214*H214,2)</f>
        <v>0</v>
      </c>
      <c r="BL214" s="16" t="s">
        <v>138</v>
      </c>
      <c r="BM214" s="230" t="s">
        <v>308</v>
      </c>
    </row>
    <row r="215" s="2" customFormat="1" ht="55.5" customHeight="1">
      <c r="A215" s="37"/>
      <c r="B215" s="38"/>
      <c r="C215" s="218" t="s">
        <v>309</v>
      </c>
      <c r="D215" s="218" t="s">
        <v>134</v>
      </c>
      <c r="E215" s="219" t="s">
        <v>310</v>
      </c>
      <c r="F215" s="220" t="s">
        <v>311</v>
      </c>
      <c r="G215" s="221" t="s">
        <v>173</v>
      </c>
      <c r="H215" s="222">
        <v>33.770000000000003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42</v>
      </c>
      <c r="O215" s="90"/>
      <c r="P215" s="228">
        <f>O215*H215</f>
        <v>0</v>
      </c>
      <c r="Q215" s="228">
        <v>0.021090000000000001</v>
      </c>
      <c r="R215" s="228">
        <f>Q215*H215</f>
        <v>0.71220930000000016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138</v>
      </c>
      <c r="AT215" s="230" t="s">
        <v>134</v>
      </c>
      <c r="AU215" s="230" t="s">
        <v>87</v>
      </c>
      <c r="AY215" s="16" t="s">
        <v>130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85</v>
      </c>
      <c r="BK215" s="231">
        <f>ROUND(I215*H215,2)</f>
        <v>0</v>
      </c>
      <c r="BL215" s="16" t="s">
        <v>138</v>
      </c>
      <c r="BM215" s="230" t="s">
        <v>312</v>
      </c>
    </row>
    <row r="216" s="13" customFormat="1">
      <c r="A216" s="13"/>
      <c r="B216" s="232"/>
      <c r="C216" s="233"/>
      <c r="D216" s="234" t="s">
        <v>140</v>
      </c>
      <c r="E216" s="235" t="s">
        <v>1</v>
      </c>
      <c r="F216" s="236" t="s">
        <v>313</v>
      </c>
      <c r="G216" s="233"/>
      <c r="H216" s="237">
        <v>33.770000000000003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140</v>
      </c>
      <c r="AU216" s="243" t="s">
        <v>87</v>
      </c>
      <c r="AV216" s="13" t="s">
        <v>87</v>
      </c>
      <c r="AW216" s="13" t="s">
        <v>32</v>
      </c>
      <c r="AX216" s="13" t="s">
        <v>85</v>
      </c>
      <c r="AY216" s="243" t="s">
        <v>130</v>
      </c>
    </row>
    <row r="217" s="2" customFormat="1" ht="62.7" customHeight="1">
      <c r="A217" s="37"/>
      <c r="B217" s="38"/>
      <c r="C217" s="218" t="s">
        <v>314</v>
      </c>
      <c r="D217" s="218" t="s">
        <v>134</v>
      </c>
      <c r="E217" s="219" t="s">
        <v>315</v>
      </c>
      <c r="F217" s="220" t="s">
        <v>316</v>
      </c>
      <c r="G217" s="221" t="s">
        <v>180</v>
      </c>
      <c r="H217" s="222">
        <v>26.510000000000002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42</v>
      </c>
      <c r="O217" s="90"/>
      <c r="P217" s="228">
        <f>O217*H217</f>
        <v>0</v>
      </c>
      <c r="Q217" s="228">
        <v>0.021090000000000001</v>
      </c>
      <c r="R217" s="228">
        <f>Q217*H217</f>
        <v>0.55909590000000009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138</v>
      </c>
      <c r="AT217" s="230" t="s">
        <v>134</v>
      </c>
      <c r="AU217" s="230" t="s">
        <v>87</v>
      </c>
      <c r="AY217" s="16" t="s">
        <v>130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85</v>
      </c>
      <c r="BK217" s="231">
        <f>ROUND(I217*H217,2)</f>
        <v>0</v>
      </c>
      <c r="BL217" s="16" t="s">
        <v>138</v>
      </c>
      <c r="BM217" s="230" t="s">
        <v>317</v>
      </c>
    </row>
    <row r="218" s="13" customFormat="1">
      <c r="A218" s="13"/>
      <c r="B218" s="232"/>
      <c r="C218" s="233"/>
      <c r="D218" s="234" t="s">
        <v>140</v>
      </c>
      <c r="E218" s="235" t="s">
        <v>1</v>
      </c>
      <c r="F218" s="236" t="s">
        <v>318</v>
      </c>
      <c r="G218" s="233"/>
      <c r="H218" s="237">
        <v>26.510000000000002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140</v>
      </c>
      <c r="AU218" s="243" t="s">
        <v>87</v>
      </c>
      <c r="AV218" s="13" t="s">
        <v>87</v>
      </c>
      <c r="AW218" s="13" t="s">
        <v>32</v>
      </c>
      <c r="AX218" s="13" t="s">
        <v>77</v>
      </c>
      <c r="AY218" s="243" t="s">
        <v>130</v>
      </c>
    </row>
    <row r="219" s="2" customFormat="1" ht="55.5" customHeight="1">
      <c r="A219" s="37"/>
      <c r="B219" s="38"/>
      <c r="C219" s="218" t="s">
        <v>319</v>
      </c>
      <c r="D219" s="218" t="s">
        <v>134</v>
      </c>
      <c r="E219" s="219" t="s">
        <v>320</v>
      </c>
      <c r="F219" s="220" t="s">
        <v>321</v>
      </c>
      <c r="G219" s="221" t="s">
        <v>173</v>
      </c>
      <c r="H219" s="222">
        <v>26.510000000000002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42</v>
      </c>
      <c r="O219" s="90"/>
      <c r="P219" s="228">
        <f>O219*H219</f>
        <v>0</v>
      </c>
      <c r="Q219" s="228">
        <v>0.021090000000000001</v>
      </c>
      <c r="R219" s="228">
        <f>Q219*H219</f>
        <v>0.55909590000000009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138</v>
      </c>
      <c r="AT219" s="230" t="s">
        <v>134</v>
      </c>
      <c r="AU219" s="230" t="s">
        <v>87</v>
      </c>
      <c r="AY219" s="16" t="s">
        <v>130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85</v>
      </c>
      <c r="BK219" s="231">
        <f>ROUND(I219*H219,2)</f>
        <v>0</v>
      </c>
      <c r="BL219" s="16" t="s">
        <v>138</v>
      </c>
      <c r="BM219" s="230" t="s">
        <v>322</v>
      </c>
    </row>
    <row r="220" s="13" customFormat="1">
      <c r="A220" s="13"/>
      <c r="B220" s="232"/>
      <c r="C220" s="233"/>
      <c r="D220" s="234" t="s">
        <v>140</v>
      </c>
      <c r="E220" s="235" t="s">
        <v>1</v>
      </c>
      <c r="F220" s="236" t="s">
        <v>323</v>
      </c>
      <c r="G220" s="233"/>
      <c r="H220" s="237">
        <v>26.510000000000002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140</v>
      </c>
      <c r="AU220" s="243" t="s">
        <v>87</v>
      </c>
      <c r="AV220" s="13" t="s">
        <v>87</v>
      </c>
      <c r="AW220" s="13" t="s">
        <v>32</v>
      </c>
      <c r="AX220" s="13" t="s">
        <v>85</v>
      </c>
      <c r="AY220" s="243" t="s">
        <v>130</v>
      </c>
    </row>
    <row r="221" s="2" customFormat="1" ht="66.75" customHeight="1">
      <c r="A221" s="37"/>
      <c r="B221" s="38"/>
      <c r="C221" s="218" t="s">
        <v>324</v>
      </c>
      <c r="D221" s="218" t="s">
        <v>134</v>
      </c>
      <c r="E221" s="219" t="s">
        <v>325</v>
      </c>
      <c r="F221" s="220" t="s">
        <v>326</v>
      </c>
      <c r="G221" s="221" t="s">
        <v>252</v>
      </c>
      <c r="H221" s="222">
        <v>2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42</v>
      </c>
      <c r="O221" s="90"/>
      <c r="P221" s="228">
        <f>O221*H221</f>
        <v>0</v>
      </c>
      <c r="Q221" s="228">
        <v>0.021090000000000001</v>
      </c>
      <c r="R221" s="228">
        <f>Q221*H221</f>
        <v>0.042180000000000002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138</v>
      </c>
      <c r="AT221" s="230" t="s">
        <v>134</v>
      </c>
      <c r="AU221" s="230" t="s">
        <v>87</v>
      </c>
      <c r="AY221" s="16" t="s">
        <v>130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85</v>
      </c>
      <c r="BK221" s="231">
        <f>ROUND(I221*H221,2)</f>
        <v>0</v>
      </c>
      <c r="BL221" s="16" t="s">
        <v>138</v>
      </c>
      <c r="BM221" s="230" t="s">
        <v>327</v>
      </c>
    </row>
    <row r="222" s="2" customFormat="1" ht="66.75" customHeight="1">
      <c r="A222" s="37"/>
      <c r="B222" s="38"/>
      <c r="C222" s="218" t="s">
        <v>328</v>
      </c>
      <c r="D222" s="218" t="s">
        <v>134</v>
      </c>
      <c r="E222" s="219" t="s">
        <v>329</v>
      </c>
      <c r="F222" s="220" t="s">
        <v>326</v>
      </c>
      <c r="G222" s="221" t="s">
        <v>252</v>
      </c>
      <c r="H222" s="222">
        <v>2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42</v>
      </c>
      <c r="O222" s="90"/>
      <c r="P222" s="228">
        <f>O222*H222</f>
        <v>0</v>
      </c>
      <c r="Q222" s="228">
        <v>0.021090000000000001</v>
      </c>
      <c r="R222" s="228">
        <f>Q222*H222</f>
        <v>0.042180000000000002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138</v>
      </c>
      <c r="AT222" s="230" t="s">
        <v>134</v>
      </c>
      <c r="AU222" s="230" t="s">
        <v>87</v>
      </c>
      <c r="AY222" s="16" t="s">
        <v>130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85</v>
      </c>
      <c r="BK222" s="231">
        <f>ROUND(I222*H222,2)</f>
        <v>0</v>
      </c>
      <c r="BL222" s="16" t="s">
        <v>138</v>
      </c>
      <c r="BM222" s="230" t="s">
        <v>330</v>
      </c>
    </row>
    <row r="223" s="2" customFormat="1" ht="66.75" customHeight="1">
      <c r="A223" s="37"/>
      <c r="B223" s="38"/>
      <c r="C223" s="218" t="s">
        <v>331</v>
      </c>
      <c r="D223" s="218" t="s">
        <v>134</v>
      </c>
      <c r="E223" s="219" t="s">
        <v>332</v>
      </c>
      <c r="F223" s="220" t="s">
        <v>333</v>
      </c>
      <c r="G223" s="221" t="s">
        <v>252</v>
      </c>
      <c r="H223" s="222">
        <v>4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42</v>
      </c>
      <c r="O223" s="90"/>
      <c r="P223" s="228">
        <f>O223*H223</f>
        <v>0</v>
      </c>
      <c r="Q223" s="228">
        <v>0.021090000000000001</v>
      </c>
      <c r="R223" s="228">
        <f>Q223*H223</f>
        <v>0.084360000000000004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138</v>
      </c>
      <c r="AT223" s="230" t="s">
        <v>134</v>
      </c>
      <c r="AU223" s="230" t="s">
        <v>87</v>
      </c>
      <c r="AY223" s="16" t="s">
        <v>130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85</v>
      </c>
      <c r="BK223" s="231">
        <f>ROUND(I223*H223,2)</f>
        <v>0</v>
      </c>
      <c r="BL223" s="16" t="s">
        <v>138</v>
      </c>
      <c r="BM223" s="230" t="s">
        <v>334</v>
      </c>
    </row>
    <row r="224" s="12" customFormat="1" ht="22.8" customHeight="1">
      <c r="A224" s="12"/>
      <c r="B224" s="202"/>
      <c r="C224" s="203"/>
      <c r="D224" s="204" t="s">
        <v>76</v>
      </c>
      <c r="E224" s="216" t="s">
        <v>335</v>
      </c>
      <c r="F224" s="216" t="s">
        <v>336</v>
      </c>
      <c r="G224" s="203"/>
      <c r="H224" s="203"/>
      <c r="I224" s="206"/>
      <c r="J224" s="217">
        <f>BK224</f>
        <v>0</v>
      </c>
      <c r="K224" s="203"/>
      <c r="L224" s="208"/>
      <c r="M224" s="209"/>
      <c r="N224" s="210"/>
      <c r="O224" s="210"/>
      <c r="P224" s="211">
        <f>SUM(P225:P274)</f>
        <v>0</v>
      </c>
      <c r="Q224" s="210"/>
      <c r="R224" s="211">
        <f>SUM(R225:R274)</f>
        <v>0</v>
      </c>
      <c r="S224" s="210"/>
      <c r="T224" s="212">
        <f>SUM(T225:T274)</f>
        <v>75.073910000000012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3" t="s">
        <v>85</v>
      </c>
      <c r="AT224" s="214" t="s">
        <v>76</v>
      </c>
      <c r="AU224" s="214" t="s">
        <v>85</v>
      </c>
      <c r="AY224" s="213" t="s">
        <v>130</v>
      </c>
      <c r="BK224" s="215">
        <f>SUM(BK225:BK274)</f>
        <v>0</v>
      </c>
    </row>
    <row r="225" s="2" customFormat="1" ht="33" customHeight="1">
      <c r="A225" s="37"/>
      <c r="B225" s="38"/>
      <c r="C225" s="218" t="s">
        <v>337</v>
      </c>
      <c r="D225" s="218" t="s">
        <v>134</v>
      </c>
      <c r="E225" s="219" t="s">
        <v>338</v>
      </c>
      <c r="F225" s="220" t="s">
        <v>339</v>
      </c>
      <c r="G225" s="221" t="s">
        <v>180</v>
      </c>
      <c r="H225" s="222">
        <v>652.79999999999995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42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138</v>
      </c>
      <c r="AT225" s="230" t="s">
        <v>134</v>
      </c>
      <c r="AU225" s="230" t="s">
        <v>87</v>
      </c>
      <c r="AY225" s="16" t="s">
        <v>130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85</v>
      </c>
      <c r="BK225" s="231">
        <f>ROUND(I225*H225,2)</f>
        <v>0</v>
      </c>
      <c r="BL225" s="16" t="s">
        <v>138</v>
      </c>
      <c r="BM225" s="230" t="s">
        <v>340</v>
      </c>
    </row>
    <row r="226" s="13" customFormat="1">
      <c r="A226" s="13"/>
      <c r="B226" s="232"/>
      <c r="C226" s="233"/>
      <c r="D226" s="234" t="s">
        <v>140</v>
      </c>
      <c r="E226" s="235" t="s">
        <v>1</v>
      </c>
      <c r="F226" s="236" t="s">
        <v>341</v>
      </c>
      <c r="G226" s="233"/>
      <c r="H226" s="237">
        <v>652.79999999999995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140</v>
      </c>
      <c r="AU226" s="243" t="s">
        <v>87</v>
      </c>
      <c r="AV226" s="13" t="s">
        <v>87</v>
      </c>
      <c r="AW226" s="13" t="s">
        <v>32</v>
      </c>
      <c r="AX226" s="13" t="s">
        <v>85</v>
      </c>
      <c r="AY226" s="243" t="s">
        <v>130</v>
      </c>
    </row>
    <row r="227" s="2" customFormat="1" ht="33" customHeight="1">
      <c r="A227" s="37"/>
      <c r="B227" s="38"/>
      <c r="C227" s="218" t="s">
        <v>342</v>
      </c>
      <c r="D227" s="218" t="s">
        <v>134</v>
      </c>
      <c r="E227" s="219" t="s">
        <v>343</v>
      </c>
      <c r="F227" s="220" t="s">
        <v>344</v>
      </c>
      <c r="G227" s="221" t="s">
        <v>180</v>
      </c>
      <c r="H227" s="222">
        <v>117504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42</v>
      </c>
      <c r="O227" s="90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138</v>
      </c>
      <c r="AT227" s="230" t="s">
        <v>134</v>
      </c>
      <c r="AU227" s="230" t="s">
        <v>87</v>
      </c>
      <c r="AY227" s="16" t="s">
        <v>130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85</v>
      </c>
      <c r="BK227" s="231">
        <f>ROUND(I227*H227,2)</f>
        <v>0</v>
      </c>
      <c r="BL227" s="16" t="s">
        <v>138</v>
      </c>
      <c r="BM227" s="230" t="s">
        <v>345</v>
      </c>
    </row>
    <row r="228" s="13" customFormat="1">
      <c r="A228" s="13"/>
      <c r="B228" s="232"/>
      <c r="C228" s="233"/>
      <c r="D228" s="234" t="s">
        <v>140</v>
      </c>
      <c r="E228" s="235" t="s">
        <v>1</v>
      </c>
      <c r="F228" s="236" t="s">
        <v>346</v>
      </c>
      <c r="G228" s="233"/>
      <c r="H228" s="237">
        <v>117504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140</v>
      </c>
      <c r="AU228" s="243" t="s">
        <v>87</v>
      </c>
      <c r="AV228" s="13" t="s">
        <v>87</v>
      </c>
      <c r="AW228" s="13" t="s">
        <v>32</v>
      </c>
      <c r="AX228" s="13" t="s">
        <v>85</v>
      </c>
      <c r="AY228" s="243" t="s">
        <v>130</v>
      </c>
    </row>
    <row r="229" s="2" customFormat="1" ht="33" customHeight="1">
      <c r="A229" s="37"/>
      <c r="B229" s="38"/>
      <c r="C229" s="218" t="s">
        <v>347</v>
      </c>
      <c r="D229" s="218" t="s">
        <v>134</v>
      </c>
      <c r="E229" s="219" t="s">
        <v>348</v>
      </c>
      <c r="F229" s="220" t="s">
        <v>349</v>
      </c>
      <c r="G229" s="221" t="s">
        <v>180</v>
      </c>
      <c r="H229" s="222">
        <v>652.79999999999995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42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138</v>
      </c>
      <c r="AT229" s="230" t="s">
        <v>134</v>
      </c>
      <c r="AU229" s="230" t="s">
        <v>87</v>
      </c>
      <c r="AY229" s="16" t="s">
        <v>130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85</v>
      </c>
      <c r="BK229" s="231">
        <f>ROUND(I229*H229,2)</f>
        <v>0</v>
      </c>
      <c r="BL229" s="16" t="s">
        <v>138</v>
      </c>
      <c r="BM229" s="230" t="s">
        <v>350</v>
      </c>
    </row>
    <row r="230" s="13" customFormat="1">
      <c r="A230" s="13"/>
      <c r="B230" s="232"/>
      <c r="C230" s="233"/>
      <c r="D230" s="234" t="s">
        <v>140</v>
      </c>
      <c r="E230" s="235" t="s">
        <v>1</v>
      </c>
      <c r="F230" s="236" t="s">
        <v>341</v>
      </c>
      <c r="G230" s="233"/>
      <c r="H230" s="237">
        <v>652.79999999999995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140</v>
      </c>
      <c r="AU230" s="243" t="s">
        <v>87</v>
      </c>
      <c r="AV230" s="13" t="s">
        <v>87</v>
      </c>
      <c r="AW230" s="13" t="s">
        <v>32</v>
      </c>
      <c r="AX230" s="13" t="s">
        <v>85</v>
      </c>
      <c r="AY230" s="243" t="s">
        <v>130</v>
      </c>
    </row>
    <row r="231" s="2" customFormat="1" ht="24.15" customHeight="1">
      <c r="A231" s="37"/>
      <c r="B231" s="38"/>
      <c r="C231" s="218" t="s">
        <v>351</v>
      </c>
      <c r="D231" s="218" t="s">
        <v>134</v>
      </c>
      <c r="E231" s="219" t="s">
        <v>352</v>
      </c>
      <c r="F231" s="220" t="s">
        <v>353</v>
      </c>
      <c r="G231" s="221" t="s">
        <v>137</v>
      </c>
      <c r="H231" s="222">
        <v>0.34799999999999998</v>
      </c>
      <c r="I231" s="223"/>
      <c r="J231" s="224">
        <f>ROUND(I231*H231,2)</f>
        <v>0</v>
      </c>
      <c r="K231" s="225"/>
      <c r="L231" s="43"/>
      <c r="M231" s="226" t="s">
        <v>1</v>
      </c>
      <c r="N231" s="227" t="s">
        <v>42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2.3999999999999999</v>
      </c>
      <c r="T231" s="229">
        <f>S231*H231</f>
        <v>0.83519999999999994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138</v>
      </c>
      <c r="AT231" s="230" t="s">
        <v>134</v>
      </c>
      <c r="AU231" s="230" t="s">
        <v>87</v>
      </c>
      <c r="AY231" s="16" t="s">
        <v>130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85</v>
      </c>
      <c r="BK231" s="231">
        <f>ROUND(I231*H231,2)</f>
        <v>0</v>
      </c>
      <c r="BL231" s="16" t="s">
        <v>138</v>
      </c>
      <c r="BM231" s="230" t="s">
        <v>354</v>
      </c>
    </row>
    <row r="232" s="13" customFormat="1">
      <c r="A232" s="13"/>
      <c r="B232" s="232"/>
      <c r="C232" s="233"/>
      <c r="D232" s="234" t="s">
        <v>140</v>
      </c>
      <c r="E232" s="235" t="s">
        <v>1</v>
      </c>
      <c r="F232" s="236" t="s">
        <v>355</v>
      </c>
      <c r="G232" s="233"/>
      <c r="H232" s="237">
        <v>0.23200000000000001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140</v>
      </c>
      <c r="AU232" s="243" t="s">
        <v>87</v>
      </c>
      <c r="AV232" s="13" t="s">
        <v>87</v>
      </c>
      <c r="AW232" s="13" t="s">
        <v>32</v>
      </c>
      <c r="AX232" s="13" t="s">
        <v>77</v>
      </c>
      <c r="AY232" s="243" t="s">
        <v>130</v>
      </c>
    </row>
    <row r="233" s="13" customFormat="1">
      <c r="A233" s="13"/>
      <c r="B233" s="232"/>
      <c r="C233" s="233"/>
      <c r="D233" s="234" t="s">
        <v>140</v>
      </c>
      <c r="E233" s="235" t="s">
        <v>1</v>
      </c>
      <c r="F233" s="236" t="s">
        <v>356</v>
      </c>
      <c r="G233" s="233"/>
      <c r="H233" s="237">
        <v>0.11600000000000001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140</v>
      </c>
      <c r="AU233" s="243" t="s">
        <v>87</v>
      </c>
      <c r="AV233" s="13" t="s">
        <v>87</v>
      </c>
      <c r="AW233" s="13" t="s">
        <v>32</v>
      </c>
      <c r="AX233" s="13" t="s">
        <v>77</v>
      </c>
      <c r="AY233" s="243" t="s">
        <v>130</v>
      </c>
    </row>
    <row r="234" s="14" customFormat="1">
      <c r="A234" s="14"/>
      <c r="B234" s="244"/>
      <c r="C234" s="245"/>
      <c r="D234" s="234" t="s">
        <v>140</v>
      </c>
      <c r="E234" s="246" t="s">
        <v>1</v>
      </c>
      <c r="F234" s="247" t="s">
        <v>145</v>
      </c>
      <c r="G234" s="245"/>
      <c r="H234" s="248">
        <v>0.34799999999999998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140</v>
      </c>
      <c r="AU234" s="254" t="s">
        <v>87</v>
      </c>
      <c r="AV234" s="14" t="s">
        <v>138</v>
      </c>
      <c r="AW234" s="14" t="s">
        <v>32</v>
      </c>
      <c r="AX234" s="14" t="s">
        <v>85</v>
      </c>
      <c r="AY234" s="254" t="s">
        <v>130</v>
      </c>
    </row>
    <row r="235" s="2" customFormat="1" ht="24.15" customHeight="1">
      <c r="A235" s="37"/>
      <c r="B235" s="38"/>
      <c r="C235" s="218" t="s">
        <v>357</v>
      </c>
      <c r="D235" s="218" t="s">
        <v>134</v>
      </c>
      <c r="E235" s="219" t="s">
        <v>358</v>
      </c>
      <c r="F235" s="220" t="s">
        <v>359</v>
      </c>
      <c r="G235" s="221" t="s">
        <v>180</v>
      </c>
      <c r="H235" s="222">
        <v>3.1259999999999999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42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0.053999999999999999</v>
      </c>
      <c r="T235" s="229">
        <f>S235*H235</f>
        <v>0.16880399999999998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138</v>
      </c>
      <c r="AT235" s="230" t="s">
        <v>134</v>
      </c>
      <c r="AU235" s="230" t="s">
        <v>87</v>
      </c>
      <c r="AY235" s="16" t="s">
        <v>130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85</v>
      </c>
      <c r="BK235" s="231">
        <f>ROUND(I235*H235,2)</f>
        <v>0</v>
      </c>
      <c r="BL235" s="16" t="s">
        <v>138</v>
      </c>
      <c r="BM235" s="230" t="s">
        <v>360</v>
      </c>
    </row>
    <row r="236" s="13" customFormat="1">
      <c r="A236" s="13"/>
      <c r="B236" s="232"/>
      <c r="C236" s="233"/>
      <c r="D236" s="234" t="s">
        <v>140</v>
      </c>
      <c r="E236" s="235" t="s">
        <v>1</v>
      </c>
      <c r="F236" s="236" t="s">
        <v>361</v>
      </c>
      <c r="G236" s="233"/>
      <c r="H236" s="237">
        <v>3.1259999999999999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140</v>
      </c>
      <c r="AU236" s="243" t="s">
        <v>87</v>
      </c>
      <c r="AV236" s="13" t="s">
        <v>87</v>
      </c>
      <c r="AW236" s="13" t="s">
        <v>32</v>
      </c>
      <c r="AX236" s="13" t="s">
        <v>85</v>
      </c>
      <c r="AY236" s="243" t="s">
        <v>130</v>
      </c>
    </row>
    <row r="237" s="2" customFormat="1" ht="24.15" customHeight="1">
      <c r="A237" s="37"/>
      <c r="B237" s="38"/>
      <c r="C237" s="218" t="s">
        <v>190</v>
      </c>
      <c r="D237" s="218" t="s">
        <v>134</v>
      </c>
      <c r="E237" s="219" t="s">
        <v>362</v>
      </c>
      <c r="F237" s="220" t="s">
        <v>363</v>
      </c>
      <c r="G237" s="221" t="s">
        <v>180</v>
      </c>
      <c r="H237" s="222">
        <v>3.4500000000000002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42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0.048000000000000001</v>
      </c>
      <c r="T237" s="229">
        <f>S237*H237</f>
        <v>0.16560000000000003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138</v>
      </c>
      <c r="AT237" s="230" t="s">
        <v>134</v>
      </c>
      <c r="AU237" s="230" t="s">
        <v>87</v>
      </c>
      <c r="AY237" s="16" t="s">
        <v>130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85</v>
      </c>
      <c r="BK237" s="231">
        <f>ROUND(I237*H237,2)</f>
        <v>0</v>
      </c>
      <c r="BL237" s="16" t="s">
        <v>138</v>
      </c>
      <c r="BM237" s="230" t="s">
        <v>364</v>
      </c>
    </row>
    <row r="238" s="13" customFormat="1">
      <c r="A238" s="13"/>
      <c r="B238" s="232"/>
      <c r="C238" s="233"/>
      <c r="D238" s="234" t="s">
        <v>140</v>
      </c>
      <c r="E238" s="235" t="s">
        <v>1</v>
      </c>
      <c r="F238" s="236" t="s">
        <v>365</v>
      </c>
      <c r="G238" s="233"/>
      <c r="H238" s="237">
        <v>3.4500000000000002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140</v>
      </c>
      <c r="AU238" s="243" t="s">
        <v>87</v>
      </c>
      <c r="AV238" s="13" t="s">
        <v>87</v>
      </c>
      <c r="AW238" s="13" t="s">
        <v>32</v>
      </c>
      <c r="AX238" s="13" t="s">
        <v>85</v>
      </c>
      <c r="AY238" s="243" t="s">
        <v>130</v>
      </c>
    </row>
    <row r="239" s="2" customFormat="1" ht="24.15" customHeight="1">
      <c r="A239" s="37"/>
      <c r="B239" s="38"/>
      <c r="C239" s="218" t="s">
        <v>138</v>
      </c>
      <c r="D239" s="218" t="s">
        <v>134</v>
      </c>
      <c r="E239" s="219" t="s">
        <v>366</v>
      </c>
      <c r="F239" s="220" t="s">
        <v>367</v>
      </c>
      <c r="G239" s="221" t="s">
        <v>180</v>
      </c>
      <c r="H239" s="222">
        <v>11.275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42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0.037999999999999999</v>
      </c>
      <c r="T239" s="229">
        <f>S239*H239</f>
        <v>0.42845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138</v>
      </c>
      <c r="AT239" s="230" t="s">
        <v>134</v>
      </c>
      <c r="AU239" s="230" t="s">
        <v>87</v>
      </c>
      <c r="AY239" s="16" t="s">
        <v>130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85</v>
      </c>
      <c r="BK239" s="231">
        <f>ROUND(I239*H239,2)</f>
        <v>0</v>
      </c>
      <c r="BL239" s="16" t="s">
        <v>138</v>
      </c>
      <c r="BM239" s="230" t="s">
        <v>368</v>
      </c>
    </row>
    <row r="240" s="13" customFormat="1">
      <c r="A240" s="13"/>
      <c r="B240" s="232"/>
      <c r="C240" s="233"/>
      <c r="D240" s="234" t="s">
        <v>140</v>
      </c>
      <c r="E240" s="235" t="s">
        <v>1</v>
      </c>
      <c r="F240" s="236" t="s">
        <v>369</v>
      </c>
      <c r="G240" s="233"/>
      <c r="H240" s="237">
        <v>2.3780000000000001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140</v>
      </c>
      <c r="AU240" s="243" t="s">
        <v>87</v>
      </c>
      <c r="AV240" s="13" t="s">
        <v>87</v>
      </c>
      <c r="AW240" s="13" t="s">
        <v>32</v>
      </c>
      <c r="AX240" s="13" t="s">
        <v>77</v>
      </c>
      <c r="AY240" s="243" t="s">
        <v>130</v>
      </c>
    </row>
    <row r="241" s="13" customFormat="1">
      <c r="A241" s="13"/>
      <c r="B241" s="232"/>
      <c r="C241" s="233"/>
      <c r="D241" s="234" t="s">
        <v>140</v>
      </c>
      <c r="E241" s="235" t="s">
        <v>1</v>
      </c>
      <c r="F241" s="236" t="s">
        <v>370</v>
      </c>
      <c r="G241" s="233"/>
      <c r="H241" s="237">
        <v>8.8970000000000002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140</v>
      </c>
      <c r="AU241" s="243" t="s">
        <v>87</v>
      </c>
      <c r="AV241" s="13" t="s">
        <v>87</v>
      </c>
      <c r="AW241" s="13" t="s">
        <v>32</v>
      </c>
      <c r="AX241" s="13" t="s">
        <v>77</v>
      </c>
      <c r="AY241" s="243" t="s">
        <v>130</v>
      </c>
    </row>
    <row r="242" s="14" customFormat="1">
      <c r="A242" s="14"/>
      <c r="B242" s="244"/>
      <c r="C242" s="245"/>
      <c r="D242" s="234" t="s">
        <v>140</v>
      </c>
      <c r="E242" s="246" t="s">
        <v>1</v>
      </c>
      <c r="F242" s="247" t="s">
        <v>145</v>
      </c>
      <c r="G242" s="245"/>
      <c r="H242" s="248">
        <v>11.275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140</v>
      </c>
      <c r="AU242" s="254" t="s">
        <v>87</v>
      </c>
      <c r="AV242" s="14" t="s">
        <v>138</v>
      </c>
      <c r="AW242" s="14" t="s">
        <v>32</v>
      </c>
      <c r="AX242" s="14" t="s">
        <v>85</v>
      </c>
      <c r="AY242" s="254" t="s">
        <v>130</v>
      </c>
    </row>
    <row r="243" s="2" customFormat="1" ht="21.75" customHeight="1">
      <c r="A243" s="37"/>
      <c r="B243" s="38"/>
      <c r="C243" s="218" t="s">
        <v>371</v>
      </c>
      <c r="D243" s="218" t="s">
        <v>134</v>
      </c>
      <c r="E243" s="219" t="s">
        <v>372</v>
      </c>
      <c r="F243" s="220" t="s">
        <v>373</v>
      </c>
      <c r="G243" s="221" t="s">
        <v>180</v>
      </c>
      <c r="H243" s="222">
        <v>1.5760000000000001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42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0.075999999999999998</v>
      </c>
      <c r="T243" s="229">
        <f>S243*H243</f>
        <v>0.11977600000000001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138</v>
      </c>
      <c r="AT243" s="230" t="s">
        <v>134</v>
      </c>
      <c r="AU243" s="230" t="s">
        <v>87</v>
      </c>
      <c r="AY243" s="16" t="s">
        <v>130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85</v>
      </c>
      <c r="BK243" s="231">
        <f>ROUND(I243*H243,2)</f>
        <v>0</v>
      </c>
      <c r="BL243" s="16" t="s">
        <v>138</v>
      </c>
      <c r="BM243" s="230" t="s">
        <v>374</v>
      </c>
    </row>
    <row r="244" s="13" customFormat="1">
      <c r="A244" s="13"/>
      <c r="B244" s="232"/>
      <c r="C244" s="233"/>
      <c r="D244" s="234" t="s">
        <v>140</v>
      </c>
      <c r="E244" s="235" t="s">
        <v>1</v>
      </c>
      <c r="F244" s="236" t="s">
        <v>375</v>
      </c>
      <c r="G244" s="233"/>
      <c r="H244" s="237">
        <v>1.5760000000000001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140</v>
      </c>
      <c r="AU244" s="243" t="s">
        <v>87</v>
      </c>
      <c r="AV244" s="13" t="s">
        <v>87</v>
      </c>
      <c r="AW244" s="13" t="s">
        <v>32</v>
      </c>
      <c r="AX244" s="13" t="s">
        <v>85</v>
      </c>
      <c r="AY244" s="243" t="s">
        <v>130</v>
      </c>
    </row>
    <row r="245" s="2" customFormat="1" ht="24.15" customHeight="1">
      <c r="A245" s="37"/>
      <c r="B245" s="38"/>
      <c r="C245" s="218" t="s">
        <v>376</v>
      </c>
      <c r="D245" s="218" t="s">
        <v>134</v>
      </c>
      <c r="E245" s="219" t="s">
        <v>377</v>
      </c>
      <c r="F245" s="220" t="s">
        <v>378</v>
      </c>
      <c r="G245" s="221" t="s">
        <v>173</v>
      </c>
      <c r="H245" s="222">
        <v>480.44400000000002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42</v>
      </c>
      <c r="O245" s="90"/>
      <c r="P245" s="228">
        <f>O245*H245</f>
        <v>0</v>
      </c>
      <c r="Q245" s="228">
        <v>0</v>
      </c>
      <c r="R245" s="228">
        <f>Q245*H245</f>
        <v>0</v>
      </c>
      <c r="S245" s="228">
        <v>0.040000000000000001</v>
      </c>
      <c r="T245" s="229">
        <f>S245*H245</f>
        <v>19.217760000000002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138</v>
      </c>
      <c r="AT245" s="230" t="s">
        <v>134</v>
      </c>
      <c r="AU245" s="230" t="s">
        <v>87</v>
      </c>
      <c r="AY245" s="16" t="s">
        <v>130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85</v>
      </c>
      <c r="BK245" s="231">
        <f>ROUND(I245*H245,2)</f>
        <v>0</v>
      </c>
      <c r="BL245" s="16" t="s">
        <v>138</v>
      </c>
      <c r="BM245" s="230" t="s">
        <v>379</v>
      </c>
    </row>
    <row r="246" s="13" customFormat="1">
      <c r="A246" s="13"/>
      <c r="B246" s="232"/>
      <c r="C246" s="233"/>
      <c r="D246" s="234" t="s">
        <v>140</v>
      </c>
      <c r="E246" s="235" t="s">
        <v>1</v>
      </c>
      <c r="F246" s="236" t="s">
        <v>380</v>
      </c>
      <c r="G246" s="233"/>
      <c r="H246" s="237">
        <v>36.420000000000002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140</v>
      </c>
      <c r="AU246" s="243" t="s">
        <v>87</v>
      </c>
      <c r="AV246" s="13" t="s">
        <v>87</v>
      </c>
      <c r="AW246" s="13" t="s">
        <v>32</v>
      </c>
      <c r="AX246" s="13" t="s">
        <v>77</v>
      </c>
      <c r="AY246" s="243" t="s">
        <v>130</v>
      </c>
    </row>
    <row r="247" s="13" customFormat="1">
      <c r="A247" s="13"/>
      <c r="B247" s="232"/>
      <c r="C247" s="233"/>
      <c r="D247" s="234" t="s">
        <v>140</v>
      </c>
      <c r="E247" s="235" t="s">
        <v>1</v>
      </c>
      <c r="F247" s="236" t="s">
        <v>381</v>
      </c>
      <c r="G247" s="233"/>
      <c r="H247" s="237">
        <v>5.04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140</v>
      </c>
      <c r="AU247" s="243" t="s">
        <v>87</v>
      </c>
      <c r="AV247" s="13" t="s">
        <v>87</v>
      </c>
      <c r="AW247" s="13" t="s">
        <v>32</v>
      </c>
      <c r="AX247" s="13" t="s">
        <v>77</v>
      </c>
      <c r="AY247" s="243" t="s">
        <v>130</v>
      </c>
    </row>
    <row r="248" s="13" customFormat="1">
      <c r="A248" s="13"/>
      <c r="B248" s="232"/>
      <c r="C248" s="233"/>
      <c r="D248" s="234" t="s">
        <v>140</v>
      </c>
      <c r="E248" s="235" t="s">
        <v>1</v>
      </c>
      <c r="F248" s="236" t="s">
        <v>382</v>
      </c>
      <c r="G248" s="233"/>
      <c r="H248" s="237">
        <v>2.0640000000000001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140</v>
      </c>
      <c r="AU248" s="243" t="s">
        <v>87</v>
      </c>
      <c r="AV248" s="13" t="s">
        <v>87</v>
      </c>
      <c r="AW248" s="13" t="s">
        <v>32</v>
      </c>
      <c r="AX248" s="13" t="s">
        <v>77</v>
      </c>
      <c r="AY248" s="243" t="s">
        <v>130</v>
      </c>
    </row>
    <row r="249" s="13" customFormat="1">
      <c r="A249" s="13"/>
      <c r="B249" s="232"/>
      <c r="C249" s="233"/>
      <c r="D249" s="234" t="s">
        <v>140</v>
      </c>
      <c r="E249" s="235" t="s">
        <v>1</v>
      </c>
      <c r="F249" s="236" t="s">
        <v>383</v>
      </c>
      <c r="G249" s="233"/>
      <c r="H249" s="237">
        <v>36.359999999999999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140</v>
      </c>
      <c r="AU249" s="243" t="s">
        <v>87</v>
      </c>
      <c r="AV249" s="13" t="s">
        <v>87</v>
      </c>
      <c r="AW249" s="13" t="s">
        <v>32</v>
      </c>
      <c r="AX249" s="13" t="s">
        <v>77</v>
      </c>
      <c r="AY249" s="243" t="s">
        <v>130</v>
      </c>
    </row>
    <row r="250" s="13" customFormat="1">
      <c r="A250" s="13"/>
      <c r="B250" s="232"/>
      <c r="C250" s="233"/>
      <c r="D250" s="234" t="s">
        <v>140</v>
      </c>
      <c r="E250" s="235" t="s">
        <v>1</v>
      </c>
      <c r="F250" s="236" t="s">
        <v>384</v>
      </c>
      <c r="G250" s="233"/>
      <c r="H250" s="237">
        <v>28.920000000000002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140</v>
      </c>
      <c r="AU250" s="243" t="s">
        <v>87</v>
      </c>
      <c r="AV250" s="13" t="s">
        <v>87</v>
      </c>
      <c r="AW250" s="13" t="s">
        <v>32</v>
      </c>
      <c r="AX250" s="13" t="s">
        <v>77</v>
      </c>
      <c r="AY250" s="243" t="s">
        <v>130</v>
      </c>
    </row>
    <row r="251" s="13" customFormat="1">
      <c r="A251" s="13"/>
      <c r="B251" s="232"/>
      <c r="C251" s="233"/>
      <c r="D251" s="234" t="s">
        <v>140</v>
      </c>
      <c r="E251" s="235" t="s">
        <v>1</v>
      </c>
      <c r="F251" s="236" t="s">
        <v>385</v>
      </c>
      <c r="G251" s="233"/>
      <c r="H251" s="237">
        <v>28.920000000000002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140</v>
      </c>
      <c r="AU251" s="243" t="s">
        <v>87</v>
      </c>
      <c r="AV251" s="13" t="s">
        <v>87</v>
      </c>
      <c r="AW251" s="13" t="s">
        <v>32</v>
      </c>
      <c r="AX251" s="13" t="s">
        <v>77</v>
      </c>
      <c r="AY251" s="243" t="s">
        <v>130</v>
      </c>
    </row>
    <row r="252" s="13" customFormat="1">
      <c r="A252" s="13"/>
      <c r="B252" s="232"/>
      <c r="C252" s="233"/>
      <c r="D252" s="234" t="s">
        <v>140</v>
      </c>
      <c r="E252" s="235" t="s">
        <v>1</v>
      </c>
      <c r="F252" s="236" t="s">
        <v>386</v>
      </c>
      <c r="G252" s="233"/>
      <c r="H252" s="237">
        <v>342.72000000000003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140</v>
      </c>
      <c r="AU252" s="243" t="s">
        <v>87</v>
      </c>
      <c r="AV252" s="13" t="s">
        <v>87</v>
      </c>
      <c r="AW252" s="13" t="s">
        <v>32</v>
      </c>
      <c r="AX252" s="13" t="s">
        <v>77</v>
      </c>
      <c r="AY252" s="243" t="s">
        <v>130</v>
      </c>
    </row>
    <row r="253" s="14" customFormat="1">
      <c r="A253" s="14"/>
      <c r="B253" s="244"/>
      <c r="C253" s="245"/>
      <c r="D253" s="234" t="s">
        <v>140</v>
      </c>
      <c r="E253" s="246" t="s">
        <v>1</v>
      </c>
      <c r="F253" s="247" t="s">
        <v>145</v>
      </c>
      <c r="G253" s="245"/>
      <c r="H253" s="248">
        <v>480.44400000000002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140</v>
      </c>
      <c r="AU253" s="254" t="s">
        <v>87</v>
      </c>
      <c r="AV253" s="14" t="s">
        <v>138</v>
      </c>
      <c r="AW253" s="14" t="s">
        <v>32</v>
      </c>
      <c r="AX253" s="14" t="s">
        <v>85</v>
      </c>
      <c r="AY253" s="254" t="s">
        <v>130</v>
      </c>
    </row>
    <row r="254" s="2" customFormat="1" ht="24.15" customHeight="1">
      <c r="A254" s="37"/>
      <c r="B254" s="38"/>
      <c r="C254" s="218" t="s">
        <v>387</v>
      </c>
      <c r="D254" s="218" t="s">
        <v>134</v>
      </c>
      <c r="E254" s="219" t="s">
        <v>388</v>
      </c>
      <c r="F254" s="220" t="s">
        <v>389</v>
      </c>
      <c r="G254" s="221" t="s">
        <v>173</v>
      </c>
      <c r="H254" s="222">
        <v>33.770000000000003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42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0.053999999999999999</v>
      </c>
      <c r="T254" s="229">
        <f>S254*H254</f>
        <v>1.8235800000000002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138</v>
      </c>
      <c r="AT254" s="230" t="s">
        <v>134</v>
      </c>
      <c r="AU254" s="230" t="s">
        <v>87</v>
      </c>
      <c r="AY254" s="16" t="s">
        <v>130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85</v>
      </c>
      <c r="BK254" s="231">
        <f>ROUND(I254*H254,2)</f>
        <v>0</v>
      </c>
      <c r="BL254" s="16" t="s">
        <v>138</v>
      </c>
      <c r="BM254" s="230" t="s">
        <v>390</v>
      </c>
    </row>
    <row r="255" s="13" customFormat="1">
      <c r="A255" s="13"/>
      <c r="B255" s="232"/>
      <c r="C255" s="233"/>
      <c r="D255" s="234" t="s">
        <v>140</v>
      </c>
      <c r="E255" s="235" t="s">
        <v>1</v>
      </c>
      <c r="F255" s="236" t="s">
        <v>391</v>
      </c>
      <c r="G255" s="233"/>
      <c r="H255" s="237">
        <v>33.770000000000003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140</v>
      </c>
      <c r="AU255" s="243" t="s">
        <v>87</v>
      </c>
      <c r="AV255" s="13" t="s">
        <v>87</v>
      </c>
      <c r="AW255" s="13" t="s">
        <v>32</v>
      </c>
      <c r="AX255" s="13" t="s">
        <v>85</v>
      </c>
      <c r="AY255" s="243" t="s">
        <v>130</v>
      </c>
    </row>
    <row r="256" s="2" customFormat="1" ht="24.15" customHeight="1">
      <c r="A256" s="37"/>
      <c r="B256" s="38"/>
      <c r="C256" s="218" t="s">
        <v>392</v>
      </c>
      <c r="D256" s="218" t="s">
        <v>134</v>
      </c>
      <c r="E256" s="219" t="s">
        <v>393</v>
      </c>
      <c r="F256" s="220" t="s">
        <v>394</v>
      </c>
      <c r="G256" s="221" t="s">
        <v>173</v>
      </c>
      <c r="H256" s="222">
        <v>111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42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0.081000000000000003</v>
      </c>
      <c r="T256" s="229">
        <f>S256*H256</f>
        <v>8.9909999999999997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138</v>
      </c>
      <c r="AT256" s="230" t="s">
        <v>134</v>
      </c>
      <c r="AU256" s="230" t="s">
        <v>87</v>
      </c>
      <c r="AY256" s="16" t="s">
        <v>130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85</v>
      </c>
      <c r="BK256" s="231">
        <f>ROUND(I256*H256,2)</f>
        <v>0</v>
      </c>
      <c r="BL256" s="16" t="s">
        <v>138</v>
      </c>
      <c r="BM256" s="230" t="s">
        <v>395</v>
      </c>
    </row>
    <row r="257" s="13" customFormat="1">
      <c r="A257" s="13"/>
      <c r="B257" s="232"/>
      <c r="C257" s="233"/>
      <c r="D257" s="234" t="s">
        <v>140</v>
      </c>
      <c r="E257" s="235" t="s">
        <v>1</v>
      </c>
      <c r="F257" s="236" t="s">
        <v>396</v>
      </c>
      <c r="G257" s="233"/>
      <c r="H257" s="237">
        <v>37.619999999999997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140</v>
      </c>
      <c r="AU257" s="243" t="s">
        <v>87</v>
      </c>
      <c r="AV257" s="13" t="s">
        <v>87</v>
      </c>
      <c r="AW257" s="13" t="s">
        <v>32</v>
      </c>
      <c r="AX257" s="13" t="s">
        <v>77</v>
      </c>
      <c r="AY257" s="243" t="s">
        <v>130</v>
      </c>
    </row>
    <row r="258" s="13" customFormat="1">
      <c r="A258" s="13"/>
      <c r="B258" s="232"/>
      <c r="C258" s="233"/>
      <c r="D258" s="234" t="s">
        <v>140</v>
      </c>
      <c r="E258" s="235" t="s">
        <v>1</v>
      </c>
      <c r="F258" s="236" t="s">
        <v>397</v>
      </c>
      <c r="G258" s="233"/>
      <c r="H258" s="237">
        <v>36.960000000000001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140</v>
      </c>
      <c r="AU258" s="243" t="s">
        <v>87</v>
      </c>
      <c r="AV258" s="13" t="s">
        <v>87</v>
      </c>
      <c r="AW258" s="13" t="s">
        <v>32</v>
      </c>
      <c r="AX258" s="13" t="s">
        <v>77</v>
      </c>
      <c r="AY258" s="243" t="s">
        <v>130</v>
      </c>
    </row>
    <row r="259" s="13" customFormat="1">
      <c r="A259" s="13"/>
      <c r="B259" s="232"/>
      <c r="C259" s="233"/>
      <c r="D259" s="234" t="s">
        <v>140</v>
      </c>
      <c r="E259" s="235" t="s">
        <v>1</v>
      </c>
      <c r="F259" s="236" t="s">
        <v>385</v>
      </c>
      <c r="G259" s="233"/>
      <c r="H259" s="237">
        <v>28.920000000000002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140</v>
      </c>
      <c r="AU259" s="243" t="s">
        <v>87</v>
      </c>
      <c r="AV259" s="13" t="s">
        <v>87</v>
      </c>
      <c r="AW259" s="13" t="s">
        <v>32</v>
      </c>
      <c r="AX259" s="13" t="s">
        <v>77</v>
      </c>
      <c r="AY259" s="243" t="s">
        <v>130</v>
      </c>
    </row>
    <row r="260" s="13" customFormat="1">
      <c r="A260" s="13"/>
      <c r="B260" s="232"/>
      <c r="C260" s="233"/>
      <c r="D260" s="234" t="s">
        <v>140</v>
      </c>
      <c r="E260" s="235" t="s">
        <v>1</v>
      </c>
      <c r="F260" s="236" t="s">
        <v>398</v>
      </c>
      <c r="G260" s="233"/>
      <c r="H260" s="237">
        <v>2.1000000000000001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140</v>
      </c>
      <c r="AU260" s="243" t="s">
        <v>87</v>
      </c>
      <c r="AV260" s="13" t="s">
        <v>87</v>
      </c>
      <c r="AW260" s="13" t="s">
        <v>32</v>
      </c>
      <c r="AX260" s="13" t="s">
        <v>77</v>
      </c>
      <c r="AY260" s="243" t="s">
        <v>130</v>
      </c>
    </row>
    <row r="261" s="13" customFormat="1">
      <c r="A261" s="13"/>
      <c r="B261" s="232"/>
      <c r="C261" s="233"/>
      <c r="D261" s="234" t="s">
        <v>140</v>
      </c>
      <c r="E261" s="235" t="s">
        <v>1</v>
      </c>
      <c r="F261" s="236" t="s">
        <v>399</v>
      </c>
      <c r="G261" s="233"/>
      <c r="H261" s="237">
        <v>5.4000000000000004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140</v>
      </c>
      <c r="AU261" s="243" t="s">
        <v>87</v>
      </c>
      <c r="AV261" s="13" t="s">
        <v>87</v>
      </c>
      <c r="AW261" s="13" t="s">
        <v>32</v>
      </c>
      <c r="AX261" s="13" t="s">
        <v>77</v>
      </c>
      <c r="AY261" s="243" t="s">
        <v>130</v>
      </c>
    </row>
    <row r="262" s="14" customFormat="1">
      <c r="A262" s="14"/>
      <c r="B262" s="244"/>
      <c r="C262" s="245"/>
      <c r="D262" s="234" t="s">
        <v>140</v>
      </c>
      <c r="E262" s="246" t="s">
        <v>1</v>
      </c>
      <c r="F262" s="247" t="s">
        <v>145</v>
      </c>
      <c r="G262" s="245"/>
      <c r="H262" s="248">
        <v>111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140</v>
      </c>
      <c r="AU262" s="254" t="s">
        <v>87</v>
      </c>
      <c r="AV262" s="14" t="s">
        <v>138</v>
      </c>
      <c r="AW262" s="14" t="s">
        <v>32</v>
      </c>
      <c r="AX262" s="14" t="s">
        <v>85</v>
      </c>
      <c r="AY262" s="254" t="s">
        <v>130</v>
      </c>
    </row>
    <row r="263" s="2" customFormat="1" ht="24.15" customHeight="1">
      <c r="A263" s="37"/>
      <c r="B263" s="38"/>
      <c r="C263" s="218" t="s">
        <v>400</v>
      </c>
      <c r="D263" s="218" t="s">
        <v>134</v>
      </c>
      <c r="E263" s="219" t="s">
        <v>401</v>
      </c>
      <c r="F263" s="220" t="s">
        <v>402</v>
      </c>
      <c r="G263" s="221" t="s">
        <v>173</v>
      </c>
      <c r="H263" s="222">
        <v>43.380000000000003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42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0.040000000000000001</v>
      </c>
      <c r="T263" s="229">
        <f>S263*H263</f>
        <v>1.7352000000000001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138</v>
      </c>
      <c r="AT263" s="230" t="s">
        <v>134</v>
      </c>
      <c r="AU263" s="230" t="s">
        <v>87</v>
      </c>
      <c r="AY263" s="16" t="s">
        <v>130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85</v>
      </c>
      <c r="BK263" s="231">
        <f>ROUND(I263*H263,2)</f>
        <v>0</v>
      </c>
      <c r="BL263" s="16" t="s">
        <v>138</v>
      </c>
      <c r="BM263" s="230" t="s">
        <v>403</v>
      </c>
    </row>
    <row r="264" s="13" customFormat="1">
      <c r="A264" s="13"/>
      <c r="B264" s="232"/>
      <c r="C264" s="233"/>
      <c r="D264" s="234" t="s">
        <v>140</v>
      </c>
      <c r="E264" s="235" t="s">
        <v>1</v>
      </c>
      <c r="F264" s="236" t="s">
        <v>404</v>
      </c>
      <c r="G264" s="233"/>
      <c r="H264" s="237">
        <v>43.380000000000003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140</v>
      </c>
      <c r="AU264" s="243" t="s">
        <v>87</v>
      </c>
      <c r="AV264" s="13" t="s">
        <v>87</v>
      </c>
      <c r="AW264" s="13" t="s">
        <v>32</v>
      </c>
      <c r="AX264" s="13" t="s">
        <v>85</v>
      </c>
      <c r="AY264" s="243" t="s">
        <v>130</v>
      </c>
    </row>
    <row r="265" s="2" customFormat="1" ht="33" customHeight="1">
      <c r="A265" s="37"/>
      <c r="B265" s="38"/>
      <c r="C265" s="218" t="s">
        <v>131</v>
      </c>
      <c r="D265" s="218" t="s">
        <v>134</v>
      </c>
      <c r="E265" s="219" t="s">
        <v>405</v>
      </c>
      <c r="F265" s="220" t="s">
        <v>406</v>
      </c>
      <c r="G265" s="221" t="s">
        <v>180</v>
      </c>
      <c r="H265" s="222">
        <v>397.06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42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0.070000000000000007</v>
      </c>
      <c r="T265" s="229">
        <f>S265*H265</f>
        <v>27.794200000000004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138</v>
      </c>
      <c r="AT265" s="230" t="s">
        <v>134</v>
      </c>
      <c r="AU265" s="230" t="s">
        <v>87</v>
      </c>
      <c r="AY265" s="16" t="s">
        <v>130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85</v>
      </c>
      <c r="BK265" s="231">
        <f>ROUND(I265*H265,2)</f>
        <v>0</v>
      </c>
      <c r="BL265" s="16" t="s">
        <v>138</v>
      </c>
      <c r="BM265" s="230" t="s">
        <v>407</v>
      </c>
    </row>
    <row r="266" s="13" customFormat="1">
      <c r="A266" s="13"/>
      <c r="B266" s="232"/>
      <c r="C266" s="233"/>
      <c r="D266" s="234" t="s">
        <v>140</v>
      </c>
      <c r="E266" s="235" t="s">
        <v>1</v>
      </c>
      <c r="F266" s="236" t="s">
        <v>196</v>
      </c>
      <c r="G266" s="233"/>
      <c r="H266" s="237">
        <v>36.719999999999999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140</v>
      </c>
      <c r="AU266" s="243" t="s">
        <v>87</v>
      </c>
      <c r="AV266" s="13" t="s">
        <v>87</v>
      </c>
      <c r="AW266" s="13" t="s">
        <v>32</v>
      </c>
      <c r="AX266" s="13" t="s">
        <v>77</v>
      </c>
      <c r="AY266" s="243" t="s">
        <v>130</v>
      </c>
    </row>
    <row r="267" s="13" customFormat="1">
      <c r="A267" s="13"/>
      <c r="B267" s="232"/>
      <c r="C267" s="233"/>
      <c r="D267" s="234" t="s">
        <v>140</v>
      </c>
      <c r="E267" s="235" t="s">
        <v>1</v>
      </c>
      <c r="F267" s="236" t="s">
        <v>408</v>
      </c>
      <c r="G267" s="233"/>
      <c r="H267" s="237">
        <v>360.33999999999998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140</v>
      </c>
      <c r="AU267" s="243" t="s">
        <v>87</v>
      </c>
      <c r="AV267" s="13" t="s">
        <v>87</v>
      </c>
      <c r="AW267" s="13" t="s">
        <v>32</v>
      </c>
      <c r="AX267" s="13" t="s">
        <v>77</v>
      </c>
      <c r="AY267" s="243" t="s">
        <v>130</v>
      </c>
    </row>
    <row r="268" s="14" customFormat="1">
      <c r="A268" s="14"/>
      <c r="B268" s="244"/>
      <c r="C268" s="245"/>
      <c r="D268" s="234" t="s">
        <v>140</v>
      </c>
      <c r="E268" s="246" t="s">
        <v>1</v>
      </c>
      <c r="F268" s="247" t="s">
        <v>145</v>
      </c>
      <c r="G268" s="245"/>
      <c r="H268" s="248">
        <v>397.05999999999995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140</v>
      </c>
      <c r="AU268" s="254" t="s">
        <v>87</v>
      </c>
      <c r="AV268" s="14" t="s">
        <v>138</v>
      </c>
      <c r="AW268" s="14" t="s">
        <v>32</v>
      </c>
      <c r="AX268" s="14" t="s">
        <v>85</v>
      </c>
      <c r="AY268" s="254" t="s">
        <v>130</v>
      </c>
    </row>
    <row r="269" s="2" customFormat="1" ht="24.15" customHeight="1">
      <c r="A269" s="37"/>
      <c r="B269" s="38"/>
      <c r="C269" s="218" t="s">
        <v>85</v>
      </c>
      <c r="D269" s="218" t="s">
        <v>134</v>
      </c>
      <c r="E269" s="219" t="s">
        <v>409</v>
      </c>
      <c r="F269" s="220" t="s">
        <v>410</v>
      </c>
      <c r="G269" s="221" t="s">
        <v>180</v>
      </c>
      <c r="H269" s="222">
        <v>197.06200000000001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42</v>
      </c>
      <c r="O269" s="90"/>
      <c r="P269" s="228">
        <f>O269*H269</f>
        <v>0</v>
      </c>
      <c r="Q269" s="228">
        <v>0</v>
      </c>
      <c r="R269" s="228">
        <f>Q269*H269</f>
        <v>0</v>
      </c>
      <c r="S269" s="228">
        <v>0.070000000000000007</v>
      </c>
      <c r="T269" s="229">
        <f>S269*H269</f>
        <v>13.794340000000002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138</v>
      </c>
      <c r="AT269" s="230" t="s">
        <v>134</v>
      </c>
      <c r="AU269" s="230" t="s">
        <v>87</v>
      </c>
      <c r="AY269" s="16" t="s">
        <v>130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85</v>
      </c>
      <c r="BK269" s="231">
        <f>ROUND(I269*H269,2)</f>
        <v>0</v>
      </c>
      <c r="BL269" s="16" t="s">
        <v>138</v>
      </c>
      <c r="BM269" s="230" t="s">
        <v>411</v>
      </c>
    </row>
    <row r="270" s="13" customFormat="1">
      <c r="A270" s="13"/>
      <c r="B270" s="232"/>
      <c r="C270" s="233"/>
      <c r="D270" s="234" t="s">
        <v>140</v>
      </c>
      <c r="E270" s="235" t="s">
        <v>1</v>
      </c>
      <c r="F270" s="236" t="s">
        <v>412</v>
      </c>
      <c r="G270" s="233"/>
      <c r="H270" s="237">
        <v>169.76400000000001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140</v>
      </c>
      <c r="AU270" s="243" t="s">
        <v>87</v>
      </c>
      <c r="AV270" s="13" t="s">
        <v>87</v>
      </c>
      <c r="AW270" s="13" t="s">
        <v>32</v>
      </c>
      <c r="AX270" s="13" t="s">
        <v>77</v>
      </c>
      <c r="AY270" s="243" t="s">
        <v>130</v>
      </c>
    </row>
    <row r="271" s="13" customFormat="1">
      <c r="A271" s="13"/>
      <c r="B271" s="232"/>
      <c r="C271" s="233"/>
      <c r="D271" s="234" t="s">
        <v>140</v>
      </c>
      <c r="E271" s="235" t="s">
        <v>1</v>
      </c>
      <c r="F271" s="236" t="s">
        <v>413</v>
      </c>
      <c r="G271" s="233"/>
      <c r="H271" s="237">
        <v>27.297999999999998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140</v>
      </c>
      <c r="AU271" s="243" t="s">
        <v>87</v>
      </c>
      <c r="AV271" s="13" t="s">
        <v>87</v>
      </c>
      <c r="AW271" s="13" t="s">
        <v>32</v>
      </c>
      <c r="AX271" s="13" t="s">
        <v>77</v>
      </c>
      <c r="AY271" s="243" t="s">
        <v>130</v>
      </c>
    </row>
    <row r="272" s="14" customFormat="1">
      <c r="A272" s="14"/>
      <c r="B272" s="244"/>
      <c r="C272" s="245"/>
      <c r="D272" s="234" t="s">
        <v>140</v>
      </c>
      <c r="E272" s="246" t="s">
        <v>1</v>
      </c>
      <c r="F272" s="247" t="s">
        <v>145</v>
      </c>
      <c r="G272" s="245"/>
      <c r="H272" s="248">
        <v>197.06200000000001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4" t="s">
        <v>140</v>
      </c>
      <c r="AU272" s="254" t="s">
        <v>87</v>
      </c>
      <c r="AV272" s="14" t="s">
        <v>138</v>
      </c>
      <c r="AW272" s="14" t="s">
        <v>32</v>
      </c>
      <c r="AX272" s="14" t="s">
        <v>85</v>
      </c>
      <c r="AY272" s="254" t="s">
        <v>130</v>
      </c>
    </row>
    <row r="273" s="2" customFormat="1" ht="24.15" customHeight="1">
      <c r="A273" s="37"/>
      <c r="B273" s="38"/>
      <c r="C273" s="218" t="s">
        <v>87</v>
      </c>
      <c r="D273" s="218" t="s">
        <v>134</v>
      </c>
      <c r="E273" s="219" t="s">
        <v>414</v>
      </c>
      <c r="F273" s="220" t="s">
        <v>415</v>
      </c>
      <c r="G273" s="221" t="s">
        <v>180</v>
      </c>
      <c r="H273" s="222">
        <v>785.91999999999996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42</v>
      </c>
      <c r="O273" s="90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138</v>
      </c>
      <c r="AT273" s="230" t="s">
        <v>134</v>
      </c>
      <c r="AU273" s="230" t="s">
        <v>87</v>
      </c>
      <c r="AY273" s="16" t="s">
        <v>130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85</v>
      </c>
      <c r="BK273" s="231">
        <f>ROUND(I273*H273,2)</f>
        <v>0</v>
      </c>
      <c r="BL273" s="16" t="s">
        <v>138</v>
      </c>
      <c r="BM273" s="230" t="s">
        <v>416</v>
      </c>
    </row>
    <row r="274" s="13" customFormat="1">
      <c r="A274" s="13"/>
      <c r="B274" s="232"/>
      <c r="C274" s="233"/>
      <c r="D274" s="234" t="s">
        <v>140</v>
      </c>
      <c r="E274" s="235" t="s">
        <v>1</v>
      </c>
      <c r="F274" s="236" t="s">
        <v>417</v>
      </c>
      <c r="G274" s="233"/>
      <c r="H274" s="237">
        <v>785.91999999999996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140</v>
      </c>
      <c r="AU274" s="243" t="s">
        <v>87</v>
      </c>
      <c r="AV274" s="13" t="s">
        <v>87</v>
      </c>
      <c r="AW274" s="13" t="s">
        <v>32</v>
      </c>
      <c r="AX274" s="13" t="s">
        <v>85</v>
      </c>
      <c r="AY274" s="243" t="s">
        <v>130</v>
      </c>
    </row>
    <row r="275" s="12" customFormat="1" ht="22.8" customHeight="1">
      <c r="A275" s="12"/>
      <c r="B275" s="202"/>
      <c r="C275" s="203"/>
      <c r="D275" s="204" t="s">
        <v>76</v>
      </c>
      <c r="E275" s="216" t="s">
        <v>418</v>
      </c>
      <c r="F275" s="216" t="s">
        <v>419</v>
      </c>
      <c r="G275" s="203"/>
      <c r="H275" s="203"/>
      <c r="I275" s="206"/>
      <c r="J275" s="217">
        <f>BK275</f>
        <v>0</v>
      </c>
      <c r="K275" s="203"/>
      <c r="L275" s="208"/>
      <c r="M275" s="209"/>
      <c r="N275" s="210"/>
      <c r="O275" s="210"/>
      <c r="P275" s="211">
        <f>SUM(P276:P280)</f>
        <v>0</v>
      </c>
      <c r="Q275" s="210"/>
      <c r="R275" s="211">
        <f>SUM(R276:R280)</f>
        <v>0</v>
      </c>
      <c r="S275" s="210"/>
      <c r="T275" s="212">
        <f>SUM(T276:T280)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3" t="s">
        <v>85</v>
      </c>
      <c r="AT275" s="214" t="s">
        <v>76</v>
      </c>
      <c r="AU275" s="214" t="s">
        <v>85</v>
      </c>
      <c r="AY275" s="213" t="s">
        <v>130</v>
      </c>
      <c r="BK275" s="215">
        <f>SUM(BK276:BK280)</f>
        <v>0</v>
      </c>
    </row>
    <row r="276" s="2" customFormat="1" ht="33" customHeight="1">
      <c r="A276" s="37"/>
      <c r="B276" s="38"/>
      <c r="C276" s="218" t="s">
        <v>420</v>
      </c>
      <c r="D276" s="218" t="s">
        <v>134</v>
      </c>
      <c r="E276" s="219" t="s">
        <v>421</v>
      </c>
      <c r="F276" s="220" t="s">
        <v>422</v>
      </c>
      <c r="G276" s="221" t="s">
        <v>423</v>
      </c>
      <c r="H276" s="222">
        <v>75.358000000000004</v>
      </c>
      <c r="I276" s="223"/>
      <c r="J276" s="224">
        <f>ROUND(I276*H276,2)</f>
        <v>0</v>
      </c>
      <c r="K276" s="225"/>
      <c r="L276" s="43"/>
      <c r="M276" s="226" t="s">
        <v>1</v>
      </c>
      <c r="N276" s="227" t="s">
        <v>42</v>
      </c>
      <c r="O276" s="90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138</v>
      </c>
      <c r="AT276" s="230" t="s">
        <v>134</v>
      </c>
      <c r="AU276" s="230" t="s">
        <v>87</v>
      </c>
      <c r="AY276" s="16" t="s">
        <v>130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85</v>
      </c>
      <c r="BK276" s="231">
        <f>ROUND(I276*H276,2)</f>
        <v>0</v>
      </c>
      <c r="BL276" s="16" t="s">
        <v>138</v>
      </c>
      <c r="BM276" s="230" t="s">
        <v>424</v>
      </c>
    </row>
    <row r="277" s="2" customFormat="1" ht="24.15" customHeight="1">
      <c r="A277" s="37"/>
      <c r="B277" s="38"/>
      <c r="C277" s="218" t="s">
        <v>425</v>
      </c>
      <c r="D277" s="218" t="s">
        <v>134</v>
      </c>
      <c r="E277" s="219" t="s">
        <v>426</v>
      </c>
      <c r="F277" s="220" t="s">
        <v>427</v>
      </c>
      <c r="G277" s="221" t="s">
        <v>423</v>
      </c>
      <c r="H277" s="222">
        <v>75.358000000000004</v>
      </c>
      <c r="I277" s="223"/>
      <c r="J277" s="224">
        <f>ROUND(I277*H277,2)</f>
        <v>0</v>
      </c>
      <c r="K277" s="225"/>
      <c r="L277" s="43"/>
      <c r="M277" s="226" t="s">
        <v>1</v>
      </c>
      <c r="N277" s="227" t="s">
        <v>42</v>
      </c>
      <c r="O277" s="90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138</v>
      </c>
      <c r="AT277" s="230" t="s">
        <v>134</v>
      </c>
      <c r="AU277" s="230" t="s">
        <v>87</v>
      </c>
      <c r="AY277" s="16" t="s">
        <v>130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85</v>
      </c>
      <c r="BK277" s="231">
        <f>ROUND(I277*H277,2)</f>
        <v>0</v>
      </c>
      <c r="BL277" s="16" t="s">
        <v>138</v>
      </c>
      <c r="BM277" s="230" t="s">
        <v>428</v>
      </c>
    </row>
    <row r="278" s="2" customFormat="1" ht="24.15" customHeight="1">
      <c r="A278" s="37"/>
      <c r="B278" s="38"/>
      <c r="C278" s="218" t="s">
        <v>429</v>
      </c>
      <c r="D278" s="218" t="s">
        <v>134</v>
      </c>
      <c r="E278" s="219" t="s">
        <v>430</v>
      </c>
      <c r="F278" s="220" t="s">
        <v>431</v>
      </c>
      <c r="G278" s="221" t="s">
        <v>423</v>
      </c>
      <c r="H278" s="222">
        <v>753.58000000000004</v>
      </c>
      <c r="I278" s="223"/>
      <c r="J278" s="224">
        <f>ROUND(I278*H278,2)</f>
        <v>0</v>
      </c>
      <c r="K278" s="225"/>
      <c r="L278" s="43"/>
      <c r="M278" s="226" t="s">
        <v>1</v>
      </c>
      <c r="N278" s="227" t="s">
        <v>42</v>
      </c>
      <c r="O278" s="90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138</v>
      </c>
      <c r="AT278" s="230" t="s">
        <v>134</v>
      </c>
      <c r="AU278" s="230" t="s">
        <v>87</v>
      </c>
      <c r="AY278" s="16" t="s">
        <v>130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85</v>
      </c>
      <c r="BK278" s="231">
        <f>ROUND(I278*H278,2)</f>
        <v>0</v>
      </c>
      <c r="BL278" s="16" t="s">
        <v>138</v>
      </c>
      <c r="BM278" s="230" t="s">
        <v>432</v>
      </c>
    </row>
    <row r="279" s="13" customFormat="1">
      <c r="A279" s="13"/>
      <c r="B279" s="232"/>
      <c r="C279" s="233"/>
      <c r="D279" s="234" t="s">
        <v>140</v>
      </c>
      <c r="E279" s="233"/>
      <c r="F279" s="236" t="s">
        <v>433</v>
      </c>
      <c r="G279" s="233"/>
      <c r="H279" s="237">
        <v>753.58000000000004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140</v>
      </c>
      <c r="AU279" s="243" t="s">
        <v>87</v>
      </c>
      <c r="AV279" s="13" t="s">
        <v>87</v>
      </c>
      <c r="AW279" s="13" t="s">
        <v>4</v>
      </c>
      <c r="AX279" s="13" t="s">
        <v>85</v>
      </c>
      <c r="AY279" s="243" t="s">
        <v>130</v>
      </c>
    </row>
    <row r="280" s="2" customFormat="1" ht="33" customHeight="1">
      <c r="A280" s="37"/>
      <c r="B280" s="38"/>
      <c r="C280" s="218" t="s">
        <v>434</v>
      </c>
      <c r="D280" s="218" t="s">
        <v>134</v>
      </c>
      <c r="E280" s="219" t="s">
        <v>435</v>
      </c>
      <c r="F280" s="220" t="s">
        <v>436</v>
      </c>
      <c r="G280" s="221" t="s">
        <v>423</v>
      </c>
      <c r="H280" s="222">
        <v>45.677999999999997</v>
      </c>
      <c r="I280" s="223"/>
      <c r="J280" s="224">
        <f>ROUND(I280*H280,2)</f>
        <v>0</v>
      </c>
      <c r="K280" s="225"/>
      <c r="L280" s="43"/>
      <c r="M280" s="226" t="s">
        <v>1</v>
      </c>
      <c r="N280" s="227" t="s">
        <v>42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138</v>
      </c>
      <c r="AT280" s="230" t="s">
        <v>134</v>
      </c>
      <c r="AU280" s="230" t="s">
        <v>87</v>
      </c>
      <c r="AY280" s="16" t="s">
        <v>130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85</v>
      </c>
      <c r="BK280" s="231">
        <f>ROUND(I280*H280,2)</f>
        <v>0</v>
      </c>
      <c r="BL280" s="16" t="s">
        <v>138</v>
      </c>
      <c r="BM280" s="230" t="s">
        <v>437</v>
      </c>
    </row>
    <row r="281" s="12" customFormat="1" ht="22.8" customHeight="1">
      <c r="A281" s="12"/>
      <c r="B281" s="202"/>
      <c r="C281" s="203"/>
      <c r="D281" s="204" t="s">
        <v>76</v>
      </c>
      <c r="E281" s="216" t="s">
        <v>438</v>
      </c>
      <c r="F281" s="216" t="s">
        <v>439</v>
      </c>
      <c r="G281" s="203"/>
      <c r="H281" s="203"/>
      <c r="I281" s="206"/>
      <c r="J281" s="217">
        <f>BK281</f>
        <v>0</v>
      </c>
      <c r="K281" s="203"/>
      <c r="L281" s="208"/>
      <c r="M281" s="209"/>
      <c r="N281" s="210"/>
      <c r="O281" s="210"/>
      <c r="P281" s="211">
        <f>P282</f>
        <v>0</v>
      </c>
      <c r="Q281" s="210"/>
      <c r="R281" s="211">
        <f>R282</f>
        <v>0</v>
      </c>
      <c r="S281" s="210"/>
      <c r="T281" s="212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3" t="s">
        <v>85</v>
      </c>
      <c r="AT281" s="214" t="s">
        <v>76</v>
      </c>
      <c r="AU281" s="214" t="s">
        <v>85</v>
      </c>
      <c r="AY281" s="213" t="s">
        <v>130</v>
      </c>
      <c r="BK281" s="215">
        <f>BK282</f>
        <v>0</v>
      </c>
    </row>
    <row r="282" s="2" customFormat="1" ht="24.15" customHeight="1">
      <c r="A282" s="37"/>
      <c r="B282" s="38"/>
      <c r="C282" s="218" t="s">
        <v>8</v>
      </c>
      <c r="D282" s="218" t="s">
        <v>134</v>
      </c>
      <c r="E282" s="219" t="s">
        <v>440</v>
      </c>
      <c r="F282" s="220" t="s">
        <v>441</v>
      </c>
      <c r="G282" s="221" t="s">
        <v>423</v>
      </c>
      <c r="H282" s="222">
        <v>97.805999999999997</v>
      </c>
      <c r="I282" s="223"/>
      <c r="J282" s="224">
        <f>ROUND(I282*H282,2)</f>
        <v>0</v>
      </c>
      <c r="K282" s="225"/>
      <c r="L282" s="43"/>
      <c r="M282" s="226" t="s">
        <v>1</v>
      </c>
      <c r="N282" s="227" t="s">
        <v>42</v>
      </c>
      <c r="O282" s="90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138</v>
      </c>
      <c r="AT282" s="230" t="s">
        <v>134</v>
      </c>
      <c r="AU282" s="230" t="s">
        <v>87</v>
      </c>
      <c r="AY282" s="16" t="s">
        <v>130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85</v>
      </c>
      <c r="BK282" s="231">
        <f>ROUND(I282*H282,2)</f>
        <v>0</v>
      </c>
      <c r="BL282" s="16" t="s">
        <v>138</v>
      </c>
      <c r="BM282" s="230" t="s">
        <v>442</v>
      </c>
    </row>
    <row r="283" s="12" customFormat="1" ht="25.92" customHeight="1">
      <c r="A283" s="12"/>
      <c r="B283" s="202"/>
      <c r="C283" s="203"/>
      <c r="D283" s="204" t="s">
        <v>76</v>
      </c>
      <c r="E283" s="205" t="s">
        <v>443</v>
      </c>
      <c r="F283" s="205" t="s">
        <v>444</v>
      </c>
      <c r="G283" s="203"/>
      <c r="H283" s="203"/>
      <c r="I283" s="206"/>
      <c r="J283" s="207">
        <f>BK283</f>
        <v>0</v>
      </c>
      <c r="K283" s="203"/>
      <c r="L283" s="208"/>
      <c r="M283" s="209"/>
      <c r="N283" s="210"/>
      <c r="O283" s="210"/>
      <c r="P283" s="211">
        <f>P284+P286+P324+P329+P333+P337</f>
        <v>0</v>
      </c>
      <c r="Q283" s="210"/>
      <c r="R283" s="211">
        <f>R284+R286+R324+R329+R333+R337</f>
        <v>9.9482607299999994</v>
      </c>
      <c r="S283" s="210"/>
      <c r="T283" s="212">
        <f>T284+T286+T324+T329+T333+T337</f>
        <v>0.28229130000000008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3" t="s">
        <v>87</v>
      </c>
      <c r="AT283" s="214" t="s">
        <v>76</v>
      </c>
      <c r="AU283" s="214" t="s">
        <v>77</v>
      </c>
      <c r="AY283" s="213" t="s">
        <v>130</v>
      </c>
      <c r="BK283" s="215">
        <f>BK284+BK286+BK324+BK329+BK333+BK337</f>
        <v>0</v>
      </c>
    </row>
    <row r="284" s="12" customFormat="1" ht="22.8" customHeight="1">
      <c r="A284" s="12"/>
      <c r="B284" s="202"/>
      <c r="C284" s="203"/>
      <c r="D284" s="204" t="s">
        <v>76</v>
      </c>
      <c r="E284" s="216" t="s">
        <v>445</v>
      </c>
      <c r="F284" s="216" t="s">
        <v>446</v>
      </c>
      <c r="G284" s="203"/>
      <c r="H284" s="203"/>
      <c r="I284" s="206"/>
      <c r="J284" s="217">
        <f>BK284</f>
        <v>0</v>
      </c>
      <c r="K284" s="203"/>
      <c r="L284" s="208"/>
      <c r="M284" s="209"/>
      <c r="N284" s="210"/>
      <c r="O284" s="210"/>
      <c r="P284" s="211">
        <f>P285</f>
        <v>0</v>
      </c>
      <c r="Q284" s="210"/>
      <c r="R284" s="211">
        <f>R285</f>
        <v>0</v>
      </c>
      <c r="S284" s="210"/>
      <c r="T284" s="212">
        <f>T285</f>
        <v>0.068000000000000005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3" t="s">
        <v>87</v>
      </c>
      <c r="AT284" s="214" t="s">
        <v>76</v>
      </c>
      <c r="AU284" s="214" t="s">
        <v>85</v>
      </c>
      <c r="AY284" s="213" t="s">
        <v>130</v>
      </c>
      <c r="BK284" s="215">
        <f>BK285</f>
        <v>0</v>
      </c>
    </row>
    <row r="285" s="2" customFormat="1" ht="24.15" customHeight="1">
      <c r="A285" s="37"/>
      <c r="B285" s="38"/>
      <c r="C285" s="218" t="s">
        <v>447</v>
      </c>
      <c r="D285" s="218" t="s">
        <v>134</v>
      </c>
      <c r="E285" s="219" t="s">
        <v>448</v>
      </c>
      <c r="F285" s="220" t="s">
        <v>449</v>
      </c>
      <c r="G285" s="221" t="s">
        <v>149</v>
      </c>
      <c r="H285" s="222">
        <v>2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42</v>
      </c>
      <c r="O285" s="90"/>
      <c r="P285" s="228">
        <f>O285*H285</f>
        <v>0</v>
      </c>
      <c r="Q285" s="228">
        <v>0</v>
      </c>
      <c r="R285" s="228">
        <f>Q285*H285</f>
        <v>0</v>
      </c>
      <c r="S285" s="228">
        <v>0.034000000000000002</v>
      </c>
      <c r="T285" s="229">
        <f>S285*H285</f>
        <v>0.068000000000000005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420</v>
      </c>
      <c r="AT285" s="230" t="s">
        <v>134</v>
      </c>
      <c r="AU285" s="230" t="s">
        <v>87</v>
      </c>
      <c r="AY285" s="16" t="s">
        <v>130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85</v>
      </c>
      <c r="BK285" s="231">
        <f>ROUND(I285*H285,2)</f>
        <v>0</v>
      </c>
      <c r="BL285" s="16" t="s">
        <v>420</v>
      </c>
      <c r="BM285" s="230" t="s">
        <v>450</v>
      </c>
    </row>
    <row r="286" s="12" customFormat="1" ht="22.8" customHeight="1">
      <c r="A286" s="12"/>
      <c r="B286" s="202"/>
      <c r="C286" s="203"/>
      <c r="D286" s="204" t="s">
        <v>76</v>
      </c>
      <c r="E286" s="216" t="s">
        <v>451</v>
      </c>
      <c r="F286" s="216" t="s">
        <v>452</v>
      </c>
      <c r="G286" s="203"/>
      <c r="H286" s="203"/>
      <c r="I286" s="206"/>
      <c r="J286" s="217">
        <f>BK286</f>
        <v>0</v>
      </c>
      <c r="K286" s="203"/>
      <c r="L286" s="208"/>
      <c r="M286" s="209"/>
      <c r="N286" s="210"/>
      <c r="O286" s="210"/>
      <c r="P286" s="211">
        <f>SUM(P287:P323)</f>
        <v>0</v>
      </c>
      <c r="Q286" s="210"/>
      <c r="R286" s="211">
        <f>SUM(R287:R323)</f>
        <v>0.32985865000000003</v>
      </c>
      <c r="S286" s="210"/>
      <c r="T286" s="212">
        <f>SUM(T287:T323)</f>
        <v>0.21349130000000005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3" t="s">
        <v>87</v>
      </c>
      <c r="AT286" s="214" t="s">
        <v>76</v>
      </c>
      <c r="AU286" s="214" t="s">
        <v>85</v>
      </c>
      <c r="AY286" s="213" t="s">
        <v>130</v>
      </c>
      <c r="BK286" s="215">
        <f>SUM(BK287:BK323)</f>
        <v>0</v>
      </c>
    </row>
    <row r="287" s="2" customFormat="1" ht="16.5" customHeight="1">
      <c r="A287" s="37"/>
      <c r="B287" s="38"/>
      <c r="C287" s="218" t="s">
        <v>453</v>
      </c>
      <c r="D287" s="218" t="s">
        <v>134</v>
      </c>
      <c r="E287" s="219" t="s">
        <v>454</v>
      </c>
      <c r="F287" s="220" t="s">
        <v>455</v>
      </c>
      <c r="G287" s="221" t="s">
        <v>173</v>
      </c>
      <c r="H287" s="222">
        <v>43.670000000000002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42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0.00167</v>
      </c>
      <c r="T287" s="229">
        <f>S287*H287</f>
        <v>0.072928900000000005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420</v>
      </c>
      <c r="AT287" s="230" t="s">
        <v>134</v>
      </c>
      <c r="AU287" s="230" t="s">
        <v>87</v>
      </c>
      <c r="AY287" s="16" t="s">
        <v>130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85</v>
      </c>
      <c r="BK287" s="231">
        <f>ROUND(I287*H287,2)</f>
        <v>0</v>
      </c>
      <c r="BL287" s="16" t="s">
        <v>420</v>
      </c>
      <c r="BM287" s="230" t="s">
        <v>456</v>
      </c>
    </row>
    <row r="288" s="13" customFormat="1">
      <c r="A288" s="13"/>
      <c r="B288" s="232"/>
      <c r="C288" s="233"/>
      <c r="D288" s="234" t="s">
        <v>140</v>
      </c>
      <c r="E288" s="235" t="s">
        <v>1</v>
      </c>
      <c r="F288" s="236" t="s">
        <v>457</v>
      </c>
      <c r="G288" s="233"/>
      <c r="H288" s="237">
        <v>16.555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140</v>
      </c>
      <c r="AU288" s="243" t="s">
        <v>87</v>
      </c>
      <c r="AV288" s="13" t="s">
        <v>87</v>
      </c>
      <c r="AW288" s="13" t="s">
        <v>32</v>
      </c>
      <c r="AX288" s="13" t="s">
        <v>77</v>
      </c>
      <c r="AY288" s="243" t="s">
        <v>130</v>
      </c>
    </row>
    <row r="289" s="13" customFormat="1">
      <c r="A289" s="13"/>
      <c r="B289" s="232"/>
      <c r="C289" s="233"/>
      <c r="D289" s="234" t="s">
        <v>140</v>
      </c>
      <c r="E289" s="235" t="s">
        <v>1</v>
      </c>
      <c r="F289" s="236" t="s">
        <v>458</v>
      </c>
      <c r="G289" s="233"/>
      <c r="H289" s="237">
        <v>2.3650000000000002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140</v>
      </c>
      <c r="AU289" s="243" t="s">
        <v>87</v>
      </c>
      <c r="AV289" s="13" t="s">
        <v>87</v>
      </c>
      <c r="AW289" s="13" t="s">
        <v>32</v>
      </c>
      <c r="AX289" s="13" t="s">
        <v>77</v>
      </c>
      <c r="AY289" s="243" t="s">
        <v>130</v>
      </c>
    </row>
    <row r="290" s="13" customFormat="1">
      <c r="A290" s="13"/>
      <c r="B290" s="232"/>
      <c r="C290" s="233"/>
      <c r="D290" s="234" t="s">
        <v>140</v>
      </c>
      <c r="E290" s="235" t="s">
        <v>1</v>
      </c>
      <c r="F290" s="236" t="s">
        <v>459</v>
      </c>
      <c r="G290" s="233"/>
      <c r="H290" s="237">
        <v>11.880000000000001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140</v>
      </c>
      <c r="AU290" s="243" t="s">
        <v>87</v>
      </c>
      <c r="AV290" s="13" t="s">
        <v>87</v>
      </c>
      <c r="AW290" s="13" t="s">
        <v>32</v>
      </c>
      <c r="AX290" s="13" t="s">
        <v>77</v>
      </c>
      <c r="AY290" s="243" t="s">
        <v>130</v>
      </c>
    </row>
    <row r="291" s="13" customFormat="1">
      <c r="A291" s="13"/>
      <c r="B291" s="232"/>
      <c r="C291" s="233"/>
      <c r="D291" s="234" t="s">
        <v>140</v>
      </c>
      <c r="E291" s="235" t="s">
        <v>1</v>
      </c>
      <c r="F291" s="236" t="s">
        <v>460</v>
      </c>
      <c r="G291" s="233"/>
      <c r="H291" s="237">
        <v>3.96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140</v>
      </c>
      <c r="AU291" s="243" t="s">
        <v>87</v>
      </c>
      <c r="AV291" s="13" t="s">
        <v>87</v>
      </c>
      <c r="AW291" s="13" t="s">
        <v>32</v>
      </c>
      <c r="AX291" s="13" t="s">
        <v>77</v>
      </c>
      <c r="AY291" s="243" t="s">
        <v>130</v>
      </c>
    </row>
    <row r="292" s="13" customFormat="1">
      <c r="A292" s="13"/>
      <c r="B292" s="232"/>
      <c r="C292" s="233"/>
      <c r="D292" s="234" t="s">
        <v>140</v>
      </c>
      <c r="E292" s="235" t="s">
        <v>1</v>
      </c>
      <c r="F292" s="236" t="s">
        <v>461</v>
      </c>
      <c r="G292" s="233"/>
      <c r="H292" s="237">
        <v>8.9100000000000001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140</v>
      </c>
      <c r="AU292" s="243" t="s">
        <v>87</v>
      </c>
      <c r="AV292" s="13" t="s">
        <v>87</v>
      </c>
      <c r="AW292" s="13" t="s">
        <v>32</v>
      </c>
      <c r="AX292" s="13" t="s">
        <v>77</v>
      </c>
      <c r="AY292" s="243" t="s">
        <v>130</v>
      </c>
    </row>
    <row r="293" s="14" customFormat="1">
      <c r="A293" s="14"/>
      <c r="B293" s="244"/>
      <c r="C293" s="245"/>
      <c r="D293" s="234" t="s">
        <v>140</v>
      </c>
      <c r="E293" s="246" t="s">
        <v>1</v>
      </c>
      <c r="F293" s="247" t="s">
        <v>145</v>
      </c>
      <c r="G293" s="245"/>
      <c r="H293" s="248">
        <v>43.670000000000002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140</v>
      </c>
      <c r="AU293" s="254" t="s">
        <v>87</v>
      </c>
      <c r="AV293" s="14" t="s">
        <v>138</v>
      </c>
      <c r="AW293" s="14" t="s">
        <v>32</v>
      </c>
      <c r="AX293" s="14" t="s">
        <v>85</v>
      </c>
      <c r="AY293" s="254" t="s">
        <v>130</v>
      </c>
    </row>
    <row r="294" s="2" customFormat="1" ht="21.75" customHeight="1">
      <c r="A294" s="37"/>
      <c r="B294" s="38"/>
      <c r="C294" s="218" t="s">
        <v>335</v>
      </c>
      <c r="D294" s="218" t="s">
        <v>134</v>
      </c>
      <c r="E294" s="219" t="s">
        <v>462</v>
      </c>
      <c r="F294" s="220" t="s">
        <v>463</v>
      </c>
      <c r="G294" s="221" t="s">
        <v>173</v>
      </c>
      <c r="H294" s="222">
        <v>33.880000000000003</v>
      </c>
      <c r="I294" s="223"/>
      <c r="J294" s="224">
        <f>ROUND(I294*H294,2)</f>
        <v>0</v>
      </c>
      <c r="K294" s="225"/>
      <c r="L294" s="43"/>
      <c r="M294" s="226" t="s">
        <v>1</v>
      </c>
      <c r="N294" s="227" t="s">
        <v>42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0.0022300000000000002</v>
      </c>
      <c r="T294" s="229">
        <f>S294*H294</f>
        <v>0.07555240000000002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420</v>
      </c>
      <c r="AT294" s="230" t="s">
        <v>134</v>
      </c>
      <c r="AU294" s="230" t="s">
        <v>87</v>
      </c>
      <c r="AY294" s="16" t="s">
        <v>130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85</v>
      </c>
      <c r="BK294" s="231">
        <f>ROUND(I294*H294,2)</f>
        <v>0</v>
      </c>
      <c r="BL294" s="16" t="s">
        <v>420</v>
      </c>
      <c r="BM294" s="230" t="s">
        <v>464</v>
      </c>
    </row>
    <row r="295" s="13" customFormat="1">
      <c r="A295" s="13"/>
      <c r="B295" s="232"/>
      <c r="C295" s="233"/>
      <c r="D295" s="234" t="s">
        <v>140</v>
      </c>
      <c r="E295" s="235" t="s">
        <v>1</v>
      </c>
      <c r="F295" s="236" t="s">
        <v>465</v>
      </c>
      <c r="G295" s="233"/>
      <c r="H295" s="237">
        <v>33.880000000000003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140</v>
      </c>
      <c r="AU295" s="243" t="s">
        <v>87</v>
      </c>
      <c r="AV295" s="13" t="s">
        <v>87</v>
      </c>
      <c r="AW295" s="13" t="s">
        <v>32</v>
      </c>
      <c r="AX295" s="13" t="s">
        <v>85</v>
      </c>
      <c r="AY295" s="243" t="s">
        <v>130</v>
      </c>
    </row>
    <row r="296" s="2" customFormat="1" ht="16.5" customHeight="1">
      <c r="A296" s="37"/>
      <c r="B296" s="38"/>
      <c r="C296" s="218" t="s">
        <v>466</v>
      </c>
      <c r="D296" s="218" t="s">
        <v>134</v>
      </c>
      <c r="E296" s="219" t="s">
        <v>467</v>
      </c>
      <c r="F296" s="220" t="s">
        <v>468</v>
      </c>
      <c r="G296" s="221" t="s">
        <v>173</v>
      </c>
      <c r="H296" s="222">
        <v>16.5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42</v>
      </c>
      <c r="O296" s="90"/>
      <c r="P296" s="228">
        <f>O296*H296</f>
        <v>0</v>
      </c>
      <c r="Q296" s="228">
        <v>0</v>
      </c>
      <c r="R296" s="228">
        <f>Q296*H296</f>
        <v>0</v>
      </c>
      <c r="S296" s="228">
        <v>0.0039399999999999999</v>
      </c>
      <c r="T296" s="229">
        <f>S296*H296</f>
        <v>0.065009999999999998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420</v>
      </c>
      <c r="AT296" s="230" t="s">
        <v>134</v>
      </c>
      <c r="AU296" s="230" t="s">
        <v>87</v>
      </c>
      <c r="AY296" s="16" t="s">
        <v>130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85</v>
      </c>
      <c r="BK296" s="231">
        <f>ROUND(I296*H296,2)</f>
        <v>0</v>
      </c>
      <c r="BL296" s="16" t="s">
        <v>420</v>
      </c>
      <c r="BM296" s="230" t="s">
        <v>469</v>
      </c>
    </row>
    <row r="297" s="2" customFormat="1" ht="24.15" customHeight="1">
      <c r="A297" s="37"/>
      <c r="B297" s="38"/>
      <c r="C297" s="218" t="s">
        <v>470</v>
      </c>
      <c r="D297" s="218" t="s">
        <v>134</v>
      </c>
      <c r="E297" s="219" t="s">
        <v>471</v>
      </c>
      <c r="F297" s="220" t="s">
        <v>472</v>
      </c>
      <c r="G297" s="221" t="s">
        <v>173</v>
      </c>
      <c r="H297" s="222">
        <v>32.395000000000003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42</v>
      </c>
      <c r="O297" s="90"/>
      <c r="P297" s="228">
        <f>O297*H297</f>
        <v>0</v>
      </c>
      <c r="Q297" s="228">
        <v>0.0028900000000000002</v>
      </c>
      <c r="R297" s="228">
        <f>Q297*H297</f>
        <v>0.093621550000000012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420</v>
      </c>
      <c r="AT297" s="230" t="s">
        <v>134</v>
      </c>
      <c r="AU297" s="230" t="s">
        <v>87</v>
      </c>
      <c r="AY297" s="16" t="s">
        <v>130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85</v>
      </c>
      <c r="BK297" s="231">
        <f>ROUND(I297*H297,2)</f>
        <v>0</v>
      </c>
      <c r="BL297" s="16" t="s">
        <v>420</v>
      </c>
      <c r="BM297" s="230" t="s">
        <v>473</v>
      </c>
    </row>
    <row r="298" s="13" customFormat="1">
      <c r="A298" s="13"/>
      <c r="B298" s="232"/>
      <c r="C298" s="233"/>
      <c r="D298" s="234" t="s">
        <v>140</v>
      </c>
      <c r="E298" s="235" t="s">
        <v>1</v>
      </c>
      <c r="F298" s="236" t="s">
        <v>474</v>
      </c>
      <c r="G298" s="233"/>
      <c r="H298" s="237">
        <v>3.96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140</v>
      </c>
      <c r="AU298" s="243" t="s">
        <v>87</v>
      </c>
      <c r="AV298" s="13" t="s">
        <v>87</v>
      </c>
      <c r="AW298" s="13" t="s">
        <v>32</v>
      </c>
      <c r="AX298" s="13" t="s">
        <v>77</v>
      </c>
      <c r="AY298" s="243" t="s">
        <v>130</v>
      </c>
    </row>
    <row r="299" s="13" customFormat="1">
      <c r="A299" s="13"/>
      <c r="B299" s="232"/>
      <c r="C299" s="233"/>
      <c r="D299" s="234" t="s">
        <v>140</v>
      </c>
      <c r="E299" s="235" t="s">
        <v>1</v>
      </c>
      <c r="F299" s="236" t="s">
        <v>457</v>
      </c>
      <c r="G299" s="233"/>
      <c r="H299" s="237">
        <v>16.555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140</v>
      </c>
      <c r="AU299" s="243" t="s">
        <v>87</v>
      </c>
      <c r="AV299" s="13" t="s">
        <v>87</v>
      </c>
      <c r="AW299" s="13" t="s">
        <v>32</v>
      </c>
      <c r="AX299" s="13" t="s">
        <v>77</v>
      </c>
      <c r="AY299" s="243" t="s">
        <v>130</v>
      </c>
    </row>
    <row r="300" s="13" customFormat="1">
      <c r="A300" s="13"/>
      <c r="B300" s="232"/>
      <c r="C300" s="233"/>
      <c r="D300" s="234" t="s">
        <v>140</v>
      </c>
      <c r="E300" s="235" t="s">
        <v>1</v>
      </c>
      <c r="F300" s="236" t="s">
        <v>459</v>
      </c>
      <c r="G300" s="233"/>
      <c r="H300" s="237">
        <v>11.880000000000001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140</v>
      </c>
      <c r="AU300" s="243" t="s">
        <v>87</v>
      </c>
      <c r="AV300" s="13" t="s">
        <v>87</v>
      </c>
      <c r="AW300" s="13" t="s">
        <v>32</v>
      </c>
      <c r="AX300" s="13" t="s">
        <v>77</v>
      </c>
      <c r="AY300" s="243" t="s">
        <v>130</v>
      </c>
    </row>
    <row r="301" s="14" customFormat="1">
      <c r="A301" s="14"/>
      <c r="B301" s="244"/>
      <c r="C301" s="245"/>
      <c r="D301" s="234" t="s">
        <v>140</v>
      </c>
      <c r="E301" s="246" t="s">
        <v>1</v>
      </c>
      <c r="F301" s="247" t="s">
        <v>145</v>
      </c>
      <c r="G301" s="245"/>
      <c r="H301" s="248">
        <v>32.395000000000003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140</v>
      </c>
      <c r="AU301" s="254" t="s">
        <v>87</v>
      </c>
      <c r="AV301" s="14" t="s">
        <v>138</v>
      </c>
      <c r="AW301" s="14" t="s">
        <v>32</v>
      </c>
      <c r="AX301" s="14" t="s">
        <v>85</v>
      </c>
      <c r="AY301" s="254" t="s">
        <v>130</v>
      </c>
    </row>
    <row r="302" s="2" customFormat="1" ht="24.15" customHeight="1">
      <c r="A302" s="37"/>
      <c r="B302" s="38"/>
      <c r="C302" s="218" t="s">
        <v>475</v>
      </c>
      <c r="D302" s="218" t="s">
        <v>134</v>
      </c>
      <c r="E302" s="219" t="s">
        <v>476</v>
      </c>
      <c r="F302" s="220" t="s">
        <v>477</v>
      </c>
      <c r="G302" s="221" t="s">
        <v>173</v>
      </c>
      <c r="H302" s="222">
        <v>16.225000000000001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42</v>
      </c>
      <c r="O302" s="90"/>
      <c r="P302" s="228">
        <f>O302*H302</f>
        <v>0</v>
      </c>
      <c r="Q302" s="228">
        <v>0.0038400000000000001</v>
      </c>
      <c r="R302" s="228">
        <f>Q302*H302</f>
        <v>0.062304000000000005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420</v>
      </c>
      <c r="AT302" s="230" t="s">
        <v>134</v>
      </c>
      <c r="AU302" s="230" t="s">
        <v>87</v>
      </c>
      <c r="AY302" s="16" t="s">
        <v>130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85</v>
      </c>
      <c r="BK302" s="231">
        <f>ROUND(I302*H302,2)</f>
        <v>0</v>
      </c>
      <c r="BL302" s="16" t="s">
        <v>420</v>
      </c>
      <c r="BM302" s="230" t="s">
        <v>478</v>
      </c>
    </row>
    <row r="303" s="13" customFormat="1">
      <c r="A303" s="13"/>
      <c r="B303" s="232"/>
      <c r="C303" s="233"/>
      <c r="D303" s="234" t="s">
        <v>140</v>
      </c>
      <c r="E303" s="235" t="s">
        <v>1</v>
      </c>
      <c r="F303" s="236" t="s">
        <v>458</v>
      </c>
      <c r="G303" s="233"/>
      <c r="H303" s="237">
        <v>2.3650000000000002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140</v>
      </c>
      <c r="AU303" s="243" t="s">
        <v>87</v>
      </c>
      <c r="AV303" s="13" t="s">
        <v>87</v>
      </c>
      <c r="AW303" s="13" t="s">
        <v>32</v>
      </c>
      <c r="AX303" s="13" t="s">
        <v>77</v>
      </c>
      <c r="AY303" s="243" t="s">
        <v>130</v>
      </c>
    </row>
    <row r="304" s="13" customFormat="1">
      <c r="A304" s="13"/>
      <c r="B304" s="232"/>
      <c r="C304" s="233"/>
      <c r="D304" s="234" t="s">
        <v>140</v>
      </c>
      <c r="E304" s="235" t="s">
        <v>1</v>
      </c>
      <c r="F304" s="236" t="s">
        <v>460</v>
      </c>
      <c r="G304" s="233"/>
      <c r="H304" s="237">
        <v>3.96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140</v>
      </c>
      <c r="AU304" s="243" t="s">
        <v>87</v>
      </c>
      <c r="AV304" s="13" t="s">
        <v>87</v>
      </c>
      <c r="AW304" s="13" t="s">
        <v>32</v>
      </c>
      <c r="AX304" s="13" t="s">
        <v>77</v>
      </c>
      <c r="AY304" s="243" t="s">
        <v>130</v>
      </c>
    </row>
    <row r="305" s="13" customFormat="1">
      <c r="A305" s="13"/>
      <c r="B305" s="232"/>
      <c r="C305" s="233"/>
      <c r="D305" s="234" t="s">
        <v>140</v>
      </c>
      <c r="E305" s="235" t="s">
        <v>1</v>
      </c>
      <c r="F305" s="236" t="s">
        <v>479</v>
      </c>
      <c r="G305" s="233"/>
      <c r="H305" s="237">
        <v>9.9000000000000004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140</v>
      </c>
      <c r="AU305" s="243" t="s">
        <v>87</v>
      </c>
      <c r="AV305" s="13" t="s">
        <v>87</v>
      </c>
      <c r="AW305" s="13" t="s">
        <v>32</v>
      </c>
      <c r="AX305" s="13" t="s">
        <v>77</v>
      </c>
      <c r="AY305" s="243" t="s">
        <v>130</v>
      </c>
    </row>
    <row r="306" s="14" customFormat="1">
      <c r="A306" s="14"/>
      <c r="B306" s="244"/>
      <c r="C306" s="245"/>
      <c r="D306" s="234" t="s">
        <v>140</v>
      </c>
      <c r="E306" s="246" t="s">
        <v>1</v>
      </c>
      <c r="F306" s="247" t="s">
        <v>145</v>
      </c>
      <c r="G306" s="245"/>
      <c r="H306" s="248">
        <v>16.225000000000001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140</v>
      </c>
      <c r="AU306" s="254" t="s">
        <v>87</v>
      </c>
      <c r="AV306" s="14" t="s">
        <v>138</v>
      </c>
      <c r="AW306" s="14" t="s">
        <v>32</v>
      </c>
      <c r="AX306" s="14" t="s">
        <v>85</v>
      </c>
      <c r="AY306" s="254" t="s">
        <v>130</v>
      </c>
    </row>
    <row r="307" s="2" customFormat="1" ht="24.15" customHeight="1">
      <c r="A307" s="37"/>
      <c r="B307" s="38"/>
      <c r="C307" s="218" t="s">
        <v>480</v>
      </c>
      <c r="D307" s="218" t="s">
        <v>134</v>
      </c>
      <c r="E307" s="219" t="s">
        <v>481</v>
      </c>
      <c r="F307" s="220" t="s">
        <v>482</v>
      </c>
      <c r="G307" s="221" t="s">
        <v>149</v>
      </c>
      <c r="H307" s="222">
        <v>232</v>
      </c>
      <c r="I307" s="223"/>
      <c r="J307" s="224">
        <f>ROUND(I307*H307,2)</f>
        <v>0</v>
      </c>
      <c r="K307" s="225"/>
      <c r="L307" s="43"/>
      <c r="M307" s="226" t="s">
        <v>1</v>
      </c>
      <c r="N307" s="227" t="s">
        <v>42</v>
      </c>
      <c r="O307" s="90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420</v>
      </c>
      <c r="AT307" s="230" t="s">
        <v>134</v>
      </c>
      <c r="AU307" s="230" t="s">
        <v>87</v>
      </c>
      <c r="AY307" s="16" t="s">
        <v>130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85</v>
      </c>
      <c r="BK307" s="231">
        <f>ROUND(I307*H307,2)</f>
        <v>0</v>
      </c>
      <c r="BL307" s="16" t="s">
        <v>420</v>
      </c>
      <c r="BM307" s="230" t="s">
        <v>483</v>
      </c>
    </row>
    <row r="308" s="13" customFormat="1">
      <c r="A308" s="13"/>
      <c r="B308" s="232"/>
      <c r="C308" s="233"/>
      <c r="D308" s="234" t="s">
        <v>140</v>
      </c>
      <c r="E308" s="235" t="s">
        <v>1</v>
      </c>
      <c r="F308" s="236" t="s">
        <v>484</v>
      </c>
      <c r="G308" s="233"/>
      <c r="H308" s="237">
        <v>32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140</v>
      </c>
      <c r="AU308" s="243" t="s">
        <v>87</v>
      </c>
      <c r="AV308" s="13" t="s">
        <v>87</v>
      </c>
      <c r="AW308" s="13" t="s">
        <v>32</v>
      </c>
      <c r="AX308" s="13" t="s">
        <v>77</v>
      </c>
      <c r="AY308" s="243" t="s">
        <v>130</v>
      </c>
    </row>
    <row r="309" s="13" customFormat="1">
      <c r="A309" s="13"/>
      <c r="B309" s="232"/>
      <c r="C309" s="233"/>
      <c r="D309" s="234" t="s">
        <v>140</v>
      </c>
      <c r="E309" s="235" t="s">
        <v>1</v>
      </c>
      <c r="F309" s="236" t="s">
        <v>485</v>
      </c>
      <c r="G309" s="233"/>
      <c r="H309" s="237">
        <v>56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140</v>
      </c>
      <c r="AU309" s="243" t="s">
        <v>87</v>
      </c>
      <c r="AV309" s="13" t="s">
        <v>87</v>
      </c>
      <c r="AW309" s="13" t="s">
        <v>32</v>
      </c>
      <c r="AX309" s="13" t="s">
        <v>77</v>
      </c>
      <c r="AY309" s="243" t="s">
        <v>130</v>
      </c>
    </row>
    <row r="310" s="13" customFormat="1">
      <c r="A310" s="13"/>
      <c r="B310" s="232"/>
      <c r="C310" s="233"/>
      <c r="D310" s="234" t="s">
        <v>140</v>
      </c>
      <c r="E310" s="235" t="s">
        <v>1</v>
      </c>
      <c r="F310" s="236" t="s">
        <v>486</v>
      </c>
      <c r="G310" s="233"/>
      <c r="H310" s="237">
        <v>8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140</v>
      </c>
      <c r="AU310" s="243" t="s">
        <v>87</v>
      </c>
      <c r="AV310" s="13" t="s">
        <v>87</v>
      </c>
      <c r="AW310" s="13" t="s">
        <v>32</v>
      </c>
      <c r="AX310" s="13" t="s">
        <v>77</v>
      </c>
      <c r="AY310" s="243" t="s">
        <v>130</v>
      </c>
    </row>
    <row r="311" s="13" customFormat="1">
      <c r="A311" s="13"/>
      <c r="B311" s="232"/>
      <c r="C311" s="233"/>
      <c r="D311" s="234" t="s">
        <v>140</v>
      </c>
      <c r="E311" s="235" t="s">
        <v>1</v>
      </c>
      <c r="F311" s="236" t="s">
        <v>487</v>
      </c>
      <c r="G311" s="233"/>
      <c r="H311" s="237">
        <v>48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140</v>
      </c>
      <c r="AU311" s="243" t="s">
        <v>87</v>
      </c>
      <c r="AV311" s="13" t="s">
        <v>87</v>
      </c>
      <c r="AW311" s="13" t="s">
        <v>32</v>
      </c>
      <c r="AX311" s="13" t="s">
        <v>77</v>
      </c>
      <c r="AY311" s="243" t="s">
        <v>130</v>
      </c>
    </row>
    <row r="312" s="13" customFormat="1">
      <c r="A312" s="13"/>
      <c r="B312" s="232"/>
      <c r="C312" s="233"/>
      <c r="D312" s="234" t="s">
        <v>140</v>
      </c>
      <c r="E312" s="235" t="s">
        <v>1</v>
      </c>
      <c r="F312" s="236" t="s">
        <v>488</v>
      </c>
      <c r="G312" s="233"/>
      <c r="H312" s="237">
        <v>16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140</v>
      </c>
      <c r="AU312" s="243" t="s">
        <v>87</v>
      </c>
      <c r="AV312" s="13" t="s">
        <v>87</v>
      </c>
      <c r="AW312" s="13" t="s">
        <v>32</v>
      </c>
      <c r="AX312" s="13" t="s">
        <v>77</v>
      </c>
      <c r="AY312" s="243" t="s">
        <v>130</v>
      </c>
    </row>
    <row r="313" s="13" customFormat="1">
      <c r="A313" s="13"/>
      <c r="B313" s="232"/>
      <c r="C313" s="233"/>
      <c r="D313" s="234" t="s">
        <v>140</v>
      </c>
      <c r="E313" s="235" t="s">
        <v>1</v>
      </c>
      <c r="F313" s="236" t="s">
        <v>489</v>
      </c>
      <c r="G313" s="233"/>
      <c r="H313" s="237">
        <v>72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140</v>
      </c>
      <c r="AU313" s="243" t="s">
        <v>87</v>
      </c>
      <c r="AV313" s="13" t="s">
        <v>87</v>
      </c>
      <c r="AW313" s="13" t="s">
        <v>32</v>
      </c>
      <c r="AX313" s="13" t="s">
        <v>77</v>
      </c>
      <c r="AY313" s="243" t="s">
        <v>130</v>
      </c>
    </row>
    <row r="314" s="14" customFormat="1">
      <c r="A314" s="14"/>
      <c r="B314" s="244"/>
      <c r="C314" s="245"/>
      <c r="D314" s="234" t="s">
        <v>140</v>
      </c>
      <c r="E314" s="246" t="s">
        <v>1</v>
      </c>
      <c r="F314" s="247" t="s">
        <v>145</v>
      </c>
      <c r="G314" s="245"/>
      <c r="H314" s="248">
        <v>232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4" t="s">
        <v>140</v>
      </c>
      <c r="AU314" s="254" t="s">
        <v>87</v>
      </c>
      <c r="AV314" s="14" t="s">
        <v>138</v>
      </c>
      <c r="AW314" s="14" t="s">
        <v>32</v>
      </c>
      <c r="AX314" s="14" t="s">
        <v>85</v>
      </c>
      <c r="AY314" s="254" t="s">
        <v>130</v>
      </c>
    </row>
    <row r="315" s="2" customFormat="1" ht="24.15" customHeight="1">
      <c r="A315" s="37"/>
      <c r="B315" s="38"/>
      <c r="C315" s="218" t="s">
        <v>490</v>
      </c>
      <c r="D315" s="218" t="s">
        <v>134</v>
      </c>
      <c r="E315" s="219" t="s">
        <v>491</v>
      </c>
      <c r="F315" s="220" t="s">
        <v>492</v>
      </c>
      <c r="G315" s="221" t="s">
        <v>173</v>
      </c>
      <c r="H315" s="222">
        <v>37.950000000000003</v>
      </c>
      <c r="I315" s="223"/>
      <c r="J315" s="224">
        <f>ROUND(I315*H315,2)</f>
        <v>0</v>
      </c>
      <c r="K315" s="225"/>
      <c r="L315" s="43"/>
      <c r="M315" s="226" t="s">
        <v>1</v>
      </c>
      <c r="N315" s="227" t="s">
        <v>42</v>
      </c>
      <c r="O315" s="90"/>
      <c r="P315" s="228">
        <f>O315*H315</f>
        <v>0</v>
      </c>
      <c r="Q315" s="228">
        <v>0.0019499999999999999</v>
      </c>
      <c r="R315" s="228">
        <f>Q315*H315</f>
        <v>0.074002499999999999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420</v>
      </c>
      <c r="AT315" s="230" t="s">
        <v>134</v>
      </c>
      <c r="AU315" s="230" t="s">
        <v>87</v>
      </c>
      <c r="AY315" s="16" t="s">
        <v>130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85</v>
      </c>
      <c r="BK315" s="231">
        <f>ROUND(I315*H315,2)</f>
        <v>0</v>
      </c>
      <c r="BL315" s="16" t="s">
        <v>420</v>
      </c>
      <c r="BM315" s="230" t="s">
        <v>493</v>
      </c>
    </row>
    <row r="316" s="13" customFormat="1">
      <c r="A316" s="13"/>
      <c r="B316" s="232"/>
      <c r="C316" s="233"/>
      <c r="D316" s="234" t="s">
        <v>140</v>
      </c>
      <c r="E316" s="235" t="s">
        <v>1</v>
      </c>
      <c r="F316" s="236" t="s">
        <v>494</v>
      </c>
      <c r="G316" s="233"/>
      <c r="H316" s="237">
        <v>18.699999999999999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140</v>
      </c>
      <c r="AU316" s="243" t="s">
        <v>87</v>
      </c>
      <c r="AV316" s="13" t="s">
        <v>87</v>
      </c>
      <c r="AW316" s="13" t="s">
        <v>32</v>
      </c>
      <c r="AX316" s="13" t="s">
        <v>77</v>
      </c>
      <c r="AY316" s="243" t="s">
        <v>130</v>
      </c>
    </row>
    <row r="317" s="13" customFormat="1">
      <c r="A317" s="13"/>
      <c r="B317" s="232"/>
      <c r="C317" s="233"/>
      <c r="D317" s="234" t="s">
        <v>140</v>
      </c>
      <c r="E317" s="235" t="s">
        <v>1</v>
      </c>
      <c r="F317" s="236" t="s">
        <v>495</v>
      </c>
      <c r="G317" s="233"/>
      <c r="H317" s="237">
        <v>19.25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140</v>
      </c>
      <c r="AU317" s="243" t="s">
        <v>87</v>
      </c>
      <c r="AV317" s="13" t="s">
        <v>87</v>
      </c>
      <c r="AW317" s="13" t="s">
        <v>32</v>
      </c>
      <c r="AX317" s="13" t="s">
        <v>77</v>
      </c>
      <c r="AY317" s="243" t="s">
        <v>130</v>
      </c>
    </row>
    <row r="318" s="14" customFormat="1">
      <c r="A318" s="14"/>
      <c r="B318" s="244"/>
      <c r="C318" s="245"/>
      <c r="D318" s="234" t="s">
        <v>140</v>
      </c>
      <c r="E318" s="246" t="s">
        <v>1</v>
      </c>
      <c r="F318" s="247" t="s">
        <v>145</v>
      </c>
      <c r="G318" s="245"/>
      <c r="H318" s="248">
        <v>37.950000000000003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140</v>
      </c>
      <c r="AU318" s="254" t="s">
        <v>87</v>
      </c>
      <c r="AV318" s="14" t="s">
        <v>138</v>
      </c>
      <c r="AW318" s="14" t="s">
        <v>32</v>
      </c>
      <c r="AX318" s="14" t="s">
        <v>85</v>
      </c>
      <c r="AY318" s="254" t="s">
        <v>130</v>
      </c>
    </row>
    <row r="319" s="2" customFormat="1" ht="24.15" customHeight="1">
      <c r="A319" s="37"/>
      <c r="B319" s="38"/>
      <c r="C319" s="218" t="s">
        <v>496</v>
      </c>
      <c r="D319" s="218" t="s">
        <v>134</v>
      </c>
      <c r="E319" s="219" t="s">
        <v>497</v>
      </c>
      <c r="F319" s="220" t="s">
        <v>498</v>
      </c>
      <c r="G319" s="221" t="s">
        <v>173</v>
      </c>
      <c r="H319" s="222">
        <v>33.990000000000002</v>
      </c>
      <c r="I319" s="223"/>
      <c r="J319" s="224">
        <f>ROUND(I319*H319,2)</f>
        <v>0</v>
      </c>
      <c r="K319" s="225"/>
      <c r="L319" s="43"/>
      <c r="M319" s="226" t="s">
        <v>1</v>
      </c>
      <c r="N319" s="227" t="s">
        <v>42</v>
      </c>
      <c r="O319" s="90"/>
      <c r="P319" s="228">
        <f>O319*H319</f>
        <v>0</v>
      </c>
      <c r="Q319" s="228">
        <v>0.0029399999999999999</v>
      </c>
      <c r="R319" s="228">
        <f>Q319*H319</f>
        <v>0.099930600000000008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420</v>
      </c>
      <c r="AT319" s="230" t="s">
        <v>134</v>
      </c>
      <c r="AU319" s="230" t="s">
        <v>87</v>
      </c>
      <c r="AY319" s="16" t="s">
        <v>130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85</v>
      </c>
      <c r="BK319" s="231">
        <f>ROUND(I319*H319,2)</f>
        <v>0</v>
      </c>
      <c r="BL319" s="16" t="s">
        <v>420</v>
      </c>
      <c r="BM319" s="230" t="s">
        <v>499</v>
      </c>
    </row>
    <row r="320" s="13" customFormat="1">
      <c r="A320" s="13"/>
      <c r="B320" s="232"/>
      <c r="C320" s="233"/>
      <c r="D320" s="234" t="s">
        <v>140</v>
      </c>
      <c r="E320" s="235" t="s">
        <v>1</v>
      </c>
      <c r="F320" s="236" t="s">
        <v>500</v>
      </c>
      <c r="G320" s="233"/>
      <c r="H320" s="237">
        <v>33.990000000000002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140</v>
      </c>
      <c r="AU320" s="243" t="s">
        <v>87</v>
      </c>
      <c r="AV320" s="13" t="s">
        <v>87</v>
      </c>
      <c r="AW320" s="13" t="s">
        <v>32</v>
      </c>
      <c r="AX320" s="13" t="s">
        <v>85</v>
      </c>
      <c r="AY320" s="243" t="s">
        <v>130</v>
      </c>
    </row>
    <row r="321" s="2" customFormat="1" ht="33" customHeight="1">
      <c r="A321" s="37"/>
      <c r="B321" s="38"/>
      <c r="C321" s="218" t="s">
        <v>501</v>
      </c>
      <c r="D321" s="218" t="s">
        <v>134</v>
      </c>
      <c r="E321" s="219" t="s">
        <v>502</v>
      </c>
      <c r="F321" s="220" t="s">
        <v>503</v>
      </c>
      <c r="G321" s="221" t="s">
        <v>149</v>
      </c>
      <c r="H321" s="222">
        <v>60</v>
      </c>
      <c r="I321" s="223"/>
      <c r="J321" s="224">
        <f>ROUND(I321*H321,2)</f>
        <v>0</v>
      </c>
      <c r="K321" s="225"/>
      <c r="L321" s="43"/>
      <c r="M321" s="226" t="s">
        <v>1</v>
      </c>
      <c r="N321" s="227" t="s">
        <v>42</v>
      </c>
      <c r="O321" s="90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420</v>
      </c>
      <c r="AT321" s="230" t="s">
        <v>134</v>
      </c>
      <c r="AU321" s="230" t="s">
        <v>87</v>
      </c>
      <c r="AY321" s="16" t="s">
        <v>130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85</v>
      </c>
      <c r="BK321" s="231">
        <f>ROUND(I321*H321,2)</f>
        <v>0</v>
      </c>
      <c r="BL321" s="16" t="s">
        <v>420</v>
      </c>
      <c r="BM321" s="230" t="s">
        <v>504</v>
      </c>
    </row>
    <row r="322" s="2" customFormat="1" ht="33" customHeight="1">
      <c r="A322" s="37"/>
      <c r="B322" s="38"/>
      <c r="C322" s="218" t="s">
        <v>505</v>
      </c>
      <c r="D322" s="218" t="s">
        <v>134</v>
      </c>
      <c r="E322" s="219" t="s">
        <v>506</v>
      </c>
      <c r="F322" s="220" t="s">
        <v>507</v>
      </c>
      <c r="G322" s="221" t="s">
        <v>149</v>
      </c>
      <c r="H322" s="222">
        <v>40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42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420</v>
      </c>
      <c r="AT322" s="230" t="s">
        <v>134</v>
      </c>
      <c r="AU322" s="230" t="s">
        <v>87</v>
      </c>
      <c r="AY322" s="16" t="s">
        <v>130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85</v>
      </c>
      <c r="BK322" s="231">
        <f>ROUND(I322*H322,2)</f>
        <v>0</v>
      </c>
      <c r="BL322" s="16" t="s">
        <v>420</v>
      </c>
      <c r="BM322" s="230" t="s">
        <v>508</v>
      </c>
    </row>
    <row r="323" s="2" customFormat="1" ht="16.5" customHeight="1">
      <c r="A323" s="37"/>
      <c r="B323" s="38"/>
      <c r="C323" s="218" t="s">
        <v>509</v>
      </c>
      <c r="D323" s="218" t="s">
        <v>134</v>
      </c>
      <c r="E323" s="219" t="s">
        <v>510</v>
      </c>
      <c r="F323" s="220" t="s">
        <v>511</v>
      </c>
      <c r="G323" s="221" t="s">
        <v>173</v>
      </c>
      <c r="H323" s="222">
        <v>16.5</v>
      </c>
      <c r="I323" s="223"/>
      <c r="J323" s="224">
        <f>ROUND(I323*H323,2)</f>
        <v>0</v>
      </c>
      <c r="K323" s="225"/>
      <c r="L323" s="43"/>
      <c r="M323" s="226" t="s">
        <v>1</v>
      </c>
      <c r="N323" s="227" t="s">
        <v>42</v>
      </c>
      <c r="O323" s="90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420</v>
      </c>
      <c r="AT323" s="230" t="s">
        <v>134</v>
      </c>
      <c r="AU323" s="230" t="s">
        <v>87</v>
      </c>
      <c r="AY323" s="16" t="s">
        <v>130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85</v>
      </c>
      <c r="BK323" s="231">
        <f>ROUND(I323*H323,2)</f>
        <v>0</v>
      </c>
      <c r="BL323" s="16" t="s">
        <v>420</v>
      </c>
      <c r="BM323" s="230" t="s">
        <v>512</v>
      </c>
    </row>
    <row r="324" s="12" customFormat="1" ht="22.8" customHeight="1">
      <c r="A324" s="12"/>
      <c r="B324" s="202"/>
      <c r="C324" s="203"/>
      <c r="D324" s="204" t="s">
        <v>76</v>
      </c>
      <c r="E324" s="216" t="s">
        <v>513</v>
      </c>
      <c r="F324" s="216" t="s">
        <v>514</v>
      </c>
      <c r="G324" s="203"/>
      <c r="H324" s="203"/>
      <c r="I324" s="206"/>
      <c r="J324" s="217">
        <f>BK324</f>
        <v>0</v>
      </c>
      <c r="K324" s="203"/>
      <c r="L324" s="208"/>
      <c r="M324" s="209"/>
      <c r="N324" s="210"/>
      <c r="O324" s="210"/>
      <c r="P324" s="211">
        <f>SUM(P325:P328)</f>
        <v>0</v>
      </c>
      <c r="Q324" s="210"/>
      <c r="R324" s="211">
        <f>SUM(R325:R328)</f>
        <v>3</v>
      </c>
      <c r="S324" s="210"/>
      <c r="T324" s="212">
        <f>SUM(T325:T328)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3" t="s">
        <v>87</v>
      </c>
      <c r="AT324" s="214" t="s">
        <v>76</v>
      </c>
      <c r="AU324" s="214" t="s">
        <v>85</v>
      </c>
      <c r="AY324" s="213" t="s">
        <v>130</v>
      </c>
      <c r="BK324" s="215">
        <f>SUM(BK325:BK328)</f>
        <v>0</v>
      </c>
    </row>
    <row r="325" s="2" customFormat="1" ht="37.8" customHeight="1">
      <c r="A325" s="37"/>
      <c r="B325" s="38"/>
      <c r="C325" s="218" t="s">
        <v>515</v>
      </c>
      <c r="D325" s="218" t="s">
        <v>134</v>
      </c>
      <c r="E325" s="219" t="s">
        <v>516</v>
      </c>
      <c r="F325" s="220" t="s">
        <v>517</v>
      </c>
      <c r="G325" s="221" t="s">
        <v>252</v>
      </c>
      <c r="H325" s="222">
        <v>9</v>
      </c>
      <c r="I325" s="223"/>
      <c r="J325" s="224">
        <f>ROUND(I325*H325,2)</f>
        <v>0</v>
      </c>
      <c r="K325" s="225"/>
      <c r="L325" s="43"/>
      <c r="M325" s="226" t="s">
        <v>1</v>
      </c>
      <c r="N325" s="227" t="s">
        <v>42</v>
      </c>
      <c r="O325" s="90"/>
      <c r="P325" s="228">
        <f>O325*H325</f>
        <v>0</v>
      </c>
      <c r="Q325" s="228">
        <v>0.20000000000000001</v>
      </c>
      <c r="R325" s="228">
        <f>Q325*H325</f>
        <v>1.8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420</v>
      </c>
      <c r="AT325" s="230" t="s">
        <v>134</v>
      </c>
      <c r="AU325" s="230" t="s">
        <v>87</v>
      </c>
      <c r="AY325" s="16" t="s">
        <v>130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85</v>
      </c>
      <c r="BK325" s="231">
        <f>ROUND(I325*H325,2)</f>
        <v>0</v>
      </c>
      <c r="BL325" s="16" t="s">
        <v>420</v>
      </c>
      <c r="BM325" s="230" t="s">
        <v>518</v>
      </c>
    </row>
    <row r="326" s="2" customFormat="1" ht="49.05" customHeight="1">
      <c r="A326" s="37"/>
      <c r="B326" s="38"/>
      <c r="C326" s="218" t="s">
        <v>519</v>
      </c>
      <c r="D326" s="218" t="s">
        <v>134</v>
      </c>
      <c r="E326" s="219" t="s">
        <v>520</v>
      </c>
      <c r="F326" s="220" t="s">
        <v>521</v>
      </c>
      <c r="G326" s="221" t="s">
        <v>252</v>
      </c>
      <c r="H326" s="222">
        <v>1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42</v>
      </c>
      <c r="O326" s="90"/>
      <c r="P326" s="228">
        <f>O326*H326</f>
        <v>0</v>
      </c>
      <c r="Q326" s="228">
        <v>0.20000000000000001</v>
      </c>
      <c r="R326" s="228">
        <f>Q326*H326</f>
        <v>0.20000000000000001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420</v>
      </c>
      <c r="AT326" s="230" t="s">
        <v>134</v>
      </c>
      <c r="AU326" s="230" t="s">
        <v>87</v>
      </c>
      <c r="AY326" s="16" t="s">
        <v>130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85</v>
      </c>
      <c r="BK326" s="231">
        <f>ROUND(I326*H326,2)</f>
        <v>0</v>
      </c>
      <c r="BL326" s="16" t="s">
        <v>420</v>
      </c>
      <c r="BM326" s="230" t="s">
        <v>522</v>
      </c>
    </row>
    <row r="327" s="2" customFormat="1" ht="37.8" customHeight="1">
      <c r="A327" s="37"/>
      <c r="B327" s="38"/>
      <c r="C327" s="218" t="s">
        <v>523</v>
      </c>
      <c r="D327" s="218" t="s">
        <v>134</v>
      </c>
      <c r="E327" s="219" t="s">
        <v>524</v>
      </c>
      <c r="F327" s="220" t="s">
        <v>525</v>
      </c>
      <c r="G327" s="221" t="s">
        <v>252</v>
      </c>
      <c r="H327" s="222">
        <v>4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42</v>
      </c>
      <c r="O327" s="90"/>
      <c r="P327" s="228">
        <f>O327*H327</f>
        <v>0</v>
      </c>
      <c r="Q327" s="228">
        <v>0.20000000000000001</v>
      </c>
      <c r="R327" s="228">
        <f>Q327*H327</f>
        <v>0.80000000000000004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420</v>
      </c>
      <c r="AT327" s="230" t="s">
        <v>134</v>
      </c>
      <c r="AU327" s="230" t="s">
        <v>87</v>
      </c>
      <c r="AY327" s="16" t="s">
        <v>130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85</v>
      </c>
      <c r="BK327" s="231">
        <f>ROUND(I327*H327,2)</f>
        <v>0</v>
      </c>
      <c r="BL327" s="16" t="s">
        <v>420</v>
      </c>
      <c r="BM327" s="230" t="s">
        <v>526</v>
      </c>
    </row>
    <row r="328" s="2" customFormat="1" ht="37.8" customHeight="1">
      <c r="A328" s="37"/>
      <c r="B328" s="38"/>
      <c r="C328" s="218" t="s">
        <v>527</v>
      </c>
      <c r="D328" s="218" t="s">
        <v>134</v>
      </c>
      <c r="E328" s="219" t="s">
        <v>528</v>
      </c>
      <c r="F328" s="220" t="s">
        <v>529</v>
      </c>
      <c r="G328" s="221" t="s">
        <v>252</v>
      </c>
      <c r="H328" s="222">
        <v>1</v>
      </c>
      <c r="I328" s="223"/>
      <c r="J328" s="224">
        <f>ROUND(I328*H328,2)</f>
        <v>0</v>
      </c>
      <c r="K328" s="225"/>
      <c r="L328" s="43"/>
      <c r="M328" s="226" t="s">
        <v>1</v>
      </c>
      <c r="N328" s="227" t="s">
        <v>42</v>
      </c>
      <c r="O328" s="90"/>
      <c r="P328" s="228">
        <f>O328*H328</f>
        <v>0</v>
      </c>
      <c r="Q328" s="228">
        <v>0.20000000000000001</v>
      </c>
      <c r="R328" s="228">
        <f>Q328*H328</f>
        <v>0.20000000000000001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420</v>
      </c>
      <c r="AT328" s="230" t="s">
        <v>134</v>
      </c>
      <c r="AU328" s="230" t="s">
        <v>87</v>
      </c>
      <c r="AY328" s="16" t="s">
        <v>130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85</v>
      </c>
      <c r="BK328" s="231">
        <f>ROUND(I328*H328,2)</f>
        <v>0</v>
      </c>
      <c r="BL328" s="16" t="s">
        <v>420</v>
      </c>
      <c r="BM328" s="230" t="s">
        <v>530</v>
      </c>
    </row>
    <row r="329" s="12" customFormat="1" ht="22.8" customHeight="1">
      <c r="A329" s="12"/>
      <c r="B329" s="202"/>
      <c r="C329" s="203"/>
      <c r="D329" s="204" t="s">
        <v>76</v>
      </c>
      <c r="E329" s="216" t="s">
        <v>531</v>
      </c>
      <c r="F329" s="216" t="s">
        <v>532</v>
      </c>
      <c r="G329" s="203"/>
      <c r="H329" s="203"/>
      <c r="I329" s="206"/>
      <c r="J329" s="217">
        <f>BK329</f>
        <v>0</v>
      </c>
      <c r="K329" s="203"/>
      <c r="L329" s="208"/>
      <c r="M329" s="209"/>
      <c r="N329" s="210"/>
      <c r="O329" s="210"/>
      <c r="P329" s="211">
        <f>SUM(P330:P332)</f>
        <v>0</v>
      </c>
      <c r="Q329" s="210"/>
      <c r="R329" s="211">
        <f>SUM(R330:R332)</f>
        <v>0.002</v>
      </c>
      <c r="S329" s="210"/>
      <c r="T329" s="212">
        <f>SUM(T330:T332)</f>
        <v>0.00080000000000000004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3" t="s">
        <v>87</v>
      </c>
      <c r="AT329" s="214" t="s">
        <v>76</v>
      </c>
      <c r="AU329" s="214" t="s">
        <v>85</v>
      </c>
      <c r="AY329" s="213" t="s">
        <v>130</v>
      </c>
      <c r="BK329" s="215">
        <f>SUM(BK330:BK332)</f>
        <v>0</v>
      </c>
    </row>
    <row r="330" s="2" customFormat="1" ht="24.15" customHeight="1">
      <c r="A330" s="37"/>
      <c r="B330" s="38"/>
      <c r="C330" s="218" t="s">
        <v>533</v>
      </c>
      <c r="D330" s="218" t="s">
        <v>134</v>
      </c>
      <c r="E330" s="219" t="s">
        <v>534</v>
      </c>
      <c r="F330" s="220" t="s">
        <v>535</v>
      </c>
      <c r="G330" s="221" t="s">
        <v>149</v>
      </c>
      <c r="H330" s="222">
        <v>2</v>
      </c>
      <c r="I330" s="223"/>
      <c r="J330" s="224">
        <f>ROUND(I330*H330,2)</f>
        <v>0</v>
      </c>
      <c r="K330" s="225"/>
      <c r="L330" s="43"/>
      <c r="M330" s="226" t="s">
        <v>1</v>
      </c>
      <c r="N330" s="227" t="s">
        <v>42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420</v>
      </c>
      <c r="AT330" s="230" t="s">
        <v>134</v>
      </c>
      <c r="AU330" s="230" t="s">
        <v>87</v>
      </c>
      <c r="AY330" s="16" t="s">
        <v>130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85</v>
      </c>
      <c r="BK330" s="231">
        <f>ROUND(I330*H330,2)</f>
        <v>0</v>
      </c>
      <c r="BL330" s="16" t="s">
        <v>420</v>
      </c>
      <c r="BM330" s="230" t="s">
        <v>536</v>
      </c>
    </row>
    <row r="331" s="2" customFormat="1" ht="21.75" customHeight="1">
      <c r="A331" s="37"/>
      <c r="B331" s="38"/>
      <c r="C331" s="255" t="s">
        <v>537</v>
      </c>
      <c r="D331" s="255" t="s">
        <v>538</v>
      </c>
      <c r="E331" s="256" t="s">
        <v>539</v>
      </c>
      <c r="F331" s="257" t="s">
        <v>540</v>
      </c>
      <c r="G331" s="258" t="s">
        <v>252</v>
      </c>
      <c r="H331" s="259">
        <v>2</v>
      </c>
      <c r="I331" s="260"/>
      <c r="J331" s="261">
        <f>ROUND(I331*H331,2)</f>
        <v>0</v>
      </c>
      <c r="K331" s="262"/>
      <c r="L331" s="263"/>
      <c r="M331" s="264" t="s">
        <v>1</v>
      </c>
      <c r="N331" s="265" t="s">
        <v>42</v>
      </c>
      <c r="O331" s="90"/>
      <c r="P331" s="228">
        <f>O331*H331</f>
        <v>0</v>
      </c>
      <c r="Q331" s="228">
        <v>0.001</v>
      </c>
      <c r="R331" s="228">
        <f>Q331*H331</f>
        <v>0.002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496</v>
      </c>
      <c r="AT331" s="230" t="s">
        <v>538</v>
      </c>
      <c r="AU331" s="230" t="s">
        <v>87</v>
      </c>
      <c r="AY331" s="16" t="s">
        <v>130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85</v>
      </c>
      <c r="BK331" s="231">
        <f>ROUND(I331*H331,2)</f>
        <v>0</v>
      </c>
      <c r="BL331" s="16" t="s">
        <v>420</v>
      </c>
      <c r="BM331" s="230" t="s">
        <v>541</v>
      </c>
    </row>
    <row r="332" s="2" customFormat="1" ht="24.15" customHeight="1">
      <c r="A332" s="37"/>
      <c r="B332" s="38"/>
      <c r="C332" s="218" t="s">
        <v>542</v>
      </c>
      <c r="D332" s="218" t="s">
        <v>134</v>
      </c>
      <c r="E332" s="219" t="s">
        <v>543</v>
      </c>
      <c r="F332" s="220" t="s">
        <v>544</v>
      </c>
      <c r="G332" s="221" t="s">
        <v>149</v>
      </c>
      <c r="H332" s="222">
        <v>2</v>
      </c>
      <c r="I332" s="223"/>
      <c r="J332" s="224">
        <f>ROUND(I332*H332,2)</f>
        <v>0</v>
      </c>
      <c r="K332" s="225"/>
      <c r="L332" s="43"/>
      <c r="M332" s="226" t="s">
        <v>1</v>
      </c>
      <c r="N332" s="227" t="s">
        <v>42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0.00040000000000000002</v>
      </c>
      <c r="T332" s="229">
        <f>S332*H332</f>
        <v>0.00080000000000000004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420</v>
      </c>
      <c r="AT332" s="230" t="s">
        <v>134</v>
      </c>
      <c r="AU332" s="230" t="s">
        <v>87</v>
      </c>
      <c r="AY332" s="16" t="s">
        <v>130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85</v>
      </c>
      <c r="BK332" s="231">
        <f>ROUND(I332*H332,2)</f>
        <v>0</v>
      </c>
      <c r="BL332" s="16" t="s">
        <v>420</v>
      </c>
      <c r="BM332" s="230" t="s">
        <v>545</v>
      </c>
    </row>
    <row r="333" s="12" customFormat="1" ht="22.8" customHeight="1">
      <c r="A333" s="12"/>
      <c r="B333" s="202"/>
      <c r="C333" s="203"/>
      <c r="D333" s="204" t="s">
        <v>76</v>
      </c>
      <c r="E333" s="216" t="s">
        <v>546</v>
      </c>
      <c r="F333" s="216" t="s">
        <v>547</v>
      </c>
      <c r="G333" s="203"/>
      <c r="H333" s="203"/>
      <c r="I333" s="206"/>
      <c r="J333" s="217">
        <f>BK333</f>
        <v>0</v>
      </c>
      <c r="K333" s="203"/>
      <c r="L333" s="208"/>
      <c r="M333" s="209"/>
      <c r="N333" s="210"/>
      <c r="O333" s="210"/>
      <c r="P333" s="211">
        <f>SUM(P334:P336)</f>
        <v>0</v>
      </c>
      <c r="Q333" s="210"/>
      <c r="R333" s="211">
        <f>SUM(R334:R336)</f>
        <v>6.1425000000000001</v>
      </c>
      <c r="S333" s="210"/>
      <c r="T333" s="212">
        <f>SUM(T334:T336)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3" t="s">
        <v>87</v>
      </c>
      <c r="AT333" s="214" t="s">
        <v>76</v>
      </c>
      <c r="AU333" s="214" t="s">
        <v>85</v>
      </c>
      <c r="AY333" s="213" t="s">
        <v>130</v>
      </c>
      <c r="BK333" s="215">
        <f>SUM(BK334:BK336)</f>
        <v>0</v>
      </c>
    </row>
    <row r="334" s="2" customFormat="1" ht="37.8" customHeight="1">
      <c r="A334" s="37"/>
      <c r="B334" s="38"/>
      <c r="C334" s="218" t="s">
        <v>548</v>
      </c>
      <c r="D334" s="218" t="s">
        <v>134</v>
      </c>
      <c r="E334" s="219" t="s">
        <v>549</v>
      </c>
      <c r="F334" s="220" t="s">
        <v>550</v>
      </c>
      <c r="G334" s="221" t="s">
        <v>180</v>
      </c>
      <c r="H334" s="222">
        <v>12.65</v>
      </c>
      <c r="I334" s="223"/>
      <c r="J334" s="224">
        <f>ROUND(I334*H334,2)</f>
        <v>0</v>
      </c>
      <c r="K334" s="225"/>
      <c r="L334" s="43"/>
      <c r="M334" s="226" t="s">
        <v>1</v>
      </c>
      <c r="N334" s="227" t="s">
        <v>42</v>
      </c>
      <c r="O334" s="90"/>
      <c r="P334" s="228">
        <f>O334*H334</f>
        <v>0</v>
      </c>
      <c r="Q334" s="228">
        <v>0.45000000000000001</v>
      </c>
      <c r="R334" s="228">
        <f>Q334*H334</f>
        <v>5.6924999999999999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420</v>
      </c>
      <c r="AT334" s="230" t="s">
        <v>134</v>
      </c>
      <c r="AU334" s="230" t="s">
        <v>87</v>
      </c>
      <c r="AY334" s="16" t="s">
        <v>130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85</v>
      </c>
      <c r="BK334" s="231">
        <f>ROUND(I334*H334,2)</f>
        <v>0</v>
      </c>
      <c r="BL334" s="16" t="s">
        <v>420</v>
      </c>
      <c r="BM334" s="230" t="s">
        <v>551</v>
      </c>
    </row>
    <row r="335" s="13" customFormat="1">
      <c r="A335" s="13"/>
      <c r="B335" s="232"/>
      <c r="C335" s="233"/>
      <c r="D335" s="234" t="s">
        <v>140</v>
      </c>
      <c r="E335" s="235" t="s">
        <v>1</v>
      </c>
      <c r="F335" s="236" t="s">
        <v>552</v>
      </c>
      <c r="G335" s="233"/>
      <c r="H335" s="237">
        <v>12.65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140</v>
      </c>
      <c r="AU335" s="243" t="s">
        <v>87</v>
      </c>
      <c r="AV335" s="13" t="s">
        <v>87</v>
      </c>
      <c r="AW335" s="13" t="s">
        <v>32</v>
      </c>
      <c r="AX335" s="13" t="s">
        <v>85</v>
      </c>
      <c r="AY335" s="243" t="s">
        <v>130</v>
      </c>
    </row>
    <row r="336" s="2" customFormat="1" ht="37.8" customHeight="1">
      <c r="A336" s="37"/>
      <c r="B336" s="38"/>
      <c r="C336" s="218" t="s">
        <v>553</v>
      </c>
      <c r="D336" s="218" t="s">
        <v>134</v>
      </c>
      <c r="E336" s="219" t="s">
        <v>554</v>
      </c>
      <c r="F336" s="220" t="s">
        <v>555</v>
      </c>
      <c r="G336" s="221" t="s">
        <v>252</v>
      </c>
      <c r="H336" s="222">
        <v>1</v>
      </c>
      <c r="I336" s="223"/>
      <c r="J336" s="224">
        <f>ROUND(I336*H336,2)</f>
        <v>0</v>
      </c>
      <c r="K336" s="225"/>
      <c r="L336" s="43"/>
      <c r="M336" s="226" t="s">
        <v>1</v>
      </c>
      <c r="N336" s="227" t="s">
        <v>42</v>
      </c>
      <c r="O336" s="90"/>
      <c r="P336" s="228">
        <f>O336*H336</f>
        <v>0</v>
      </c>
      <c r="Q336" s="228">
        <v>0.45000000000000001</v>
      </c>
      <c r="R336" s="228">
        <f>Q336*H336</f>
        <v>0.45000000000000001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420</v>
      </c>
      <c r="AT336" s="230" t="s">
        <v>134</v>
      </c>
      <c r="AU336" s="230" t="s">
        <v>87</v>
      </c>
      <c r="AY336" s="16" t="s">
        <v>130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85</v>
      </c>
      <c r="BK336" s="231">
        <f>ROUND(I336*H336,2)</f>
        <v>0</v>
      </c>
      <c r="BL336" s="16" t="s">
        <v>420</v>
      </c>
      <c r="BM336" s="230" t="s">
        <v>556</v>
      </c>
    </row>
    <row r="337" s="12" customFormat="1" ht="22.8" customHeight="1">
      <c r="A337" s="12"/>
      <c r="B337" s="202"/>
      <c r="C337" s="203"/>
      <c r="D337" s="204" t="s">
        <v>76</v>
      </c>
      <c r="E337" s="216" t="s">
        <v>557</v>
      </c>
      <c r="F337" s="216" t="s">
        <v>558</v>
      </c>
      <c r="G337" s="203"/>
      <c r="H337" s="203"/>
      <c r="I337" s="206"/>
      <c r="J337" s="217">
        <f>BK337</f>
        <v>0</v>
      </c>
      <c r="K337" s="203"/>
      <c r="L337" s="208"/>
      <c r="M337" s="209"/>
      <c r="N337" s="210"/>
      <c r="O337" s="210"/>
      <c r="P337" s="211">
        <f>SUM(P338:P341)</f>
        <v>0</v>
      </c>
      <c r="Q337" s="210"/>
      <c r="R337" s="211">
        <f>SUM(R338:R341)</f>
        <v>0.47390207999999989</v>
      </c>
      <c r="S337" s="210"/>
      <c r="T337" s="212">
        <f>SUM(T338:T341)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3" t="s">
        <v>87</v>
      </c>
      <c r="AT337" s="214" t="s">
        <v>76</v>
      </c>
      <c r="AU337" s="214" t="s">
        <v>85</v>
      </c>
      <c r="AY337" s="213" t="s">
        <v>130</v>
      </c>
      <c r="BK337" s="215">
        <f>SUM(BK338:BK341)</f>
        <v>0</v>
      </c>
    </row>
    <row r="338" s="2" customFormat="1" ht="24.15" customHeight="1">
      <c r="A338" s="37"/>
      <c r="B338" s="38"/>
      <c r="C338" s="218" t="s">
        <v>559</v>
      </c>
      <c r="D338" s="218" t="s">
        <v>134</v>
      </c>
      <c r="E338" s="219" t="s">
        <v>560</v>
      </c>
      <c r="F338" s="220" t="s">
        <v>561</v>
      </c>
      <c r="G338" s="221" t="s">
        <v>180</v>
      </c>
      <c r="H338" s="222">
        <v>13.824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42</v>
      </c>
      <c r="O338" s="90"/>
      <c r="P338" s="228">
        <f>O338*H338</f>
        <v>0</v>
      </c>
      <c r="Q338" s="228">
        <v>0.00017000000000000001</v>
      </c>
      <c r="R338" s="228">
        <f>Q338*H338</f>
        <v>0.0023500800000000001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420</v>
      </c>
      <c r="AT338" s="230" t="s">
        <v>134</v>
      </c>
      <c r="AU338" s="230" t="s">
        <v>87</v>
      </c>
      <c r="AY338" s="16" t="s">
        <v>130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85</v>
      </c>
      <c r="BK338" s="231">
        <f>ROUND(I338*H338,2)</f>
        <v>0</v>
      </c>
      <c r="BL338" s="16" t="s">
        <v>420</v>
      </c>
      <c r="BM338" s="230" t="s">
        <v>562</v>
      </c>
    </row>
    <row r="339" s="13" customFormat="1">
      <c r="A339" s="13"/>
      <c r="B339" s="232"/>
      <c r="C339" s="233"/>
      <c r="D339" s="234" t="s">
        <v>140</v>
      </c>
      <c r="E339" s="235" t="s">
        <v>1</v>
      </c>
      <c r="F339" s="236" t="s">
        <v>563</v>
      </c>
      <c r="G339" s="233"/>
      <c r="H339" s="237">
        <v>13.824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140</v>
      </c>
      <c r="AU339" s="243" t="s">
        <v>87</v>
      </c>
      <c r="AV339" s="13" t="s">
        <v>87</v>
      </c>
      <c r="AW339" s="13" t="s">
        <v>32</v>
      </c>
      <c r="AX339" s="13" t="s">
        <v>85</v>
      </c>
      <c r="AY339" s="243" t="s">
        <v>130</v>
      </c>
    </row>
    <row r="340" s="2" customFormat="1" ht="24.15" customHeight="1">
      <c r="A340" s="37"/>
      <c r="B340" s="38"/>
      <c r="C340" s="218" t="s">
        <v>564</v>
      </c>
      <c r="D340" s="218" t="s">
        <v>134</v>
      </c>
      <c r="E340" s="219" t="s">
        <v>565</v>
      </c>
      <c r="F340" s="220" t="s">
        <v>566</v>
      </c>
      <c r="G340" s="221" t="s">
        <v>180</v>
      </c>
      <c r="H340" s="222">
        <v>785.91999999999996</v>
      </c>
      <c r="I340" s="223"/>
      <c r="J340" s="224">
        <f>ROUND(I340*H340,2)</f>
        <v>0</v>
      </c>
      <c r="K340" s="225"/>
      <c r="L340" s="43"/>
      <c r="M340" s="226" t="s">
        <v>1</v>
      </c>
      <c r="N340" s="227" t="s">
        <v>42</v>
      </c>
      <c r="O340" s="90"/>
      <c r="P340" s="228">
        <f>O340*H340</f>
        <v>0</v>
      </c>
      <c r="Q340" s="228">
        <v>0.00059999999999999995</v>
      </c>
      <c r="R340" s="228">
        <f>Q340*H340</f>
        <v>0.47155199999999992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138</v>
      </c>
      <c r="AT340" s="230" t="s">
        <v>134</v>
      </c>
      <c r="AU340" s="230" t="s">
        <v>87</v>
      </c>
      <c r="AY340" s="16" t="s">
        <v>130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85</v>
      </c>
      <c r="BK340" s="231">
        <f>ROUND(I340*H340,2)</f>
        <v>0</v>
      </c>
      <c r="BL340" s="16" t="s">
        <v>138</v>
      </c>
      <c r="BM340" s="230" t="s">
        <v>567</v>
      </c>
    </row>
    <row r="341" s="13" customFormat="1">
      <c r="A341" s="13"/>
      <c r="B341" s="232"/>
      <c r="C341" s="233"/>
      <c r="D341" s="234" t="s">
        <v>140</v>
      </c>
      <c r="E341" s="235" t="s">
        <v>1</v>
      </c>
      <c r="F341" s="236" t="s">
        <v>417</v>
      </c>
      <c r="G341" s="233"/>
      <c r="H341" s="237">
        <v>785.91999999999996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140</v>
      </c>
      <c r="AU341" s="243" t="s">
        <v>87</v>
      </c>
      <c r="AV341" s="13" t="s">
        <v>87</v>
      </c>
      <c r="AW341" s="13" t="s">
        <v>32</v>
      </c>
      <c r="AX341" s="13" t="s">
        <v>77</v>
      </c>
      <c r="AY341" s="243" t="s">
        <v>130</v>
      </c>
    </row>
    <row r="342" s="12" customFormat="1" ht="25.92" customHeight="1">
      <c r="A342" s="12"/>
      <c r="B342" s="202"/>
      <c r="C342" s="203"/>
      <c r="D342" s="204" t="s">
        <v>76</v>
      </c>
      <c r="E342" s="205" t="s">
        <v>568</v>
      </c>
      <c r="F342" s="205" t="s">
        <v>569</v>
      </c>
      <c r="G342" s="203"/>
      <c r="H342" s="203"/>
      <c r="I342" s="206"/>
      <c r="J342" s="207">
        <f>BK342</f>
        <v>0</v>
      </c>
      <c r="K342" s="203"/>
      <c r="L342" s="208"/>
      <c r="M342" s="209"/>
      <c r="N342" s="210"/>
      <c r="O342" s="210"/>
      <c r="P342" s="211">
        <f>P343</f>
        <v>0</v>
      </c>
      <c r="Q342" s="210"/>
      <c r="R342" s="211">
        <f>R343</f>
        <v>0</v>
      </c>
      <c r="S342" s="210"/>
      <c r="T342" s="212">
        <f>T343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3" t="s">
        <v>371</v>
      </c>
      <c r="AT342" s="214" t="s">
        <v>76</v>
      </c>
      <c r="AU342" s="214" t="s">
        <v>77</v>
      </c>
      <c r="AY342" s="213" t="s">
        <v>130</v>
      </c>
      <c r="BK342" s="215">
        <f>BK343</f>
        <v>0</v>
      </c>
    </row>
    <row r="343" s="12" customFormat="1" ht="22.8" customHeight="1">
      <c r="A343" s="12"/>
      <c r="B343" s="202"/>
      <c r="C343" s="203"/>
      <c r="D343" s="204" t="s">
        <v>76</v>
      </c>
      <c r="E343" s="216" t="s">
        <v>570</v>
      </c>
      <c r="F343" s="216" t="s">
        <v>571</v>
      </c>
      <c r="G343" s="203"/>
      <c r="H343" s="203"/>
      <c r="I343" s="206"/>
      <c r="J343" s="217">
        <f>BK343</f>
        <v>0</v>
      </c>
      <c r="K343" s="203"/>
      <c r="L343" s="208"/>
      <c r="M343" s="209"/>
      <c r="N343" s="210"/>
      <c r="O343" s="210"/>
      <c r="P343" s="211">
        <f>SUM(P344:P345)</f>
        <v>0</v>
      </c>
      <c r="Q343" s="210"/>
      <c r="R343" s="211">
        <f>SUM(R344:R345)</f>
        <v>0</v>
      </c>
      <c r="S343" s="210"/>
      <c r="T343" s="212">
        <f>SUM(T344:T345)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3" t="s">
        <v>371</v>
      </c>
      <c r="AT343" s="214" t="s">
        <v>76</v>
      </c>
      <c r="AU343" s="214" t="s">
        <v>85</v>
      </c>
      <c r="AY343" s="213" t="s">
        <v>130</v>
      </c>
      <c r="BK343" s="215">
        <f>SUM(BK344:BK345)</f>
        <v>0</v>
      </c>
    </row>
    <row r="344" s="2" customFormat="1" ht="16.5" customHeight="1">
      <c r="A344" s="37"/>
      <c r="B344" s="38"/>
      <c r="C344" s="218" t="s">
        <v>572</v>
      </c>
      <c r="D344" s="218" t="s">
        <v>134</v>
      </c>
      <c r="E344" s="219" t="s">
        <v>573</v>
      </c>
      <c r="F344" s="220" t="s">
        <v>574</v>
      </c>
      <c r="G344" s="221" t="s">
        <v>252</v>
      </c>
      <c r="H344" s="222">
        <v>1</v>
      </c>
      <c r="I344" s="223"/>
      <c r="J344" s="224">
        <f>ROUND(I344*H344,2)</f>
        <v>0</v>
      </c>
      <c r="K344" s="225"/>
      <c r="L344" s="43"/>
      <c r="M344" s="226" t="s">
        <v>1</v>
      </c>
      <c r="N344" s="227" t="s">
        <v>42</v>
      </c>
      <c r="O344" s="90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575</v>
      </c>
      <c r="AT344" s="230" t="s">
        <v>134</v>
      </c>
      <c r="AU344" s="230" t="s">
        <v>87</v>
      </c>
      <c r="AY344" s="16" t="s">
        <v>130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85</v>
      </c>
      <c r="BK344" s="231">
        <f>ROUND(I344*H344,2)</f>
        <v>0</v>
      </c>
      <c r="BL344" s="16" t="s">
        <v>575</v>
      </c>
      <c r="BM344" s="230" t="s">
        <v>576</v>
      </c>
    </row>
    <row r="345" s="2" customFormat="1" ht="16.5" customHeight="1">
      <c r="A345" s="37"/>
      <c r="B345" s="38"/>
      <c r="C345" s="218" t="s">
        <v>577</v>
      </c>
      <c r="D345" s="218" t="s">
        <v>134</v>
      </c>
      <c r="E345" s="219" t="s">
        <v>578</v>
      </c>
      <c r="F345" s="220" t="s">
        <v>579</v>
      </c>
      <c r="G345" s="221" t="s">
        <v>252</v>
      </c>
      <c r="H345" s="222">
        <v>1</v>
      </c>
      <c r="I345" s="223"/>
      <c r="J345" s="224">
        <f>ROUND(I345*H345,2)</f>
        <v>0</v>
      </c>
      <c r="K345" s="225"/>
      <c r="L345" s="43"/>
      <c r="M345" s="266" t="s">
        <v>1</v>
      </c>
      <c r="N345" s="267" t="s">
        <v>42</v>
      </c>
      <c r="O345" s="268"/>
      <c r="P345" s="269">
        <f>O345*H345</f>
        <v>0</v>
      </c>
      <c r="Q345" s="269">
        <v>0</v>
      </c>
      <c r="R345" s="269">
        <f>Q345*H345</f>
        <v>0</v>
      </c>
      <c r="S345" s="269">
        <v>0</v>
      </c>
      <c r="T345" s="270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575</v>
      </c>
      <c r="AT345" s="230" t="s">
        <v>134</v>
      </c>
      <c r="AU345" s="230" t="s">
        <v>87</v>
      </c>
      <c r="AY345" s="16" t="s">
        <v>130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85</v>
      </c>
      <c r="BK345" s="231">
        <f>ROUND(I345*H345,2)</f>
        <v>0</v>
      </c>
      <c r="BL345" s="16" t="s">
        <v>575</v>
      </c>
      <c r="BM345" s="230" t="s">
        <v>580</v>
      </c>
    </row>
    <row r="346" s="2" customFormat="1" ht="6.96" customHeight="1">
      <c r="A346" s="37"/>
      <c r="B346" s="65"/>
      <c r="C346" s="66"/>
      <c r="D346" s="66"/>
      <c r="E346" s="66"/>
      <c r="F346" s="66"/>
      <c r="G346" s="66"/>
      <c r="H346" s="66"/>
      <c r="I346" s="66"/>
      <c r="J346" s="66"/>
      <c r="K346" s="66"/>
      <c r="L346" s="43"/>
      <c r="M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</sheetData>
  <sheetProtection sheet="1" autoFilter="0" formatColumns="0" formatRows="0" objects="1" scenarios="1" spinCount="100000" saltValue="x8pJe8dkIqOrnT8u5r9fUNozkBibZAtwa9Yq0uilFvCZvDtiaBwU7G26LcqUJzPY/P+hTdWq9qVYGYObNCVA9Q==" hashValue="HoO+KEh43okyx7h7d15g0iWuCBB6OeA8gaopfDljp0yCak5XouO4SU+vLSK1j0SO7mzVV2W6cDAJhj8pD88TCg==" algorithmName="SHA-512" password="CC35"/>
  <autoFilter ref="C130:K345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87</v>
      </c>
    </row>
    <row r="4" s="1" customFormat="1" ht="24.96" customHeight="1">
      <c r="B4" s="19"/>
      <c r="D4" s="137" t="s">
        <v>91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26.25" customHeight="1">
      <c r="B7" s="19"/>
      <c r="E7" s="140" t="str">
        <f>'Rekapitulace stavby'!K6</f>
        <v>Obnova západní fasády Hankova domu č.p. 299 ve Dvoře Králové nad Labem 2022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581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35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ROUND(J122,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ROUND((SUM(BE122:BE143)),  2)</f>
        <v>0</v>
      </c>
      <c r="G33" s="37"/>
      <c r="H33" s="37"/>
      <c r="I33" s="154">
        <v>0.20999999999999999</v>
      </c>
      <c r="J33" s="153">
        <f>ROUND(((SUM(BE122:BE143))*I33),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43</v>
      </c>
      <c r="F34" s="153">
        <f>ROUND((SUM(BF122:BF143)),  2)</f>
        <v>0</v>
      </c>
      <c r="G34" s="37"/>
      <c r="H34" s="37"/>
      <c r="I34" s="154">
        <v>0.14999999999999999</v>
      </c>
      <c r="J34" s="153">
        <f>ROUND(((SUM(BF122:BF143))*I34),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44</v>
      </c>
      <c r="F35" s="153">
        <f>ROUND((SUM(BG122:BG143)),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45</v>
      </c>
      <c r="F36" s="153">
        <f>ROUND((SUM(BH122:BH143)),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46</v>
      </c>
      <c r="F37" s="153">
        <f>ROUND((SUM(BI122:BI143)),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9"/>
      <c r="D85" s="39"/>
      <c r="E85" s="173" t="str">
        <f>E7</f>
        <v>Obnova západní fasády Hankova domu č.p. 299 ve Dvoře Králové nad Labem 2022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03 - Okenní výplně II.NP budovy kina Svět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Dvůr Králové</v>
      </c>
      <c r="G91" s="39"/>
      <c r="H91" s="39"/>
      <c r="I91" s="31" t="s">
        <v>30</v>
      </c>
      <c r="J91" s="35" t="str">
        <f>E21</f>
        <v>Ing. Miloš Kudrnovský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Mgr. Renata Veselá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="9" customFormat="1" ht="24.96" customHeight="1">
      <c r="A97" s="9"/>
      <c r="B97" s="178"/>
      <c r="C97" s="179"/>
      <c r="D97" s="180" t="s">
        <v>100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103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104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78"/>
      <c r="C100" s="179"/>
      <c r="D100" s="180" t="s">
        <v>106</v>
      </c>
      <c r="E100" s="181"/>
      <c r="F100" s="181"/>
      <c r="G100" s="181"/>
      <c r="H100" s="181"/>
      <c r="I100" s="181"/>
      <c r="J100" s="182">
        <f>J134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4"/>
      <c r="C101" s="185"/>
      <c r="D101" s="186" t="s">
        <v>108</v>
      </c>
      <c r="E101" s="187"/>
      <c r="F101" s="187"/>
      <c r="G101" s="187"/>
      <c r="H101" s="187"/>
      <c r="I101" s="187"/>
      <c r="J101" s="188">
        <f>J135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109</v>
      </c>
      <c r="E102" s="187"/>
      <c r="F102" s="187"/>
      <c r="G102" s="187"/>
      <c r="H102" s="187"/>
      <c r="I102" s="187"/>
      <c r="J102" s="188">
        <f>J142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6.25" customHeight="1">
      <c r="A112" s="37"/>
      <c r="B112" s="38"/>
      <c r="C112" s="39"/>
      <c r="D112" s="39"/>
      <c r="E112" s="173" t="str">
        <f>E7</f>
        <v>Obnova západní fasády Hankova domu č.p. 299 ve Dvoře Králové nad Labem 2022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92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75" t="str">
        <f>E9</f>
        <v>03 - Okenní výplně II.NP budovy kina Svět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20. 1. 2022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Dvůr Králové</v>
      </c>
      <c r="G118" s="39"/>
      <c r="H118" s="39"/>
      <c r="I118" s="31" t="s">
        <v>30</v>
      </c>
      <c r="J118" s="35" t="str">
        <f>E21</f>
        <v>Ing. Miloš Kudrnovský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Mgr. Renata Veselá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190"/>
      <c r="B121" s="191"/>
      <c r="C121" s="192" t="s">
        <v>116</v>
      </c>
      <c r="D121" s="193" t="s">
        <v>62</v>
      </c>
      <c r="E121" s="193" t="s">
        <v>58</v>
      </c>
      <c r="F121" s="193" t="s">
        <v>59</v>
      </c>
      <c r="G121" s="193" t="s">
        <v>117</v>
      </c>
      <c r="H121" s="193" t="s">
        <v>118</v>
      </c>
      <c r="I121" s="193" t="s">
        <v>119</v>
      </c>
      <c r="J121" s="194" t="s">
        <v>97</v>
      </c>
      <c r="K121" s="195" t="s">
        <v>120</v>
      </c>
      <c r="L121" s="196"/>
      <c r="M121" s="99" t="s">
        <v>1</v>
      </c>
      <c r="N121" s="100" t="s">
        <v>41</v>
      </c>
      <c r="O121" s="100" t="s">
        <v>121</v>
      </c>
      <c r="P121" s="100" t="s">
        <v>122</v>
      </c>
      <c r="Q121" s="100" t="s">
        <v>123</v>
      </c>
      <c r="R121" s="100" t="s">
        <v>124</v>
      </c>
      <c r="S121" s="100" t="s">
        <v>125</v>
      </c>
      <c r="T121" s="101" t="s">
        <v>126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="2" customFormat="1" ht="22.8" customHeight="1">
      <c r="A122" s="37"/>
      <c r="B122" s="38"/>
      <c r="C122" s="106" t="s">
        <v>127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P123+P134</f>
        <v>0</v>
      </c>
      <c r="Q122" s="103"/>
      <c r="R122" s="199">
        <f>R123+R134</f>
        <v>0.41059840000000003</v>
      </c>
      <c r="S122" s="103"/>
      <c r="T122" s="200">
        <f>T123+T134</f>
        <v>0.40921840000000004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76</v>
      </c>
      <c r="AU122" s="16" t="s">
        <v>99</v>
      </c>
      <c r="BK122" s="201">
        <f>BK123+BK134</f>
        <v>0</v>
      </c>
    </row>
    <row r="123" s="12" customFormat="1" ht="25.92" customHeight="1">
      <c r="A123" s="12"/>
      <c r="B123" s="202"/>
      <c r="C123" s="203"/>
      <c r="D123" s="204" t="s">
        <v>76</v>
      </c>
      <c r="E123" s="205" t="s">
        <v>128</v>
      </c>
      <c r="F123" s="205" t="s">
        <v>129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P124+P128</f>
        <v>0</v>
      </c>
      <c r="Q123" s="210"/>
      <c r="R123" s="211">
        <f>R124+R128</f>
        <v>0</v>
      </c>
      <c r="S123" s="210"/>
      <c r="T123" s="212">
        <f>T124+T128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85</v>
      </c>
      <c r="AT123" s="214" t="s">
        <v>76</v>
      </c>
      <c r="AU123" s="214" t="s">
        <v>77</v>
      </c>
      <c r="AY123" s="213" t="s">
        <v>130</v>
      </c>
      <c r="BK123" s="215">
        <f>BK124+BK128</f>
        <v>0</v>
      </c>
    </row>
    <row r="124" s="12" customFormat="1" ht="22.8" customHeight="1">
      <c r="A124" s="12"/>
      <c r="B124" s="202"/>
      <c r="C124" s="203"/>
      <c r="D124" s="204" t="s">
        <v>76</v>
      </c>
      <c r="E124" s="216" t="s">
        <v>335</v>
      </c>
      <c r="F124" s="216" t="s">
        <v>336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SUM(P125:P127)</f>
        <v>0</v>
      </c>
      <c r="Q124" s="210"/>
      <c r="R124" s="211">
        <f>SUM(R125:R127)</f>
        <v>0</v>
      </c>
      <c r="S124" s="210"/>
      <c r="T124" s="212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85</v>
      </c>
      <c r="AT124" s="214" t="s">
        <v>76</v>
      </c>
      <c r="AU124" s="214" t="s">
        <v>85</v>
      </c>
      <c r="AY124" s="213" t="s">
        <v>130</v>
      </c>
      <c r="BK124" s="215">
        <f>SUM(BK125:BK127)</f>
        <v>0</v>
      </c>
    </row>
    <row r="125" s="2" customFormat="1" ht="24.15" customHeight="1">
      <c r="A125" s="37"/>
      <c r="B125" s="38"/>
      <c r="C125" s="218" t="s">
        <v>371</v>
      </c>
      <c r="D125" s="218" t="s">
        <v>134</v>
      </c>
      <c r="E125" s="219" t="s">
        <v>582</v>
      </c>
      <c r="F125" s="220" t="s">
        <v>583</v>
      </c>
      <c r="G125" s="221" t="s">
        <v>149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138</v>
      </c>
      <c r="AT125" s="230" t="s">
        <v>134</v>
      </c>
      <c r="AU125" s="230" t="s">
        <v>87</v>
      </c>
      <c r="AY125" s="16" t="s">
        <v>130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85</v>
      </c>
      <c r="BK125" s="231">
        <f>ROUND(I125*H125,2)</f>
        <v>0</v>
      </c>
      <c r="BL125" s="16" t="s">
        <v>138</v>
      </c>
      <c r="BM125" s="230" t="s">
        <v>584</v>
      </c>
    </row>
    <row r="126" s="2" customFormat="1" ht="33" customHeight="1">
      <c r="A126" s="37"/>
      <c r="B126" s="38"/>
      <c r="C126" s="218" t="s">
        <v>190</v>
      </c>
      <c r="D126" s="218" t="s">
        <v>134</v>
      </c>
      <c r="E126" s="219" t="s">
        <v>585</v>
      </c>
      <c r="F126" s="220" t="s">
        <v>586</v>
      </c>
      <c r="G126" s="221" t="s">
        <v>149</v>
      </c>
      <c r="H126" s="222">
        <v>10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138</v>
      </c>
      <c r="AT126" s="230" t="s">
        <v>134</v>
      </c>
      <c r="AU126" s="230" t="s">
        <v>87</v>
      </c>
      <c r="AY126" s="16" t="s">
        <v>130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85</v>
      </c>
      <c r="BK126" s="231">
        <f>ROUND(I126*H126,2)</f>
        <v>0</v>
      </c>
      <c r="BL126" s="16" t="s">
        <v>138</v>
      </c>
      <c r="BM126" s="230" t="s">
        <v>587</v>
      </c>
    </row>
    <row r="127" s="2" customFormat="1" ht="24.15" customHeight="1">
      <c r="A127" s="37"/>
      <c r="B127" s="38"/>
      <c r="C127" s="218" t="s">
        <v>357</v>
      </c>
      <c r="D127" s="218" t="s">
        <v>134</v>
      </c>
      <c r="E127" s="219" t="s">
        <v>588</v>
      </c>
      <c r="F127" s="220" t="s">
        <v>589</v>
      </c>
      <c r="G127" s="221" t="s">
        <v>149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138</v>
      </c>
      <c r="AT127" s="230" t="s">
        <v>134</v>
      </c>
      <c r="AU127" s="230" t="s">
        <v>87</v>
      </c>
      <c r="AY127" s="16" t="s">
        <v>130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85</v>
      </c>
      <c r="BK127" s="231">
        <f>ROUND(I127*H127,2)</f>
        <v>0</v>
      </c>
      <c r="BL127" s="16" t="s">
        <v>138</v>
      </c>
      <c r="BM127" s="230" t="s">
        <v>590</v>
      </c>
    </row>
    <row r="128" s="12" customFormat="1" ht="22.8" customHeight="1">
      <c r="A128" s="12"/>
      <c r="B128" s="202"/>
      <c r="C128" s="203"/>
      <c r="D128" s="204" t="s">
        <v>76</v>
      </c>
      <c r="E128" s="216" t="s">
        <v>418</v>
      </c>
      <c r="F128" s="216" t="s">
        <v>419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SUM(P129:P133)</f>
        <v>0</v>
      </c>
      <c r="Q128" s="210"/>
      <c r="R128" s="211">
        <f>SUM(R129:R133)</f>
        <v>0</v>
      </c>
      <c r="S128" s="210"/>
      <c r="T128" s="21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85</v>
      </c>
      <c r="AT128" s="214" t="s">
        <v>76</v>
      </c>
      <c r="AU128" s="214" t="s">
        <v>85</v>
      </c>
      <c r="AY128" s="213" t="s">
        <v>130</v>
      </c>
      <c r="BK128" s="215">
        <f>SUM(BK129:BK133)</f>
        <v>0</v>
      </c>
    </row>
    <row r="129" s="2" customFormat="1" ht="24.15" customHeight="1">
      <c r="A129" s="37"/>
      <c r="B129" s="38"/>
      <c r="C129" s="218" t="s">
        <v>591</v>
      </c>
      <c r="D129" s="218" t="s">
        <v>134</v>
      </c>
      <c r="E129" s="219" t="s">
        <v>592</v>
      </c>
      <c r="F129" s="220" t="s">
        <v>593</v>
      </c>
      <c r="G129" s="221" t="s">
        <v>423</v>
      </c>
      <c r="H129" s="222">
        <v>0.40899999999999997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138</v>
      </c>
      <c r="AT129" s="230" t="s">
        <v>134</v>
      </c>
      <c r="AU129" s="230" t="s">
        <v>87</v>
      </c>
      <c r="AY129" s="16" t="s">
        <v>130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85</v>
      </c>
      <c r="BK129" s="231">
        <f>ROUND(I129*H129,2)</f>
        <v>0</v>
      </c>
      <c r="BL129" s="16" t="s">
        <v>138</v>
      </c>
      <c r="BM129" s="230" t="s">
        <v>594</v>
      </c>
    </row>
    <row r="130" s="2" customFormat="1" ht="24.15" customHeight="1">
      <c r="A130" s="37"/>
      <c r="B130" s="38"/>
      <c r="C130" s="218" t="s">
        <v>335</v>
      </c>
      <c r="D130" s="218" t="s">
        <v>134</v>
      </c>
      <c r="E130" s="219" t="s">
        <v>426</v>
      </c>
      <c r="F130" s="220" t="s">
        <v>427</v>
      </c>
      <c r="G130" s="221" t="s">
        <v>423</v>
      </c>
      <c r="H130" s="222">
        <v>0.40899999999999997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138</v>
      </c>
      <c r="AT130" s="230" t="s">
        <v>134</v>
      </c>
      <c r="AU130" s="230" t="s">
        <v>87</v>
      </c>
      <c r="AY130" s="16" t="s">
        <v>130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85</v>
      </c>
      <c r="BK130" s="231">
        <f>ROUND(I130*H130,2)</f>
        <v>0</v>
      </c>
      <c r="BL130" s="16" t="s">
        <v>138</v>
      </c>
      <c r="BM130" s="230" t="s">
        <v>595</v>
      </c>
    </row>
    <row r="131" s="2" customFormat="1" ht="24.15" customHeight="1">
      <c r="A131" s="37"/>
      <c r="B131" s="38"/>
      <c r="C131" s="218" t="s">
        <v>447</v>
      </c>
      <c r="D131" s="218" t="s">
        <v>134</v>
      </c>
      <c r="E131" s="219" t="s">
        <v>430</v>
      </c>
      <c r="F131" s="220" t="s">
        <v>431</v>
      </c>
      <c r="G131" s="221" t="s">
        <v>423</v>
      </c>
      <c r="H131" s="222">
        <v>4.0899999999999999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138</v>
      </c>
      <c r="AT131" s="230" t="s">
        <v>134</v>
      </c>
      <c r="AU131" s="230" t="s">
        <v>87</v>
      </c>
      <c r="AY131" s="16" t="s">
        <v>130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85</v>
      </c>
      <c r="BK131" s="231">
        <f>ROUND(I131*H131,2)</f>
        <v>0</v>
      </c>
      <c r="BL131" s="16" t="s">
        <v>138</v>
      </c>
      <c r="BM131" s="230" t="s">
        <v>596</v>
      </c>
    </row>
    <row r="132" s="13" customFormat="1">
      <c r="A132" s="13"/>
      <c r="B132" s="232"/>
      <c r="C132" s="233"/>
      <c r="D132" s="234" t="s">
        <v>140</v>
      </c>
      <c r="E132" s="233"/>
      <c r="F132" s="236" t="s">
        <v>597</v>
      </c>
      <c r="G132" s="233"/>
      <c r="H132" s="237">
        <v>4.0899999999999999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140</v>
      </c>
      <c r="AU132" s="243" t="s">
        <v>87</v>
      </c>
      <c r="AV132" s="13" t="s">
        <v>87</v>
      </c>
      <c r="AW132" s="13" t="s">
        <v>4</v>
      </c>
      <c r="AX132" s="13" t="s">
        <v>85</v>
      </c>
      <c r="AY132" s="243" t="s">
        <v>130</v>
      </c>
    </row>
    <row r="133" s="2" customFormat="1" ht="33" customHeight="1">
      <c r="A133" s="37"/>
      <c r="B133" s="38"/>
      <c r="C133" s="218" t="s">
        <v>170</v>
      </c>
      <c r="D133" s="218" t="s">
        <v>134</v>
      </c>
      <c r="E133" s="219" t="s">
        <v>435</v>
      </c>
      <c r="F133" s="220" t="s">
        <v>436</v>
      </c>
      <c r="G133" s="221" t="s">
        <v>423</v>
      </c>
      <c r="H133" s="222">
        <v>0.40899999999999997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138</v>
      </c>
      <c r="AT133" s="230" t="s">
        <v>134</v>
      </c>
      <c r="AU133" s="230" t="s">
        <v>87</v>
      </c>
      <c r="AY133" s="16" t="s">
        <v>130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85</v>
      </c>
      <c r="BK133" s="231">
        <f>ROUND(I133*H133,2)</f>
        <v>0</v>
      </c>
      <c r="BL133" s="16" t="s">
        <v>138</v>
      </c>
      <c r="BM133" s="230" t="s">
        <v>598</v>
      </c>
    </row>
    <row r="134" s="12" customFormat="1" ht="25.92" customHeight="1">
      <c r="A134" s="12"/>
      <c r="B134" s="202"/>
      <c r="C134" s="203"/>
      <c r="D134" s="204" t="s">
        <v>76</v>
      </c>
      <c r="E134" s="205" t="s">
        <v>443</v>
      </c>
      <c r="F134" s="205" t="s">
        <v>444</v>
      </c>
      <c r="G134" s="203"/>
      <c r="H134" s="203"/>
      <c r="I134" s="206"/>
      <c r="J134" s="207">
        <f>BK134</f>
        <v>0</v>
      </c>
      <c r="K134" s="203"/>
      <c r="L134" s="208"/>
      <c r="M134" s="209"/>
      <c r="N134" s="210"/>
      <c r="O134" s="210"/>
      <c r="P134" s="211">
        <f>P135+P142</f>
        <v>0</v>
      </c>
      <c r="Q134" s="210"/>
      <c r="R134" s="211">
        <f>R135+R142</f>
        <v>0.41059840000000003</v>
      </c>
      <c r="S134" s="210"/>
      <c r="T134" s="212">
        <f>T135+T142</f>
        <v>0.40921840000000004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87</v>
      </c>
      <c r="AT134" s="214" t="s">
        <v>76</v>
      </c>
      <c r="AU134" s="214" t="s">
        <v>77</v>
      </c>
      <c r="AY134" s="213" t="s">
        <v>130</v>
      </c>
      <c r="BK134" s="215">
        <f>BK135+BK142</f>
        <v>0</v>
      </c>
    </row>
    <row r="135" s="12" customFormat="1" ht="22.8" customHeight="1">
      <c r="A135" s="12"/>
      <c r="B135" s="202"/>
      <c r="C135" s="203"/>
      <c r="D135" s="204" t="s">
        <v>76</v>
      </c>
      <c r="E135" s="216" t="s">
        <v>451</v>
      </c>
      <c r="F135" s="216" t="s">
        <v>452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SUM(P136:P141)</f>
        <v>0</v>
      </c>
      <c r="Q135" s="210"/>
      <c r="R135" s="211">
        <f>SUM(R136:R141)</f>
        <v>0.010598399999999999</v>
      </c>
      <c r="S135" s="210"/>
      <c r="T135" s="212">
        <f>SUM(T136:T141)</f>
        <v>0.0092183999999999999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87</v>
      </c>
      <c r="AT135" s="214" t="s">
        <v>76</v>
      </c>
      <c r="AU135" s="214" t="s">
        <v>85</v>
      </c>
      <c r="AY135" s="213" t="s">
        <v>130</v>
      </c>
      <c r="BK135" s="215">
        <f>SUM(BK136:BK141)</f>
        <v>0</v>
      </c>
    </row>
    <row r="136" s="2" customFormat="1" ht="16.5" customHeight="1">
      <c r="A136" s="37"/>
      <c r="B136" s="38"/>
      <c r="C136" s="218" t="s">
        <v>138</v>
      </c>
      <c r="D136" s="218" t="s">
        <v>134</v>
      </c>
      <c r="E136" s="219" t="s">
        <v>454</v>
      </c>
      <c r="F136" s="220" t="s">
        <v>455</v>
      </c>
      <c r="G136" s="221" t="s">
        <v>173</v>
      </c>
      <c r="H136" s="222">
        <v>5.5199999999999996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0.00167</v>
      </c>
      <c r="T136" s="229">
        <f>S136*H136</f>
        <v>0.0092183999999999999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420</v>
      </c>
      <c r="AT136" s="230" t="s">
        <v>134</v>
      </c>
      <c r="AU136" s="230" t="s">
        <v>87</v>
      </c>
      <c r="AY136" s="16" t="s">
        <v>130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85</v>
      </c>
      <c r="BK136" s="231">
        <f>ROUND(I136*H136,2)</f>
        <v>0</v>
      </c>
      <c r="BL136" s="16" t="s">
        <v>420</v>
      </c>
      <c r="BM136" s="230" t="s">
        <v>599</v>
      </c>
    </row>
    <row r="137" s="13" customFormat="1">
      <c r="A137" s="13"/>
      <c r="B137" s="232"/>
      <c r="C137" s="233"/>
      <c r="D137" s="234" t="s">
        <v>140</v>
      </c>
      <c r="E137" s="235" t="s">
        <v>1</v>
      </c>
      <c r="F137" s="236" t="s">
        <v>600</v>
      </c>
      <c r="G137" s="233"/>
      <c r="H137" s="237">
        <v>5.5199999999999996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140</v>
      </c>
      <c r="AU137" s="243" t="s">
        <v>87</v>
      </c>
      <c r="AV137" s="13" t="s">
        <v>87</v>
      </c>
      <c r="AW137" s="13" t="s">
        <v>32</v>
      </c>
      <c r="AX137" s="13" t="s">
        <v>85</v>
      </c>
      <c r="AY137" s="243" t="s">
        <v>130</v>
      </c>
    </row>
    <row r="138" s="2" customFormat="1" ht="24.15" customHeight="1">
      <c r="A138" s="37"/>
      <c r="B138" s="38"/>
      <c r="C138" s="218" t="s">
        <v>87</v>
      </c>
      <c r="D138" s="218" t="s">
        <v>134</v>
      </c>
      <c r="E138" s="219" t="s">
        <v>601</v>
      </c>
      <c r="F138" s="220" t="s">
        <v>602</v>
      </c>
      <c r="G138" s="221" t="s">
        <v>173</v>
      </c>
      <c r="H138" s="222">
        <v>5.5199999999999996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0.0019200000000000001</v>
      </c>
      <c r="R138" s="228">
        <f>Q138*H138</f>
        <v>0.010598399999999999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420</v>
      </c>
      <c r="AT138" s="230" t="s">
        <v>134</v>
      </c>
      <c r="AU138" s="230" t="s">
        <v>87</v>
      </c>
      <c r="AY138" s="16" t="s">
        <v>130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85</v>
      </c>
      <c r="BK138" s="231">
        <f>ROUND(I138*H138,2)</f>
        <v>0</v>
      </c>
      <c r="BL138" s="16" t="s">
        <v>420</v>
      </c>
      <c r="BM138" s="230" t="s">
        <v>603</v>
      </c>
    </row>
    <row r="139" s="13" customFormat="1">
      <c r="A139" s="13"/>
      <c r="B139" s="232"/>
      <c r="C139" s="233"/>
      <c r="D139" s="234" t="s">
        <v>140</v>
      </c>
      <c r="E139" s="235" t="s">
        <v>1</v>
      </c>
      <c r="F139" s="236" t="s">
        <v>600</v>
      </c>
      <c r="G139" s="233"/>
      <c r="H139" s="237">
        <v>5.5199999999999996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140</v>
      </c>
      <c r="AU139" s="243" t="s">
        <v>87</v>
      </c>
      <c r="AV139" s="13" t="s">
        <v>87</v>
      </c>
      <c r="AW139" s="13" t="s">
        <v>32</v>
      </c>
      <c r="AX139" s="13" t="s">
        <v>85</v>
      </c>
      <c r="AY139" s="243" t="s">
        <v>130</v>
      </c>
    </row>
    <row r="140" s="2" customFormat="1" ht="24.15" customHeight="1">
      <c r="A140" s="37"/>
      <c r="B140" s="38"/>
      <c r="C140" s="218" t="s">
        <v>131</v>
      </c>
      <c r="D140" s="218" t="s">
        <v>134</v>
      </c>
      <c r="E140" s="219" t="s">
        <v>604</v>
      </c>
      <c r="F140" s="220" t="s">
        <v>605</v>
      </c>
      <c r="G140" s="221" t="s">
        <v>149</v>
      </c>
      <c r="H140" s="222">
        <v>48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420</v>
      </c>
      <c r="AT140" s="230" t="s">
        <v>134</v>
      </c>
      <c r="AU140" s="230" t="s">
        <v>87</v>
      </c>
      <c r="AY140" s="16" t="s">
        <v>130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85</v>
      </c>
      <c r="BK140" s="231">
        <f>ROUND(I140*H140,2)</f>
        <v>0</v>
      </c>
      <c r="BL140" s="16" t="s">
        <v>420</v>
      </c>
      <c r="BM140" s="230" t="s">
        <v>606</v>
      </c>
    </row>
    <row r="141" s="13" customFormat="1">
      <c r="A141" s="13"/>
      <c r="B141" s="232"/>
      <c r="C141" s="233"/>
      <c r="D141" s="234" t="s">
        <v>140</v>
      </c>
      <c r="E141" s="235" t="s">
        <v>1</v>
      </c>
      <c r="F141" s="236" t="s">
        <v>607</v>
      </c>
      <c r="G141" s="233"/>
      <c r="H141" s="237">
        <v>48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140</v>
      </c>
      <c r="AU141" s="243" t="s">
        <v>87</v>
      </c>
      <c r="AV141" s="13" t="s">
        <v>87</v>
      </c>
      <c r="AW141" s="13" t="s">
        <v>32</v>
      </c>
      <c r="AX141" s="13" t="s">
        <v>85</v>
      </c>
      <c r="AY141" s="243" t="s">
        <v>130</v>
      </c>
    </row>
    <row r="142" s="12" customFormat="1" ht="22.8" customHeight="1">
      <c r="A142" s="12"/>
      <c r="B142" s="202"/>
      <c r="C142" s="203"/>
      <c r="D142" s="204" t="s">
        <v>76</v>
      </c>
      <c r="E142" s="216" t="s">
        <v>513</v>
      </c>
      <c r="F142" s="216" t="s">
        <v>514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P143</f>
        <v>0</v>
      </c>
      <c r="Q142" s="210"/>
      <c r="R142" s="211">
        <f>R143</f>
        <v>0.40000000000000002</v>
      </c>
      <c r="S142" s="210"/>
      <c r="T142" s="212">
        <f>T143</f>
        <v>0.40000000000000002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87</v>
      </c>
      <c r="AT142" s="214" t="s">
        <v>76</v>
      </c>
      <c r="AU142" s="214" t="s">
        <v>85</v>
      </c>
      <c r="AY142" s="213" t="s">
        <v>130</v>
      </c>
      <c r="BK142" s="215">
        <f>BK143</f>
        <v>0</v>
      </c>
    </row>
    <row r="143" s="2" customFormat="1" ht="37.8" customHeight="1">
      <c r="A143" s="37"/>
      <c r="B143" s="38"/>
      <c r="C143" s="218" t="s">
        <v>85</v>
      </c>
      <c r="D143" s="218" t="s">
        <v>134</v>
      </c>
      <c r="E143" s="219" t="s">
        <v>524</v>
      </c>
      <c r="F143" s="220" t="s">
        <v>608</v>
      </c>
      <c r="G143" s="221" t="s">
        <v>252</v>
      </c>
      <c r="H143" s="222">
        <v>4</v>
      </c>
      <c r="I143" s="223"/>
      <c r="J143" s="224">
        <f>ROUND(I143*H143,2)</f>
        <v>0</v>
      </c>
      <c r="K143" s="225"/>
      <c r="L143" s="43"/>
      <c r="M143" s="266" t="s">
        <v>1</v>
      </c>
      <c r="N143" s="267" t="s">
        <v>42</v>
      </c>
      <c r="O143" s="268"/>
      <c r="P143" s="269">
        <f>O143*H143</f>
        <v>0</v>
      </c>
      <c r="Q143" s="269">
        <v>0.10000000000000001</v>
      </c>
      <c r="R143" s="269">
        <f>Q143*H143</f>
        <v>0.40000000000000002</v>
      </c>
      <c r="S143" s="269">
        <v>0.10000000000000001</v>
      </c>
      <c r="T143" s="270">
        <f>S143*H143</f>
        <v>0.40000000000000002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420</v>
      </c>
      <c r="AT143" s="230" t="s">
        <v>134</v>
      </c>
      <c r="AU143" s="230" t="s">
        <v>87</v>
      </c>
      <c r="AY143" s="16" t="s">
        <v>130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85</v>
      </c>
      <c r="BK143" s="231">
        <f>ROUND(I143*H143,2)</f>
        <v>0</v>
      </c>
      <c r="BL143" s="16" t="s">
        <v>420</v>
      </c>
      <c r="BM143" s="230" t="s">
        <v>609</v>
      </c>
    </row>
    <row r="144" s="2" customFormat="1" ht="6.96" customHeight="1">
      <c r="A144" s="37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43"/>
      <c r="M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</sheetData>
  <sheetProtection sheet="1" autoFilter="0" formatColumns="0" formatRows="0" objects="1" scenarios="1" spinCount="100000" saltValue="t7sBRTHmvz5oUQYCep4gymw2+0LtFXOzv6SHoS8JB9f5Q/jtjsO2hqCfaRpGo9KkR82Fd6AxdDIM8MNGFMKaWA==" hashValue="2iLss7CuUsaleaLyI/U710khoQxddT35afVpEcvsna5o0azk34fn8I0J5LZrsHxThLuAL34p46te+B/0Mng1Mw==" algorithmName="SHA-512" password="CC35"/>
  <autoFilter ref="C121:K14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Renata Veselá</dc:creator>
  <cp:lastModifiedBy>Renata Veselá</cp:lastModifiedBy>
  <dcterms:created xsi:type="dcterms:W3CDTF">2022-03-05T15:28:29Z</dcterms:created>
  <dcterms:modified xsi:type="dcterms:W3CDTF">2022-03-05T15:28:34Z</dcterms:modified>
</cp:coreProperties>
</file>