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Západní fasáda Hanko..." sheetId="2" r:id="rId2"/>
    <sheet name="03 - Okenní výplně II.NP ..." sheetId="3" r:id="rId3"/>
  </sheets>
  <definedNames>
    <definedName name="_xlnm.Print_Area" localSheetId="0">'Rekapitulace stavby'!$D$4:$AO$76,'Rekapitulace stavby'!$C$82:$AQ$97</definedName>
    <definedName name="_xlnm._FilterDatabase" localSheetId="1" hidden="1">'01 - Západní fasáda Hanko...'!$C$130:$K$345</definedName>
    <definedName name="_xlnm.Print_Area" localSheetId="1">'01 - Západní fasáda Hanko...'!$C$4:$J$76,'01 - Západní fasáda Hanko...'!$C$82:$J$112,'01 - Západní fasáda Hanko...'!$C$118:$J$345</definedName>
    <definedName name="_xlnm._FilterDatabase" localSheetId="2" hidden="1">'03 - Okenní výplně II.NP ...'!$C$121:$K$143</definedName>
    <definedName name="_xlnm.Print_Area" localSheetId="2">'03 - Okenní výplně II.NP ...'!$C$4:$J$76,'03 - Okenní výplně II.NP ...'!$C$82:$J$103,'03 - Okenní výplně II.NP ...'!$C$109:$J$143</definedName>
    <definedName name="_xlnm.Print_Titles" localSheetId="0">'Rekapitulace stavby'!$92:$92</definedName>
    <definedName name="_xlnm.Print_Titles" localSheetId="1">'01 - Západní fasáda Hanko...'!$130:$130</definedName>
    <definedName name="_xlnm.Print_Titles" localSheetId="2">'03 - Okenní výplně II.NP ...'!$121:$121</definedName>
  </definedNames>
  <calcPr fullCalcOnLoad="1"/>
</workbook>
</file>

<file path=xl/sharedStrings.xml><?xml version="1.0" encoding="utf-8"?>
<sst xmlns="http://schemas.openxmlformats.org/spreadsheetml/2006/main" count="2923" uniqueCount="610">
  <si>
    <t>Export Komplet</t>
  </si>
  <si>
    <t/>
  </si>
  <si>
    <t>2.0</t>
  </si>
  <si>
    <t>ZAMOK</t>
  </si>
  <si>
    <t>False</t>
  </si>
  <si>
    <t>{dfbeb85b-3bf5-4c41-bfe9-ab312bc77952}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</si>
  <si>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</si>
  <si>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</si>
  <si>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</si>
  <si>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</si>
  <si>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</si>
  <si>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</si>
  <si>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</si>
  <si>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</si>
  <si>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05_2020_1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</si>
  <si>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</si>
  <si>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</si>
  <si>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Obnova západní fasády Hankova domu č.p. 299 ve Dvoře Králové nad Labem 2022</t>
  </si>
  <si>
    <t>KSO:</t>
  </si>
  <si>
    <t>CC-CZ:</t>
  </si>
  <si>
    <t>Místo:</t>
  </si>
  <si>
    <t xml:space="preserve"> </t>
  </si>
  <si>
    <t>Datum:</t>
  </si>
  <si>
    <t>20. 1. 2022</t>
  </si>
  <si>
    <t>Zadavatel:</t>
  </si>
  <si>
    <t>IČ:</t>
  </si>
  <si>
    <t>Město Dvůr Králové</t>
  </si>
  <si>
    <t>DIČ:</t>
  </si>
  <si>
    <t>Uchazeč:</t>
  </si>
  <si>
    <t>Vyplň údaj</t>
  </si>
  <si>
    <t>Projektant:</t>
  </si>
  <si>
    <t>Ing. Miloš Kudrnovský</t>
  </si>
  <si>
    <t>True</t>
  </si>
  <si>
    <t>Zpracovatel:</t>
  </si>
  <si>
    <t>05367298</t>
  </si>
  <si>
    <t>Mgr. Renata Veselá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</si>
  <si>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</si>
  <si>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</si>
  <si>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</si>
  <si>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</si>
  <si>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</si>
  <si>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</si>
  <si>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</si>
  <si>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</si>
  <si>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</si>
  <si>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</si>
  <si>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</si>
  <si>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</si>
  <si>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</si>
  <si>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</si>
  <si>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</si>
  <si>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</si>
  <si>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</si>
  <si>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</si>
  <si>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</si>
  <si>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</si>
  <si>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</si>
  <si>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</si>
  <si>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</si>
  <si>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</si>
  <si>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</si>
  <si>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</si>
  <si>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</si>
  <si>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</si>
  <si>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</si>
  <si>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</si>
  <si>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</si>
  <si>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</si>
  <si>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</si>
  <si>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</si>
  <si>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</si>
  <si>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</si>
  <si>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</si>
  <si>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</si>
  <si>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</si>
  <si>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</si>
  <si>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</si>
  <si>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</si>
  <si>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</si>
  <si>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</si>
  <si>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</si>
  <si>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</si>
  <si>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</si>
  <si>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Západní fasáda Hankova domu</t>
  </si>
  <si>
    <t>STA</t>
  </si>
  <si>
    <t>1</t>
  </si>
  <si>
    <t>{bd187584-c9b1-42e2-885d-5f9705ae5684}</t>
  </si>
  <si>
    <t>2</t>
  </si>
  <si>
    <t>03</t>
  </si>
  <si>
    <t>Okenní výplně II.NP budovy kina Svět</t>
  </si>
  <si>
    <t>{9915ddcf-6fd1-44dd-b621-99c8a44a8b8c}</t>
  </si>
  <si>
    <t>KRYCÍ LIST SOUPISU PRACÍ</t>
  </si>
  <si>
    <t>Objekt:</t>
  </si>
  <si>
    <t>01 - Západní fasáda Hankova domu</t>
  </si>
  <si>
    <t>Renata Veselá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</si>
  <si>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</si>
  <si>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</si>
  <si>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</si>
  <si>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</si>
  <si>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</si>
  <si>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</si>
  <si>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</si>
  <si>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</si>
  <si>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</si>
  <si>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</si>
  <si>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</si>
  <si>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</si>
  <si>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751 - Vzduchotechnika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</si>
  <si>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</si>
  <si>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</si>
  <si>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</si>
  <si>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782 - Dokončovací práce - obklady z kamene</t>
  </si>
  <si>
    <t xml:space="preserve">    783 - Dokončovací práce - nátěry</t>
  </si>
  <si>
    <t>VRN - Vedlejší rozpočtové náklady</t>
  </si>
  <si>
    <t xml:space="preserve">    VRN1 - Průzkumné, geodetické a projektové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</si>
  <si>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</si>
  <si>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</si>
  <si>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</si>
  <si>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</si>
  <si>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</si>
  <si>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</si>
  <si>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</si>
  <si>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</si>
  <si>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</si>
  <si>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</si>
  <si>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</si>
  <si>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</si>
  <si>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</si>
  <si>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</si>
  <si>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</si>
  <si>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</si>
  <si>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</si>
  <si>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</si>
  <si>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42</t>
  </si>
  <si>
    <t>K</t>
  </si>
  <si>
    <t>310238211</t>
  </si>
  <si>
    <t>Zazdívka otvorů pl do 1 m2 ve zdivu nadzákladovém cihlami pálenými na MVC</t>
  </si>
  <si>
    <t>m3</t>
  </si>
  <si>
    <t>4</t>
  </si>
  <si>
    <t>1178680310</t>
  </si>
  <si>
    <t>VV</t>
  </si>
  <si>
    <t>1,25*0,6*0,3*1,2*4  "ZE6"</t>
  </si>
  <si>
    <t>1,2*0,6*0,6*1,2  "ZE5"</t>
  </si>
  <si>
    <t>0,9*0,6*0,3*1,2  "ZE4b"</t>
  </si>
  <si>
    <t>0,82*0,47*0,3*1,2*9  "ZE4"</t>
  </si>
  <si>
    <t>Součet</t>
  </si>
  <si>
    <t>89</t>
  </si>
  <si>
    <t>317168053</t>
  </si>
  <si>
    <t>Překlad keramický vysoký v 238 mm dl 1500 mm</t>
  </si>
  <si>
    <t>kus</t>
  </si>
  <si>
    <t>-1242501899</t>
  </si>
  <si>
    <t>5*9  "ZE4"</t>
  </si>
  <si>
    <t>43</t>
  </si>
  <si>
    <t>317168054</t>
  </si>
  <si>
    <t>Překlad keramický vysoký v 238 mm dl 1750 mm</t>
  </si>
  <si>
    <t>-675015372</t>
  </si>
  <si>
    <t>15  "ZE4b"</t>
  </si>
  <si>
    <t>56</t>
  </si>
  <si>
    <t>317231118</t>
  </si>
  <si>
    <t>Zdivo římsové z cihel dl 290 mm P7 až 15 na MC 15</t>
  </si>
  <si>
    <t>1648897496</t>
  </si>
  <si>
    <t>31,35*0,3*0,3*1,2  "O16"</t>
  </si>
  <si>
    <t>30,35*0,2*0,15*1,2  "O15"</t>
  </si>
  <si>
    <t>2,1*0,2*0,15*2*1,2  "O13b"</t>
  </si>
  <si>
    <t>1,72*0,2*0,15*1,2  "O12"</t>
  </si>
  <si>
    <t>30,3*0,2*0,15*1,2  "O11"</t>
  </si>
  <si>
    <t xml:space="preserve">30,8*0,4*0,3*1,2  "O10"  </t>
  </si>
  <si>
    <t>24,1*0,25*0,15*1,2  "O8"</t>
  </si>
  <si>
    <t>24,1*0,25*0,6*1,2  "O7"</t>
  </si>
  <si>
    <t>30,7*0,3*0,3*1,2  "O6"</t>
  </si>
  <si>
    <t>11</t>
  </si>
  <si>
    <t>319202216R</t>
  </si>
  <si>
    <t>Dodatečná izolace zdiva tl do 1200 mm beztlakou injektáží prostředkem na silanové bázi bez rozpouštědel</t>
  </si>
  <si>
    <t>m</t>
  </si>
  <si>
    <t>402166315</t>
  </si>
  <si>
    <t>(5,0*1,0)*1,2   "ZE2a"</t>
  </si>
  <si>
    <t>(30,6*1,0)*1,2  "ZE1a"</t>
  </si>
  <si>
    <t>40</t>
  </si>
  <si>
    <t>346244371</t>
  </si>
  <si>
    <t>Zazdívka o tl 140 mm rýh, nik nebo kapes z cihel pálených</t>
  </si>
  <si>
    <t>m2</t>
  </si>
  <si>
    <t>535001954</t>
  </si>
  <si>
    <t>30,6*7*1,6*0,15  "ZE3"</t>
  </si>
  <si>
    <t>45</t>
  </si>
  <si>
    <t>349231821</t>
  </si>
  <si>
    <t>Přizdívka ostění s ozubem z cihel tl do 300 mm</t>
  </si>
  <si>
    <t>1526218919</t>
  </si>
  <si>
    <t>0,45*1,6*2*9  "ZE4"</t>
  </si>
  <si>
    <t>0,3*2,1*2*1,2  "ZE4b"</t>
  </si>
  <si>
    <t>0,6*0,5*2*4*1,2  "ZE6"</t>
  </si>
  <si>
    <t>6</t>
  </si>
  <si>
    <t>Úpravy povrchů, podlahy a osazování výplní</t>
  </si>
  <si>
    <t>48</t>
  </si>
  <si>
    <t>612311111</t>
  </si>
  <si>
    <t>Vápenná omítka hrubá jednovrstvá zatřená vnitřních stěn nanášená ručně</t>
  </si>
  <si>
    <t>1100208083</t>
  </si>
  <si>
    <t>30,6*1,0*1,2  "O1"</t>
  </si>
  <si>
    <t>90</t>
  </si>
  <si>
    <t>612325302</t>
  </si>
  <si>
    <t>Vápenocementová štuková omítka ostění nebo nadpraží</t>
  </si>
  <si>
    <t>-1593812301</t>
  </si>
  <si>
    <t>(0,8*3,5*2+0,8*1,25)*1,2  "O14a"</t>
  </si>
  <si>
    <t>(0,8*0,5*2+0,8*0,8)*1,2*4  "ZE6"</t>
  </si>
  <si>
    <t>(1,25*2,75*2+1,25*1,1)*1,2  "ZE4b</t>
  </si>
  <si>
    <t>(1,25*2,5*2 +1,25*1,3)*1,2*9  "ZE4"</t>
  </si>
  <si>
    <t>50</t>
  </si>
  <si>
    <t>622311191</t>
  </si>
  <si>
    <t>Příplatek k vápenné omítce vnějších stěn za každých dalších 5 mm tloušťky ručně</t>
  </si>
  <si>
    <t>741791298</t>
  </si>
  <si>
    <t>30,6*1,0*1,2*6  "O1"</t>
  </si>
  <si>
    <t>629991011</t>
  </si>
  <si>
    <t>Zakrytí výplní otvorů a svislých ploch fólií přilepenou lepící páskou</t>
  </si>
  <si>
    <t>-1473006089</t>
  </si>
  <si>
    <t>1,1*2,1*1,1</t>
  </si>
  <si>
    <t>0,8*0,4*1,1*4</t>
  </si>
  <si>
    <t>1*1,6*1,1*9</t>
  </si>
  <si>
    <t>1,25*2,7*1,1*3</t>
  </si>
  <si>
    <t>84</t>
  </si>
  <si>
    <t>629991011R</t>
  </si>
  <si>
    <t>Provizorní zakrytí přístavku vstupního zádveří bedněním z osb desek a latí</t>
  </si>
  <si>
    <t>1508808832</t>
  </si>
  <si>
    <t>63</t>
  </si>
  <si>
    <t>O10</t>
  </si>
  <si>
    <t>Nové štukové omítky patrové římsy1NP  r.š. 800  budou provedeny ze speciální staveništní malty s přídavkem hydraulického vápna včetně prostřiku a jádra dle PD; římsy budou zhotoveny tažením štukatérské šablony</t>
  </si>
  <si>
    <t>-1953219984</t>
  </si>
  <si>
    <t xml:space="preserve">30,8*1,1  </t>
  </si>
  <si>
    <t>64</t>
  </si>
  <si>
    <t>O11</t>
  </si>
  <si>
    <t>Nové štukové omítky patrové římsy 2NP  r.š. 300  budou provedeny ze speciální staveništní malty s přídavkem hydraulického vápna včetně prostřiku a jádra dle PD; římsy budou zhotoveny tažením štukatérské šablony</t>
  </si>
  <si>
    <t>-1807634203</t>
  </si>
  <si>
    <t xml:space="preserve">30,3*1,1  </t>
  </si>
  <si>
    <t>65</t>
  </si>
  <si>
    <t>O12_1</t>
  </si>
  <si>
    <t>Obnova parapetní římsy 2NP r.š. 320 mm - konsolidace organokřemičitany;oprava vápenocementové štukové omítky v rozsahu 100% za použití speciální staveništní maltové směsi</t>
  </si>
  <si>
    <t>153100790</t>
  </si>
  <si>
    <t>28,8*1,1</t>
  </si>
  <si>
    <t>66</t>
  </si>
  <si>
    <t>O12_2</t>
  </si>
  <si>
    <t>Obnova parapetní římsy 2NP r.š. 320 mm - Mechanické odstranění (prýskáním) nepůvodních cementových štukových omítek z omítek původních</t>
  </si>
  <si>
    <t>131658866</t>
  </si>
  <si>
    <t>68</t>
  </si>
  <si>
    <t>O12b</t>
  </si>
  <si>
    <t>Nové štukové omítky parapetní římsy pilastru 2NP  r.š. 320  budou provedeny ze speciální staveništní malty s přídavkem hydraulického vápna včetně prostřiku a jádra dle PD; římsy budou zhotoveny tažením štukatérské šablony</t>
  </si>
  <si>
    <t>-1481825321</t>
  </si>
  <si>
    <t xml:space="preserve">1,72*1,1  </t>
  </si>
  <si>
    <t>67</t>
  </si>
  <si>
    <t>O12_3</t>
  </si>
  <si>
    <t xml:space="preserve">Obnova parapetní římsy 2NP r.š. 320 mm - Nové štukové omítky budou provedeny ze staveništně připraveného probarveného štuku (receptura H); římsa bude zhotovena tažením šablon </t>
  </si>
  <si>
    <t>-674440828</t>
  </si>
  <si>
    <t>69</t>
  </si>
  <si>
    <t>O13_1</t>
  </si>
  <si>
    <t>Obnova kazetového poprsníku okenního otvoru 2NP - konsolidace organokřemičitany;oprava vápenocementové štukové omítky v rozsahu 100% za použití speciální staveništní maltové směsi</t>
  </si>
  <si>
    <t>ks</t>
  </si>
  <si>
    <t>1154566239</t>
  </si>
  <si>
    <t>70</t>
  </si>
  <si>
    <t>O13_2</t>
  </si>
  <si>
    <t>Obnova kazetového poprsníku okenního otvoru 2NP - Mechanické odstranění (prýskáním) nepůvodních cementových štukových omítek z omítek původních</t>
  </si>
  <si>
    <t>567069988</t>
  </si>
  <si>
    <t>71</t>
  </si>
  <si>
    <t>O13_3</t>
  </si>
  <si>
    <t xml:space="preserve">Obnova kazetového poprsníku okenního otvoru 2NP - Nové štukové omítky budou provedeny ze staveništně připraveného probarveného štuku (receptura H); římsa bude zhotovena tažením šablon </t>
  </si>
  <si>
    <t>-778153910</t>
  </si>
  <si>
    <t>72</t>
  </si>
  <si>
    <t>O13b</t>
  </si>
  <si>
    <t>Nové štukové omítky kazetového poprsníku (1900/420 mm) okenního otvoru 2NP  budou provedeny ze speciální staveništní malty s přídavkem hydraulického vápna včetně prostřiku a jádra dle PD</t>
  </si>
  <si>
    <t>-909087454</t>
  </si>
  <si>
    <t>76</t>
  </si>
  <si>
    <t>O14a</t>
  </si>
  <si>
    <t>Nové štukové omítky profilovaného ostění (r.š. 500 mm) okenního otvoru s klenutým nadpražím (s.v. 1250/2575 mm) budou provedeny ze staveništně připravené maltové směsi s přídavkem hydraulického vápna včetně prostřiku a jádra dle PD</t>
  </si>
  <si>
    <t>-96087481</t>
  </si>
  <si>
    <t>77</t>
  </si>
  <si>
    <t>O14b</t>
  </si>
  <si>
    <t>-1601306931</t>
  </si>
  <si>
    <t>78</t>
  </si>
  <si>
    <t>O15</t>
  </si>
  <si>
    <t>Nové štukové omítky architrávové římsy 2NP  r.š. 320  budou provedeny ze speciální staveništní malty s přídavkem hydraulického vápna včetně prostřiku a jádra dle PD; římsy budou zhotoveny tažením štukatérské šablony</t>
  </si>
  <si>
    <t>-1291352956</t>
  </si>
  <si>
    <t xml:space="preserve">30,35*1,1  </t>
  </si>
  <si>
    <t>79</t>
  </si>
  <si>
    <t>O16</t>
  </si>
  <si>
    <t>Nové štukové omítky korunní římsy  r.š. 1500 budou provedeny ze speciální staveništní malty s přídavkem hydraulického vápna včetně prostřiku a jádra dle PD; římsy budou zhotoveny tažením štukatérské šablony</t>
  </si>
  <si>
    <t>1266066946</t>
  </si>
  <si>
    <t xml:space="preserve">31,35*1,1  </t>
  </si>
  <si>
    <t>51</t>
  </si>
  <si>
    <t>O5a</t>
  </si>
  <si>
    <t>Nové štukové omítky ploché šambrány okenního otvoru  (s.v. 950/2290 mm) se suprafenestrou budou provedeny ze staveništně připravené maltové směsi s přídavkem hydraulického vápna včetně prostřiku a jádra dle PD</t>
  </si>
  <si>
    <t>325050712</t>
  </si>
  <si>
    <t>12</t>
  </si>
  <si>
    <t>O2</t>
  </si>
  <si>
    <t>Nové štukové omítky pásové bosáže zhotovené za použití speciální staveništní malty s přídavkem hydraulického vápna včetně prostřiku a jádra dle PD</t>
  </si>
  <si>
    <t>268519969</t>
  </si>
  <si>
    <t>((30,6*4,35)+(20,9*0,4))*1,2  "O2"</t>
  </si>
  <si>
    <t>13</t>
  </si>
  <si>
    <t>O3</t>
  </si>
  <si>
    <t>Nové štukové omítky základních ploch aktivních prvků zhotovené za použití speciální staveništní malty s přídavkem hydraulického vápna včetně prostřiku a jádra dle PD</t>
  </si>
  <si>
    <t>1405559901</t>
  </si>
  <si>
    <t>(30,24*9,93)*1,2  "O3"</t>
  </si>
  <si>
    <t>46</t>
  </si>
  <si>
    <t>O1</t>
  </si>
  <si>
    <t>Nová systémová trasvápenná omítka soklu s minerální hydroizolací dle PD</t>
  </si>
  <si>
    <t>1142110585</t>
  </si>
  <si>
    <t>14</t>
  </si>
  <si>
    <t>O4</t>
  </si>
  <si>
    <t>Nové dekorativní stříkané omítky zhotovené za použití speciální staveništní malty s přídavkem hydraulického vápna včetně prostřiku a jádra dle PD</t>
  </si>
  <si>
    <t>-1817030720</t>
  </si>
  <si>
    <t>52</t>
  </si>
  <si>
    <t>O5b</t>
  </si>
  <si>
    <t>Nové štukové omítky ploché šambrány vstupního otvoru  (s.v. 1080/2900 mm) se supraportou budou provedeny ze speciální staveništní malty s přídavkem hydraulického vápna včetně prostřiku a jádra dle PD</t>
  </si>
  <si>
    <t>1446673060</t>
  </si>
  <si>
    <t>53</t>
  </si>
  <si>
    <t>O6</t>
  </si>
  <si>
    <t>Nové štukové omítky trnožní římsy r.š. 500  budou provedeny ze speciální staveništní malty s přídavkem hydraulického vápna včetně prostřiku a jádra dle PD; římsy budou zhotoveny tažením štukatérské šablony</t>
  </si>
  <si>
    <t>414975151</t>
  </si>
  <si>
    <t xml:space="preserve">30,7*1,1  </t>
  </si>
  <si>
    <t>57</t>
  </si>
  <si>
    <t>O7</t>
  </si>
  <si>
    <t>Nové štukové omítky pásové bosáže trnože 1NP (r.š. 850 mm) zhotovené za použití speciální staveništní malty s přídavkem hydraulického vápna včetně prostřiku a jádra dle PD; bosáže budou zhotoveny tažením štukatérské šablony</t>
  </si>
  <si>
    <t>-464183793</t>
  </si>
  <si>
    <t>24,1*1,1  "O7"</t>
  </si>
  <si>
    <t>59</t>
  </si>
  <si>
    <t>O8</t>
  </si>
  <si>
    <t>Nové štukové omítky trnožní římsy r.š. 400  budou provedeny ze speciální staveništní malty s přídavkem hydraulického vápna včetně prostřiku a jádra dle PD; římsy budou zhotoveny tažením štukatérské šablony</t>
  </si>
  <si>
    <t>-1999016115</t>
  </si>
  <si>
    <t xml:space="preserve">24,1*1,1  </t>
  </si>
  <si>
    <t>60</t>
  </si>
  <si>
    <t>O9a</t>
  </si>
  <si>
    <t>Nové štukové omítky profilovaného ostění (r.š. 500 mm) okenního otvoru s klenutým nadpražím (s.v. 1250/2700 mm) budou provedeny ze staveništně připravené maltové směsi s přídavkem hydraulického vápna včetně prostřiku a jádra dle PD</t>
  </si>
  <si>
    <t>-1755196994</t>
  </si>
  <si>
    <t>61</t>
  </si>
  <si>
    <t>O9b</t>
  </si>
  <si>
    <t>1166322918</t>
  </si>
  <si>
    <t>62</t>
  </si>
  <si>
    <t>O9c</t>
  </si>
  <si>
    <t>Nové štukové omítky profilovaného ostění (r.š. 500 mm) okenního otvoru s klenutým nadpražím (s.v. 1250/3615 mm) budou provedeny ze staveništně připravené maltové směsi s přídavkem hydraulického vápna včetně prostřiku a jádra dle PD</t>
  </si>
  <si>
    <t>1331617017</t>
  </si>
  <si>
    <t>9</t>
  </si>
  <si>
    <t>Ostatní konstrukce a práce, bourání</t>
  </si>
  <si>
    <t>86</t>
  </si>
  <si>
    <t>941111132</t>
  </si>
  <si>
    <t>Montáž lešení řadového trubkového lehkého s podlahami zatížení do 200 kg/m2 š do 1,5 m v do 25 m</t>
  </si>
  <si>
    <t>1094633964</t>
  </si>
  <si>
    <t>34*16*1,2</t>
  </si>
  <si>
    <t>87</t>
  </si>
  <si>
    <t>941111232</t>
  </si>
  <si>
    <t>Příplatek k lešení řadovému trubkovému lehkému s podlahami š 1,5 m v 25 m za první a ZKD den použití</t>
  </si>
  <si>
    <t>-1295333401</t>
  </si>
  <si>
    <t>34*16*1,2*180</t>
  </si>
  <si>
    <t>88</t>
  </si>
  <si>
    <t>941111832</t>
  </si>
  <si>
    <t>Demontáž lešení řadového trubkového lehkého s podlahami zatížení do 200 kg/m2 š do 1,5 m v do 25 m</t>
  </si>
  <si>
    <t>2014564481</t>
  </si>
  <si>
    <t>38</t>
  </si>
  <si>
    <t>964011221</t>
  </si>
  <si>
    <t>Vybourání ŽB překladů prefabrikovaných dl do 3 m hmotnosti do 75 kg/m</t>
  </si>
  <si>
    <t>699482822</t>
  </si>
  <si>
    <t>1,8*0,15*0,215*4  "B13"</t>
  </si>
  <si>
    <t>1,8*0,15*0,215*2  "B14"</t>
  </si>
  <si>
    <t>7</t>
  </si>
  <si>
    <t>968062356</t>
  </si>
  <si>
    <t>Vybourání dřevěných rámů oken dvojitých včetně křídel pl do 4 m2</t>
  </si>
  <si>
    <t>-526269781</t>
  </si>
  <si>
    <t>1,33*2,35   "B8"</t>
  </si>
  <si>
    <t>968062374</t>
  </si>
  <si>
    <t>Vybourání dřevěných rámů oken zdvojených včetně křídel pl do 1 m2</t>
  </si>
  <si>
    <t>-5589225</t>
  </si>
  <si>
    <t>1,15*0,6*5   "B7"</t>
  </si>
  <si>
    <t>968062375</t>
  </si>
  <si>
    <t>Vybourání dřevěných rámů oken zdvojených včetně křídel pl do 2 m2</t>
  </si>
  <si>
    <t>-139370406</t>
  </si>
  <si>
    <t>0,82*1,45*2  "B5"</t>
  </si>
  <si>
    <t>0,82*1,55*7  "B4"</t>
  </si>
  <si>
    <t>5</t>
  </si>
  <si>
    <t>968072455</t>
  </si>
  <si>
    <t>Vybourání kovových dveřních zárubní pl do 2 m2</t>
  </si>
  <si>
    <t>381596923</t>
  </si>
  <si>
    <t>0,8*1,97  "B6"</t>
  </si>
  <si>
    <t>39</t>
  </si>
  <si>
    <t>974031164</t>
  </si>
  <si>
    <t>Vysekání rýh ve zdivu cihelném hl do 150 mm š do 150 mm</t>
  </si>
  <si>
    <t>1197493041</t>
  </si>
  <si>
    <t>30,35*1,2  "O15"</t>
  </si>
  <si>
    <t>2,1*2*1,2  "O13b"</t>
  </si>
  <si>
    <t>1,72*1,2  "O12b"</t>
  </si>
  <si>
    <t>30,3*1,2  "O11"</t>
  </si>
  <si>
    <t>24,1*1,2  "O8"</t>
  </si>
  <si>
    <t>24,1*1,2  "O7"</t>
  </si>
  <si>
    <t>30,6*7*1,6  "ZE3"</t>
  </si>
  <si>
    <t>73</t>
  </si>
  <si>
    <t>974031165</t>
  </si>
  <si>
    <t>Vysekání rýh ve zdivu cihelném hl do 150 mm š do 200 mm</t>
  </si>
  <si>
    <t>1014464691</t>
  </si>
  <si>
    <t>30,7*1,1  "O6"</t>
  </si>
  <si>
    <t>74</t>
  </si>
  <si>
    <t>974031167</t>
  </si>
  <si>
    <t>Vysekání rýh ve zdivu cihelném hl do 150 mm š do 300 mm</t>
  </si>
  <si>
    <t>155304176</t>
  </si>
  <si>
    <t>31,35*1,2  "O16"</t>
  </si>
  <si>
    <t xml:space="preserve">30,8*1,2  "O10"  </t>
  </si>
  <si>
    <t>1,05*2*1  "ZE4b"</t>
  </si>
  <si>
    <t>0,3*2*9  "ZE4"</t>
  </si>
  <si>
    <t>75</t>
  </si>
  <si>
    <t>974031169</t>
  </si>
  <si>
    <t>Příplatek k vysekání rýh ve zdivu cihelném hl do 150 mm ZKD 100 mm š rýhy</t>
  </si>
  <si>
    <t>196366156</t>
  </si>
  <si>
    <t>24,1*1,2*1,5  "O7"</t>
  </si>
  <si>
    <t>978015391R</t>
  </si>
  <si>
    <t>Otlučení (osekání) vnější vápenné nebo vápenocementové omítky do 100% tl. omítky až 4 cm</t>
  </si>
  <si>
    <t>836833915</t>
  </si>
  <si>
    <t>(30,24*9,93)*1,2  "B3"</t>
  </si>
  <si>
    <t>978036191R</t>
  </si>
  <si>
    <t>Otlučení (osekání) cementových omítek vnějších ploch v rozsahu do 100 %, tl. omítky až 5 cm</t>
  </si>
  <si>
    <t>405000203</t>
  </si>
  <si>
    <t>((30,6*4,35)+(20,9*0,4))*1,2  "B2"</t>
  </si>
  <si>
    <t>((22,1*0,45)+(9,32*0,4)+(30,25*0,3))*1,2  "B1"</t>
  </si>
  <si>
    <t>985131111</t>
  </si>
  <si>
    <t>Očištění ploch stěn, rubu kleneb a podlah tlakovou vodou</t>
  </si>
  <si>
    <t>1285471747</t>
  </si>
  <si>
    <t>30,7*16,0*1,6</t>
  </si>
  <si>
    <t>997</t>
  </si>
  <si>
    <t>Přesun sutě</t>
  </si>
  <si>
    <t>16</t>
  </si>
  <si>
    <t>997013155</t>
  </si>
  <si>
    <t>Vnitrostaveništní doprava suti a vybouraných hmot pro budovy v do 18 m s omezením mechanizace</t>
  </si>
  <si>
    <t>t</t>
  </si>
  <si>
    <t>-361052529</t>
  </si>
  <si>
    <t>17</t>
  </si>
  <si>
    <t>997013501</t>
  </si>
  <si>
    <t>Odvoz suti a vybouraných hmot na skládku nebo meziskládku do 1 km se složením</t>
  </si>
  <si>
    <t>1674817630</t>
  </si>
  <si>
    <t>18</t>
  </si>
  <si>
    <t>997013509</t>
  </si>
  <si>
    <t>Příplatek k odvozu suti a vybouraných hmot na skládku ZKD 1 km přes 1 km</t>
  </si>
  <si>
    <t>-1266382587</t>
  </si>
  <si>
    <t>75,358*10 'Přepočtené koeficientem množství</t>
  </si>
  <si>
    <t>19</t>
  </si>
  <si>
    <t>997013831</t>
  </si>
  <si>
    <t>Poplatek za uložení na skládce (skládkovné) stavebního odpadu směsného kód odpadu 170 904</t>
  </si>
  <si>
    <t>-1459701073</t>
  </si>
  <si>
    <t>998</t>
  </si>
  <si>
    <t>Přesun hmot</t>
  </si>
  <si>
    <t>998017003</t>
  </si>
  <si>
    <t>Přesun hmot s omezením mechanizace pro budovy v do 24 m</t>
  </si>
  <si>
    <t>1813474193</t>
  </si>
  <si>
    <t>PSV</t>
  </si>
  <si>
    <t>Práce a dodávky PSV</t>
  </si>
  <si>
    <t>751</t>
  </si>
  <si>
    <t>Vzduchotechnika</t>
  </si>
  <si>
    <t>10</t>
  </si>
  <si>
    <t>751721811R</t>
  </si>
  <si>
    <t xml:space="preserve">Demontáž a zpětná monáž vzduchotechnických zařízení osazených na fasádě </t>
  </si>
  <si>
    <t>-1589117938</t>
  </si>
  <si>
    <t>764</t>
  </si>
  <si>
    <t>Konstrukce klempířské</t>
  </si>
  <si>
    <t>30</t>
  </si>
  <si>
    <t>764002851</t>
  </si>
  <si>
    <t>Demontáž oplechování parapetů do suti</t>
  </si>
  <si>
    <t>1966392048</t>
  </si>
  <si>
    <t>2,15*1,1*7  "KL3b"</t>
  </si>
  <si>
    <t>2,15*1,1*1  "KL3a"</t>
  </si>
  <si>
    <t>1,8*1,1*6  "KL2b"</t>
  </si>
  <si>
    <t>1,8*1,1*2  "KL2a"</t>
  </si>
  <si>
    <t>0,9*1,1*9  "KL1"</t>
  </si>
  <si>
    <t>764002861</t>
  </si>
  <si>
    <t>Demontáž oplechování říms a ozdobných prvků do suti</t>
  </si>
  <si>
    <t>-1014475571</t>
  </si>
  <si>
    <t>30,8*1,1  "KL1"</t>
  </si>
  <si>
    <t>25</t>
  </si>
  <si>
    <t>764004863</t>
  </si>
  <si>
    <t>Demontáž svodu k dalšímu použití</t>
  </si>
  <si>
    <t>-1532954209</t>
  </si>
  <si>
    <t>29</t>
  </si>
  <si>
    <t>764236406</t>
  </si>
  <si>
    <t>Oplechování parapetů rovných mechanicky kotvené z Cu plechu rš 500 mm</t>
  </si>
  <si>
    <t>-172031134</t>
  </si>
  <si>
    <t>0,9*1,1*4  "KL4"</t>
  </si>
  <si>
    <t>27</t>
  </si>
  <si>
    <t>764236407</t>
  </si>
  <si>
    <t>Oplechování parapetů rovných mechanicky kotvené z Cu plechu rš 670 mm</t>
  </si>
  <si>
    <t>-234724559</t>
  </si>
  <si>
    <t>1,0*1,1*9  "KL1"</t>
  </si>
  <si>
    <t>28</t>
  </si>
  <si>
    <t>764236467</t>
  </si>
  <si>
    <t>Příplatek za zvýšenou pracnost oplechování rohů rovných parapetů z Cu plechu rš přes 400 mm</t>
  </si>
  <si>
    <t>-1762770147</t>
  </si>
  <si>
    <t>4*8  "KL4"</t>
  </si>
  <si>
    <t>7*8  "KL3b"</t>
  </si>
  <si>
    <t>1*8  "KL3a"</t>
  </si>
  <si>
    <t>6*8  "KL2b"</t>
  </si>
  <si>
    <t>2*8  "KL2a"</t>
  </si>
  <si>
    <t>9*8  "KL1"</t>
  </si>
  <si>
    <t>31</t>
  </si>
  <si>
    <t>764238404</t>
  </si>
  <si>
    <t>Oplechování římsy rovné mechanicky kotvené z Cu plechu rš 330 mm</t>
  </si>
  <si>
    <t>-431852879</t>
  </si>
  <si>
    <t>17*1,1  "KL8"</t>
  </si>
  <si>
    <t>17,5*1,1  "KL6"</t>
  </si>
  <si>
    <t>32</t>
  </si>
  <si>
    <t>764238406</t>
  </si>
  <si>
    <t>Oplechování římsy rovné mechanicky kotvené z Cu plechu rš 500 mm</t>
  </si>
  <si>
    <t>1843955001</t>
  </si>
  <si>
    <t>30,9*1,1  "KL7"</t>
  </si>
  <si>
    <t>36</t>
  </si>
  <si>
    <t>764238445</t>
  </si>
  <si>
    <t>Příplatek k cenám římsy rovné z Cu plechu za zvýšenou pracnost provedení rohu nebo koutu rš do 400 mm</t>
  </si>
  <si>
    <t>-1193215613</t>
  </si>
  <si>
    <t>37</t>
  </si>
  <si>
    <t>764238447</t>
  </si>
  <si>
    <t>Příplatek k cenám římsy rovné z Cu plechu za zvýšenou pracnost provedení rohu nebo koutu rš přes 400 mm</t>
  </si>
  <si>
    <t>865118008</t>
  </si>
  <si>
    <t>26</t>
  </si>
  <si>
    <t>764508131</t>
  </si>
  <si>
    <t>Montáž kruhového svodu</t>
  </si>
  <si>
    <t>796689769</t>
  </si>
  <si>
    <t>766</t>
  </si>
  <si>
    <t>Konstrukce truhlářské</t>
  </si>
  <si>
    <t>20</t>
  </si>
  <si>
    <t>TR1</t>
  </si>
  <si>
    <t>Výroba a montáž repliky původního špaletového osmikřídlého okna s dřevěnou špaletou (sv. rozměr: 950/1600 mm)</t>
  </si>
  <si>
    <t>274012659</t>
  </si>
  <si>
    <t>82</t>
  </si>
  <si>
    <t>TR2</t>
  </si>
  <si>
    <t>Výroba a montáž repliky původních jednokřídlých levých plných rámových dveří osazených v dřevěné zárubni s obložkami (sv. Rozměr: 900/2000 mm; materiál: modřínové dřevo)</t>
  </si>
  <si>
    <t>320197558</t>
  </si>
  <si>
    <t>23</t>
  </si>
  <si>
    <t>TR3</t>
  </si>
  <si>
    <t>Výroba a montáž historizujícího špaletového dvoukřídlého okna s dřevěnou špaletou (sv.: 820/425 mm; materiál: modřínové dřevo)</t>
  </si>
  <si>
    <t>472714519</t>
  </si>
  <si>
    <t>24</t>
  </si>
  <si>
    <t>TR4</t>
  </si>
  <si>
    <t>Výroba a montáž repliky původního špaletového osmikřídlého okna s dřevěnou špaletou (sv. Rozměr: 1250/2600 mm)</t>
  </si>
  <si>
    <t>191321018</t>
  </si>
  <si>
    <t>767</t>
  </si>
  <si>
    <t>Konstrukce zámečnické</t>
  </si>
  <si>
    <t>34</t>
  </si>
  <si>
    <t>767810112</t>
  </si>
  <si>
    <t>Montáž mřížek větracích čtyřhranných průřezu do 0,04 m2</t>
  </si>
  <si>
    <t>2146323136</t>
  </si>
  <si>
    <t>35</t>
  </si>
  <si>
    <t>M</t>
  </si>
  <si>
    <t>314R</t>
  </si>
  <si>
    <t>Větrací mřížka ocelová pozinkovaná (sv. 150 x 150 mm)</t>
  </si>
  <si>
    <t>1850322289</t>
  </si>
  <si>
    <t>33</t>
  </si>
  <si>
    <t>767810811</t>
  </si>
  <si>
    <t>Demontáž mřížek větracích ocelových čtyřhranných nebo kruhových</t>
  </si>
  <si>
    <t>-1280927306</t>
  </si>
  <si>
    <t>782</t>
  </si>
  <si>
    <t>Dokončovací práce - obklady z kamene</t>
  </si>
  <si>
    <t>80</t>
  </si>
  <si>
    <t>KA1</t>
  </si>
  <si>
    <t>Obklad soklu z kamenných desek (600*430*60 mm) z trvanlivého křemenného pískovce včetně osazení a povrchové úpravy</t>
  </si>
  <si>
    <t>-528772303</t>
  </si>
  <si>
    <t>11,5*1,1</t>
  </si>
  <si>
    <t>81</t>
  </si>
  <si>
    <t>KA2</t>
  </si>
  <si>
    <t>Schodišťový stupeň (600*430*60 mm) z trvanlivého křemenného pískovce včetně osazení a povrchové úpravy</t>
  </si>
  <si>
    <t>-1376990165</t>
  </si>
  <si>
    <t>783</t>
  </si>
  <si>
    <t>Dokončovací práce - nátěry</t>
  </si>
  <si>
    <t>85</t>
  </si>
  <si>
    <t>783314201R</t>
  </si>
  <si>
    <t>Systémový syntetický nátěr antikorozní dvojnásobný zámečnických konstrukcí</t>
  </si>
  <si>
    <t>-224588816</t>
  </si>
  <si>
    <t>0,9*0,8*2*8*1,2</t>
  </si>
  <si>
    <t>83</t>
  </si>
  <si>
    <t>NAF</t>
  </si>
  <si>
    <t xml:space="preserve">Dvojnásobný systémový hydraulický fasádní vápenný nátěr v barvě okrové </t>
  </si>
  <si>
    <t>-184551302</t>
  </si>
  <si>
    <t>VRN</t>
  </si>
  <si>
    <t>Vedlejší rozpočtové náklady</t>
  </si>
  <si>
    <t>VRN1</t>
  </si>
  <si>
    <t>Průzkumné, geodetické a projektové práce</t>
  </si>
  <si>
    <t>91</t>
  </si>
  <si>
    <t>013294000_R</t>
  </si>
  <si>
    <t>Dílenská dokumentace truhlářských prvků</t>
  </si>
  <si>
    <t>1024</t>
  </si>
  <si>
    <t>-1736352638</t>
  </si>
  <si>
    <t>92</t>
  </si>
  <si>
    <t>013294000_R1</t>
  </si>
  <si>
    <t>Dílenská dokumentace štukové výzdoby fasád</t>
  </si>
  <si>
    <t>-1561425988</t>
  </si>
  <si>
    <t>03 - Okenní výplně II.NP budovy kina Svět</t>
  </si>
  <si>
    <t>946111116</t>
  </si>
  <si>
    <t>Montáž pojízdných věží trubkových/dílcových š do 0,9 m dl do 3,2 m v do 6,6 m</t>
  </si>
  <si>
    <t>-1139954812</t>
  </si>
  <si>
    <t>946111216</t>
  </si>
  <si>
    <t>Příplatek k pojízdným věžím š do 0,9 m dl do 3,2 m v do 6,6 m za první a ZKD den použití</t>
  </si>
  <si>
    <t>-1089732523</t>
  </si>
  <si>
    <t>946111816</t>
  </si>
  <si>
    <t>Demontáž pojízdných věží trubkových/dílcových š do 0,9 m dl do 3,2 m v do 6,6 m</t>
  </si>
  <si>
    <t>-1092835111</t>
  </si>
  <si>
    <t>8</t>
  </si>
  <si>
    <t>997013111</t>
  </si>
  <si>
    <t>Vnitrostaveništní doprava suti a vybouraných hmot pro budovy v do 6 m s použitím mechanizace</t>
  </si>
  <si>
    <t>463491773</t>
  </si>
  <si>
    <t>-1836247139</t>
  </si>
  <si>
    <t>-1335070523</t>
  </si>
  <si>
    <t>0,409*10 'Přepočtené koeficientem množství</t>
  </si>
  <si>
    <t>168477058</t>
  </si>
  <si>
    <t>816635589</t>
  </si>
  <si>
    <t>1,2*4*1,15</t>
  </si>
  <si>
    <t>764236404</t>
  </si>
  <si>
    <t>Oplechování parapetů rovných mechanicky kotvené z Cu plechu rš 330 mm</t>
  </si>
  <si>
    <t>-2017774046</t>
  </si>
  <si>
    <t>764236465</t>
  </si>
  <si>
    <t>Příplatek za zvýšenou pracnost oplechování rohů rovných parapetů z Cu plechu rš do 400 mm</t>
  </si>
  <si>
    <t>-1380054779</t>
  </si>
  <si>
    <t>12*4</t>
  </si>
  <si>
    <t>Výroba a montáž repliky původního modřínového špaletového čtyřkřídlého okna s dřevěnou špaletou (sv. 1110 x 1435 mm)</t>
  </si>
  <si>
    <t>-1126673936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</si>
</sst>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34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37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38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39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40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41</v>
      </c>
      <c r="E29" s="46"/>
      <c r="F29" s="31" t="s">
        <v>42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43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44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45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46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47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48</v>
      </c>
      <c r="U35" s="53"/>
      <c r="V35" s="53"/>
      <c r="W35" s="53"/>
      <c r="X35" s="55" t="s">
        <v>49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50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51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52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53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52</v>
      </c>
      <c r="AI60" s="41"/>
      <c r="AJ60" s="41"/>
      <c r="AK60" s="41"/>
      <c r="AL60" s="41"/>
      <c r="AM60" s="63" t="s">
        <v>53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54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55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52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53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52</v>
      </c>
      <c r="AI75" s="41"/>
      <c r="AJ75" s="41"/>
      <c r="AK75" s="41"/>
      <c r="AL75" s="41"/>
      <c r="AM75" s="63" t="s">
        <v>53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56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05_2020_1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Obnova západní fasády Hankova domu č.p. 299 ve Dvoře Králové nad Labem 2022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20. 1. 2022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Město Dvůr Králové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>Ing. Miloš Kudrnovský</v>
      </c>
      <c r="AN89" s="70"/>
      <c r="AO89" s="70"/>
      <c r="AP89" s="70"/>
      <c r="AQ89" s="39"/>
      <c r="AR89" s="43"/>
      <c r="AS89" s="80" t="s">
        <v>57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>Mgr. Renata Veselá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58</v>
      </c>
      <c r="D92" s="93"/>
      <c r="E92" s="93"/>
      <c r="F92" s="93"/>
      <c r="G92" s="93"/>
      <c r="H92" s="94"/>
      <c r="I92" s="95" t="s">
        <v>59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60</v>
      </c>
      <c r="AH92" s="93"/>
      <c r="AI92" s="93"/>
      <c r="AJ92" s="93"/>
      <c r="AK92" s="93"/>
      <c r="AL92" s="93"/>
      <c r="AM92" s="93"/>
      <c r="AN92" s="95" t="s">
        <v>61</v>
      </c>
      <c r="AO92" s="93"/>
      <c r="AP92" s="97"/>
      <c r="AQ92" s="98" t="s">
        <v>62</v>
      </c>
      <c r="AR92" s="43"/>
      <c r="AS92" s="99" t="s">
        <v>63</v>
      </c>
      <c r="AT92" s="100" t="s">
        <v>64</v>
      </c>
      <c r="AU92" s="100" t="s">
        <v>65</v>
      </c>
      <c r="AV92" s="100" t="s">
        <v>66</v>
      </c>
      <c r="AW92" s="100" t="s">
        <v>67</v>
      </c>
      <c r="AX92" s="100" t="s">
        <v>68</v>
      </c>
      <c r="AY92" s="100" t="s">
        <v>69</v>
      </c>
      <c r="AZ92" s="100" t="s">
        <v>70</v>
      </c>
      <c r="BA92" s="100" t="s">
        <v>71</v>
      </c>
      <c r="BB92" s="100" t="s">
        <v>72</v>
      </c>
      <c r="BC92" s="100" t="s">
        <v>73</v>
      </c>
      <c r="BD92" s="101" t="s">
        <v>74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75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ROUND(SUM(AG95:AG96),2)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ROUND(SUM(AS95:AS96),2)</f>
        <v>0</v>
      </c>
      <c r="AT94" s="113">
        <f>ROUND(SUM(AV94:AW94),2)</f>
        <v>0</v>
      </c>
      <c r="AU94" s="114">
        <f>ROUND(SUM(AU95:AU96),5)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ROUND(SUM(AZ95:AZ96),2)</f>
        <v>0</v>
      </c>
      <c r="BA94" s="113">
        <f>ROUND(SUM(BA95:BA96),2)</f>
        <v>0</v>
      </c>
      <c r="BB94" s="113">
        <f>ROUND(SUM(BB95:BB96),2)</f>
        <v>0</v>
      </c>
      <c r="BC94" s="113">
        <f>ROUND(SUM(BC95:BC96),2)</f>
        <v>0</v>
      </c>
      <c r="BD94" s="115">
        <f>ROUND(SUM(BD95:BD96),2)</f>
        <v>0</v>
      </c>
      <c r="BE94" s="6"/>
      <c r="BS94" s="116" t="s">
        <v>76</v>
      </c>
      <c r="BT94" s="116" t="s">
        <v>77</v>
      </c>
      <c r="BU94" s="117" t="s">
        <v>78</v>
      </c>
      <c r="BV94" s="116" t="s">
        <v>79</v>
      </c>
      <c r="BW94" s="116" t="s">
        <v>5</v>
      </c>
      <c r="BX94" s="116" t="s">
        <v>80</v>
      </c>
      <c r="CL94" s="116" t="s">
        <v>1</v>
      </c>
    </row>
    <row r="95" spans="1:91" s="7" customFormat="1" ht="16.5" customHeight="1">
      <c r="A95" s="118" t="s">
        <v>81</v>
      </c>
      <c r="B95" s="119"/>
      <c r="C95" s="120"/>
      <c r="D95" s="121" t="s">
        <v>82</v>
      </c>
      <c r="E95" s="121"/>
      <c r="F95" s="121"/>
      <c r="G95" s="121"/>
      <c r="H95" s="121"/>
      <c r="I95" s="122"/>
      <c r="J95" s="121" t="s">
        <v>83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'01 - Západní fasáda Hanko...'!J30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84</v>
      </c>
      <c r="AR95" s="125"/>
      <c r="AS95" s="126">
        <v>0</v>
      </c>
      <c r="AT95" s="127">
        <f>ROUND(SUM(AV95:AW95),2)</f>
        <v>0</v>
      </c>
      <c r="AU95" s="128">
        <f>'01 - Západní fasáda Hanko...'!P131</f>
        <v>0</v>
      </c>
      <c r="AV95" s="127">
        <f>'01 - Západní fasáda Hanko...'!J33</f>
        <v>0</v>
      </c>
      <c r="AW95" s="127">
        <f>'01 - Západní fasáda Hanko...'!J34</f>
        <v>0</v>
      </c>
      <c r="AX95" s="127">
        <f>'01 - Západní fasáda Hanko...'!J35</f>
        <v>0</v>
      </c>
      <c r="AY95" s="127">
        <f>'01 - Západní fasáda Hanko...'!J36</f>
        <v>0</v>
      </c>
      <c r="AZ95" s="127">
        <f>'01 - Západní fasáda Hanko...'!F33</f>
        <v>0</v>
      </c>
      <c r="BA95" s="127">
        <f>'01 - Západní fasáda Hanko...'!F34</f>
        <v>0</v>
      </c>
      <c r="BB95" s="127">
        <f>'01 - Západní fasáda Hanko...'!F35</f>
        <v>0</v>
      </c>
      <c r="BC95" s="127">
        <f>'01 - Západní fasáda Hanko...'!F36</f>
        <v>0</v>
      </c>
      <c r="BD95" s="129">
        <f>'01 - Západní fasáda Hanko...'!F37</f>
        <v>0</v>
      </c>
      <c r="BE95" s="7"/>
      <c r="BT95" s="130" t="s">
        <v>85</v>
      </c>
      <c r="BV95" s="130" t="s">
        <v>79</v>
      </c>
      <c r="BW95" s="130" t="s">
        <v>86</v>
      </c>
      <c r="BX95" s="130" t="s">
        <v>5</v>
      </c>
      <c r="CL95" s="130" t="s">
        <v>1</v>
      </c>
      <c r="CM95" s="130" t="s">
        <v>87</v>
      </c>
    </row>
    <row r="96" spans="1:91" s="7" customFormat="1" ht="16.5" customHeight="1">
      <c r="A96" s="118" t="s">
        <v>81</v>
      </c>
      <c r="B96" s="119"/>
      <c r="C96" s="120"/>
      <c r="D96" s="121" t="s">
        <v>88</v>
      </c>
      <c r="E96" s="121"/>
      <c r="F96" s="121"/>
      <c r="G96" s="121"/>
      <c r="H96" s="121"/>
      <c r="I96" s="122"/>
      <c r="J96" s="121" t="s">
        <v>89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'03 - Okenní výplně II.NP ...'!J30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84</v>
      </c>
      <c r="AR96" s="125"/>
      <c r="AS96" s="131">
        <v>0</v>
      </c>
      <c r="AT96" s="132">
        <f>ROUND(SUM(AV96:AW96),2)</f>
        <v>0</v>
      </c>
      <c r="AU96" s="133">
        <f>'03 - Okenní výplně II.NP ...'!P122</f>
        <v>0</v>
      </c>
      <c r="AV96" s="132">
        <f>'03 - Okenní výplně II.NP ...'!J33</f>
        <v>0</v>
      </c>
      <c r="AW96" s="132">
        <f>'03 - Okenní výplně II.NP ...'!J34</f>
        <v>0</v>
      </c>
      <c r="AX96" s="132">
        <f>'03 - Okenní výplně II.NP ...'!J35</f>
        <v>0</v>
      </c>
      <c r="AY96" s="132">
        <f>'03 - Okenní výplně II.NP ...'!J36</f>
        <v>0</v>
      </c>
      <c r="AZ96" s="132">
        <f>'03 - Okenní výplně II.NP ...'!F33</f>
        <v>0</v>
      </c>
      <c r="BA96" s="132">
        <f>'03 - Okenní výplně II.NP ...'!F34</f>
        <v>0</v>
      </c>
      <c r="BB96" s="132">
        <f>'03 - Okenní výplně II.NP ...'!F35</f>
        <v>0</v>
      </c>
      <c r="BC96" s="132">
        <f>'03 - Okenní výplně II.NP ...'!F36</f>
        <v>0</v>
      </c>
      <c r="BD96" s="134">
        <f>'03 - Okenní výplně II.NP ...'!F37</f>
        <v>0</v>
      </c>
      <c r="BE96" s="7"/>
      <c r="BT96" s="130" t="s">
        <v>85</v>
      </c>
      <c r="BV96" s="130" t="s">
        <v>79</v>
      </c>
      <c r="BW96" s="130" t="s">
        <v>90</v>
      </c>
      <c r="BX96" s="130" t="s">
        <v>5</v>
      </c>
      <c r="CL96" s="130" t="s">
        <v>1</v>
      </c>
      <c r="CM96" s="130" t="s">
        <v>87</v>
      </c>
    </row>
    <row r="97" spans="1:57" s="2" customFormat="1" ht="30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57" s="2" customFormat="1" ht="6.95" customHeight="1">
      <c r="A98" s="37"/>
      <c r="B98" s="65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43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</sheetData>
  <sheetProtection password="CC35" sheet="1" objects="1" scenarios="1" formatColumns="0" formatRows="0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01 - Západní fasáda Hanko...'!C2" display="/"/>
    <hyperlink ref="A96" location="'03 - Okenní výplně II.NP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86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87</v>
      </c>
    </row>
    <row r="4" spans="2:46" s="1" customFormat="1" ht="24.95" customHeight="1">
      <c r="B4" s="19"/>
      <c r="D4" s="137" t="s">
        <v>91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26.25" customHeight="1">
      <c r="B7" s="19"/>
      <c r="E7" s="140" t="str">
        <f>'Rekapitulace stavby'!K6</f>
        <v>Obnova západní fasády Hankova domu č.p. 299 ve Dvoře Králové nad Labem 2022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92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93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20. 1. 2022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31</v>
      </c>
      <c r="F21" s="37"/>
      <c r="G21" s="37"/>
      <c r="H21" s="37"/>
      <c r="I21" s="139" t="s">
        <v>27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">
        <v>34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94</v>
      </c>
      <c r="F24" s="37"/>
      <c r="G24" s="37"/>
      <c r="H24" s="37"/>
      <c r="I24" s="139" t="s">
        <v>27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36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37</v>
      </c>
      <c r="E30" s="37"/>
      <c r="F30" s="37"/>
      <c r="G30" s="37"/>
      <c r="H30" s="37"/>
      <c r="I30" s="37"/>
      <c r="J30" s="150">
        <f>ROUND(J131,2)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39</v>
      </c>
      <c r="G32" s="37"/>
      <c r="H32" s="37"/>
      <c r="I32" s="151" t="s">
        <v>38</v>
      </c>
      <c r="J32" s="151" t="s">
        <v>40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41</v>
      </c>
      <c r="E33" s="139" t="s">
        <v>42</v>
      </c>
      <c r="F33" s="153">
        <f>ROUND((SUM(BE131:BE345)),2)</f>
        <v>0</v>
      </c>
      <c r="G33" s="37"/>
      <c r="H33" s="37"/>
      <c r="I33" s="154">
        <v>0.21</v>
      </c>
      <c r="J33" s="153">
        <f>ROUND(((SUM(BE131:BE345))*I33),2)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43</v>
      </c>
      <c r="F34" s="153">
        <f>ROUND((SUM(BF131:BF345)),2)</f>
        <v>0</v>
      </c>
      <c r="G34" s="37"/>
      <c r="H34" s="37"/>
      <c r="I34" s="154">
        <v>0.15</v>
      </c>
      <c r="J34" s="153">
        <f>ROUND(((SUM(BF131:BF345))*I34),2)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44</v>
      </c>
      <c r="F35" s="153">
        <f>ROUND((SUM(BG131:BG345)),2)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45</v>
      </c>
      <c r="F36" s="153">
        <f>ROUND((SUM(BH131:BH345)),2)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46</v>
      </c>
      <c r="F37" s="153">
        <f>ROUND((SUM(BI131:BI345)),2)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47</v>
      </c>
      <c r="E39" s="157"/>
      <c r="F39" s="157"/>
      <c r="G39" s="158" t="s">
        <v>48</v>
      </c>
      <c r="H39" s="159" t="s">
        <v>49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50</v>
      </c>
      <c r="E50" s="163"/>
      <c r="F50" s="163"/>
      <c r="G50" s="162" t="s">
        <v>51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52</v>
      </c>
      <c r="E61" s="165"/>
      <c r="F61" s="166" t="s">
        <v>53</v>
      </c>
      <c r="G61" s="164" t="s">
        <v>52</v>
      </c>
      <c r="H61" s="165"/>
      <c r="I61" s="165"/>
      <c r="J61" s="167" t="s">
        <v>53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54</v>
      </c>
      <c r="E65" s="168"/>
      <c r="F65" s="168"/>
      <c r="G65" s="162" t="s">
        <v>55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52</v>
      </c>
      <c r="E76" s="165"/>
      <c r="F76" s="166" t="s">
        <v>53</v>
      </c>
      <c r="G76" s="164" t="s">
        <v>52</v>
      </c>
      <c r="H76" s="165"/>
      <c r="I76" s="165"/>
      <c r="J76" s="167" t="s">
        <v>53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95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3" t="str">
        <f>E7</f>
        <v>Obnova západní fasády Hankova domu č.p. 299 ve Dvoře Králové nad Labem 2022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92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01 - Západní fasáda Hankova domu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20. 1. 2022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Dvůr Králové</v>
      </c>
      <c r="G91" s="39"/>
      <c r="H91" s="39"/>
      <c r="I91" s="31" t="s">
        <v>30</v>
      </c>
      <c r="J91" s="35" t="str">
        <f>E21</f>
        <v>Ing. Miloš Kudrnovský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Renata Veselá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96</v>
      </c>
      <c r="D94" s="175"/>
      <c r="E94" s="175"/>
      <c r="F94" s="175"/>
      <c r="G94" s="175"/>
      <c r="H94" s="175"/>
      <c r="I94" s="175"/>
      <c r="J94" s="176" t="s">
        <v>97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98</v>
      </c>
      <c r="D96" s="39"/>
      <c r="E96" s="39"/>
      <c r="F96" s="39"/>
      <c r="G96" s="39"/>
      <c r="H96" s="39"/>
      <c r="I96" s="39"/>
      <c r="J96" s="109">
        <f>J131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99</v>
      </c>
    </row>
    <row r="97" spans="1:31" s="9" customFormat="1" ht="24.95" customHeight="1">
      <c r="A97" s="9"/>
      <c r="B97" s="178"/>
      <c r="C97" s="179"/>
      <c r="D97" s="180" t="s">
        <v>100</v>
      </c>
      <c r="E97" s="181"/>
      <c r="F97" s="181"/>
      <c r="G97" s="181"/>
      <c r="H97" s="181"/>
      <c r="I97" s="181"/>
      <c r="J97" s="182">
        <f>J132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101</v>
      </c>
      <c r="E98" s="187"/>
      <c r="F98" s="187"/>
      <c r="G98" s="187"/>
      <c r="H98" s="187"/>
      <c r="I98" s="187"/>
      <c r="J98" s="188">
        <f>J133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102</v>
      </c>
      <c r="E99" s="187"/>
      <c r="F99" s="187"/>
      <c r="G99" s="187"/>
      <c r="H99" s="187"/>
      <c r="I99" s="187"/>
      <c r="J99" s="188">
        <f>J166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103</v>
      </c>
      <c r="E100" s="187"/>
      <c r="F100" s="187"/>
      <c r="G100" s="187"/>
      <c r="H100" s="187"/>
      <c r="I100" s="187"/>
      <c r="J100" s="188">
        <f>J224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104</v>
      </c>
      <c r="E101" s="187"/>
      <c r="F101" s="187"/>
      <c r="G101" s="187"/>
      <c r="H101" s="187"/>
      <c r="I101" s="187"/>
      <c r="J101" s="188">
        <f>J275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105</v>
      </c>
      <c r="E102" s="187"/>
      <c r="F102" s="187"/>
      <c r="G102" s="187"/>
      <c r="H102" s="187"/>
      <c r="I102" s="187"/>
      <c r="J102" s="188">
        <f>J281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8"/>
      <c r="C103" s="179"/>
      <c r="D103" s="180" t="s">
        <v>106</v>
      </c>
      <c r="E103" s="181"/>
      <c r="F103" s="181"/>
      <c r="G103" s="181"/>
      <c r="H103" s="181"/>
      <c r="I103" s="181"/>
      <c r="J103" s="182">
        <f>J283</f>
        <v>0</v>
      </c>
      <c r="K103" s="179"/>
      <c r="L103" s="183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4"/>
      <c r="C104" s="185"/>
      <c r="D104" s="186" t="s">
        <v>107</v>
      </c>
      <c r="E104" s="187"/>
      <c r="F104" s="187"/>
      <c r="G104" s="187"/>
      <c r="H104" s="187"/>
      <c r="I104" s="187"/>
      <c r="J104" s="188">
        <f>J284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4"/>
      <c r="C105" s="185"/>
      <c r="D105" s="186" t="s">
        <v>108</v>
      </c>
      <c r="E105" s="187"/>
      <c r="F105" s="187"/>
      <c r="G105" s="187"/>
      <c r="H105" s="187"/>
      <c r="I105" s="187"/>
      <c r="J105" s="188">
        <f>J286</f>
        <v>0</v>
      </c>
      <c r="K105" s="185"/>
      <c r="L105" s="18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4"/>
      <c r="C106" s="185"/>
      <c r="D106" s="186" t="s">
        <v>109</v>
      </c>
      <c r="E106" s="187"/>
      <c r="F106" s="187"/>
      <c r="G106" s="187"/>
      <c r="H106" s="187"/>
      <c r="I106" s="187"/>
      <c r="J106" s="188">
        <f>J324</f>
        <v>0</v>
      </c>
      <c r="K106" s="185"/>
      <c r="L106" s="18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4"/>
      <c r="C107" s="185"/>
      <c r="D107" s="186" t="s">
        <v>110</v>
      </c>
      <c r="E107" s="187"/>
      <c r="F107" s="187"/>
      <c r="G107" s="187"/>
      <c r="H107" s="187"/>
      <c r="I107" s="187"/>
      <c r="J107" s="188">
        <f>J329</f>
        <v>0</v>
      </c>
      <c r="K107" s="185"/>
      <c r="L107" s="18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4"/>
      <c r="C108" s="185"/>
      <c r="D108" s="186" t="s">
        <v>111</v>
      </c>
      <c r="E108" s="187"/>
      <c r="F108" s="187"/>
      <c r="G108" s="187"/>
      <c r="H108" s="187"/>
      <c r="I108" s="187"/>
      <c r="J108" s="188">
        <f>J333</f>
        <v>0</v>
      </c>
      <c r="K108" s="185"/>
      <c r="L108" s="18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4"/>
      <c r="C109" s="185"/>
      <c r="D109" s="186" t="s">
        <v>112</v>
      </c>
      <c r="E109" s="187"/>
      <c r="F109" s="187"/>
      <c r="G109" s="187"/>
      <c r="H109" s="187"/>
      <c r="I109" s="187"/>
      <c r="J109" s="188">
        <f>J337</f>
        <v>0</v>
      </c>
      <c r="K109" s="185"/>
      <c r="L109" s="18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>
      <c r="A110" s="9"/>
      <c r="B110" s="178"/>
      <c r="C110" s="179"/>
      <c r="D110" s="180" t="s">
        <v>113</v>
      </c>
      <c r="E110" s="181"/>
      <c r="F110" s="181"/>
      <c r="G110" s="181"/>
      <c r="H110" s="181"/>
      <c r="I110" s="181"/>
      <c r="J110" s="182">
        <f>J342</f>
        <v>0</v>
      </c>
      <c r="K110" s="179"/>
      <c r="L110" s="183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10" customFormat="1" ht="19.9" customHeight="1">
      <c r="A111" s="10"/>
      <c r="B111" s="184"/>
      <c r="C111" s="185"/>
      <c r="D111" s="186" t="s">
        <v>114</v>
      </c>
      <c r="E111" s="187"/>
      <c r="F111" s="187"/>
      <c r="G111" s="187"/>
      <c r="H111" s="187"/>
      <c r="I111" s="187"/>
      <c r="J111" s="188">
        <f>J343</f>
        <v>0</v>
      </c>
      <c r="K111" s="185"/>
      <c r="L111" s="18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2" customFormat="1" ht="21.8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65"/>
      <c r="C113" s="66"/>
      <c r="D113" s="66"/>
      <c r="E113" s="66"/>
      <c r="F113" s="66"/>
      <c r="G113" s="66"/>
      <c r="H113" s="66"/>
      <c r="I113" s="66"/>
      <c r="J113" s="66"/>
      <c r="K113" s="66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7" spans="1:31" s="2" customFormat="1" ht="6.95" customHeight="1">
      <c r="A117" s="37"/>
      <c r="B117" s="67"/>
      <c r="C117" s="68"/>
      <c r="D117" s="68"/>
      <c r="E117" s="68"/>
      <c r="F117" s="68"/>
      <c r="G117" s="68"/>
      <c r="H117" s="68"/>
      <c r="I117" s="68"/>
      <c r="J117" s="68"/>
      <c r="K117" s="68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24.95" customHeight="1">
      <c r="A118" s="37"/>
      <c r="B118" s="38"/>
      <c r="C118" s="22" t="s">
        <v>115</v>
      </c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2" customHeight="1">
      <c r="A120" s="37"/>
      <c r="B120" s="38"/>
      <c r="C120" s="31" t="s">
        <v>16</v>
      </c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26.25" customHeight="1">
      <c r="A121" s="37"/>
      <c r="B121" s="38"/>
      <c r="C121" s="39"/>
      <c r="D121" s="39"/>
      <c r="E121" s="173" t="str">
        <f>E7</f>
        <v>Obnova západní fasády Hankova domu č.p. 299 ve Dvoře Králové nad Labem 2022</v>
      </c>
      <c r="F121" s="31"/>
      <c r="G121" s="31"/>
      <c r="H121" s="31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2" customHeight="1">
      <c r="A122" s="37"/>
      <c r="B122" s="38"/>
      <c r="C122" s="31" t="s">
        <v>92</v>
      </c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6.5" customHeight="1">
      <c r="A123" s="37"/>
      <c r="B123" s="38"/>
      <c r="C123" s="39"/>
      <c r="D123" s="39"/>
      <c r="E123" s="75" t="str">
        <f>E9</f>
        <v>01 - Západní fasáda Hankova domu</v>
      </c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6.95" customHeight="1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2" customHeight="1">
      <c r="A125" s="37"/>
      <c r="B125" s="38"/>
      <c r="C125" s="31" t="s">
        <v>20</v>
      </c>
      <c r="D125" s="39"/>
      <c r="E125" s="39"/>
      <c r="F125" s="26" t="str">
        <f>F12</f>
        <v xml:space="preserve"> </v>
      </c>
      <c r="G125" s="39"/>
      <c r="H125" s="39"/>
      <c r="I125" s="31" t="s">
        <v>22</v>
      </c>
      <c r="J125" s="78" t="str">
        <f>IF(J12="","",J12)</f>
        <v>20. 1. 2022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6.95" customHeight="1">
      <c r="A126" s="37"/>
      <c r="B126" s="38"/>
      <c r="C126" s="39"/>
      <c r="D126" s="39"/>
      <c r="E126" s="39"/>
      <c r="F126" s="39"/>
      <c r="G126" s="39"/>
      <c r="H126" s="39"/>
      <c r="I126" s="39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5.15" customHeight="1">
      <c r="A127" s="37"/>
      <c r="B127" s="38"/>
      <c r="C127" s="31" t="s">
        <v>24</v>
      </c>
      <c r="D127" s="39"/>
      <c r="E127" s="39"/>
      <c r="F127" s="26" t="str">
        <f>E15</f>
        <v>Město Dvůr Králové</v>
      </c>
      <c r="G127" s="39"/>
      <c r="H127" s="39"/>
      <c r="I127" s="31" t="s">
        <v>30</v>
      </c>
      <c r="J127" s="35" t="str">
        <f>E21</f>
        <v>Ing. Miloš Kudrnovský</v>
      </c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28</v>
      </c>
      <c r="D128" s="39"/>
      <c r="E128" s="39"/>
      <c r="F128" s="26" t="str">
        <f>IF(E18="","",E18)</f>
        <v>Vyplň údaj</v>
      </c>
      <c r="G128" s="39"/>
      <c r="H128" s="39"/>
      <c r="I128" s="31" t="s">
        <v>33</v>
      </c>
      <c r="J128" s="35" t="str">
        <f>E24</f>
        <v>Renata Veselá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0.3" customHeight="1">
      <c r="A129" s="37"/>
      <c r="B129" s="38"/>
      <c r="C129" s="39"/>
      <c r="D129" s="39"/>
      <c r="E129" s="39"/>
      <c r="F129" s="39"/>
      <c r="G129" s="39"/>
      <c r="H129" s="39"/>
      <c r="I129" s="39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11" customFormat="1" ht="29.25" customHeight="1">
      <c r="A130" s="190"/>
      <c r="B130" s="191"/>
      <c r="C130" s="192" t="s">
        <v>116</v>
      </c>
      <c r="D130" s="193" t="s">
        <v>62</v>
      </c>
      <c r="E130" s="193" t="s">
        <v>58</v>
      </c>
      <c r="F130" s="193" t="s">
        <v>59</v>
      </c>
      <c r="G130" s="193" t="s">
        <v>117</v>
      </c>
      <c r="H130" s="193" t="s">
        <v>118</v>
      </c>
      <c r="I130" s="193" t="s">
        <v>119</v>
      </c>
      <c r="J130" s="194" t="s">
        <v>97</v>
      </c>
      <c r="K130" s="195" t="s">
        <v>120</v>
      </c>
      <c r="L130" s="196"/>
      <c r="M130" s="99" t="s">
        <v>1</v>
      </c>
      <c r="N130" s="100" t="s">
        <v>41</v>
      </c>
      <c r="O130" s="100" t="s">
        <v>121</v>
      </c>
      <c r="P130" s="100" t="s">
        <v>122</v>
      </c>
      <c r="Q130" s="100" t="s">
        <v>123</v>
      </c>
      <c r="R130" s="100" t="s">
        <v>124</v>
      </c>
      <c r="S130" s="100" t="s">
        <v>125</v>
      </c>
      <c r="T130" s="101" t="s">
        <v>126</v>
      </c>
      <c r="U130" s="190"/>
      <c r="V130" s="190"/>
      <c r="W130" s="190"/>
      <c r="X130" s="190"/>
      <c r="Y130" s="190"/>
      <c r="Z130" s="190"/>
      <c r="AA130" s="190"/>
      <c r="AB130" s="190"/>
      <c r="AC130" s="190"/>
      <c r="AD130" s="190"/>
      <c r="AE130" s="190"/>
    </row>
    <row r="131" spans="1:63" s="2" customFormat="1" ht="22.8" customHeight="1">
      <c r="A131" s="37"/>
      <c r="B131" s="38"/>
      <c r="C131" s="106" t="s">
        <v>127</v>
      </c>
      <c r="D131" s="39"/>
      <c r="E131" s="39"/>
      <c r="F131" s="39"/>
      <c r="G131" s="39"/>
      <c r="H131" s="39"/>
      <c r="I131" s="39"/>
      <c r="J131" s="197">
        <f>BK131</f>
        <v>0</v>
      </c>
      <c r="K131" s="39"/>
      <c r="L131" s="43"/>
      <c r="M131" s="102"/>
      <c r="N131" s="198"/>
      <c r="O131" s="103"/>
      <c r="P131" s="199">
        <f>P132+P283+P342</f>
        <v>0</v>
      </c>
      <c r="Q131" s="103"/>
      <c r="R131" s="199">
        <f>R132+R283+R342</f>
        <v>107.28228521000001</v>
      </c>
      <c r="S131" s="103"/>
      <c r="T131" s="200">
        <f>T132+T283+T342</f>
        <v>75.35791010000001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76</v>
      </c>
      <c r="AU131" s="16" t="s">
        <v>99</v>
      </c>
      <c r="BK131" s="201">
        <f>BK132+BK283+BK342</f>
        <v>0</v>
      </c>
    </row>
    <row r="132" spans="1:63" s="12" customFormat="1" ht="25.9" customHeight="1">
      <c r="A132" s="12"/>
      <c r="B132" s="202"/>
      <c r="C132" s="203"/>
      <c r="D132" s="204" t="s">
        <v>76</v>
      </c>
      <c r="E132" s="205" t="s">
        <v>128</v>
      </c>
      <c r="F132" s="205" t="s">
        <v>129</v>
      </c>
      <c r="G132" s="203"/>
      <c r="H132" s="203"/>
      <c r="I132" s="206"/>
      <c r="J132" s="207">
        <f>BK132</f>
        <v>0</v>
      </c>
      <c r="K132" s="203"/>
      <c r="L132" s="208"/>
      <c r="M132" s="209"/>
      <c r="N132" s="210"/>
      <c r="O132" s="210"/>
      <c r="P132" s="211">
        <f>P133+P166+P224+P275+P281</f>
        <v>0</v>
      </c>
      <c r="Q132" s="210"/>
      <c r="R132" s="211">
        <f>R133+R166+R224+R275+R281</f>
        <v>97.33402448000001</v>
      </c>
      <c r="S132" s="210"/>
      <c r="T132" s="212">
        <f>T133+T166+T224+T275+T281</f>
        <v>75.07561880000002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3" t="s">
        <v>85</v>
      </c>
      <c r="AT132" s="214" t="s">
        <v>76</v>
      </c>
      <c r="AU132" s="214" t="s">
        <v>77</v>
      </c>
      <c r="AY132" s="213" t="s">
        <v>130</v>
      </c>
      <c r="BK132" s="215">
        <f>BK133+BK166+BK224+BK275+BK281</f>
        <v>0</v>
      </c>
    </row>
    <row r="133" spans="1:63" s="12" customFormat="1" ht="22.8" customHeight="1">
      <c r="A133" s="12"/>
      <c r="B133" s="202"/>
      <c r="C133" s="203"/>
      <c r="D133" s="204" t="s">
        <v>76</v>
      </c>
      <c r="E133" s="216" t="s">
        <v>131</v>
      </c>
      <c r="F133" s="216" t="s">
        <v>132</v>
      </c>
      <c r="G133" s="203"/>
      <c r="H133" s="203"/>
      <c r="I133" s="206"/>
      <c r="J133" s="217">
        <f>BK133</f>
        <v>0</v>
      </c>
      <c r="K133" s="203"/>
      <c r="L133" s="208"/>
      <c r="M133" s="209"/>
      <c r="N133" s="210"/>
      <c r="O133" s="210"/>
      <c r="P133" s="211">
        <f>SUM(P134:P165)</f>
        <v>0</v>
      </c>
      <c r="Q133" s="210"/>
      <c r="R133" s="211">
        <f>SUM(R134:R165)</f>
        <v>64.44431378</v>
      </c>
      <c r="S133" s="210"/>
      <c r="T133" s="212">
        <f>SUM(T134:T165)</f>
        <v>0.0017088000000000001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3" t="s">
        <v>85</v>
      </c>
      <c r="AT133" s="214" t="s">
        <v>76</v>
      </c>
      <c r="AU133" s="214" t="s">
        <v>85</v>
      </c>
      <c r="AY133" s="213" t="s">
        <v>130</v>
      </c>
      <c r="BK133" s="215">
        <f>SUM(BK134:BK165)</f>
        <v>0</v>
      </c>
    </row>
    <row r="134" spans="1:65" s="2" customFormat="1" ht="24.15" customHeight="1">
      <c r="A134" s="37"/>
      <c r="B134" s="38"/>
      <c r="C134" s="218" t="s">
        <v>133</v>
      </c>
      <c r="D134" s="218" t="s">
        <v>134</v>
      </c>
      <c r="E134" s="219" t="s">
        <v>135</v>
      </c>
      <c r="F134" s="220" t="s">
        <v>136</v>
      </c>
      <c r="G134" s="221" t="s">
        <v>137</v>
      </c>
      <c r="H134" s="222">
        <v>3.041</v>
      </c>
      <c r="I134" s="223"/>
      <c r="J134" s="224">
        <f>ROUND(I134*H134,2)</f>
        <v>0</v>
      </c>
      <c r="K134" s="225"/>
      <c r="L134" s="43"/>
      <c r="M134" s="226" t="s">
        <v>1</v>
      </c>
      <c r="N134" s="227" t="s">
        <v>42</v>
      </c>
      <c r="O134" s="90"/>
      <c r="P134" s="228">
        <f>O134*H134</f>
        <v>0</v>
      </c>
      <c r="Q134" s="228">
        <v>1.8775</v>
      </c>
      <c r="R134" s="228">
        <f>Q134*H134</f>
        <v>5.709477499999999</v>
      </c>
      <c r="S134" s="228">
        <v>0</v>
      </c>
      <c r="T134" s="22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0" t="s">
        <v>138</v>
      </c>
      <c r="AT134" s="230" t="s">
        <v>134</v>
      </c>
      <c r="AU134" s="230" t="s">
        <v>87</v>
      </c>
      <c r="AY134" s="16" t="s">
        <v>130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6" t="s">
        <v>85</v>
      </c>
      <c r="BK134" s="231">
        <f>ROUND(I134*H134,2)</f>
        <v>0</v>
      </c>
      <c r="BL134" s="16" t="s">
        <v>138</v>
      </c>
      <c r="BM134" s="230" t="s">
        <v>139</v>
      </c>
    </row>
    <row r="135" spans="1:51" s="13" customFormat="1" ht="12">
      <c r="A135" s="13"/>
      <c r="B135" s="232"/>
      <c r="C135" s="233"/>
      <c r="D135" s="234" t="s">
        <v>140</v>
      </c>
      <c r="E135" s="235" t="s">
        <v>1</v>
      </c>
      <c r="F135" s="236" t="s">
        <v>141</v>
      </c>
      <c r="G135" s="233"/>
      <c r="H135" s="237">
        <v>1.08</v>
      </c>
      <c r="I135" s="238"/>
      <c r="J135" s="233"/>
      <c r="K135" s="233"/>
      <c r="L135" s="239"/>
      <c r="M135" s="240"/>
      <c r="N135" s="241"/>
      <c r="O135" s="241"/>
      <c r="P135" s="241"/>
      <c r="Q135" s="241"/>
      <c r="R135" s="241"/>
      <c r="S135" s="241"/>
      <c r="T135" s="24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3" t="s">
        <v>140</v>
      </c>
      <c r="AU135" s="243" t="s">
        <v>87</v>
      </c>
      <c r="AV135" s="13" t="s">
        <v>87</v>
      </c>
      <c r="AW135" s="13" t="s">
        <v>32</v>
      </c>
      <c r="AX135" s="13" t="s">
        <v>77</v>
      </c>
      <c r="AY135" s="243" t="s">
        <v>130</v>
      </c>
    </row>
    <row r="136" spans="1:51" s="13" customFormat="1" ht="12">
      <c r="A136" s="13"/>
      <c r="B136" s="232"/>
      <c r="C136" s="233"/>
      <c r="D136" s="234" t="s">
        <v>140</v>
      </c>
      <c r="E136" s="235" t="s">
        <v>1</v>
      </c>
      <c r="F136" s="236" t="s">
        <v>142</v>
      </c>
      <c r="G136" s="233"/>
      <c r="H136" s="237">
        <v>0.518</v>
      </c>
      <c r="I136" s="238"/>
      <c r="J136" s="233"/>
      <c r="K136" s="233"/>
      <c r="L136" s="239"/>
      <c r="M136" s="240"/>
      <c r="N136" s="241"/>
      <c r="O136" s="241"/>
      <c r="P136" s="241"/>
      <c r="Q136" s="241"/>
      <c r="R136" s="241"/>
      <c r="S136" s="241"/>
      <c r="T136" s="24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3" t="s">
        <v>140</v>
      </c>
      <c r="AU136" s="243" t="s">
        <v>87</v>
      </c>
      <c r="AV136" s="13" t="s">
        <v>87</v>
      </c>
      <c r="AW136" s="13" t="s">
        <v>32</v>
      </c>
      <c r="AX136" s="13" t="s">
        <v>77</v>
      </c>
      <c r="AY136" s="243" t="s">
        <v>130</v>
      </c>
    </row>
    <row r="137" spans="1:51" s="13" customFormat="1" ht="12">
      <c r="A137" s="13"/>
      <c r="B137" s="232"/>
      <c r="C137" s="233"/>
      <c r="D137" s="234" t="s">
        <v>140</v>
      </c>
      <c r="E137" s="235" t="s">
        <v>1</v>
      </c>
      <c r="F137" s="236" t="s">
        <v>143</v>
      </c>
      <c r="G137" s="233"/>
      <c r="H137" s="237">
        <v>0.194</v>
      </c>
      <c r="I137" s="238"/>
      <c r="J137" s="233"/>
      <c r="K137" s="233"/>
      <c r="L137" s="239"/>
      <c r="M137" s="240"/>
      <c r="N137" s="241"/>
      <c r="O137" s="241"/>
      <c r="P137" s="241"/>
      <c r="Q137" s="241"/>
      <c r="R137" s="241"/>
      <c r="S137" s="241"/>
      <c r="T137" s="24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3" t="s">
        <v>140</v>
      </c>
      <c r="AU137" s="243" t="s">
        <v>87</v>
      </c>
      <c r="AV137" s="13" t="s">
        <v>87</v>
      </c>
      <c r="AW137" s="13" t="s">
        <v>32</v>
      </c>
      <c r="AX137" s="13" t="s">
        <v>77</v>
      </c>
      <c r="AY137" s="243" t="s">
        <v>130</v>
      </c>
    </row>
    <row r="138" spans="1:51" s="13" customFormat="1" ht="12">
      <c r="A138" s="13"/>
      <c r="B138" s="232"/>
      <c r="C138" s="233"/>
      <c r="D138" s="234" t="s">
        <v>140</v>
      </c>
      <c r="E138" s="235" t="s">
        <v>1</v>
      </c>
      <c r="F138" s="236" t="s">
        <v>144</v>
      </c>
      <c r="G138" s="233"/>
      <c r="H138" s="237">
        <v>1.249</v>
      </c>
      <c r="I138" s="238"/>
      <c r="J138" s="233"/>
      <c r="K138" s="233"/>
      <c r="L138" s="239"/>
      <c r="M138" s="240"/>
      <c r="N138" s="241"/>
      <c r="O138" s="241"/>
      <c r="P138" s="241"/>
      <c r="Q138" s="241"/>
      <c r="R138" s="241"/>
      <c r="S138" s="241"/>
      <c r="T138" s="24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3" t="s">
        <v>140</v>
      </c>
      <c r="AU138" s="243" t="s">
        <v>87</v>
      </c>
      <c r="AV138" s="13" t="s">
        <v>87</v>
      </c>
      <c r="AW138" s="13" t="s">
        <v>32</v>
      </c>
      <c r="AX138" s="13" t="s">
        <v>77</v>
      </c>
      <c r="AY138" s="243" t="s">
        <v>130</v>
      </c>
    </row>
    <row r="139" spans="1:51" s="14" customFormat="1" ht="12">
      <c r="A139" s="14"/>
      <c r="B139" s="244"/>
      <c r="C139" s="245"/>
      <c r="D139" s="234" t="s">
        <v>140</v>
      </c>
      <c r="E139" s="246" t="s">
        <v>1</v>
      </c>
      <c r="F139" s="247" t="s">
        <v>145</v>
      </c>
      <c r="G139" s="245"/>
      <c r="H139" s="248">
        <v>3.0410000000000004</v>
      </c>
      <c r="I139" s="249"/>
      <c r="J139" s="245"/>
      <c r="K139" s="245"/>
      <c r="L139" s="250"/>
      <c r="M139" s="251"/>
      <c r="N139" s="252"/>
      <c r="O139" s="252"/>
      <c r="P139" s="252"/>
      <c r="Q139" s="252"/>
      <c r="R139" s="252"/>
      <c r="S139" s="252"/>
      <c r="T139" s="25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4" t="s">
        <v>140</v>
      </c>
      <c r="AU139" s="254" t="s">
        <v>87</v>
      </c>
      <c r="AV139" s="14" t="s">
        <v>138</v>
      </c>
      <c r="AW139" s="14" t="s">
        <v>32</v>
      </c>
      <c r="AX139" s="14" t="s">
        <v>85</v>
      </c>
      <c r="AY139" s="254" t="s">
        <v>130</v>
      </c>
    </row>
    <row r="140" spans="1:65" s="2" customFormat="1" ht="21.75" customHeight="1">
      <c r="A140" s="37"/>
      <c r="B140" s="38"/>
      <c r="C140" s="218" t="s">
        <v>146</v>
      </c>
      <c r="D140" s="218" t="s">
        <v>134</v>
      </c>
      <c r="E140" s="219" t="s">
        <v>147</v>
      </c>
      <c r="F140" s="220" t="s">
        <v>148</v>
      </c>
      <c r="G140" s="221" t="s">
        <v>149</v>
      </c>
      <c r="H140" s="222">
        <v>45</v>
      </c>
      <c r="I140" s="223"/>
      <c r="J140" s="224">
        <f>ROUND(I140*H140,2)</f>
        <v>0</v>
      </c>
      <c r="K140" s="225"/>
      <c r="L140" s="43"/>
      <c r="M140" s="226" t="s">
        <v>1</v>
      </c>
      <c r="N140" s="227" t="s">
        <v>42</v>
      </c>
      <c r="O140" s="90"/>
      <c r="P140" s="228">
        <f>O140*H140</f>
        <v>0</v>
      </c>
      <c r="Q140" s="228">
        <v>0.05455</v>
      </c>
      <c r="R140" s="228">
        <f>Q140*H140</f>
        <v>2.45475</v>
      </c>
      <c r="S140" s="228">
        <v>0</v>
      </c>
      <c r="T140" s="229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0" t="s">
        <v>138</v>
      </c>
      <c r="AT140" s="230" t="s">
        <v>134</v>
      </c>
      <c r="AU140" s="230" t="s">
        <v>87</v>
      </c>
      <c r="AY140" s="16" t="s">
        <v>130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6" t="s">
        <v>85</v>
      </c>
      <c r="BK140" s="231">
        <f>ROUND(I140*H140,2)</f>
        <v>0</v>
      </c>
      <c r="BL140" s="16" t="s">
        <v>138</v>
      </c>
      <c r="BM140" s="230" t="s">
        <v>150</v>
      </c>
    </row>
    <row r="141" spans="1:51" s="13" customFormat="1" ht="12">
      <c r="A141" s="13"/>
      <c r="B141" s="232"/>
      <c r="C141" s="233"/>
      <c r="D141" s="234" t="s">
        <v>140</v>
      </c>
      <c r="E141" s="235" t="s">
        <v>1</v>
      </c>
      <c r="F141" s="236" t="s">
        <v>151</v>
      </c>
      <c r="G141" s="233"/>
      <c r="H141" s="237">
        <v>45</v>
      </c>
      <c r="I141" s="238"/>
      <c r="J141" s="233"/>
      <c r="K141" s="233"/>
      <c r="L141" s="239"/>
      <c r="M141" s="240"/>
      <c r="N141" s="241"/>
      <c r="O141" s="241"/>
      <c r="P141" s="241"/>
      <c r="Q141" s="241"/>
      <c r="R141" s="241"/>
      <c r="S141" s="241"/>
      <c r="T141" s="24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3" t="s">
        <v>140</v>
      </c>
      <c r="AU141" s="243" t="s">
        <v>87</v>
      </c>
      <c r="AV141" s="13" t="s">
        <v>87</v>
      </c>
      <c r="AW141" s="13" t="s">
        <v>32</v>
      </c>
      <c r="AX141" s="13" t="s">
        <v>85</v>
      </c>
      <c r="AY141" s="243" t="s">
        <v>130</v>
      </c>
    </row>
    <row r="142" spans="1:65" s="2" customFormat="1" ht="21.75" customHeight="1">
      <c r="A142" s="37"/>
      <c r="B142" s="38"/>
      <c r="C142" s="218" t="s">
        <v>152</v>
      </c>
      <c r="D142" s="218" t="s">
        <v>134</v>
      </c>
      <c r="E142" s="219" t="s">
        <v>153</v>
      </c>
      <c r="F142" s="220" t="s">
        <v>154</v>
      </c>
      <c r="G142" s="221" t="s">
        <v>149</v>
      </c>
      <c r="H142" s="222">
        <v>15</v>
      </c>
      <c r="I142" s="223"/>
      <c r="J142" s="224">
        <f>ROUND(I142*H142,2)</f>
        <v>0</v>
      </c>
      <c r="K142" s="225"/>
      <c r="L142" s="43"/>
      <c r="M142" s="226" t="s">
        <v>1</v>
      </c>
      <c r="N142" s="227" t="s">
        <v>42</v>
      </c>
      <c r="O142" s="90"/>
      <c r="P142" s="228">
        <f>O142*H142</f>
        <v>0</v>
      </c>
      <c r="Q142" s="228">
        <v>0.06355</v>
      </c>
      <c r="R142" s="228">
        <f>Q142*H142</f>
        <v>0.9532499999999999</v>
      </c>
      <c r="S142" s="228">
        <v>0</v>
      </c>
      <c r="T142" s="229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0" t="s">
        <v>138</v>
      </c>
      <c r="AT142" s="230" t="s">
        <v>134</v>
      </c>
      <c r="AU142" s="230" t="s">
        <v>87</v>
      </c>
      <c r="AY142" s="16" t="s">
        <v>130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6" t="s">
        <v>85</v>
      </c>
      <c r="BK142" s="231">
        <f>ROUND(I142*H142,2)</f>
        <v>0</v>
      </c>
      <c r="BL142" s="16" t="s">
        <v>138</v>
      </c>
      <c r="BM142" s="230" t="s">
        <v>155</v>
      </c>
    </row>
    <row r="143" spans="1:51" s="13" customFormat="1" ht="12">
      <c r="A143" s="13"/>
      <c r="B143" s="232"/>
      <c r="C143" s="233"/>
      <c r="D143" s="234" t="s">
        <v>140</v>
      </c>
      <c r="E143" s="235" t="s">
        <v>1</v>
      </c>
      <c r="F143" s="236" t="s">
        <v>156</v>
      </c>
      <c r="G143" s="233"/>
      <c r="H143" s="237">
        <v>15</v>
      </c>
      <c r="I143" s="238"/>
      <c r="J143" s="233"/>
      <c r="K143" s="233"/>
      <c r="L143" s="239"/>
      <c r="M143" s="240"/>
      <c r="N143" s="241"/>
      <c r="O143" s="241"/>
      <c r="P143" s="241"/>
      <c r="Q143" s="241"/>
      <c r="R143" s="241"/>
      <c r="S143" s="241"/>
      <c r="T143" s="24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3" t="s">
        <v>140</v>
      </c>
      <c r="AU143" s="243" t="s">
        <v>87</v>
      </c>
      <c r="AV143" s="13" t="s">
        <v>87</v>
      </c>
      <c r="AW143" s="13" t="s">
        <v>32</v>
      </c>
      <c r="AX143" s="13" t="s">
        <v>85</v>
      </c>
      <c r="AY143" s="243" t="s">
        <v>130</v>
      </c>
    </row>
    <row r="144" spans="1:65" s="2" customFormat="1" ht="21.75" customHeight="1">
      <c r="A144" s="37"/>
      <c r="B144" s="38"/>
      <c r="C144" s="218" t="s">
        <v>157</v>
      </c>
      <c r="D144" s="218" t="s">
        <v>134</v>
      </c>
      <c r="E144" s="219" t="s">
        <v>158</v>
      </c>
      <c r="F144" s="220" t="s">
        <v>159</v>
      </c>
      <c r="G144" s="221" t="s">
        <v>137</v>
      </c>
      <c r="H144" s="222">
        <v>18.957</v>
      </c>
      <c r="I144" s="223"/>
      <c r="J144" s="224">
        <f>ROUND(I144*H144,2)</f>
        <v>0</v>
      </c>
      <c r="K144" s="225"/>
      <c r="L144" s="43"/>
      <c r="M144" s="226" t="s">
        <v>1</v>
      </c>
      <c r="N144" s="227" t="s">
        <v>42</v>
      </c>
      <c r="O144" s="90"/>
      <c r="P144" s="228">
        <f>O144*H144</f>
        <v>0</v>
      </c>
      <c r="Q144" s="228">
        <v>1.80972</v>
      </c>
      <c r="R144" s="228">
        <f>Q144*H144</f>
        <v>34.30686204</v>
      </c>
      <c r="S144" s="228">
        <v>0</v>
      </c>
      <c r="T144" s="229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0" t="s">
        <v>138</v>
      </c>
      <c r="AT144" s="230" t="s">
        <v>134</v>
      </c>
      <c r="AU144" s="230" t="s">
        <v>87</v>
      </c>
      <c r="AY144" s="16" t="s">
        <v>130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6" t="s">
        <v>85</v>
      </c>
      <c r="BK144" s="231">
        <f>ROUND(I144*H144,2)</f>
        <v>0</v>
      </c>
      <c r="BL144" s="16" t="s">
        <v>138</v>
      </c>
      <c r="BM144" s="230" t="s">
        <v>160</v>
      </c>
    </row>
    <row r="145" spans="1:51" s="13" customFormat="1" ht="12">
      <c r="A145" s="13"/>
      <c r="B145" s="232"/>
      <c r="C145" s="233"/>
      <c r="D145" s="234" t="s">
        <v>140</v>
      </c>
      <c r="E145" s="235" t="s">
        <v>1</v>
      </c>
      <c r="F145" s="236" t="s">
        <v>161</v>
      </c>
      <c r="G145" s="233"/>
      <c r="H145" s="237">
        <v>3.386</v>
      </c>
      <c r="I145" s="238"/>
      <c r="J145" s="233"/>
      <c r="K145" s="233"/>
      <c r="L145" s="239"/>
      <c r="M145" s="240"/>
      <c r="N145" s="241"/>
      <c r="O145" s="241"/>
      <c r="P145" s="241"/>
      <c r="Q145" s="241"/>
      <c r="R145" s="241"/>
      <c r="S145" s="241"/>
      <c r="T145" s="24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3" t="s">
        <v>140</v>
      </c>
      <c r="AU145" s="243" t="s">
        <v>87</v>
      </c>
      <c r="AV145" s="13" t="s">
        <v>87</v>
      </c>
      <c r="AW145" s="13" t="s">
        <v>32</v>
      </c>
      <c r="AX145" s="13" t="s">
        <v>77</v>
      </c>
      <c r="AY145" s="243" t="s">
        <v>130</v>
      </c>
    </row>
    <row r="146" spans="1:51" s="13" customFormat="1" ht="12">
      <c r="A146" s="13"/>
      <c r="B146" s="232"/>
      <c r="C146" s="233"/>
      <c r="D146" s="234" t="s">
        <v>140</v>
      </c>
      <c r="E146" s="235" t="s">
        <v>1</v>
      </c>
      <c r="F146" s="236" t="s">
        <v>162</v>
      </c>
      <c r="G146" s="233"/>
      <c r="H146" s="237">
        <v>1.093</v>
      </c>
      <c r="I146" s="238"/>
      <c r="J146" s="233"/>
      <c r="K146" s="233"/>
      <c r="L146" s="239"/>
      <c r="M146" s="240"/>
      <c r="N146" s="241"/>
      <c r="O146" s="241"/>
      <c r="P146" s="241"/>
      <c r="Q146" s="241"/>
      <c r="R146" s="241"/>
      <c r="S146" s="241"/>
      <c r="T146" s="24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3" t="s">
        <v>140</v>
      </c>
      <c r="AU146" s="243" t="s">
        <v>87</v>
      </c>
      <c r="AV146" s="13" t="s">
        <v>87</v>
      </c>
      <c r="AW146" s="13" t="s">
        <v>32</v>
      </c>
      <c r="AX146" s="13" t="s">
        <v>77</v>
      </c>
      <c r="AY146" s="243" t="s">
        <v>130</v>
      </c>
    </row>
    <row r="147" spans="1:51" s="13" customFormat="1" ht="12">
      <c r="A147" s="13"/>
      <c r="B147" s="232"/>
      <c r="C147" s="233"/>
      <c r="D147" s="234" t="s">
        <v>140</v>
      </c>
      <c r="E147" s="235" t="s">
        <v>1</v>
      </c>
      <c r="F147" s="236" t="s">
        <v>163</v>
      </c>
      <c r="G147" s="233"/>
      <c r="H147" s="237">
        <v>0.151</v>
      </c>
      <c r="I147" s="238"/>
      <c r="J147" s="233"/>
      <c r="K147" s="233"/>
      <c r="L147" s="239"/>
      <c r="M147" s="240"/>
      <c r="N147" s="241"/>
      <c r="O147" s="241"/>
      <c r="P147" s="241"/>
      <c r="Q147" s="241"/>
      <c r="R147" s="241"/>
      <c r="S147" s="241"/>
      <c r="T147" s="24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3" t="s">
        <v>140</v>
      </c>
      <c r="AU147" s="243" t="s">
        <v>87</v>
      </c>
      <c r="AV147" s="13" t="s">
        <v>87</v>
      </c>
      <c r="AW147" s="13" t="s">
        <v>32</v>
      </c>
      <c r="AX147" s="13" t="s">
        <v>77</v>
      </c>
      <c r="AY147" s="243" t="s">
        <v>130</v>
      </c>
    </row>
    <row r="148" spans="1:51" s="13" customFormat="1" ht="12">
      <c r="A148" s="13"/>
      <c r="B148" s="232"/>
      <c r="C148" s="233"/>
      <c r="D148" s="234" t="s">
        <v>140</v>
      </c>
      <c r="E148" s="235" t="s">
        <v>1</v>
      </c>
      <c r="F148" s="236" t="s">
        <v>164</v>
      </c>
      <c r="G148" s="233"/>
      <c r="H148" s="237">
        <v>0.062</v>
      </c>
      <c r="I148" s="238"/>
      <c r="J148" s="233"/>
      <c r="K148" s="233"/>
      <c r="L148" s="239"/>
      <c r="M148" s="240"/>
      <c r="N148" s="241"/>
      <c r="O148" s="241"/>
      <c r="P148" s="241"/>
      <c r="Q148" s="241"/>
      <c r="R148" s="241"/>
      <c r="S148" s="241"/>
      <c r="T148" s="24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3" t="s">
        <v>140</v>
      </c>
      <c r="AU148" s="243" t="s">
        <v>87</v>
      </c>
      <c r="AV148" s="13" t="s">
        <v>87</v>
      </c>
      <c r="AW148" s="13" t="s">
        <v>32</v>
      </c>
      <c r="AX148" s="13" t="s">
        <v>77</v>
      </c>
      <c r="AY148" s="243" t="s">
        <v>130</v>
      </c>
    </row>
    <row r="149" spans="1:51" s="13" customFormat="1" ht="12">
      <c r="A149" s="13"/>
      <c r="B149" s="232"/>
      <c r="C149" s="233"/>
      <c r="D149" s="234" t="s">
        <v>140</v>
      </c>
      <c r="E149" s="235" t="s">
        <v>1</v>
      </c>
      <c r="F149" s="236" t="s">
        <v>165</v>
      </c>
      <c r="G149" s="233"/>
      <c r="H149" s="237">
        <v>1.091</v>
      </c>
      <c r="I149" s="238"/>
      <c r="J149" s="233"/>
      <c r="K149" s="233"/>
      <c r="L149" s="239"/>
      <c r="M149" s="240"/>
      <c r="N149" s="241"/>
      <c r="O149" s="241"/>
      <c r="P149" s="241"/>
      <c r="Q149" s="241"/>
      <c r="R149" s="241"/>
      <c r="S149" s="241"/>
      <c r="T149" s="24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3" t="s">
        <v>140</v>
      </c>
      <c r="AU149" s="243" t="s">
        <v>87</v>
      </c>
      <c r="AV149" s="13" t="s">
        <v>87</v>
      </c>
      <c r="AW149" s="13" t="s">
        <v>32</v>
      </c>
      <c r="AX149" s="13" t="s">
        <v>77</v>
      </c>
      <c r="AY149" s="243" t="s">
        <v>130</v>
      </c>
    </row>
    <row r="150" spans="1:51" s="13" customFormat="1" ht="12">
      <c r="A150" s="13"/>
      <c r="B150" s="232"/>
      <c r="C150" s="233"/>
      <c r="D150" s="234" t="s">
        <v>140</v>
      </c>
      <c r="E150" s="235" t="s">
        <v>1</v>
      </c>
      <c r="F150" s="236" t="s">
        <v>166</v>
      </c>
      <c r="G150" s="233"/>
      <c r="H150" s="237">
        <v>4.435</v>
      </c>
      <c r="I150" s="238"/>
      <c r="J150" s="233"/>
      <c r="K150" s="233"/>
      <c r="L150" s="239"/>
      <c r="M150" s="240"/>
      <c r="N150" s="241"/>
      <c r="O150" s="241"/>
      <c r="P150" s="241"/>
      <c r="Q150" s="241"/>
      <c r="R150" s="241"/>
      <c r="S150" s="241"/>
      <c r="T150" s="24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3" t="s">
        <v>140</v>
      </c>
      <c r="AU150" s="243" t="s">
        <v>87</v>
      </c>
      <c r="AV150" s="13" t="s">
        <v>87</v>
      </c>
      <c r="AW150" s="13" t="s">
        <v>32</v>
      </c>
      <c r="AX150" s="13" t="s">
        <v>77</v>
      </c>
      <c r="AY150" s="243" t="s">
        <v>130</v>
      </c>
    </row>
    <row r="151" spans="1:51" s="13" customFormat="1" ht="12">
      <c r="A151" s="13"/>
      <c r="B151" s="232"/>
      <c r="C151" s="233"/>
      <c r="D151" s="234" t="s">
        <v>140</v>
      </c>
      <c r="E151" s="235" t="s">
        <v>1</v>
      </c>
      <c r="F151" s="236" t="s">
        <v>167</v>
      </c>
      <c r="G151" s="233"/>
      <c r="H151" s="237">
        <v>1.085</v>
      </c>
      <c r="I151" s="238"/>
      <c r="J151" s="233"/>
      <c r="K151" s="233"/>
      <c r="L151" s="239"/>
      <c r="M151" s="240"/>
      <c r="N151" s="241"/>
      <c r="O151" s="241"/>
      <c r="P151" s="241"/>
      <c r="Q151" s="241"/>
      <c r="R151" s="241"/>
      <c r="S151" s="241"/>
      <c r="T151" s="24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3" t="s">
        <v>140</v>
      </c>
      <c r="AU151" s="243" t="s">
        <v>87</v>
      </c>
      <c r="AV151" s="13" t="s">
        <v>87</v>
      </c>
      <c r="AW151" s="13" t="s">
        <v>32</v>
      </c>
      <c r="AX151" s="13" t="s">
        <v>77</v>
      </c>
      <c r="AY151" s="243" t="s">
        <v>130</v>
      </c>
    </row>
    <row r="152" spans="1:51" s="13" customFormat="1" ht="12">
      <c r="A152" s="13"/>
      <c r="B152" s="232"/>
      <c r="C152" s="233"/>
      <c r="D152" s="234" t="s">
        <v>140</v>
      </c>
      <c r="E152" s="235" t="s">
        <v>1</v>
      </c>
      <c r="F152" s="236" t="s">
        <v>168</v>
      </c>
      <c r="G152" s="233"/>
      <c r="H152" s="237">
        <v>4.338</v>
      </c>
      <c r="I152" s="238"/>
      <c r="J152" s="233"/>
      <c r="K152" s="233"/>
      <c r="L152" s="239"/>
      <c r="M152" s="240"/>
      <c r="N152" s="241"/>
      <c r="O152" s="241"/>
      <c r="P152" s="241"/>
      <c r="Q152" s="241"/>
      <c r="R152" s="241"/>
      <c r="S152" s="241"/>
      <c r="T152" s="24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3" t="s">
        <v>140</v>
      </c>
      <c r="AU152" s="243" t="s">
        <v>87</v>
      </c>
      <c r="AV152" s="13" t="s">
        <v>87</v>
      </c>
      <c r="AW152" s="13" t="s">
        <v>32</v>
      </c>
      <c r="AX152" s="13" t="s">
        <v>77</v>
      </c>
      <c r="AY152" s="243" t="s">
        <v>130</v>
      </c>
    </row>
    <row r="153" spans="1:51" s="13" customFormat="1" ht="12">
      <c r="A153" s="13"/>
      <c r="B153" s="232"/>
      <c r="C153" s="233"/>
      <c r="D153" s="234" t="s">
        <v>140</v>
      </c>
      <c r="E153" s="235" t="s">
        <v>1</v>
      </c>
      <c r="F153" s="236" t="s">
        <v>169</v>
      </c>
      <c r="G153" s="233"/>
      <c r="H153" s="237">
        <v>3.316</v>
      </c>
      <c r="I153" s="238"/>
      <c r="J153" s="233"/>
      <c r="K153" s="233"/>
      <c r="L153" s="239"/>
      <c r="M153" s="240"/>
      <c r="N153" s="241"/>
      <c r="O153" s="241"/>
      <c r="P153" s="241"/>
      <c r="Q153" s="241"/>
      <c r="R153" s="241"/>
      <c r="S153" s="241"/>
      <c r="T153" s="24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3" t="s">
        <v>140</v>
      </c>
      <c r="AU153" s="243" t="s">
        <v>87</v>
      </c>
      <c r="AV153" s="13" t="s">
        <v>87</v>
      </c>
      <c r="AW153" s="13" t="s">
        <v>32</v>
      </c>
      <c r="AX153" s="13" t="s">
        <v>77</v>
      </c>
      <c r="AY153" s="243" t="s">
        <v>130</v>
      </c>
    </row>
    <row r="154" spans="1:51" s="14" customFormat="1" ht="12">
      <c r="A154" s="14"/>
      <c r="B154" s="244"/>
      <c r="C154" s="245"/>
      <c r="D154" s="234" t="s">
        <v>140</v>
      </c>
      <c r="E154" s="246" t="s">
        <v>1</v>
      </c>
      <c r="F154" s="247" t="s">
        <v>145</v>
      </c>
      <c r="G154" s="245"/>
      <c r="H154" s="248">
        <v>18.957</v>
      </c>
      <c r="I154" s="249"/>
      <c r="J154" s="245"/>
      <c r="K154" s="245"/>
      <c r="L154" s="250"/>
      <c r="M154" s="251"/>
      <c r="N154" s="252"/>
      <c r="O154" s="252"/>
      <c r="P154" s="252"/>
      <c r="Q154" s="252"/>
      <c r="R154" s="252"/>
      <c r="S154" s="252"/>
      <c r="T154" s="25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4" t="s">
        <v>140</v>
      </c>
      <c r="AU154" s="254" t="s">
        <v>87</v>
      </c>
      <c r="AV154" s="14" t="s">
        <v>138</v>
      </c>
      <c r="AW154" s="14" t="s">
        <v>32</v>
      </c>
      <c r="AX154" s="14" t="s">
        <v>85</v>
      </c>
      <c r="AY154" s="254" t="s">
        <v>130</v>
      </c>
    </row>
    <row r="155" spans="1:65" s="2" customFormat="1" ht="37.8" customHeight="1">
      <c r="A155" s="37"/>
      <c r="B155" s="38"/>
      <c r="C155" s="218" t="s">
        <v>170</v>
      </c>
      <c r="D155" s="218" t="s">
        <v>134</v>
      </c>
      <c r="E155" s="219" t="s">
        <v>171</v>
      </c>
      <c r="F155" s="220" t="s">
        <v>172</v>
      </c>
      <c r="G155" s="221" t="s">
        <v>173</v>
      </c>
      <c r="H155" s="222">
        <v>42.72</v>
      </c>
      <c r="I155" s="223"/>
      <c r="J155" s="224">
        <f>ROUND(I155*H155,2)</f>
        <v>0</v>
      </c>
      <c r="K155" s="225"/>
      <c r="L155" s="43"/>
      <c r="M155" s="226" t="s">
        <v>1</v>
      </c>
      <c r="N155" s="227" t="s">
        <v>42</v>
      </c>
      <c r="O155" s="90"/>
      <c r="P155" s="228">
        <f>O155*H155</f>
        <v>0</v>
      </c>
      <c r="Q155" s="228">
        <v>0.00227</v>
      </c>
      <c r="R155" s="228">
        <f>Q155*H155</f>
        <v>0.09697439999999999</v>
      </c>
      <c r="S155" s="228">
        <v>4E-05</v>
      </c>
      <c r="T155" s="229">
        <f>S155*H155</f>
        <v>0.0017088000000000001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0" t="s">
        <v>138</v>
      </c>
      <c r="AT155" s="230" t="s">
        <v>134</v>
      </c>
      <c r="AU155" s="230" t="s">
        <v>87</v>
      </c>
      <c r="AY155" s="16" t="s">
        <v>130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6" t="s">
        <v>85</v>
      </c>
      <c r="BK155" s="231">
        <f>ROUND(I155*H155,2)</f>
        <v>0</v>
      </c>
      <c r="BL155" s="16" t="s">
        <v>138</v>
      </c>
      <c r="BM155" s="230" t="s">
        <v>174</v>
      </c>
    </row>
    <row r="156" spans="1:51" s="13" customFormat="1" ht="12">
      <c r="A156" s="13"/>
      <c r="B156" s="232"/>
      <c r="C156" s="233"/>
      <c r="D156" s="234" t="s">
        <v>140</v>
      </c>
      <c r="E156" s="235" t="s">
        <v>1</v>
      </c>
      <c r="F156" s="236" t="s">
        <v>175</v>
      </c>
      <c r="G156" s="233"/>
      <c r="H156" s="237">
        <v>6</v>
      </c>
      <c r="I156" s="238"/>
      <c r="J156" s="233"/>
      <c r="K156" s="233"/>
      <c r="L156" s="239"/>
      <c r="M156" s="240"/>
      <c r="N156" s="241"/>
      <c r="O156" s="241"/>
      <c r="P156" s="241"/>
      <c r="Q156" s="241"/>
      <c r="R156" s="241"/>
      <c r="S156" s="241"/>
      <c r="T156" s="24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3" t="s">
        <v>140</v>
      </c>
      <c r="AU156" s="243" t="s">
        <v>87</v>
      </c>
      <c r="AV156" s="13" t="s">
        <v>87</v>
      </c>
      <c r="AW156" s="13" t="s">
        <v>32</v>
      </c>
      <c r="AX156" s="13" t="s">
        <v>77</v>
      </c>
      <c r="AY156" s="243" t="s">
        <v>130</v>
      </c>
    </row>
    <row r="157" spans="1:51" s="13" customFormat="1" ht="12">
      <c r="A157" s="13"/>
      <c r="B157" s="232"/>
      <c r="C157" s="233"/>
      <c r="D157" s="234" t="s">
        <v>140</v>
      </c>
      <c r="E157" s="235" t="s">
        <v>1</v>
      </c>
      <c r="F157" s="236" t="s">
        <v>176</v>
      </c>
      <c r="G157" s="233"/>
      <c r="H157" s="237">
        <v>36.72</v>
      </c>
      <c r="I157" s="238"/>
      <c r="J157" s="233"/>
      <c r="K157" s="233"/>
      <c r="L157" s="239"/>
      <c r="M157" s="240"/>
      <c r="N157" s="241"/>
      <c r="O157" s="241"/>
      <c r="P157" s="241"/>
      <c r="Q157" s="241"/>
      <c r="R157" s="241"/>
      <c r="S157" s="241"/>
      <c r="T157" s="24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3" t="s">
        <v>140</v>
      </c>
      <c r="AU157" s="243" t="s">
        <v>87</v>
      </c>
      <c r="AV157" s="13" t="s">
        <v>87</v>
      </c>
      <c r="AW157" s="13" t="s">
        <v>32</v>
      </c>
      <c r="AX157" s="13" t="s">
        <v>77</v>
      </c>
      <c r="AY157" s="243" t="s">
        <v>130</v>
      </c>
    </row>
    <row r="158" spans="1:51" s="14" customFormat="1" ht="12">
      <c r="A158" s="14"/>
      <c r="B158" s="244"/>
      <c r="C158" s="245"/>
      <c r="D158" s="234" t="s">
        <v>140</v>
      </c>
      <c r="E158" s="246" t="s">
        <v>1</v>
      </c>
      <c r="F158" s="247" t="s">
        <v>145</v>
      </c>
      <c r="G158" s="245"/>
      <c r="H158" s="248">
        <v>42.72</v>
      </c>
      <c r="I158" s="249"/>
      <c r="J158" s="245"/>
      <c r="K158" s="245"/>
      <c r="L158" s="250"/>
      <c r="M158" s="251"/>
      <c r="N158" s="252"/>
      <c r="O158" s="252"/>
      <c r="P158" s="252"/>
      <c r="Q158" s="252"/>
      <c r="R158" s="252"/>
      <c r="S158" s="252"/>
      <c r="T158" s="25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4" t="s">
        <v>140</v>
      </c>
      <c r="AU158" s="254" t="s">
        <v>87</v>
      </c>
      <c r="AV158" s="14" t="s">
        <v>138</v>
      </c>
      <c r="AW158" s="14" t="s">
        <v>32</v>
      </c>
      <c r="AX158" s="14" t="s">
        <v>85</v>
      </c>
      <c r="AY158" s="254" t="s">
        <v>130</v>
      </c>
    </row>
    <row r="159" spans="1:65" s="2" customFormat="1" ht="24.15" customHeight="1">
      <c r="A159" s="37"/>
      <c r="B159" s="38"/>
      <c r="C159" s="218" t="s">
        <v>177</v>
      </c>
      <c r="D159" s="218" t="s">
        <v>134</v>
      </c>
      <c r="E159" s="219" t="s">
        <v>178</v>
      </c>
      <c r="F159" s="220" t="s">
        <v>179</v>
      </c>
      <c r="G159" s="221" t="s">
        <v>180</v>
      </c>
      <c r="H159" s="222">
        <v>51.408</v>
      </c>
      <c r="I159" s="223"/>
      <c r="J159" s="224">
        <f>ROUND(I159*H159,2)</f>
        <v>0</v>
      </c>
      <c r="K159" s="225"/>
      <c r="L159" s="43"/>
      <c r="M159" s="226" t="s">
        <v>1</v>
      </c>
      <c r="N159" s="227" t="s">
        <v>42</v>
      </c>
      <c r="O159" s="90"/>
      <c r="P159" s="228">
        <f>O159*H159</f>
        <v>0</v>
      </c>
      <c r="Q159" s="228">
        <v>0.25365</v>
      </c>
      <c r="R159" s="228">
        <f>Q159*H159</f>
        <v>13.0396392</v>
      </c>
      <c r="S159" s="228">
        <v>0</v>
      </c>
      <c r="T159" s="229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0" t="s">
        <v>138</v>
      </c>
      <c r="AT159" s="230" t="s">
        <v>134</v>
      </c>
      <c r="AU159" s="230" t="s">
        <v>87</v>
      </c>
      <c r="AY159" s="16" t="s">
        <v>130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6" t="s">
        <v>85</v>
      </c>
      <c r="BK159" s="231">
        <f>ROUND(I159*H159,2)</f>
        <v>0</v>
      </c>
      <c r="BL159" s="16" t="s">
        <v>138</v>
      </c>
      <c r="BM159" s="230" t="s">
        <v>181</v>
      </c>
    </row>
    <row r="160" spans="1:51" s="13" customFormat="1" ht="12">
      <c r="A160" s="13"/>
      <c r="B160" s="232"/>
      <c r="C160" s="233"/>
      <c r="D160" s="234" t="s">
        <v>140</v>
      </c>
      <c r="E160" s="235" t="s">
        <v>1</v>
      </c>
      <c r="F160" s="236" t="s">
        <v>182</v>
      </c>
      <c r="G160" s="233"/>
      <c r="H160" s="237">
        <v>51.408</v>
      </c>
      <c r="I160" s="238"/>
      <c r="J160" s="233"/>
      <c r="K160" s="233"/>
      <c r="L160" s="239"/>
      <c r="M160" s="240"/>
      <c r="N160" s="241"/>
      <c r="O160" s="241"/>
      <c r="P160" s="241"/>
      <c r="Q160" s="241"/>
      <c r="R160" s="241"/>
      <c r="S160" s="241"/>
      <c r="T160" s="24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3" t="s">
        <v>140</v>
      </c>
      <c r="AU160" s="243" t="s">
        <v>87</v>
      </c>
      <c r="AV160" s="13" t="s">
        <v>87</v>
      </c>
      <c r="AW160" s="13" t="s">
        <v>32</v>
      </c>
      <c r="AX160" s="13" t="s">
        <v>85</v>
      </c>
      <c r="AY160" s="243" t="s">
        <v>130</v>
      </c>
    </row>
    <row r="161" spans="1:65" s="2" customFormat="1" ht="21.75" customHeight="1">
      <c r="A161" s="37"/>
      <c r="B161" s="38"/>
      <c r="C161" s="218" t="s">
        <v>183</v>
      </c>
      <c r="D161" s="218" t="s">
        <v>134</v>
      </c>
      <c r="E161" s="219" t="s">
        <v>184</v>
      </c>
      <c r="F161" s="220" t="s">
        <v>185</v>
      </c>
      <c r="G161" s="221" t="s">
        <v>180</v>
      </c>
      <c r="H161" s="222">
        <v>17.352</v>
      </c>
      <c r="I161" s="223"/>
      <c r="J161" s="224">
        <f>ROUND(I161*H161,2)</f>
        <v>0</v>
      </c>
      <c r="K161" s="225"/>
      <c r="L161" s="43"/>
      <c r="M161" s="226" t="s">
        <v>1</v>
      </c>
      <c r="N161" s="227" t="s">
        <v>42</v>
      </c>
      <c r="O161" s="90"/>
      <c r="P161" s="228">
        <f>O161*H161</f>
        <v>0</v>
      </c>
      <c r="Q161" s="228">
        <v>0.45432</v>
      </c>
      <c r="R161" s="228">
        <f>Q161*H161</f>
        <v>7.88336064</v>
      </c>
      <c r="S161" s="228">
        <v>0</v>
      </c>
      <c r="T161" s="229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0" t="s">
        <v>138</v>
      </c>
      <c r="AT161" s="230" t="s">
        <v>134</v>
      </c>
      <c r="AU161" s="230" t="s">
        <v>87</v>
      </c>
      <c r="AY161" s="16" t="s">
        <v>130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6" t="s">
        <v>85</v>
      </c>
      <c r="BK161" s="231">
        <f>ROUND(I161*H161,2)</f>
        <v>0</v>
      </c>
      <c r="BL161" s="16" t="s">
        <v>138</v>
      </c>
      <c r="BM161" s="230" t="s">
        <v>186</v>
      </c>
    </row>
    <row r="162" spans="1:51" s="13" customFormat="1" ht="12">
      <c r="A162" s="13"/>
      <c r="B162" s="232"/>
      <c r="C162" s="233"/>
      <c r="D162" s="234" t="s">
        <v>140</v>
      </c>
      <c r="E162" s="235" t="s">
        <v>1</v>
      </c>
      <c r="F162" s="236" t="s">
        <v>187</v>
      </c>
      <c r="G162" s="233"/>
      <c r="H162" s="237">
        <v>12.96</v>
      </c>
      <c r="I162" s="238"/>
      <c r="J162" s="233"/>
      <c r="K162" s="233"/>
      <c r="L162" s="239"/>
      <c r="M162" s="240"/>
      <c r="N162" s="241"/>
      <c r="O162" s="241"/>
      <c r="P162" s="241"/>
      <c r="Q162" s="241"/>
      <c r="R162" s="241"/>
      <c r="S162" s="241"/>
      <c r="T162" s="24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3" t="s">
        <v>140</v>
      </c>
      <c r="AU162" s="243" t="s">
        <v>87</v>
      </c>
      <c r="AV162" s="13" t="s">
        <v>87</v>
      </c>
      <c r="AW162" s="13" t="s">
        <v>32</v>
      </c>
      <c r="AX162" s="13" t="s">
        <v>77</v>
      </c>
      <c r="AY162" s="243" t="s">
        <v>130</v>
      </c>
    </row>
    <row r="163" spans="1:51" s="13" customFormat="1" ht="12">
      <c r="A163" s="13"/>
      <c r="B163" s="232"/>
      <c r="C163" s="233"/>
      <c r="D163" s="234" t="s">
        <v>140</v>
      </c>
      <c r="E163" s="235" t="s">
        <v>1</v>
      </c>
      <c r="F163" s="236" t="s">
        <v>188</v>
      </c>
      <c r="G163" s="233"/>
      <c r="H163" s="237">
        <v>1.512</v>
      </c>
      <c r="I163" s="238"/>
      <c r="J163" s="233"/>
      <c r="K163" s="233"/>
      <c r="L163" s="239"/>
      <c r="M163" s="240"/>
      <c r="N163" s="241"/>
      <c r="O163" s="241"/>
      <c r="P163" s="241"/>
      <c r="Q163" s="241"/>
      <c r="R163" s="241"/>
      <c r="S163" s="241"/>
      <c r="T163" s="24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3" t="s">
        <v>140</v>
      </c>
      <c r="AU163" s="243" t="s">
        <v>87</v>
      </c>
      <c r="AV163" s="13" t="s">
        <v>87</v>
      </c>
      <c r="AW163" s="13" t="s">
        <v>32</v>
      </c>
      <c r="AX163" s="13" t="s">
        <v>77</v>
      </c>
      <c r="AY163" s="243" t="s">
        <v>130</v>
      </c>
    </row>
    <row r="164" spans="1:51" s="13" customFormat="1" ht="12">
      <c r="A164" s="13"/>
      <c r="B164" s="232"/>
      <c r="C164" s="233"/>
      <c r="D164" s="234" t="s">
        <v>140</v>
      </c>
      <c r="E164" s="235" t="s">
        <v>1</v>
      </c>
      <c r="F164" s="236" t="s">
        <v>189</v>
      </c>
      <c r="G164" s="233"/>
      <c r="H164" s="237">
        <v>2.88</v>
      </c>
      <c r="I164" s="238"/>
      <c r="J164" s="233"/>
      <c r="K164" s="233"/>
      <c r="L164" s="239"/>
      <c r="M164" s="240"/>
      <c r="N164" s="241"/>
      <c r="O164" s="241"/>
      <c r="P164" s="241"/>
      <c r="Q164" s="241"/>
      <c r="R164" s="241"/>
      <c r="S164" s="241"/>
      <c r="T164" s="24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3" t="s">
        <v>140</v>
      </c>
      <c r="AU164" s="243" t="s">
        <v>87</v>
      </c>
      <c r="AV164" s="13" t="s">
        <v>87</v>
      </c>
      <c r="AW164" s="13" t="s">
        <v>32</v>
      </c>
      <c r="AX164" s="13" t="s">
        <v>77</v>
      </c>
      <c r="AY164" s="243" t="s">
        <v>130</v>
      </c>
    </row>
    <row r="165" spans="1:51" s="14" customFormat="1" ht="12">
      <c r="A165" s="14"/>
      <c r="B165" s="244"/>
      <c r="C165" s="245"/>
      <c r="D165" s="234" t="s">
        <v>140</v>
      </c>
      <c r="E165" s="246" t="s">
        <v>1</v>
      </c>
      <c r="F165" s="247" t="s">
        <v>145</v>
      </c>
      <c r="G165" s="245"/>
      <c r="H165" s="248">
        <v>17.352</v>
      </c>
      <c r="I165" s="249"/>
      <c r="J165" s="245"/>
      <c r="K165" s="245"/>
      <c r="L165" s="250"/>
      <c r="M165" s="251"/>
      <c r="N165" s="252"/>
      <c r="O165" s="252"/>
      <c r="P165" s="252"/>
      <c r="Q165" s="252"/>
      <c r="R165" s="252"/>
      <c r="S165" s="252"/>
      <c r="T165" s="253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4" t="s">
        <v>140</v>
      </c>
      <c r="AU165" s="254" t="s">
        <v>87</v>
      </c>
      <c r="AV165" s="14" t="s">
        <v>138</v>
      </c>
      <c r="AW165" s="14" t="s">
        <v>32</v>
      </c>
      <c r="AX165" s="14" t="s">
        <v>85</v>
      </c>
      <c r="AY165" s="254" t="s">
        <v>130</v>
      </c>
    </row>
    <row r="166" spans="1:63" s="12" customFormat="1" ht="22.8" customHeight="1">
      <c r="A166" s="12"/>
      <c r="B166" s="202"/>
      <c r="C166" s="203"/>
      <c r="D166" s="204" t="s">
        <v>76</v>
      </c>
      <c r="E166" s="216" t="s">
        <v>190</v>
      </c>
      <c r="F166" s="216" t="s">
        <v>191</v>
      </c>
      <c r="G166" s="203"/>
      <c r="H166" s="203"/>
      <c r="I166" s="206"/>
      <c r="J166" s="217">
        <f>BK166</f>
        <v>0</v>
      </c>
      <c r="K166" s="203"/>
      <c r="L166" s="208"/>
      <c r="M166" s="209"/>
      <c r="N166" s="210"/>
      <c r="O166" s="210"/>
      <c r="P166" s="211">
        <f>SUM(P167:P223)</f>
        <v>0</v>
      </c>
      <c r="Q166" s="210"/>
      <c r="R166" s="211">
        <f>SUM(R167:R223)</f>
        <v>32.8897107</v>
      </c>
      <c r="S166" s="210"/>
      <c r="T166" s="212">
        <f>SUM(T167:T223)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3" t="s">
        <v>85</v>
      </c>
      <c r="AT166" s="214" t="s">
        <v>76</v>
      </c>
      <c r="AU166" s="214" t="s">
        <v>85</v>
      </c>
      <c r="AY166" s="213" t="s">
        <v>130</v>
      </c>
      <c r="BK166" s="215">
        <f>SUM(BK167:BK223)</f>
        <v>0</v>
      </c>
    </row>
    <row r="167" spans="1:65" s="2" customFormat="1" ht="24.15" customHeight="1">
      <c r="A167" s="37"/>
      <c r="B167" s="38"/>
      <c r="C167" s="218" t="s">
        <v>192</v>
      </c>
      <c r="D167" s="218" t="s">
        <v>134</v>
      </c>
      <c r="E167" s="219" t="s">
        <v>193</v>
      </c>
      <c r="F167" s="220" t="s">
        <v>194</v>
      </c>
      <c r="G167" s="221" t="s">
        <v>180</v>
      </c>
      <c r="H167" s="222">
        <v>36.72</v>
      </c>
      <c r="I167" s="223"/>
      <c r="J167" s="224">
        <f>ROUND(I167*H167,2)</f>
        <v>0</v>
      </c>
      <c r="K167" s="225"/>
      <c r="L167" s="43"/>
      <c r="M167" s="226" t="s">
        <v>1</v>
      </c>
      <c r="N167" s="227" t="s">
        <v>42</v>
      </c>
      <c r="O167" s="90"/>
      <c r="P167" s="228">
        <f>O167*H167</f>
        <v>0</v>
      </c>
      <c r="Q167" s="228">
        <v>0.0147</v>
      </c>
      <c r="R167" s="228">
        <f>Q167*H167</f>
        <v>0.5397839999999999</v>
      </c>
      <c r="S167" s="228">
        <v>0</v>
      </c>
      <c r="T167" s="229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0" t="s">
        <v>138</v>
      </c>
      <c r="AT167" s="230" t="s">
        <v>134</v>
      </c>
      <c r="AU167" s="230" t="s">
        <v>87</v>
      </c>
      <c r="AY167" s="16" t="s">
        <v>130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6" t="s">
        <v>85</v>
      </c>
      <c r="BK167" s="231">
        <f>ROUND(I167*H167,2)</f>
        <v>0</v>
      </c>
      <c r="BL167" s="16" t="s">
        <v>138</v>
      </c>
      <c r="BM167" s="230" t="s">
        <v>195</v>
      </c>
    </row>
    <row r="168" spans="1:51" s="13" customFormat="1" ht="12">
      <c r="A168" s="13"/>
      <c r="B168" s="232"/>
      <c r="C168" s="233"/>
      <c r="D168" s="234" t="s">
        <v>140</v>
      </c>
      <c r="E168" s="235" t="s">
        <v>1</v>
      </c>
      <c r="F168" s="236" t="s">
        <v>196</v>
      </c>
      <c r="G168" s="233"/>
      <c r="H168" s="237">
        <v>36.72</v>
      </c>
      <c r="I168" s="238"/>
      <c r="J168" s="233"/>
      <c r="K168" s="233"/>
      <c r="L168" s="239"/>
      <c r="M168" s="240"/>
      <c r="N168" s="241"/>
      <c r="O168" s="241"/>
      <c r="P168" s="241"/>
      <c r="Q168" s="241"/>
      <c r="R168" s="241"/>
      <c r="S168" s="241"/>
      <c r="T168" s="24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3" t="s">
        <v>140</v>
      </c>
      <c r="AU168" s="243" t="s">
        <v>87</v>
      </c>
      <c r="AV168" s="13" t="s">
        <v>87</v>
      </c>
      <c r="AW168" s="13" t="s">
        <v>32</v>
      </c>
      <c r="AX168" s="13" t="s">
        <v>85</v>
      </c>
      <c r="AY168" s="243" t="s">
        <v>130</v>
      </c>
    </row>
    <row r="169" spans="1:65" s="2" customFormat="1" ht="24.15" customHeight="1">
      <c r="A169" s="37"/>
      <c r="B169" s="38"/>
      <c r="C169" s="218" t="s">
        <v>197</v>
      </c>
      <c r="D169" s="218" t="s">
        <v>134</v>
      </c>
      <c r="E169" s="219" t="s">
        <v>198</v>
      </c>
      <c r="F169" s="220" t="s">
        <v>199</v>
      </c>
      <c r="G169" s="221" t="s">
        <v>180</v>
      </c>
      <c r="H169" s="222">
        <v>109.782</v>
      </c>
      <c r="I169" s="223"/>
      <c r="J169" s="224">
        <f>ROUND(I169*H169,2)</f>
        <v>0</v>
      </c>
      <c r="K169" s="225"/>
      <c r="L169" s="43"/>
      <c r="M169" s="226" t="s">
        <v>1</v>
      </c>
      <c r="N169" s="227" t="s">
        <v>42</v>
      </c>
      <c r="O169" s="90"/>
      <c r="P169" s="228">
        <f>O169*H169</f>
        <v>0</v>
      </c>
      <c r="Q169" s="228">
        <v>0.03358</v>
      </c>
      <c r="R169" s="228">
        <f>Q169*H169</f>
        <v>3.6864795599999995</v>
      </c>
      <c r="S169" s="228">
        <v>0</v>
      </c>
      <c r="T169" s="229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0" t="s">
        <v>138</v>
      </c>
      <c r="AT169" s="230" t="s">
        <v>134</v>
      </c>
      <c r="AU169" s="230" t="s">
        <v>87</v>
      </c>
      <c r="AY169" s="16" t="s">
        <v>130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6" t="s">
        <v>85</v>
      </c>
      <c r="BK169" s="231">
        <f>ROUND(I169*H169,2)</f>
        <v>0</v>
      </c>
      <c r="BL169" s="16" t="s">
        <v>138</v>
      </c>
      <c r="BM169" s="230" t="s">
        <v>200</v>
      </c>
    </row>
    <row r="170" spans="1:51" s="13" customFormat="1" ht="12">
      <c r="A170" s="13"/>
      <c r="B170" s="232"/>
      <c r="C170" s="233"/>
      <c r="D170" s="234" t="s">
        <v>140</v>
      </c>
      <c r="E170" s="235" t="s">
        <v>1</v>
      </c>
      <c r="F170" s="236" t="s">
        <v>201</v>
      </c>
      <c r="G170" s="233"/>
      <c r="H170" s="237">
        <v>7.92</v>
      </c>
      <c r="I170" s="238"/>
      <c r="J170" s="233"/>
      <c r="K170" s="233"/>
      <c r="L170" s="239"/>
      <c r="M170" s="240"/>
      <c r="N170" s="241"/>
      <c r="O170" s="241"/>
      <c r="P170" s="241"/>
      <c r="Q170" s="241"/>
      <c r="R170" s="241"/>
      <c r="S170" s="241"/>
      <c r="T170" s="24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3" t="s">
        <v>140</v>
      </c>
      <c r="AU170" s="243" t="s">
        <v>87</v>
      </c>
      <c r="AV170" s="13" t="s">
        <v>87</v>
      </c>
      <c r="AW170" s="13" t="s">
        <v>32</v>
      </c>
      <c r="AX170" s="13" t="s">
        <v>77</v>
      </c>
      <c r="AY170" s="243" t="s">
        <v>130</v>
      </c>
    </row>
    <row r="171" spans="1:51" s="13" customFormat="1" ht="12">
      <c r="A171" s="13"/>
      <c r="B171" s="232"/>
      <c r="C171" s="233"/>
      <c r="D171" s="234" t="s">
        <v>140</v>
      </c>
      <c r="E171" s="235" t="s">
        <v>1</v>
      </c>
      <c r="F171" s="236" t="s">
        <v>202</v>
      </c>
      <c r="G171" s="233"/>
      <c r="H171" s="237">
        <v>6.912</v>
      </c>
      <c r="I171" s="238"/>
      <c r="J171" s="233"/>
      <c r="K171" s="233"/>
      <c r="L171" s="239"/>
      <c r="M171" s="240"/>
      <c r="N171" s="241"/>
      <c r="O171" s="241"/>
      <c r="P171" s="241"/>
      <c r="Q171" s="241"/>
      <c r="R171" s="241"/>
      <c r="S171" s="241"/>
      <c r="T171" s="24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3" t="s">
        <v>140</v>
      </c>
      <c r="AU171" s="243" t="s">
        <v>87</v>
      </c>
      <c r="AV171" s="13" t="s">
        <v>87</v>
      </c>
      <c r="AW171" s="13" t="s">
        <v>32</v>
      </c>
      <c r="AX171" s="13" t="s">
        <v>77</v>
      </c>
      <c r="AY171" s="243" t="s">
        <v>130</v>
      </c>
    </row>
    <row r="172" spans="1:51" s="13" customFormat="1" ht="12">
      <c r="A172" s="13"/>
      <c r="B172" s="232"/>
      <c r="C172" s="233"/>
      <c r="D172" s="234" t="s">
        <v>140</v>
      </c>
      <c r="E172" s="235" t="s">
        <v>1</v>
      </c>
      <c r="F172" s="236" t="s">
        <v>203</v>
      </c>
      <c r="G172" s="233"/>
      <c r="H172" s="237">
        <v>9.9</v>
      </c>
      <c r="I172" s="238"/>
      <c r="J172" s="233"/>
      <c r="K172" s="233"/>
      <c r="L172" s="239"/>
      <c r="M172" s="240"/>
      <c r="N172" s="241"/>
      <c r="O172" s="241"/>
      <c r="P172" s="241"/>
      <c r="Q172" s="241"/>
      <c r="R172" s="241"/>
      <c r="S172" s="241"/>
      <c r="T172" s="24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3" t="s">
        <v>140</v>
      </c>
      <c r="AU172" s="243" t="s">
        <v>87</v>
      </c>
      <c r="AV172" s="13" t="s">
        <v>87</v>
      </c>
      <c r="AW172" s="13" t="s">
        <v>32</v>
      </c>
      <c r="AX172" s="13" t="s">
        <v>77</v>
      </c>
      <c r="AY172" s="243" t="s">
        <v>130</v>
      </c>
    </row>
    <row r="173" spans="1:51" s="13" customFormat="1" ht="12">
      <c r="A173" s="13"/>
      <c r="B173" s="232"/>
      <c r="C173" s="233"/>
      <c r="D173" s="234" t="s">
        <v>140</v>
      </c>
      <c r="E173" s="235" t="s">
        <v>1</v>
      </c>
      <c r="F173" s="236" t="s">
        <v>204</v>
      </c>
      <c r="G173" s="233"/>
      <c r="H173" s="237">
        <v>85.05</v>
      </c>
      <c r="I173" s="238"/>
      <c r="J173" s="233"/>
      <c r="K173" s="233"/>
      <c r="L173" s="239"/>
      <c r="M173" s="240"/>
      <c r="N173" s="241"/>
      <c r="O173" s="241"/>
      <c r="P173" s="241"/>
      <c r="Q173" s="241"/>
      <c r="R173" s="241"/>
      <c r="S173" s="241"/>
      <c r="T173" s="24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3" t="s">
        <v>140</v>
      </c>
      <c r="AU173" s="243" t="s">
        <v>87</v>
      </c>
      <c r="AV173" s="13" t="s">
        <v>87</v>
      </c>
      <c r="AW173" s="13" t="s">
        <v>32</v>
      </c>
      <c r="AX173" s="13" t="s">
        <v>77</v>
      </c>
      <c r="AY173" s="243" t="s">
        <v>130</v>
      </c>
    </row>
    <row r="174" spans="1:51" s="14" customFormat="1" ht="12">
      <c r="A174" s="14"/>
      <c r="B174" s="244"/>
      <c r="C174" s="245"/>
      <c r="D174" s="234" t="s">
        <v>140</v>
      </c>
      <c r="E174" s="246" t="s">
        <v>1</v>
      </c>
      <c r="F174" s="247" t="s">
        <v>145</v>
      </c>
      <c r="G174" s="245"/>
      <c r="H174" s="248">
        <v>109.782</v>
      </c>
      <c r="I174" s="249"/>
      <c r="J174" s="245"/>
      <c r="K174" s="245"/>
      <c r="L174" s="250"/>
      <c r="M174" s="251"/>
      <c r="N174" s="252"/>
      <c r="O174" s="252"/>
      <c r="P174" s="252"/>
      <c r="Q174" s="252"/>
      <c r="R174" s="252"/>
      <c r="S174" s="252"/>
      <c r="T174" s="253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4" t="s">
        <v>140</v>
      </c>
      <c r="AU174" s="254" t="s">
        <v>87</v>
      </c>
      <c r="AV174" s="14" t="s">
        <v>138</v>
      </c>
      <c r="AW174" s="14" t="s">
        <v>32</v>
      </c>
      <c r="AX174" s="14" t="s">
        <v>85</v>
      </c>
      <c r="AY174" s="254" t="s">
        <v>130</v>
      </c>
    </row>
    <row r="175" spans="1:65" s="2" customFormat="1" ht="24.15" customHeight="1">
      <c r="A175" s="37"/>
      <c r="B175" s="38"/>
      <c r="C175" s="218" t="s">
        <v>205</v>
      </c>
      <c r="D175" s="218" t="s">
        <v>134</v>
      </c>
      <c r="E175" s="219" t="s">
        <v>206</v>
      </c>
      <c r="F175" s="220" t="s">
        <v>207</v>
      </c>
      <c r="G175" s="221" t="s">
        <v>180</v>
      </c>
      <c r="H175" s="222">
        <v>220.32</v>
      </c>
      <c r="I175" s="223"/>
      <c r="J175" s="224">
        <f>ROUND(I175*H175,2)</f>
        <v>0</v>
      </c>
      <c r="K175" s="225"/>
      <c r="L175" s="43"/>
      <c r="M175" s="226" t="s">
        <v>1</v>
      </c>
      <c r="N175" s="227" t="s">
        <v>42</v>
      </c>
      <c r="O175" s="90"/>
      <c r="P175" s="228">
        <f>O175*H175</f>
        <v>0</v>
      </c>
      <c r="Q175" s="228">
        <v>0.007</v>
      </c>
      <c r="R175" s="228">
        <f>Q175*H175</f>
        <v>1.54224</v>
      </c>
      <c r="S175" s="228">
        <v>0</v>
      </c>
      <c r="T175" s="229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30" t="s">
        <v>138</v>
      </c>
      <c r="AT175" s="230" t="s">
        <v>134</v>
      </c>
      <c r="AU175" s="230" t="s">
        <v>87</v>
      </c>
      <c r="AY175" s="16" t="s">
        <v>130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6" t="s">
        <v>85</v>
      </c>
      <c r="BK175" s="231">
        <f>ROUND(I175*H175,2)</f>
        <v>0</v>
      </c>
      <c r="BL175" s="16" t="s">
        <v>138</v>
      </c>
      <c r="BM175" s="230" t="s">
        <v>208</v>
      </c>
    </row>
    <row r="176" spans="1:51" s="13" customFormat="1" ht="12">
      <c r="A176" s="13"/>
      <c r="B176" s="232"/>
      <c r="C176" s="233"/>
      <c r="D176" s="234" t="s">
        <v>140</v>
      </c>
      <c r="E176" s="235" t="s">
        <v>1</v>
      </c>
      <c r="F176" s="236" t="s">
        <v>209</v>
      </c>
      <c r="G176" s="233"/>
      <c r="H176" s="237">
        <v>220.32</v>
      </c>
      <c r="I176" s="238"/>
      <c r="J176" s="233"/>
      <c r="K176" s="233"/>
      <c r="L176" s="239"/>
      <c r="M176" s="240"/>
      <c r="N176" s="241"/>
      <c r="O176" s="241"/>
      <c r="P176" s="241"/>
      <c r="Q176" s="241"/>
      <c r="R176" s="241"/>
      <c r="S176" s="241"/>
      <c r="T176" s="24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3" t="s">
        <v>140</v>
      </c>
      <c r="AU176" s="243" t="s">
        <v>87</v>
      </c>
      <c r="AV176" s="13" t="s">
        <v>87</v>
      </c>
      <c r="AW176" s="13" t="s">
        <v>32</v>
      </c>
      <c r="AX176" s="13" t="s">
        <v>85</v>
      </c>
      <c r="AY176" s="243" t="s">
        <v>130</v>
      </c>
    </row>
    <row r="177" spans="1:65" s="2" customFormat="1" ht="24.15" customHeight="1">
      <c r="A177" s="37"/>
      <c r="B177" s="38"/>
      <c r="C177" s="218" t="s">
        <v>7</v>
      </c>
      <c r="D177" s="218" t="s">
        <v>134</v>
      </c>
      <c r="E177" s="219" t="s">
        <v>210</v>
      </c>
      <c r="F177" s="220" t="s">
        <v>211</v>
      </c>
      <c r="G177" s="221" t="s">
        <v>180</v>
      </c>
      <c r="H177" s="222">
        <v>30.927</v>
      </c>
      <c r="I177" s="223"/>
      <c r="J177" s="224">
        <f>ROUND(I177*H177,2)</f>
        <v>0</v>
      </c>
      <c r="K177" s="225"/>
      <c r="L177" s="43"/>
      <c r="M177" s="226" t="s">
        <v>1</v>
      </c>
      <c r="N177" s="227" t="s">
        <v>42</v>
      </c>
      <c r="O177" s="90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30" t="s">
        <v>138</v>
      </c>
      <c r="AT177" s="230" t="s">
        <v>134</v>
      </c>
      <c r="AU177" s="230" t="s">
        <v>87</v>
      </c>
      <c r="AY177" s="16" t="s">
        <v>130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6" t="s">
        <v>85</v>
      </c>
      <c r="BK177" s="231">
        <f>ROUND(I177*H177,2)</f>
        <v>0</v>
      </c>
      <c r="BL177" s="16" t="s">
        <v>138</v>
      </c>
      <c r="BM177" s="230" t="s">
        <v>212</v>
      </c>
    </row>
    <row r="178" spans="1:51" s="13" customFormat="1" ht="12">
      <c r="A178" s="13"/>
      <c r="B178" s="232"/>
      <c r="C178" s="233"/>
      <c r="D178" s="234" t="s">
        <v>140</v>
      </c>
      <c r="E178" s="235" t="s">
        <v>1</v>
      </c>
      <c r="F178" s="236" t="s">
        <v>213</v>
      </c>
      <c r="G178" s="233"/>
      <c r="H178" s="237">
        <v>2.541</v>
      </c>
      <c r="I178" s="238"/>
      <c r="J178" s="233"/>
      <c r="K178" s="233"/>
      <c r="L178" s="239"/>
      <c r="M178" s="240"/>
      <c r="N178" s="241"/>
      <c r="O178" s="241"/>
      <c r="P178" s="241"/>
      <c r="Q178" s="241"/>
      <c r="R178" s="241"/>
      <c r="S178" s="241"/>
      <c r="T178" s="24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3" t="s">
        <v>140</v>
      </c>
      <c r="AU178" s="243" t="s">
        <v>87</v>
      </c>
      <c r="AV178" s="13" t="s">
        <v>87</v>
      </c>
      <c r="AW178" s="13" t="s">
        <v>32</v>
      </c>
      <c r="AX178" s="13" t="s">
        <v>77</v>
      </c>
      <c r="AY178" s="243" t="s">
        <v>130</v>
      </c>
    </row>
    <row r="179" spans="1:51" s="13" customFormat="1" ht="12">
      <c r="A179" s="13"/>
      <c r="B179" s="232"/>
      <c r="C179" s="233"/>
      <c r="D179" s="234" t="s">
        <v>140</v>
      </c>
      <c r="E179" s="235" t="s">
        <v>1</v>
      </c>
      <c r="F179" s="236" t="s">
        <v>214</v>
      </c>
      <c r="G179" s="233"/>
      <c r="H179" s="237">
        <v>1.408</v>
      </c>
      <c r="I179" s="238"/>
      <c r="J179" s="233"/>
      <c r="K179" s="233"/>
      <c r="L179" s="239"/>
      <c r="M179" s="240"/>
      <c r="N179" s="241"/>
      <c r="O179" s="241"/>
      <c r="P179" s="241"/>
      <c r="Q179" s="241"/>
      <c r="R179" s="241"/>
      <c r="S179" s="241"/>
      <c r="T179" s="24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3" t="s">
        <v>140</v>
      </c>
      <c r="AU179" s="243" t="s">
        <v>87</v>
      </c>
      <c r="AV179" s="13" t="s">
        <v>87</v>
      </c>
      <c r="AW179" s="13" t="s">
        <v>32</v>
      </c>
      <c r="AX179" s="13" t="s">
        <v>77</v>
      </c>
      <c r="AY179" s="243" t="s">
        <v>130</v>
      </c>
    </row>
    <row r="180" spans="1:51" s="13" customFormat="1" ht="12">
      <c r="A180" s="13"/>
      <c r="B180" s="232"/>
      <c r="C180" s="233"/>
      <c r="D180" s="234" t="s">
        <v>140</v>
      </c>
      <c r="E180" s="235" t="s">
        <v>1</v>
      </c>
      <c r="F180" s="236" t="s">
        <v>215</v>
      </c>
      <c r="G180" s="233"/>
      <c r="H180" s="237">
        <v>15.84</v>
      </c>
      <c r="I180" s="238"/>
      <c r="J180" s="233"/>
      <c r="K180" s="233"/>
      <c r="L180" s="239"/>
      <c r="M180" s="240"/>
      <c r="N180" s="241"/>
      <c r="O180" s="241"/>
      <c r="P180" s="241"/>
      <c r="Q180" s="241"/>
      <c r="R180" s="241"/>
      <c r="S180" s="241"/>
      <c r="T180" s="24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3" t="s">
        <v>140</v>
      </c>
      <c r="AU180" s="243" t="s">
        <v>87</v>
      </c>
      <c r="AV180" s="13" t="s">
        <v>87</v>
      </c>
      <c r="AW180" s="13" t="s">
        <v>32</v>
      </c>
      <c r="AX180" s="13" t="s">
        <v>77</v>
      </c>
      <c r="AY180" s="243" t="s">
        <v>130</v>
      </c>
    </row>
    <row r="181" spans="1:51" s="13" customFormat="1" ht="12">
      <c r="A181" s="13"/>
      <c r="B181" s="232"/>
      <c r="C181" s="233"/>
      <c r="D181" s="234" t="s">
        <v>140</v>
      </c>
      <c r="E181" s="235" t="s">
        <v>1</v>
      </c>
      <c r="F181" s="236" t="s">
        <v>216</v>
      </c>
      <c r="G181" s="233"/>
      <c r="H181" s="237">
        <v>11.138</v>
      </c>
      <c r="I181" s="238"/>
      <c r="J181" s="233"/>
      <c r="K181" s="233"/>
      <c r="L181" s="239"/>
      <c r="M181" s="240"/>
      <c r="N181" s="241"/>
      <c r="O181" s="241"/>
      <c r="P181" s="241"/>
      <c r="Q181" s="241"/>
      <c r="R181" s="241"/>
      <c r="S181" s="241"/>
      <c r="T181" s="24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3" t="s">
        <v>140</v>
      </c>
      <c r="AU181" s="243" t="s">
        <v>87</v>
      </c>
      <c r="AV181" s="13" t="s">
        <v>87</v>
      </c>
      <c r="AW181" s="13" t="s">
        <v>32</v>
      </c>
      <c r="AX181" s="13" t="s">
        <v>77</v>
      </c>
      <c r="AY181" s="243" t="s">
        <v>130</v>
      </c>
    </row>
    <row r="182" spans="1:51" s="14" customFormat="1" ht="12">
      <c r="A182" s="14"/>
      <c r="B182" s="244"/>
      <c r="C182" s="245"/>
      <c r="D182" s="234" t="s">
        <v>140</v>
      </c>
      <c r="E182" s="246" t="s">
        <v>1</v>
      </c>
      <c r="F182" s="247" t="s">
        <v>145</v>
      </c>
      <c r="G182" s="245"/>
      <c r="H182" s="248">
        <v>30.927</v>
      </c>
      <c r="I182" s="249"/>
      <c r="J182" s="245"/>
      <c r="K182" s="245"/>
      <c r="L182" s="250"/>
      <c r="M182" s="251"/>
      <c r="N182" s="252"/>
      <c r="O182" s="252"/>
      <c r="P182" s="252"/>
      <c r="Q182" s="252"/>
      <c r="R182" s="252"/>
      <c r="S182" s="252"/>
      <c r="T182" s="253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4" t="s">
        <v>140</v>
      </c>
      <c r="AU182" s="254" t="s">
        <v>87</v>
      </c>
      <c r="AV182" s="14" t="s">
        <v>138</v>
      </c>
      <c r="AW182" s="14" t="s">
        <v>32</v>
      </c>
      <c r="AX182" s="14" t="s">
        <v>85</v>
      </c>
      <c r="AY182" s="254" t="s">
        <v>130</v>
      </c>
    </row>
    <row r="183" spans="1:65" s="2" customFormat="1" ht="24.15" customHeight="1">
      <c r="A183" s="37"/>
      <c r="B183" s="38"/>
      <c r="C183" s="218" t="s">
        <v>217</v>
      </c>
      <c r="D183" s="218" t="s">
        <v>134</v>
      </c>
      <c r="E183" s="219" t="s">
        <v>218</v>
      </c>
      <c r="F183" s="220" t="s">
        <v>219</v>
      </c>
      <c r="G183" s="221" t="s">
        <v>180</v>
      </c>
      <c r="H183" s="222">
        <v>35</v>
      </c>
      <c r="I183" s="223"/>
      <c r="J183" s="224">
        <f>ROUND(I183*H183,2)</f>
        <v>0</v>
      </c>
      <c r="K183" s="225"/>
      <c r="L183" s="43"/>
      <c r="M183" s="226" t="s">
        <v>1</v>
      </c>
      <c r="N183" s="227" t="s">
        <v>42</v>
      </c>
      <c r="O183" s="90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30" t="s">
        <v>138</v>
      </c>
      <c r="AT183" s="230" t="s">
        <v>134</v>
      </c>
      <c r="AU183" s="230" t="s">
        <v>87</v>
      </c>
      <c r="AY183" s="16" t="s">
        <v>130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6" t="s">
        <v>85</v>
      </c>
      <c r="BK183" s="231">
        <f>ROUND(I183*H183,2)</f>
        <v>0</v>
      </c>
      <c r="BL183" s="16" t="s">
        <v>138</v>
      </c>
      <c r="BM183" s="230" t="s">
        <v>220</v>
      </c>
    </row>
    <row r="184" spans="1:65" s="2" customFormat="1" ht="55.5" customHeight="1">
      <c r="A184" s="37"/>
      <c r="B184" s="38"/>
      <c r="C184" s="218" t="s">
        <v>221</v>
      </c>
      <c r="D184" s="218" t="s">
        <v>134</v>
      </c>
      <c r="E184" s="219" t="s">
        <v>222</v>
      </c>
      <c r="F184" s="220" t="s">
        <v>223</v>
      </c>
      <c r="G184" s="221" t="s">
        <v>173</v>
      </c>
      <c r="H184" s="222">
        <v>33.88</v>
      </c>
      <c r="I184" s="223"/>
      <c r="J184" s="224">
        <f>ROUND(I184*H184,2)</f>
        <v>0</v>
      </c>
      <c r="K184" s="225"/>
      <c r="L184" s="43"/>
      <c r="M184" s="226" t="s">
        <v>1</v>
      </c>
      <c r="N184" s="227" t="s">
        <v>42</v>
      </c>
      <c r="O184" s="90"/>
      <c r="P184" s="228">
        <f>O184*H184</f>
        <v>0</v>
      </c>
      <c r="Q184" s="228">
        <v>0.02109</v>
      </c>
      <c r="R184" s="228">
        <f>Q184*H184</f>
        <v>0.7145292000000001</v>
      </c>
      <c r="S184" s="228">
        <v>0</v>
      </c>
      <c r="T184" s="229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30" t="s">
        <v>138</v>
      </c>
      <c r="AT184" s="230" t="s">
        <v>134</v>
      </c>
      <c r="AU184" s="230" t="s">
        <v>87</v>
      </c>
      <c r="AY184" s="16" t="s">
        <v>130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6" t="s">
        <v>85</v>
      </c>
      <c r="BK184" s="231">
        <f>ROUND(I184*H184,2)</f>
        <v>0</v>
      </c>
      <c r="BL184" s="16" t="s">
        <v>138</v>
      </c>
      <c r="BM184" s="230" t="s">
        <v>224</v>
      </c>
    </row>
    <row r="185" spans="1:51" s="13" customFormat="1" ht="12">
      <c r="A185" s="13"/>
      <c r="B185" s="232"/>
      <c r="C185" s="233"/>
      <c r="D185" s="234" t="s">
        <v>140</v>
      </c>
      <c r="E185" s="235" t="s">
        <v>1</v>
      </c>
      <c r="F185" s="236" t="s">
        <v>225</v>
      </c>
      <c r="G185" s="233"/>
      <c r="H185" s="237">
        <v>33.88</v>
      </c>
      <c r="I185" s="238"/>
      <c r="J185" s="233"/>
      <c r="K185" s="233"/>
      <c r="L185" s="239"/>
      <c r="M185" s="240"/>
      <c r="N185" s="241"/>
      <c r="O185" s="241"/>
      <c r="P185" s="241"/>
      <c r="Q185" s="241"/>
      <c r="R185" s="241"/>
      <c r="S185" s="241"/>
      <c r="T185" s="24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3" t="s">
        <v>140</v>
      </c>
      <c r="AU185" s="243" t="s">
        <v>87</v>
      </c>
      <c r="AV185" s="13" t="s">
        <v>87</v>
      </c>
      <c r="AW185" s="13" t="s">
        <v>32</v>
      </c>
      <c r="AX185" s="13" t="s">
        <v>85</v>
      </c>
      <c r="AY185" s="243" t="s">
        <v>130</v>
      </c>
    </row>
    <row r="186" spans="1:65" s="2" customFormat="1" ht="55.5" customHeight="1">
      <c r="A186" s="37"/>
      <c r="B186" s="38"/>
      <c r="C186" s="218" t="s">
        <v>226</v>
      </c>
      <c r="D186" s="218" t="s">
        <v>134</v>
      </c>
      <c r="E186" s="219" t="s">
        <v>227</v>
      </c>
      <c r="F186" s="220" t="s">
        <v>228</v>
      </c>
      <c r="G186" s="221" t="s">
        <v>173</v>
      </c>
      <c r="H186" s="222">
        <v>33.33</v>
      </c>
      <c r="I186" s="223"/>
      <c r="J186" s="224">
        <f>ROUND(I186*H186,2)</f>
        <v>0</v>
      </c>
      <c r="K186" s="225"/>
      <c r="L186" s="43"/>
      <c r="M186" s="226" t="s">
        <v>1</v>
      </c>
      <c r="N186" s="227" t="s">
        <v>42</v>
      </c>
      <c r="O186" s="90"/>
      <c r="P186" s="228">
        <f>O186*H186</f>
        <v>0</v>
      </c>
      <c r="Q186" s="228">
        <v>0.02109</v>
      </c>
      <c r="R186" s="228">
        <f>Q186*H186</f>
        <v>0.7029297</v>
      </c>
      <c r="S186" s="228">
        <v>0</v>
      </c>
      <c r="T186" s="229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30" t="s">
        <v>138</v>
      </c>
      <c r="AT186" s="230" t="s">
        <v>134</v>
      </c>
      <c r="AU186" s="230" t="s">
        <v>87</v>
      </c>
      <c r="AY186" s="16" t="s">
        <v>130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6" t="s">
        <v>85</v>
      </c>
      <c r="BK186" s="231">
        <f>ROUND(I186*H186,2)</f>
        <v>0</v>
      </c>
      <c r="BL186" s="16" t="s">
        <v>138</v>
      </c>
      <c r="BM186" s="230" t="s">
        <v>229</v>
      </c>
    </row>
    <row r="187" spans="1:51" s="13" customFormat="1" ht="12">
      <c r="A187" s="13"/>
      <c r="B187" s="232"/>
      <c r="C187" s="233"/>
      <c r="D187" s="234" t="s">
        <v>140</v>
      </c>
      <c r="E187" s="235" t="s">
        <v>1</v>
      </c>
      <c r="F187" s="236" t="s">
        <v>230</v>
      </c>
      <c r="G187" s="233"/>
      <c r="H187" s="237">
        <v>33.33</v>
      </c>
      <c r="I187" s="238"/>
      <c r="J187" s="233"/>
      <c r="K187" s="233"/>
      <c r="L187" s="239"/>
      <c r="M187" s="240"/>
      <c r="N187" s="241"/>
      <c r="O187" s="241"/>
      <c r="P187" s="241"/>
      <c r="Q187" s="241"/>
      <c r="R187" s="241"/>
      <c r="S187" s="241"/>
      <c r="T187" s="24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3" t="s">
        <v>140</v>
      </c>
      <c r="AU187" s="243" t="s">
        <v>87</v>
      </c>
      <c r="AV187" s="13" t="s">
        <v>87</v>
      </c>
      <c r="AW187" s="13" t="s">
        <v>32</v>
      </c>
      <c r="AX187" s="13" t="s">
        <v>85</v>
      </c>
      <c r="AY187" s="243" t="s">
        <v>130</v>
      </c>
    </row>
    <row r="188" spans="1:65" s="2" customFormat="1" ht="55.5" customHeight="1">
      <c r="A188" s="37"/>
      <c r="B188" s="38"/>
      <c r="C188" s="218" t="s">
        <v>231</v>
      </c>
      <c r="D188" s="218" t="s">
        <v>134</v>
      </c>
      <c r="E188" s="219" t="s">
        <v>232</v>
      </c>
      <c r="F188" s="220" t="s">
        <v>233</v>
      </c>
      <c r="G188" s="221" t="s">
        <v>173</v>
      </c>
      <c r="H188" s="222">
        <v>31.68</v>
      </c>
      <c r="I188" s="223"/>
      <c r="J188" s="224">
        <f>ROUND(I188*H188,2)</f>
        <v>0</v>
      </c>
      <c r="K188" s="225"/>
      <c r="L188" s="43"/>
      <c r="M188" s="226" t="s">
        <v>1</v>
      </c>
      <c r="N188" s="227" t="s">
        <v>42</v>
      </c>
      <c r="O188" s="90"/>
      <c r="P188" s="228">
        <f>O188*H188</f>
        <v>0</v>
      </c>
      <c r="Q188" s="228">
        <v>0.02109</v>
      </c>
      <c r="R188" s="228">
        <f>Q188*H188</f>
        <v>0.6681312</v>
      </c>
      <c r="S188" s="228">
        <v>0</v>
      </c>
      <c r="T188" s="229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30" t="s">
        <v>138</v>
      </c>
      <c r="AT188" s="230" t="s">
        <v>134</v>
      </c>
      <c r="AU188" s="230" t="s">
        <v>87</v>
      </c>
      <c r="AY188" s="16" t="s">
        <v>130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6" t="s">
        <v>85</v>
      </c>
      <c r="BK188" s="231">
        <f>ROUND(I188*H188,2)</f>
        <v>0</v>
      </c>
      <c r="BL188" s="16" t="s">
        <v>138</v>
      </c>
      <c r="BM188" s="230" t="s">
        <v>234</v>
      </c>
    </row>
    <row r="189" spans="1:51" s="13" customFormat="1" ht="12">
      <c r="A189" s="13"/>
      <c r="B189" s="232"/>
      <c r="C189" s="233"/>
      <c r="D189" s="234" t="s">
        <v>140</v>
      </c>
      <c r="E189" s="235" t="s">
        <v>1</v>
      </c>
      <c r="F189" s="236" t="s">
        <v>235</v>
      </c>
      <c r="G189" s="233"/>
      <c r="H189" s="237">
        <v>31.68</v>
      </c>
      <c r="I189" s="238"/>
      <c r="J189" s="233"/>
      <c r="K189" s="233"/>
      <c r="L189" s="239"/>
      <c r="M189" s="240"/>
      <c r="N189" s="241"/>
      <c r="O189" s="241"/>
      <c r="P189" s="241"/>
      <c r="Q189" s="241"/>
      <c r="R189" s="241"/>
      <c r="S189" s="241"/>
      <c r="T189" s="24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3" t="s">
        <v>140</v>
      </c>
      <c r="AU189" s="243" t="s">
        <v>87</v>
      </c>
      <c r="AV189" s="13" t="s">
        <v>87</v>
      </c>
      <c r="AW189" s="13" t="s">
        <v>32</v>
      </c>
      <c r="AX189" s="13" t="s">
        <v>85</v>
      </c>
      <c r="AY189" s="243" t="s">
        <v>130</v>
      </c>
    </row>
    <row r="190" spans="1:65" s="2" customFormat="1" ht="44.25" customHeight="1">
      <c r="A190" s="37"/>
      <c r="B190" s="38"/>
      <c r="C190" s="218" t="s">
        <v>236</v>
      </c>
      <c r="D190" s="218" t="s">
        <v>134</v>
      </c>
      <c r="E190" s="219" t="s">
        <v>237</v>
      </c>
      <c r="F190" s="220" t="s">
        <v>238</v>
      </c>
      <c r="G190" s="221" t="s">
        <v>173</v>
      </c>
      <c r="H190" s="222">
        <v>31.68</v>
      </c>
      <c r="I190" s="223"/>
      <c r="J190" s="224">
        <f>ROUND(I190*H190,2)</f>
        <v>0</v>
      </c>
      <c r="K190" s="225"/>
      <c r="L190" s="43"/>
      <c r="M190" s="226" t="s">
        <v>1</v>
      </c>
      <c r="N190" s="227" t="s">
        <v>42</v>
      </c>
      <c r="O190" s="90"/>
      <c r="P190" s="228">
        <f>O190*H190</f>
        <v>0</v>
      </c>
      <c r="Q190" s="228">
        <v>0.02109</v>
      </c>
      <c r="R190" s="228">
        <f>Q190*H190</f>
        <v>0.6681312</v>
      </c>
      <c r="S190" s="228">
        <v>0</v>
      </c>
      <c r="T190" s="229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30" t="s">
        <v>138</v>
      </c>
      <c r="AT190" s="230" t="s">
        <v>134</v>
      </c>
      <c r="AU190" s="230" t="s">
        <v>87</v>
      </c>
      <c r="AY190" s="16" t="s">
        <v>130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6" t="s">
        <v>85</v>
      </c>
      <c r="BK190" s="231">
        <f>ROUND(I190*H190,2)</f>
        <v>0</v>
      </c>
      <c r="BL190" s="16" t="s">
        <v>138</v>
      </c>
      <c r="BM190" s="230" t="s">
        <v>239</v>
      </c>
    </row>
    <row r="191" spans="1:51" s="13" customFormat="1" ht="12">
      <c r="A191" s="13"/>
      <c r="B191" s="232"/>
      <c r="C191" s="233"/>
      <c r="D191" s="234" t="s">
        <v>140</v>
      </c>
      <c r="E191" s="235" t="s">
        <v>1</v>
      </c>
      <c r="F191" s="236" t="s">
        <v>235</v>
      </c>
      <c r="G191" s="233"/>
      <c r="H191" s="237">
        <v>31.68</v>
      </c>
      <c r="I191" s="238"/>
      <c r="J191" s="233"/>
      <c r="K191" s="233"/>
      <c r="L191" s="239"/>
      <c r="M191" s="240"/>
      <c r="N191" s="241"/>
      <c r="O191" s="241"/>
      <c r="P191" s="241"/>
      <c r="Q191" s="241"/>
      <c r="R191" s="241"/>
      <c r="S191" s="241"/>
      <c r="T191" s="24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3" t="s">
        <v>140</v>
      </c>
      <c r="AU191" s="243" t="s">
        <v>87</v>
      </c>
      <c r="AV191" s="13" t="s">
        <v>87</v>
      </c>
      <c r="AW191" s="13" t="s">
        <v>32</v>
      </c>
      <c r="AX191" s="13" t="s">
        <v>85</v>
      </c>
      <c r="AY191" s="243" t="s">
        <v>130</v>
      </c>
    </row>
    <row r="192" spans="1:65" s="2" customFormat="1" ht="62.7" customHeight="1">
      <c r="A192" s="37"/>
      <c r="B192" s="38"/>
      <c r="C192" s="218" t="s">
        <v>240</v>
      </c>
      <c r="D192" s="218" t="s">
        <v>134</v>
      </c>
      <c r="E192" s="219" t="s">
        <v>241</v>
      </c>
      <c r="F192" s="220" t="s">
        <v>242</v>
      </c>
      <c r="G192" s="221" t="s">
        <v>173</v>
      </c>
      <c r="H192" s="222">
        <v>1.892</v>
      </c>
      <c r="I192" s="223"/>
      <c r="J192" s="224">
        <f>ROUND(I192*H192,2)</f>
        <v>0</v>
      </c>
      <c r="K192" s="225"/>
      <c r="L192" s="43"/>
      <c r="M192" s="226" t="s">
        <v>1</v>
      </c>
      <c r="N192" s="227" t="s">
        <v>42</v>
      </c>
      <c r="O192" s="90"/>
      <c r="P192" s="228">
        <f>O192*H192</f>
        <v>0</v>
      </c>
      <c r="Q192" s="228">
        <v>0.02109</v>
      </c>
      <c r="R192" s="228">
        <f>Q192*H192</f>
        <v>0.03990228</v>
      </c>
      <c r="S192" s="228">
        <v>0</v>
      </c>
      <c r="T192" s="229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30" t="s">
        <v>138</v>
      </c>
      <c r="AT192" s="230" t="s">
        <v>134</v>
      </c>
      <c r="AU192" s="230" t="s">
        <v>87</v>
      </c>
      <c r="AY192" s="16" t="s">
        <v>130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6" t="s">
        <v>85</v>
      </c>
      <c r="BK192" s="231">
        <f>ROUND(I192*H192,2)</f>
        <v>0</v>
      </c>
      <c r="BL192" s="16" t="s">
        <v>138</v>
      </c>
      <c r="BM192" s="230" t="s">
        <v>243</v>
      </c>
    </row>
    <row r="193" spans="1:51" s="13" customFormat="1" ht="12">
      <c r="A193" s="13"/>
      <c r="B193" s="232"/>
      <c r="C193" s="233"/>
      <c r="D193" s="234" t="s">
        <v>140</v>
      </c>
      <c r="E193" s="235" t="s">
        <v>1</v>
      </c>
      <c r="F193" s="236" t="s">
        <v>244</v>
      </c>
      <c r="G193" s="233"/>
      <c r="H193" s="237">
        <v>1.892</v>
      </c>
      <c r="I193" s="238"/>
      <c r="J193" s="233"/>
      <c r="K193" s="233"/>
      <c r="L193" s="239"/>
      <c r="M193" s="240"/>
      <c r="N193" s="241"/>
      <c r="O193" s="241"/>
      <c r="P193" s="241"/>
      <c r="Q193" s="241"/>
      <c r="R193" s="241"/>
      <c r="S193" s="241"/>
      <c r="T193" s="24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3" t="s">
        <v>140</v>
      </c>
      <c r="AU193" s="243" t="s">
        <v>87</v>
      </c>
      <c r="AV193" s="13" t="s">
        <v>87</v>
      </c>
      <c r="AW193" s="13" t="s">
        <v>32</v>
      </c>
      <c r="AX193" s="13" t="s">
        <v>85</v>
      </c>
      <c r="AY193" s="243" t="s">
        <v>130</v>
      </c>
    </row>
    <row r="194" spans="1:65" s="2" customFormat="1" ht="55.5" customHeight="1">
      <c r="A194" s="37"/>
      <c r="B194" s="38"/>
      <c r="C194" s="218" t="s">
        <v>245</v>
      </c>
      <c r="D194" s="218" t="s">
        <v>134</v>
      </c>
      <c r="E194" s="219" t="s">
        <v>246</v>
      </c>
      <c r="F194" s="220" t="s">
        <v>247</v>
      </c>
      <c r="G194" s="221" t="s">
        <v>173</v>
      </c>
      <c r="H194" s="222">
        <v>31.68</v>
      </c>
      <c r="I194" s="223"/>
      <c r="J194" s="224">
        <f>ROUND(I194*H194,2)</f>
        <v>0</v>
      </c>
      <c r="K194" s="225"/>
      <c r="L194" s="43"/>
      <c r="M194" s="226" t="s">
        <v>1</v>
      </c>
      <c r="N194" s="227" t="s">
        <v>42</v>
      </c>
      <c r="O194" s="90"/>
      <c r="P194" s="228">
        <f>O194*H194</f>
        <v>0</v>
      </c>
      <c r="Q194" s="228">
        <v>0.02109</v>
      </c>
      <c r="R194" s="228">
        <f>Q194*H194</f>
        <v>0.6681312</v>
      </c>
      <c r="S194" s="228">
        <v>0</v>
      </c>
      <c r="T194" s="229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30" t="s">
        <v>138</v>
      </c>
      <c r="AT194" s="230" t="s">
        <v>134</v>
      </c>
      <c r="AU194" s="230" t="s">
        <v>87</v>
      </c>
      <c r="AY194" s="16" t="s">
        <v>130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6" t="s">
        <v>85</v>
      </c>
      <c r="BK194" s="231">
        <f>ROUND(I194*H194,2)</f>
        <v>0</v>
      </c>
      <c r="BL194" s="16" t="s">
        <v>138</v>
      </c>
      <c r="BM194" s="230" t="s">
        <v>248</v>
      </c>
    </row>
    <row r="195" spans="1:51" s="13" customFormat="1" ht="12">
      <c r="A195" s="13"/>
      <c r="B195" s="232"/>
      <c r="C195" s="233"/>
      <c r="D195" s="234" t="s">
        <v>140</v>
      </c>
      <c r="E195" s="235" t="s">
        <v>1</v>
      </c>
      <c r="F195" s="236" t="s">
        <v>235</v>
      </c>
      <c r="G195" s="233"/>
      <c r="H195" s="237">
        <v>31.68</v>
      </c>
      <c r="I195" s="238"/>
      <c r="J195" s="233"/>
      <c r="K195" s="233"/>
      <c r="L195" s="239"/>
      <c r="M195" s="240"/>
      <c r="N195" s="241"/>
      <c r="O195" s="241"/>
      <c r="P195" s="241"/>
      <c r="Q195" s="241"/>
      <c r="R195" s="241"/>
      <c r="S195" s="241"/>
      <c r="T195" s="24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3" t="s">
        <v>140</v>
      </c>
      <c r="AU195" s="243" t="s">
        <v>87</v>
      </c>
      <c r="AV195" s="13" t="s">
        <v>87</v>
      </c>
      <c r="AW195" s="13" t="s">
        <v>32</v>
      </c>
      <c r="AX195" s="13" t="s">
        <v>85</v>
      </c>
      <c r="AY195" s="243" t="s">
        <v>130</v>
      </c>
    </row>
    <row r="196" spans="1:65" s="2" customFormat="1" ht="55.5" customHeight="1">
      <c r="A196" s="37"/>
      <c r="B196" s="38"/>
      <c r="C196" s="218" t="s">
        <v>249</v>
      </c>
      <c r="D196" s="218" t="s">
        <v>134</v>
      </c>
      <c r="E196" s="219" t="s">
        <v>250</v>
      </c>
      <c r="F196" s="220" t="s">
        <v>251</v>
      </c>
      <c r="G196" s="221" t="s">
        <v>252</v>
      </c>
      <c r="H196" s="222">
        <v>7</v>
      </c>
      <c r="I196" s="223"/>
      <c r="J196" s="224">
        <f>ROUND(I196*H196,2)</f>
        <v>0</v>
      </c>
      <c r="K196" s="225"/>
      <c r="L196" s="43"/>
      <c r="M196" s="226" t="s">
        <v>1</v>
      </c>
      <c r="N196" s="227" t="s">
        <v>42</v>
      </c>
      <c r="O196" s="90"/>
      <c r="P196" s="228">
        <f>O196*H196</f>
        <v>0</v>
      </c>
      <c r="Q196" s="228">
        <v>0.02109</v>
      </c>
      <c r="R196" s="228">
        <f>Q196*H196</f>
        <v>0.14763</v>
      </c>
      <c r="S196" s="228">
        <v>0</v>
      </c>
      <c r="T196" s="229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30" t="s">
        <v>138</v>
      </c>
      <c r="AT196" s="230" t="s">
        <v>134</v>
      </c>
      <c r="AU196" s="230" t="s">
        <v>87</v>
      </c>
      <c r="AY196" s="16" t="s">
        <v>130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6" t="s">
        <v>85</v>
      </c>
      <c r="BK196" s="231">
        <f>ROUND(I196*H196,2)</f>
        <v>0</v>
      </c>
      <c r="BL196" s="16" t="s">
        <v>138</v>
      </c>
      <c r="BM196" s="230" t="s">
        <v>253</v>
      </c>
    </row>
    <row r="197" spans="1:65" s="2" customFormat="1" ht="44.25" customHeight="1">
      <c r="A197" s="37"/>
      <c r="B197" s="38"/>
      <c r="C197" s="218" t="s">
        <v>254</v>
      </c>
      <c r="D197" s="218" t="s">
        <v>134</v>
      </c>
      <c r="E197" s="219" t="s">
        <v>255</v>
      </c>
      <c r="F197" s="220" t="s">
        <v>256</v>
      </c>
      <c r="G197" s="221" t="s">
        <v>252</v>
      </c>
      <c r="H197" s="222">
        <v>7</v>
      </c>
      <c r="I197" s="223"/>
      <c r="J197" s="224">
        <f>ROUND(I197*H197,2)</f>
        <v>0</v>
      </c>
      <c r="K197" s="225"/>
      <c r="L197" s="43"/>
      <c r="M197" s="226" t="s">
        <v>1</v>
      </c>
      <c r="N197" s="227" t="s">
        <v>42</v>
      </c>
      <c r="O197" s="90"/>
      <c r="P197" s="228">
        <f>O197*H197</f>
        <v>0</v>
      </c>
      <c r="Q197" s="228">
        <v>0.02109</v>
      </c>
      <c r="R197" s="228">
        <f>Q197*H197</f>
        <v>0.14763</v>
      </c>
      <c r="S197" s="228">
        <v>0</v>
      </c>
      <c r="T197" s="229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30" t="s">
        <v>138</v>
      </c>
      <c r="AT197" s="230" t="s">
        <v>134</v>
      </c>
      <c r="AU197" s="230" t="s">
        <v>87</v>
      </c>
      <c r="AY197" s="16" t="s">
        <v>130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6" t="s">
        <v>85</v>
      </c>
      <c r="BK197" s="231">
        <f>ROUND(I197*H197,2)</f>
        <v>0</v>
      </c>
      <c r="BL197" s="16" t="s">
        <v>138</v>
      </c>
      <c r="BM197" s="230" t="s">
        <v>257</v>
      </c>
    </row>
    <row r="198" spans="1:65" s="2" customFormat="1" ht="55.5" customHeight="1">
      <c r="A198" s="37"/>
      <c r="B198" s="38"/>
      <c r="C198" s="218" t="s">
        <v>258</v>
      </c>
      <c r="D198" s="218" t="s">
        <v>134</v>
      </c>
      <c r="E198" s="219" t="s">
        <v>259</v>
      </c>
      <c r="F198" s="220" t="s">
        <v>260</v>
      </c>
      <c r="G198" s="221" t="s">
        <v>252</v>
      </c>
      <c r="H198" s="222">
        <v>7</v>
      </c>
      <c r="I198" s="223"/>
      <c r="J198" s="224">
        <f>ROUND(I198*H198,2)</f>
        <v>0</v>
      </c>
      <c r="K198" s="225"/>
      <c r="L198" s="43"/>
      <c r="M198" s="226" t="s">
        <v>1</v>
      </c>
      <c r="N198" s="227" t="s">
        <v>42</v>
      </c>
      <c r="O198" s="90"/>
      <c r="P198" s="228">
        <f>O198*H198</f>
        <v>0</v>
      </c>
      <c r="Q198" s="228">
        <v>0.02109</v>
      </c>
      <c r="R198" s="228">
        <f>Q198*H198</f>
        <v>0.14763</v>
      </c>
      <c r="S198" s="228">
        <v>0</v>
      </c>
      <c r="T198" s="229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30" t="s">
        <v>138</v>
      </c>
      <c r="AT198" s="230" t="s">
        <v>134</v>
      </c>
      <c r="AU198" s="230" t="s">
        <v>87</v>
      </c>
      <c r="AY198" s="16" t="s">
        <v>130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6" t="s">
        <v>85</v>
      </c>
      <c r="BK198" s="231">
        <f>ROUND(I198*H198,2)</f>
        <v>0</v>
      </c>
      <c r="BL198" s="16" t="s">
        <v>138</v>
      </c>
      <c r="BM198" s="230" t="s">
        <v>261</v>
      </c>
    </row>
    <row r="199" spans="1:65" s="2" customFormat="1" ht="55.5" customHeight="1">
      <c r="A199" s="37"/>
      <c r="B199" s="38"/>
      <c r="C199" s="218" t="s">
        <v>262</v>
      </c>
      <c r="D199" s="218" t="s">
        <v>134</v>
      </c>
      <c r="E199" s="219" t="s">
        <v>263</v>
      </c>
      <c r="F199" s="220" t="s">
        <v>264</v>
      </c>
      <c r="G199" s="221" t="s">
        <v>252</v>
      </c>
      <c r="H199" s="222">
        <v>1</v>
      </c>
      <c r="I199" s="223"/>
      <c r="J199" s="224">
        <f>ROUND(I199*H199,2)</f>
        <v>0</v>
      </c>
      <c r="K199" s="225"/>
      <c r="L199" s="43"/>
      <c r="M199" s="226" t="s">
        <v>1</v>
      </c>
      <c r="N199" s="227" t="s">
        <v>42</v>
      </c>
      <c r="O199" s="90"/>
      <c r="P199" s="228">
        <f>O199*H199</f>
        <v>0</v>
      </c>
      <c r="Q199" s="228">
        <v>0.02109</v>
      </c>
      <c r="R199" s="228">
        <f>Q199*H199</f>
        <v>0.02109</v>
      </c>
      <c r="S199" s="228">
        <v>0</v>
      </c>
      <c r="T199" s="229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30" t="s">
        <v>138</v>
      </c>
      <c r="AT199" s="230" t="s">
        <v>134</v>
      </c>
      <c r="AU199" s="230" t="s">
        <v>87</v>
      </c>
      <c r="AY199" s="16" t="s">
        <v>130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6" t="s">
        <v>85</v>
      </c>
      <c r="BK199" s="231">
        <f>ROUND(I199*H199,2)</f>
        <v>0</v>
      </c>
      <c r="BL199" s="16" t="s">
        <v>138</v>
      </c>
      <c r="BM199" s="230" t="s">
        <v>265</v>
      </c>
    </row>
    <row r="200" spans="1:65" s="2" customFormat="1" ht="66.75" customHeight="1">
      <c r="A200" s="37"/>
      <c r="B200" s="38"/>
      <c r="C200" s="218" t="s">
        <v>266</v>
      </c>
      <c r="D200" s="218" t="s">
        <v>134</v>
      </c>
      <c r="E200" s="219" t="s">
        <v>267</v>
      </c>
      <c r="F200" s="220" t="s">
        <v>268</v>
      </c>
      <c r="G200" s="221" t="s">
        <v>252</v>
      </c>
      <c r="H200" s="222">
        <v>1</v>
      </c>
      <c r="I200" s="223"/>
      <c r="J200" s="224">
        <f>ROUND(I200*H200,2)</f>
        <v>0</v>
      </c>
      <c r="K200" s="225"/>
      <c r="L200" s="43"/>
      <c r="M200" s="226" t="s">
        <v>1</v>
      </c>
      <c r="N200" s="227" t="s">
        <v>42</v>
      </c>
      <c r="O200" s="90"/>
      <c r="P200" s="228">
        <f>O200*H200</f>
        <v>0</v>
      </c>
      <c r="Q200" s="228">
        <v>0.02109</v>
      </c>
      <c r="R200" s="228">
        <f>Q200*H200</f>
        <v>0.02109</v>
      </c>
      <c r="S200" s="228">
        <v>0</v>
      </c>
      <c r="T200" s="229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30" t="s">
        <v>138</v>
      </c>
      <c r="AT200" s="230" t="s">
        <v>134</v>
      </c>
      <c r="AU200" s="230" t="s">
        <v>87</v>
      </c>
      <c r="AY200" s="16" t="s">
        <v>130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6" t="s">
        <v>85</v>
      </c>
      <c r="BK200" s="231">
        <f>ROUND(I200*H200,2)</f>
        <v>0</v>
      </c>
      <c r="BL200" s="16" t="s">
        <v>138</v>
      </c>
      <c r="BM200" s="230" t="s">
        <v>269</v>
      </c>
    </row>
    <row r="201" spans="1:65" s="2" customFormat="1" ht="66.75" customHeight="1">
      <c r="A201" s="37"/>
      <c r="B201" s="38"/>
      <c r="C201" s="218" t="s">
        <v>270</v>
      </c>
      <c r="D201" s="218" t="s">
        <v>134</v>
      </c>
      <c r="E201" s="219" t="s">
        <v>271</v>
      </c>
      <c r="F201" s="220" t="s">
        <v>268</v>
      </c>
      <c r="G201" s="221" t="s">
        <v>252</v>
      </c>
      <c r="H201" s="222">
        <v>1</v>
      </c>
      <c r="I201" s="223"/>
      <c r="J201" s="224">
        <f>ROUND(I201*H201,2)</f>
        <v>0</v>
      </c>
      <c r="K201" s="225"/>
      <c r="L201" s="43"/>
      <c r="M201" s="226" t="s">
        <v>1</v>
      </c>
      <c r="N201" s="227" t="s">
        <v>42</v>
      </c>
      <c r="O201" s="90"/>
      <c r="P201" s="228">
        <f>O201*H201</f>
        <v>0</v>
      </c>
      <c r="Q201" s="228">
        <v>0.02109</v>
      </c>
      <c r="R201" s="228">
        <f>Q201*H201</f>
        <v>0.02109</v>
      </c>
      <c r="S201" s="228">
        <v>0</v>
      </c>
      <c r="T201" s="229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30" t="s">
        <v>138</v>
      </c>
      <c r="AT201" s="230" t="s">
        <v>134</v>
      </c>
      <c r="AU201" s="230" t="s">
        <v>87</v>
      </c>
      <c r="AY201" s="16" t="s">
        <v>130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6" t="s">
        <v>85</v>
      </c>
      <c r="BK201" s="231">
        <f>ROUND(I201*H201,2)</f>
        <v>0</v>
      </c>
      <c r="BL201" s="16" t="s">
        <v>138</v>
      </c>
      <c r="BM201" s="230" t="s">
        <v>272</v>
      </c>
    </row>
    <row r="202" spans="1:65" s="2" customFormat="1" ht="62.7" customHeight="1">
      <c r="A202" s="37"/>
      <c r="B202" s="38"/>
      <c r="C202" s="218" t="s">
        <v>273</v>
      </c>
      <c r="D202" s="218" t="s">
        <v>134</v>
      </c>
      <c r="E202" s="219" t="s">
        <v>274</v>
      </c>
      <c r="F202" s="220" t="s">
        <v>275</v>
      </c>
      <c r="G202" s="221" t="s">
        <v>173</v>
      </c>
      <c r="H202" s="222">
        <v>33.385</v>
      </c>
      <c r="I202" s="223"/>
      <c r="J202" s="224">
        <f>ROUND(I202*H202,2)</f>
        <v>0</v>
      </c>
      <c r="K202" s="225"/>
      <c r="L202" s="43"/>
      <c r="M202" s="226" t="s">
        <v>1</v>
      </c>
      <c r="N202" s="227" t="s">
        <v>42</v>
      </c>
      <c r="O202" s="90"/>
      <c r="P202" s="228">
        <f>O202*H202</f>
        <v>0</v>
      </c>
      <c r="Q202" s="228">
        <v>0.02109</v>
      </c>
      <c r="R202" s="228">
        <f>Q202*H202</f>
        <v>0.70408965</v>
      </c>
      <c r="S202" s="228">
        <v>0</v>
      </c>
      <c r="T202" s="229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30" t="s">
        <v>138</v>
      </c>
      <c r="AT202" s="230" t="s">
        <v>134</v>
      </c>
      <c r="AU202" s="230" t="s">
        <v>87</v>
      </c>
      <c r="AY202" s="16" t="s">
        <v>130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6" t="s">
        <v>85</v>
      </c>
      <c r="BK202" s="231">
        <f>ROUND(I202*H202,2)</f>
        <v>0</v>
      </c>
      <c r="BL202" s="16" t="s">
        <v>138</v>
      </c>
      <c r="BM202" s="230" t="s">
        <v>276</v>
      </c>
    </row>
    <row r="203" spans="1:51" s="13" customFormat="1" ht="12">
      <c r="A203" s="13"/>
      <c r="B203" s="232"/>
      <c r="C203" s="233"/>
      <c r="D203" s="234" t="s">
        <v>140</v>
      </c>
      <c r="E203" s="235" t="s">
        <v>1</v>
      </c>
      <c r="F203" s="236" t="s">
        <v>277</v>
      </c>
      <c r="G203" s="233"/>
      <c r="H203" s="237">
        <v>33.385</v>
      </c>
      <c r="I203" s="238"/>
      <c r="J203" s="233"/>
      <c r="K203" s="233"/>
      <c r="L203" s="239"/>
      <c r="M203" s="240"/>
      <c r="N203" s="241"/>
      <c r="O203" s="241"/>
      <c r="P203" s="241"/>
      <c r="Q203" s="241"/>
      <c r="R203" s="241"/>
      <c r="S203" s="241"/>
      <c r="T203" s="24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3" t="s">
        <v>140</v>
      </c>
      <c r="AU203" s="243" t="s">
        <v>87</v>
      </c>
      <c r="AV203" s="13" t="s">
        <v>87</v>
      </c>
      <c r="AW203" s="13" t="s">
        <v>32</v>
      </c>
      <c r="AX203" s="13" t="s">
        <v>85</v>
      </c>
      <c r="AY203" s="243" t="s">
        <v>130</v>
      </c>
    </row>
    <row r="204" spans="1:65" s="2" customFormat="1" ht="55.5" customHeight="1">
      <c r="A204" s="37"/>
      <c r="B204" s="38"/>
      <c r="C204" s="218" t="s">
        <v>278</v>
      </c>
      <c r="D204" s="218" t="s">
        <v>134</v>
      </c>
      <c r="E204" s="219" t="s">
        <v>279</v>
      </c>
      <c r="F204" s="220" t="s">
        <v>280</v>
      </c>
      <c r="G204" s="221" t="s">
        <v>173</v>
      </c>
      <c r="H204" s="222">
        <v>34.485</v>
      </c>
      <c r="I204" s="223"/>
      <c r="J204" s="224">
        <f>ROUND(I204*H204,2)</f>
        <v>0</v>
      </c>
      <c r="K204" s="225"/>
      <c r="L204" s="43"/>
      <c r="M204" s="226" t="s">
        <v>1</v>
      </c>
      <c r="N204" s="227" t="s">
        <v>42</v>
      </c>
      <c r="O204" s="90"/>
      <c r="P204" s="228">
        <f>O204*H204</f>
        <v>0</v>
      </c>
      <c r="Q204" s="228">
        <v>0.02109</v>
      </c>
      <c r="R204" s="228">
        <f>Q204*H204</f>
        <v>0.72728865</v>
      </c>
      <c r="S204" s="228">
        <v>0</v>
      </c>
      <c r="T204" s="229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30" t="s">
        <v>138</v>
      </c>
      <c r="AT204" s="230" t="s">
        <v>134</v>
      </c>
      <c r="AU204" s="230" t="s">
        <v>87</v>
      </c>
      <c r="AY204" s="16" t="s">
        <v>130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6" t="s">
        <v>85</v>
      </c>
      <c r="BK204" s="231">
        <f>ROUND(I204*H204,2)</f>
        <v>0</v>
      </c>
      <c r="BL204" s="16" t="s">
        <v>138</v>
      </c>
      <c r="BM204" s="230" t="s">
        <v>281</v>
      </c>
    </row>
    <row r="205" spans="1:51" s="13" customFormat="1" ht="12">
      <c r="A205" s="13"/>
      <c r="B205" s="232"/>
      <c r="C205" s="233"/>
      <c r="D205" s="234" t="s">
        <v>140</v>
      </c>
      <c r="E205" s="235" t="s">
        <v>1</v>
      </c>
      <c r="F205" s="236" t="s">
        <v>282</v>
      </c>
      <c r="G205" s="233"/>
      <c r="H205" s="237">
        <v>34.485</v>
      </c>
      <c r="I205" s="238"/>
      <c r="J205" s="233"/>
      <c r="K205" s="233"/>
      <c r="L205" s="239"/>
      <c r="M205" s="240"/>
      <c r="N205" s="241"/>
      <c r="O205" s="241"/>
      <c r="P205" s="241"/>
      <c r="Q205" s="241"/>
      <c r="R205" s="241"/>
      <c r="S205" s="241"/>
      <c r="T205" s="24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3" t="s">
        <v>140</v>
      </c>
      <c r="AU205" s="243" t="s">
        <v>87</v>
      </c>
      <c r="AV205" s="13" t="s">
        <v>87</v>
      </c>
      <c r="AW205" s="13" t="s">
        <v>32</v>
      </c>
      <c r="AX205" s="13" t="s">
        <v>85</v>
      </c>
      <c r="AY205" s="243" t="s">
        <v>130</v>
      </c>
    </row>
    <row r="206" spans="1:65" s="2" customFormat="1" ht="62.7" customHeight="1">
      <c r="A206" s="37"/>
      <c r="B206" s="38"/>
      <c r="C206" s="218" t="s">
        <v>283</v>
      </c>
      <c r="D206" s="218" t="s">
        <v>134</v>
      </c>
      <c r="E206" s="219" t="s">
        <v>284</v>
      </c>
      <c r="F206" s="220" t="s">
        <v>285</v>
      </c>
      <c r="G206" s="221" t="s">
        <v>252</v>
      </c>
      <c r="H206" s="222">
        <v>9</v>
      </c>
      <c r="I206" s="223"/>
      <c r="J206" s="224">
        <f>ROUND(I206*H206,2)</f>
        <v>0</v>
      </c>
      <c r="K206" s="225"/>
      <c r="L206" s="43"/>
      <c r="M206" s="226" t="s">
        <v>1</v>
      </c>
      <c r="N206" s="227" t="s">
        <v>42</v>
      </c>
      <c r="O206" s="90"/>
      <c r="P206" s="228">
        <f>O206*H206</f>
        <v>0</v>
      </c>
      <c r="Q206" s="228">
        <v>0.02109</v>
      </c>
      <c r="R206" s="228">
        <f>Q206*H206</f>
        <v>0.18981</v>
      </c>
      <c r="S206" s="228">
        <v>0</v>
      </c>
      <c r="T206" s="229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30" t="s">
        <v>138</v>
      </c>
      <c r="AT206" s="230" t="s">
        <v>134</v>
      </c>
      <c r="AU206" s="230" t="s">
        <v>87</v>
      </c>
      <c r="AY206" s="16" t="s">
        <v>130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6" t="s">
        <v>85</v>
      </c>
      <c r="BK206" s="231">
        <f>ROUND(I206*H206,2)</f>
        <v>0</v>
      </c>
      <c r="BL206" s="16" t="s">
        <v>138</v>
      </c>
      <c r="BM206" s="230" t="s">
        <v>286</v>
      </c>
    </row>
    <row r="207" spans="1:65" s="2" customFormat="1" ht="44.25" customHeight="1">
      <c r="A207" s="37"/>
      <c r="B207" s="38"/>
      <c r="C207" s="218" t="s">
        <v>287</v>
      </c>
      <c r="D207" s="218" t="s">
        <v>134</v>
      </c>
      <c r="E207" s="219" t="s">
        <v>288</v>
      </c>
      <c r="F207" s="220" t="s">
        <v>289</v>
      </c>
      <c r="G207" s="221" t="s">
        <v>180</v>
      </c>
      <c r="H207" s="222">
        <v>169.764</v>
      </c>
      <c r="I207" s="223"/>
      <c r="J207" s="224">
        <f>ROUND(I207*H207,2)</f>
        <v>0</v>
      </c>
      <c r="K207" s="225"/>
      <c r="L207" s="43"/>
      <c r="M207" s="226" t="s">
        <v>1</v>
      </c>
      <c r="N207" s="227" t="s">
        <v>42</v>
      </c>
      <c r="O207" s="90"/>
      <c r="P207" s="228">
        <f>O207*H207</f>
        <v>0</v>
      </c>
      <c r="Q207" s="228">
        <v>0.02109</v>
      </c>
      <c r="R207" s="228">
        <f>Q207*H207</f>
        <v>3.5803227600000005</v>
      </c>
      <c r="S207" s="228">
        <v>0</v>
      </c>
      <c r="T207" s="229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30" t="s">
        <v>138</v>
      </c>
      <c r="AT207" s="230" t="s">
        <v>134</v>
      </c>
      <c r="AU207" s="230" t="s">
        <v>87</v>
      </c>
      <c r="AY207" s="16" t="s">
        <v>130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6" t="s">
        <v>85</v>
      </c>
      <c r="BK207" s="231">
        <f>ROUND(I207*H207,2)</f>
        <v>0</v>
      </c>
      <c r="BL207" s="16" t="s">
        <v>138</v>
      </c>
      <c r="BM207" s="230" t="s">
        <v>290</v>
      </c>
    </row>
    <row r="208" spans="1:51" s="13" customFormat="1" ht="12">
      <c r="A208" s="13"/>
      <c r="B208" s="232"/>
      <c r="C208" s="233"/>
      <c r="D208" s="234" t="s">
        <v>140</v>
      </c>
      <c r="E208" s="235" t="s">
        <v>1</v>
      </c>
      <c r="F208" s="236" t="s">
        <v>291</v>
      </c>
      <c r="G208" s="233"/>
      <c r="H208" s="237">
        <v>169.764</v>
      </c>
      <c r="I208" s="238"/>
      <c r="J208" s="233"/>
      <c r="K208" s="233"/>
      <c r="L208" s="239"/>
      <c r="M208" s="240"/>
      <c r="N208" s="241"/>
      <c r="O208" s="241"/>
      <c r="P208" s="241"/>
      <c r="Q208" s="241"/>
      <c r="R208" s="241"/>
      <c r="S208" s="241"/>
      <c r="T208" s="24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3" t="s">
        <v>140</v>
      </c>
      <c r="AU208" s="243" t="s">
        <v>87</v>
      </c>
      <c r="AV208" s="13" t="s">
        <v>87</v>
      </c>
      <c r="AW208" s="13" t="s">
        <v>32</v>
      </c>
      <c r="AX208" s="13" t="s">
        <v>77</v>
      </c>
      <c r="AY208" s="243" t="s">
        <v>130</v>
      </c>
    </row>
    <row r="209" spans="1:65" s="2" customFormat="1" ht="49.05" customHeight="1">
      <c r="A209" s="37"/>
      <c r="B209" s="38"/>
      <c r="C209" s="218" t="s">
        <v>292</v>
      </c>
      <c r="D209" s="218" t="s">
        <v>134</v>
      </c>
      <c r="E209" s="219" t="s">
        <v>293</v>
      </c>
      <c r="F209" s="220" t="s">
        <v>294</v>
      </c>
      <c r="G209" s="221" t="s">
        <v>180</v>
      </c>
      <c r="H209" s="222">
        <v>360.34</v>
      </c>
      <c r="I209" s="223"/>
      <c r="J209" s="224">
        <f>ROUND(I209*H209,2)</f>
        <v>0</v>
      </c>
      <c r="K209" s="225"/>
      <c r="L209" s="43"/>
      <c r="M209" s="226" t="s">
        <v>1</v>
      </c>
      <c r="N209" s="227" t="s">
        <v>42</v>
      </c>
      <c r="O209" s="90"/>
      <c r="P209" s="228">
        <f>O209*H209</f>
        <v>0</v>
      </c>
      <c r="Q209" s="228">
        <v>0.02109</v>
      </c>
      <c r="R209" s="228">
        <f>Q209*H209</f>
        <v>7.5995706</v>
      </c>
      <c r="S209" s="228">
        <v>0</v>
      </c>
      <c r="T209" s="229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30" t="s">
        <v>138</v>
      </c>
      <c r="AT209" s="230" t="s">
        <v>134</v>
      </c>
      <c r="AU209" s="230" t="s">
        <v>87</v>
      </c>
      <c r="AY209" s="16" t="s">
        <v>130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6" t="s">
        <v>85</v>
      </c>
      <c r="BK209" s="231">
        <f>ROUND(I209*H209,2)</f>
        <v>0</v>
      </c>
      <c r="BL209" s="16" t="s">
        <v>138</v>
      </c>
      <c r="BM209" s="230" t="s">
        <v>295</v>
      </c>
    </row>
    <row r="210" spans="1:51" s="13" customFormat="1" ht="12">
      <c r="A210" s="13"/>
      <c r="B210" s="232"/>
      <c r="C210" s="233"/>
      <c r="D210" s="234" t="s">
        <v>140</v>
      </c>
      <c r="E210" s="235" t="s">
        <v>1</v>
      </c>
      <c r="F210" s="236" t="s">
        <v>296</v>
      </c>
      <c r="G210" s="233"/>
      <c r="H210" s="237">
        <v>360.34</v>
      </c>
      <c r="I210" s="238"/>
      <c r="J210" s="233"/>
      <c r="K210" s="233"/>
      <c r="L210" s="239"/>
      <c r="M210" s="240"/>
      <c r="N210" s="241"/>
      <c r="O210" s="241"/>
      <c r="P210" s="241"/>
      <c r="Q210" s="241"/>
      <c r="R210" s="241"/>
      <c r="S210" s="241"/>
      <c r="T210" s="24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3" t="s">
        <v>140</v>
      </c>
      <c r="AU210" s="243" t="s">
        <v>87</v>
      </c>
      <c r="AV210" s="13" t="s">
        <v>87</v>
      </c>
      <c r="AW210" s="13" t="s">
        <v>32</v>
      </c>
      <c r="AX210" s="13" t="s">
        <v>77</v>
      </c>
      <c r="AY210" s="243" t="s">
        <v>130</v>
      </c>
    </row>
    <row r="211" spans="1:65" s="2" customFormat="1" ht="24.15" customHeight="1">
      <c r="A211" s="37"/>
      <c r="B211" s="38"/>
      <c r="C211" s="218" t="s">
        <v>297</v>
      </c>
      <c r="D211" s="218" t="s">
        <v>134</v>
      </c>
      <c r="E211" s="219" t="s">
        <v>298</v>
      </c>
      <c r="F211" s="220" t="s">
        <v>299</v>
      </c>
      <c r="G211" s="221" t="s">
        <v>180</v>
      </c>
      <c r="H211" s="222">
        <v>36.72</v>
      </c>
      <c r="I211" s="223"/>
      <c r="J211" s="224">
        <f>ROUND(I211*H211,2)</f>
        <v>0</v>
      </c>
      <c r="K211" s="225"/>
      <c r="L211" s="43"/>
      <c r="M211" s="226" t="s">
        <v>1</v>
      </c>
      <c r="N211" s="227" t="s">
        <v>42</v>
      </c>
      <c r="O211" s="90"/>
      <c r="P211" s="228">
        <f>O211*H211</f>
        <v>0</v>
      </c>
      <c r="Q211" s="228">
        <v>0.14018</v>
      </c>
      <c r="R211" s="228">
        <f>Q211*H211</f>
        <v>5.1474096</v>
      </c>
      <c r="S211" s="228">
        <v>0</v>
      </c>
      <c r="T211" s="229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30" t="s">
        <v>138</v>
      </c>
      <c r="AT211" s="230" t="s">
        <v>134</v>
      </c>
      <c r="AU211" s="230" t="s">
        <v>87</v>
      </c>
      <c r="AY211" s="16" t="s">
        <v>130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6" t="s">
        <v>85</v>
      </c>
      <c r="BK211" s="231">
        <f>ROUND(I211*H211,2)</f>
        <v>0</v>
      </c>
      <c r="BL211" s="16" t="s">
        <v>138</v>
      </c>
      <c r="BM211" s="230" t="s">
        <v>300</v>
      </c>
    </row>
    <row r="212" spans="1:51" s="13" customFormat="1" ht="12">
      <c r="A212" s="13"/>
      <c r="B212" s="232"/>
      <c r="C212" s="233"/>
      <c r="D212" s="234" t="s">
        <v>140</v>
      </c>
      <c r="E212" s="235" t="s">
        <v>1</v>
      </c>
      <c r="F212" s="236" t="s">
        <v>196</v>
      </c>
      <c r="G212" s="233"/>
      <c r="H212" s="237">
        <v>36.72</v>
      </c>
      <c r="I212" s="238"/>
      <c r="J212" s="233"/>
      <c r="K212" s="233"/>
      <c r="L212" s="239"/>
      <c r="M212" s="240"/>
      <c r="N212" s="241"/>
      <c r="O212" s="241"/>
      <c r="P212" s="241"/>
      <c r="Q212" s="241"/>
      <c r="R212" s="241"/>
      <c r="S212" s="241"/>
      <c r="T212" s="24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3" t="s">
        <v>140</v>
      </c>
      <c r="AU212" s="243" t="s">
        <v>87</v>
      </c>
      <c r="AV212" s="13" t="s">
        <v>87</v>
      </c>
      <c r="AW212" s="13" t="s">
        <v>32</v>
      </c>
      <c r="AX212" s="13" t="s">
        <v>77</v>
      </c>
      <c r="AY212" s="243" t="s">
        <v>130</v>
      </c>
    </row>
    <row r="213" spans="1:65" s="2" customFormat="1" ht="44.25" customHeight="1">
      <c r="A213" s="37"/>
      <c r="B213" s="38"/>
      <c r="C213" s="218" t="s">
        <v>301</v>
      </c>
      <c r="D213" s="218" t="s">
        <v>134</v>
      </c>
      <c r="E213" s="219" t="s">
        <v>302</v>
      </c>
      <c r="F213" s="220" t="s">
        <v>303</v>
      </c>
      <c r="G213" s="221" t="s">
        <v>180</v>
      </c>
      <c r="H213" s="222">
        <v>151</v>
      </c>
      <c r="I213" s="223"/>
      <c r="J213" s="224">
        <f>ROUND(I213*H213,2)</f>
        <v>0</v>
      </c>
      <c r="K213" s="225"/>
      <c r="L213" s="43"/>
      <c r="M213" s="226" t="s">
        <v>1</v>
      </c>
      <c r="N213" s="227" t="s">
        <v>42</v>
      </c>
      <c r="O213" s="90"/>
      <c r="P213" s="228">
        <f>O213*H213</f>
        <v>0</v>
      </c>
      <c r="Q213" s="228">
        <v>0.02109</v>
      </c>
      <c r="R213" s="228">
        <f>Q213*H213</f>
        <v>3.18459</v>
      </c>
      <c r="S213" s="228">
        <v>0</v>
      </c>
      <c r="T213" s="229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30" t="s">
        <v>138</v>
      </c>
      <c r="AT213" s="230" t="s">
        <v>134</v>
      </c>
      <c r="AU213" s="230" t="s">
        <v>87</v>
      </c>
      <c r="AY213" s="16" t="s">
        <v>130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6" t="s">
        <v>85</v>
      </c>
      <c r="BK213" s="231">
        <f>ROUND(I213*H213,2)</f>
        <v>0</v>
      </c>
      <c r="BL213" s="16" t="s">
        <v>138</v>
      </c>
      <c r="BM213" s="230" t="s">
        <v>304</v>
      </c>
    </row>
    <row r="214" spans="1:65" s="2" customFormat="1" ht="55.5" customHeight="1">
      <c r="A214" s="37"/>
      <c r="B214" s="38"/>
      <c r="C214" s="218" t="s">
        <v>305</v>
      </c>
      <c r="D214" s="218" t="s">
        <v>134</v>
      </c>
      <c r="E214" s="219" t="s">
        <v>306</v>
      </c>
      <c r="F214" s="220" t="s">
        <v>307</v>
      </c>
      <c r="G214" s="221" t="s">
        <v>252</v>
      </c>
      <c r="H214" s="222">
        <v>1</v>
      </c>
      <c r="I214" s="223"/>
      <c r="J214" s="224">
        <f>ROUND(I214*H214,2)</f>
        <v>0</v>
      </c>
      <c r="K214" s="225"/>
      <c r="L214" s="43"/>
      <c r="M214" s="226" t="s">
        <v>1</v>
      </c>
      <c r="N214" s="227" t="s">
        <v>42</v>
      </c>
      <c r="O214" s="90"/>
      <c r="P214" s="228">
        <f>O214*H214</f>
        <v>0</v>
      </c>
      <c r="Q214" s="228">
        <v>0.02109</v>
      </c>
      <c r="R214" s="228">
        <f>Q214*H214</f>
        <v>0.02109</v>
      </c>
      <c r="S214" s="228">
        <v>0</v>
      </c>
      <c r="T214" s="229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30" t="s">
        <v>138</v>
      </c>
      <c r="AT214" s="230" t="s">
        <v>134</v>
      </c>
      <c r="AU214" s="230" t="s">
        <v>87</v>
      </c>
      <c r="AY214" s="16" t="s">
        <v>130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6" t="s">
        <v>85</v>
      </c>
      <c r="BK214" s="231">
        <f>ROUND(I214*H214,2)</f>
        <v>0</v>
      </c>
      <c r="BL214" s="16" t="s">
        <v>138</v>
      </c>
      <c r="BM214" s="230" t="s">
        <v>308</v>
      </c>
    </row>
    <row r="215" spans="1:65" s="2" customFormat="1" ht="55.5" customHeight="1">
      <c r="A215" s="37"/>
      <c r="B215" s="38"/>
      <c r="C215" s="218" t="s">
        <v>309</v>
      </c>
      <c r="D215" s="218" t="s">
        <v>134</v>
      </c>
      <c r="E215" s="219" t="s">
        <v>310</v>
      </c>
      <c r="F215" s="220" t="s">
        <v>311</v>
      </c>
      <c r="G215" s="221" t="s">
        <v>173</v>
      </c>
      <c r="H215" s="222">
        <v>33.77</v>
      </c>
      <c r="I215" s="223"/>
      <c r="J215" s="224">
        <f>ROUND(I215*H215,2)</f>
        <v>0</v>
      </c>
      <c r="K215" s="225"/>
      <c r="L215" s="43"/>
      <c r="M215" s="226" t="s">
        <v>1</v>
      </c>
      <c r="N215" s="227" t="s">
        <v>42</v>
      </c>
      <c r="O215" s="90"/>
      <c r="P215" s="228">
        <f>O215*H215</f>
        <v>0</v>
      </c>
      <c r="Q215" s="228">
        <v>0.02109</v>
      </c>
      <c r="R215" s="228">
        <f>Q215*H215</f>
        <v>0.7122093000000002</v>
      </c>
      <c r="S215" s="228">
        <v>0</v>
      </c>
      <c r="T215" s="229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30" t="s">
        <v>138</v>
      </c>
      <c r="AT215" s="230" t="s">
        <v>134</v>
      </c>
      <c r="AU215" s="230" t="s">
        <v>87</v>
      </c>
      <c r="AY215" s="16" t="s">
        <v>130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6" t="s">
        <v>85</v>
      </c>
      <c r="BK215" s="231">
        <f>ROUND(I215*H215,2)</f>
        <v>0</v>
      </c>
      <c r="BL215" s="16" t="s">
        <v>138</v>
      </c>
      <c r="BM215" s="230" t="s">
        <v>312</v>
      </c>
    </row>
    <row r="216" spans="1:51" s="13" customFormat="1" ht="12">
      <c r="A216" s="13"/>
      <c r="B216" s="232"/>
      <c r="C216" s="233"/>
      <c r="D216" s="234" t="s">
        <v>140</v>
      </c>
      <c r="E216" s="235" t="s">
        <v>1</v>
      </c>
      <c r="F216" s="236" t="s">
        <v>313</v>
      </c>
      <c r="G216" s="233"/>
      <c r="H216" s="237">
        <v>33.77</v>
      </c>
      <c r="I216" s="238"/>
      <c r="J216" s="233"/>
      <c r="K216" s="233"/>
      <c r="L216" s="239"/>
      <c r="M216" s="240"/>
      <c r="N216" s="241"/>
      <c r="O216" s="241"/>
      <c r="P216" s="241"/>
      <c r="Q216" s="241"/>
      <c r="R216" s="241"/>
      <c r="S216" s="241"/>
      <c r="T216" s="24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3" t="s">
        <v>140</v>
      </c>
      <c r="AU216" s="243" t="s">
        <v>87</v>
      </c>
      <c r="AV216" s="13" t="s">
        <v>87</v>
      </c>
      <c r="AW216" s="13" t="s">
        <v>32</v>
      </c>
      <c r="AX216" s="13" t="s">
        <v>85</v>
      </c>
      <c r="AY216" s="243" t="s">
        <v>130</v>
      </c>
    </row>
    <row r="217" spans="1:65" s="2" customFormat="1" ht="62.7" customHeight="1">
      <c r="A217" s="37"/>
      <c r="B217" s="38"/>
      <c r="C217" s="218" t="s">
        <v>314</v>
      </c>
      <c r="D217" s="218" t="s">
        <v>134</v>
      </c>
      <c r="E217" s="219" t="s">
        <v>315</v>
      </c>
      <c r="F217" s="220" t="s">
        <v>316</v>
      </c>
      <c r="G217" s="221" t="s">
        <v>180</v>
      </c>
      <c r="H217" s="222">
        <v>26.51</v>
      </c>
      <c r="I217" s="223"/>
      <c r="J217" s="224">
        <f>ROUND(I217*H217,2)</f>
        <v>0</v>
      </c>
      <c r="K217" s="225"/>
      <c r="L217" s="43"/>
      <c r="M217" s="226" t="s">
        <v>1</v>
      </c>
      <c r="N217" s="227" t="s">
        <v>42</v>
      </c>
      <c r="O217" s="90"/>
      <c r="P217" s="228">
        <f>O217*H217</f>
        <v>0</v>
      </c>
      <c r="Q217" s="228">
        <v>0.02109</v>
      </c>
      <c r="R217" s="228">
        <f>Q217*H217</f>
        <v>0.5590959000000001</v>
      </c>
      <c r="S217" s="228">
        <v>0</v>
      </c>
      <c r="T217" s="229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30" t="s">
        <v>138</v>
      </c>
      <c r="AT217" s="230" t="s">
        <v>134</v>
      </c>
      <c r="AU217" s="230" t="s">
        <v>87</v>
      </c>
      <c r="AY217" s="16" t="s">
        <v>130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16" t="s">
        <v>85</v>
      </c>
      <c r="BK217" s="231">
        <f>ROUND(I217*H217,2)</f>
        <v>0</v>
      </c>
      <c r="BL217" s="16" t="s">
        <v>138</v>
      </c>
      <c r="BM217" s="230" t="s">
        <v>317</v>
      </c>
    </row>
    <row r="218" spans="1:51" s="13" customFormat="1" ht="12">
      <c r="A218" s="13"/>
      <c r="B218" s="232"/>
      <c r="C218" s="233"/>
      <c r="D218" s="234" t="s">
        <v>140</v>
      </c>
      <c r="E218" s="235" t="s">
        <v>1</v>
      </c>
      <c r="F218" s="236" t="s">
        <v>318</v>
      </c>
      <c r="G218" s="233"/>
      <c r="H218" s="237">
        <v>26.51</v>
      </c>
      <c r="I218" s="238"/>
      <c r="J218" s="233"/>
      <c r="K218" s="233"/>
      <c r="L218" s="239"/>
      <c r="M218" s="240"/>
      <c r="N218" s="241"/>
      <c r="O218" s="241"/>
      <c r="P218" s="241"/>
      <c r="Q218" s="241"/>
      <c r="R218" s="241"/>
      <c r="S218" s="241"/>
      <c r="T218" s="24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3" t="s">
        <v>140</v>
      </c>
      <c r="AU218" s="243" t="s">
        <v>87</v>
      </c>
      <c r="AV218" s="13" t="s">
        <v>87</v>
      </c>
      <c r="AW218" s="13" t="s">
        <v>32</v>
      </c>
      <c r="AX218" s="13" t="s">
        <v>77</v>
      </c>
      <c r="AY218" s="243" t="s">
        <v>130</v>
      </c>
    </row>
    <row r="219" spans="1:65" s="2" customFormat="1" ht="55.5" customHeight="1">
      <c r="A219" s="37"/>
      <c r="B219" s="38"/>
      <c r="C219" s="218" t="s">
        <v>319</v>
      </c>
      <c r="D219" s="218" t="s">
        <v>134</v>
      </c>
      <c r="E219" s="219" t="s">
        <v>320</v>
      </c>
      <c r="F219" s="220" t="s">
        <v>321</v>
      </c>
      <c r="G219" s="221" t="s">
        <v>173</v>
      </c>
      <c r="H219" s="222">
        <v>26.51</v>
      </c>
      <c r="I219" s="223"/>
      <c r="J219" s="224">
        <f>ROUND(I219*H219,2)</f>
        <v>0</v>
      </c>
      <c r="K219" s="225"/>
      <c r="L219" s="43"/>
      <c r="M219" s="226" t="s">
        <v>1</v>
      </c>
      <c r="N219" s="227" t="s">
        <v>42</v>
      </c>
      <c r="O219" s="90"/>
      <c r="P219" s="228">
        <f>O219*H219</f>
        <v>0</v>
      </c>
      <c r="Q219" s="228">
        <v>0.02109</v>
      </c>
      <c r="R219" s="228">
        <f>Q219*H219</f>
        <v>0.5590959000000001</v>
      </c>
      <c r="S219" s="228">
        <v>0</v>
      </c>
      <c r="T219" s="229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30" t="s">
        <v>138</v>
      </c>
      <c r="AT219" s="230" t="s">
        <v>134</v>
      </c>
      <c r="AU219" s="230" t="s">
        <v>87</v>
      </c>
      <c r="AY219" s="16" t="s">
        <v>130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6" t="s">
        <v>85</v>
      </c>
      <c r="BK219" s="231">
        <f>ROUND(I219*H219,2)</f>
        <v>0</v>
      </c>
      <c r="BL219" s="16" t="s">
        <v>138</v>
      </c>
      <c r="BM219" s="230" t="s">
        <v>322</v>
      </c>
    </row>
    <row r="220" spans="1:51" s="13" customFormat="1" ht="12">
      <c r="A220" s="13"/>
      <c r="B220" s="232"/>
      <c r="C220" s="233"/>
      <c r="D220" s="234" t="s">
        <v>140</v>
      </c>
      <c r="E220" s="235" t="s">
        <v>1</v>
      </c>
      <c r="F220" s="236" t="s">
        <v>323</v>
      </c>
      <c r="G220" s="233"/>
      <c r="H220" s="237">
        <v>26.51</v>
      </c>
      <c r="I220" s="238"/>
      <c r="J220" s="233"/>
      <c r="K220" s="233"/>
      <c r="L220" s="239"/>
      <c r="M220" s="240"/>
      <c r="N220" s="241"/>
      <c r="O220" s="241"/>
      <c r="P220" s="241"/>
      <c r="Q220" s="241"/>
      <c r="R220" s="241"/>
      <c r="S220" s="241"/>
      <c r="T220" s="24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3" t="s">
        <v>140</v>
      </c>
      <c r="AU220" s="243" t="s">
        <v>87</v>
      </c>
      <c r="AV220" s="13" t="s">
        <v>87</v>
      </c>
      <c r="AW220" s="13" t="s">
        <v>32</v>
      </c>
      <c r="AX220" s="13" t="s">
        <v>85</v>
      </c>
      <c r="AY220" s="243" t="s">
        <v>130</v>
      </c>
    </row>
    <row r="221" spans="1:65" s="2" customFormat="1" ht="66.75" customHeight="1">
      <c r="A221" s="37"/>
      <c r="B221" s="38"/>
      <c r="C221" s="218" t="s">
        <v>324</v>
      </c>
      <c r="D221" s="218" t="s">
        <v>134</v>
      </c>
      <c r="E221" s="219" t="s">
        <v>325</v>
      </c>
      <c r="F221" s="220" t="s">
        <v>326</v>
      </c>
      <c r="G221" s="221" t="s">
        <v>252</v>
      </c>
      <c r="H221" s="222">
        <v>2</v>
      </c>
      <c r="I221" s="223"/>
      <c r="J221" s="224">
        <f>ROUND(I221*H221,2)</f>
        <v>0</v>
      </c>
      <c r="K221" s="225"/>
      <c r="L221" s="43"/>
      <c r="M221" s="226" t="s">
        <v>1</v>
      </c>
      <c r="N221" s="227" t="s">
        <v>42</v>
      </c>
      <c r="O221" s="90"/>
      <c r="P221" s="228">
        <f>O221*H221</f>
        <v>0</v>
      </c>
      <c r="Q221" s="228">
        <v>0.02109</v>
      </c>
      <c r="R221" s="228">
        <f>Q221*H221</f>
        <v>0.04218</v>
      </c>
      <c r="S221" s="228">
        <v>0</v>
      </c>
      <c r="T221" s="229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30" t="s">
        <v>138</v>
      </c>
      <c r="AT221" s="230" t="s">
        <v>134</v>
      </c>
      <c r="AU221" s="230" t="s">
        <v>87</v>
      </c>
      <c r="AY221" s="16" t="s">
        <v>130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6" t="s">
        <v>85</v>
      </c>
      <c r="BK221" s="231">
        <f>ROUND(I221*H221,2)</f>
        <v>0</v>
      </c>
      <c r="BL221" s="16" t="s">
        <v>138</v>
      </c>
      <c r="BM221" s="230" t="s">
        <v>327</v>
      </c>
    </row>
    <row r="222" spans="1:65" s="2" customFormat="1" ht="66.75" customHeight="1">
      <c r="A222" s="37"/>
      <c r="B222" s="38"/>
      <c r="C222" s="218" t="s">
        <v>328</v>
      </c>
      <c r="D222" s="218" t="s">
        <v>134</v>
      </c>
      <c r="E222" s="219" t="s">
        <v>329</v>
      </c>
      <c r="F222" s="220" t="s">
        <v>326</v>
      </c>
      <c r="G222" s="221" t="s">
        <v>252</v>
      </c>
      <c r="H222" s="222">
        <v>2</v>
      </c>
      <c r="I222" s="223"/>
      <c r="J222" s="224">
        <f>ROUND(I222*H222,2)</f>
        <v>0</v>
      </c>
      <c r="K222" s="225"/>
      <c r="L222" s="43"/>
      <c r="M222" s="226" t="s">
        <v>1</v>
      </c>
      <c r="N222" s="227" t="s">
        <v>42</v>
      </c>
      <c r="O222" s="90"/>
      <c r="P222" s="228">
        <f>O222*H222</f>
        <v>0</v>
      </c>
      <c r="Q222" s="228">
        <v>0.02109</v>
      </c>
      <c r="R222" s="228">
        <f>Q222*H222</f>
        <v>0.04218</v>
      </c>
      <c r="S222" s="228">
        <v>0</v>
      </c>
      <c r="T222" s="229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30" t="s">
        <v>138</v>
      </c>
      <c r="AT222" s="230" t="s">
        <v>134</v>
      </c>
      <c r="AU222" s="230" t="s">
        <v>87</v>
      </c>
      <c r="AY222" s="16" t="s">
        <v>130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6" t="s">
        <v>85</v>
      </c>
      <c r="BK222" s="231">
        <f>ROUND(I222*H222,2)</f>
        <v>0</v>
      </c>
      <c r="BL222" s="16" t="s">
        <v>138</v>
      </c>
      <c r="BM222" s="230" t="s">
        <v>330</v>
      </c>
    </row>
    <row r="223" spans="1:65" s="2" customFormat="1" ht="66.75" customHeight="1">
      <c r="A223" s="37"/>
      <c r="B223" s="38"/>
      <c r="C223" s="218" t="s">
        <v>331</v>
      </c>
      <c r="D223" s="218" t="s">
        <v>134</v>
      </c>
      <c r="E223" s="219" t="s">
        <v>332</v>
      </c>
      <c r="F223" s="220" t="s">
        <v>333</v>
      </c>
      <c r="G223" s="221" t="s">
        <v>252</v>
      </c>
      <c r="H223" s="222">
        <v>4</v>
      </c>
      <c r="I223" s="223"/>
      <c r="J223" s="224">
        <f>ROUND(I223*H223,2)</f>
        <v>0</v>
      </c>
      <c r="K223" s="225"/>
      <c r="L223" s="43"/>
      <c r="M223" s="226" t="s">
        <v>1</v>
      </c>
      <c r="N223" s="227" t="s">
        <v>42</v>
      </c>
      <c r="O223" s="90"/>
      <c r="P223" s="228">
        <f>O223*H223</f>
        <v>0</v>
      </c>
      <c r="Q223" s="228">
        <v>0.02109</v>
      </c>
      <c r="R223" s="228">
        <f>Q223*H223</f>
        <v>0.08436</v>
      </c>
      <c r="S223" s="228">
        <v>0</v>
      </c>
      <c r="T223" s="229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30" t="s">
        <v>138</v>
      </c>
      <c r="AT223" s="230" t="s">
        <v>134</v>
      </c>
      <c r="AU223" s="230" t="s">
        <v>87</v>
      </c>
      <c r="AY223" s="16" t="s">
        <v>130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6" t="s">
        <v>85</v>
      </c>
      <c r="BK223" s="231">
        <f>ROUND(I223*H223,2)</f>
        <v>0</v>
      </c>
      <c r="BL223" s="16" t="s">
        <v>138</v>
      </c>
      <c r="BM223" s="230" t="s">
        <v>334</v>
      </c>
    </row>
    <row r="224" spans="1:63" s="12" customFormat="1" ht="22.8" customHeight="1">
      <c r="A224" s="12"/>
      <c r="B224" s="202"/>
      <c r="C224" s="203"/>
      <c r="D224" s="204" t="s">
        <v>76</v>
      </c>
      <c r="E224" s="216" t="s">
        <v>335</v>
      </c>
      <c r="F224" s="216" t="s">
        <v>336</v>
      </c>
      <c r="G224" s="203"/>
      <c r="H224" s="203"/>
      <c r="I224" s="206"/>
      <c r="J224" s="217">
        <f>BK224</f>
        <v>0</v>
      </c>
      <c r="K224" s="203"/>
      <c r="L224" s="208"/>
      <c r="M224" s="209"/>
      <c r="N224" s="210"/>
      <c r="O224" s="210"/>
      <c r="P224" s="211">
        <f>SUM(P225:P274)</f>
        <v>0</v>
      </c>
      <c r="Q224" s="210"/>
      <c r="R224" s="211">
        <f>SUM(R225:R274)</f>
        <v>0</v>
      </c>
      <c r="S224" s="210"/>
      <c r="T224" s="212">
        <f>SUM(T225:T274)</f>
        <v>75.07391000000001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13" t="s">
        <v>85</v>
      </c>
      <c r="AT224" s="214" t="s">
        <v>76</v>
      </c>
      <c r="AU224" s="214" t="s">
        <v>85</v>
      </c>
      <c r="AY224" s="213" t="s">
        <v>130</v>
      </c>
      <c r="BK224" s="215">
        <f>SUM(BK225:BK274)</f>
        <v>0</v>
      </c>
    </row>
    <row r="225" spans="1:65" s="2" customFormat="1" ht="33" customHeight="1">
      <c r="A225" s="37"/>
      <c r="B225" s="38"/>
      <c r="C225" s="218" t="s">
        <v>337</v>
      </c>
      <c r="D225" s="218" t="s">
        <v>134</v>
      </c>
      <c r="E225" s="219" t="s">
        <v>338</v>
      </c>
      <c r="F225" s="220" t="s">
        <v>339</v>
      </c>
      <c r="G225" s="221" t="s">
        <v>180</v>
      </c>
      <c r="H225" s="222">
        <v>652.8</v>
      </c>
      <c r="I225" s="223"/>
      <c r="J225" s="224">
        <f>ROUND(I225*H225,2)</f>
        <v>0</v>
      </c>
      <c r="K225" s="225"/>
      <c r="L225" s="43"/>
      <c r="M225" s="226" t="s">
        <v>1</v>
      </c>
      <c r="N225" s="227" t="s">
        <v>42</v>
      </c>
      <c r="O225" s="90"/>
      <c r="P225" s="228">
        <f>O225*H225</f>
        <v>0</v>
      </c>
      <c r="Q225" s="228">
        <v>0</v>
      </c>
      <c r="R225" s="228">
        <f>Q225*H225</f>
        <v>0</v>
      </c>
      <c r="S225" s="228">
        <v>0</v>
      </c>
      <c r="T225" s="229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30" t="s">
        <v>138</v>
      </c>
      <c r="AT225" s="230" t="s">
        <v>134</v>
      </c>
      <c r="AU225" s="230" t="s">
        <v>87</v>
      </c>
      <c r="AY225" s="16" t="s">
        <v>130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6" t="s">
        <v>85</v>
      </c>
      <c r="BK225" s="231">
        <f>ROUND(I225*H225,2)</f>
        <v>0</v>
      </c>
      <c r="BL225" s="16" t="s">
        <v>138</v>
      </c>
      <c r="BM225" s="230" t="s">
        <v>340</v>
      </c>
    </row>
    <row r="226" spans="1:51" s="13" customFormat="1" ht="12">
      <c r="A226" s="13"/>
      <c r="B226" s="232"/>
      <c r="C226" s="233"/>
      <c r="D226" s="234" t="s">
        <v>140</v>
      </c>
      <c r="E226" s="235" t="s">
        <v>1</v>
      </c>
      <c r="F226" s="236" t="s">
        <v>341</v>
      </c>
      <c r="G226" s="233"/>
      <c r="H226" s="237">
        <v>652.8</v>
      </c>
      <c r="I226" s="238"/>
      <c r="J226" s="233"/>
      <c r="K226" s="233"/>
      <c r="L226" s="239"/>
      <c r="M226" s="240"/>
      <c r="N226" s="241"/>
      <c r="O226" s="241"/>
      <c r="P226" s="241"/>
      <c r="Q226" s="241"/>
      <c r="R226" s="241"/>
      <c r="S226" s="241"/>
      <c r="T226" s="242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3" t="s">
        <v>140</v>
      </c>
      <c r="AU226" s="243" t="s">
        <v>87</v>
      </c>
      <c r="AV226" s="13" t="s">
        <v>87</v>
      </c>
      <c r="AW226" s="13" t="s">
        <v>32</v>
      </c>
      <c r="AX226" s="13" t="s">
        <v>85</v>
      </c>
      <c r="AY226" s="243" t="s">
        <v>130</v>
      </c>
    </row>
    <row r="227" spans="1:65" s="2" customFormat="1" ht="33" customHeight="1">
      <c r="A227" s="37"/>
      <c r="B227" s="38"/>
      <c r="C227" s="218" t="s">
        <v>342</v>
      </c>
      <c r="D227" s="218" t="s">
        <v>134</v>
      </c>
      <c r="E227" s="219" t="s">
        <v>343</v>
      </c>
      <c r="F227" s="220" t="s">
        <v>344</v>
      </c>
      <c r="G227" s="221" t="s">
        <v>180</v>
      </c>
      <c r="H227" s="222">
        <v>117504</v>
      </c>
      <c r="I227" s="223"/>
      <c r="J227" s="224">
        <f>ROUND(I227*H227,2)</f>
        <v>0</v>
      </c>
      <c r="K227" s="225"/>
      <c r="L227" s="43"/>
      <c r="M227" s="226" t="s">
        <v>1</v>
      </c>
      <c r="N227" s="227" t="s">
        <v>42</v>
      </c>
      <c r="O227" s="90"/>
      <c r="P227" s="228">
        <f>O227*H227</f>
        <v>0</v>
      </c>
      <c r="Q227" s="228">
        <v>0</v>
      </c>
      <c r="R227" s="228">
        <f>Q227*H227</f>
        <v>0</v>
      </c>
      <c r="S227" s="228">
        <v>0</v>
      </c>
      <c r="T227" s="229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30" t="s">
        <v>138</v>
      </c>
      <c r="AT227" s="230" t="s">
        <v>134</v>
      </c>
      <c r="AU227" s="230" t="s">
        <v>87</v>
      </c>
      <c r="AY227" s="16" t="s">
        <v>130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6" t="s">
        <v>85</v>
      </c>
      <c r="BK227" s="231">
        <f>ROUND(I227*H227,2)</f>
        <v>0</v>
      </c>
      <c r="BL227" s="16" t="s">
        <v>138</v>
      </c>
      <c r="BM227" s="230" t="s">
        <v>345</v>
      </c>
    </row>
    <row r="228" spans="1:51" s="13" customFormat="1" ht="12">
      <c r="A228" s="13"/>
      <c r="B228" s="232"/>
      <c r="C228" s="233"/>
      <c r="D228" s="234" t="s">
        <v>140</v>
      </c>
      <c r="E228" s="235" t="s">
        <v>1</v>
      </c>
      <c r="F228" s="236" t="s">
        <v>346</v>
      </c>
      <c r="G228" s="233"/>
      <c r="H228" s="237">
        <v>117504</v>
      </c>
      <c r="I228" s="238"/>
      <c r="J228" s="233"/>
      <c r="K228" s="233"/>
      <c r="L228" s="239"/>
      <c r="M228" s="240"/>
      <c r="N228" s="241"/>
      <c r="O228" s="241"/>
      <c r="P228" s="241"/>
      <c r="Q228" s="241"/>
      <c r="R228" s="241"/>
      <c r="S228" s="241"/>
      <c r="T228" s="24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3" t="s">
        <v>140</v>
      </c>
      <c r="AU228" s="243" t="s">
        <v>87</v>
      </c>
      <c r="AV228" s="13" t="s">
        <v>87</v>
      </c>
      <c r="AW228" s="13" t="s">
        <v>32</v>
      </c>
      <c r="AX228" s="13" t="s">
        <v>85</v>
      </c>
      <c r="AY228" s="243" t="s">
        <v>130</v>
      </c>
    </row>
    <row r="229" spans="1:65" s="2" customFormat="1" ht="33" customHeight="1">
      <c r="A229" s="37"/>
      <c r="B229" s="38"/>
      <c r="C229" s="218" t="s">
        <v>347</v>
      </c>
      <c r="D229" s="218" t="s">
        <v>134</v>
      </c>
      <c r="E229" s="219" t="s">
        <v>348</v>
      </c>
      <c r="F229" s="220" t="s">
        <v>349</v>
      </c>
      <c r="G229" s="221" t="s">
        <v>180</v>
      </c>
      <c r="H229" s="222">
        <v>652.8</v>
      </c>
      <c r="I229" s="223"/>
      <c r="J229" s="224">
        <f>ROUND(I229*H229,2)</f>
        <v>0</v>
      </c>
      <c r="K229" s="225"/>
      <c r="L229" s="43"/>
      <c r="M229" s="226" t="s">
        <v>1</v>
      </c>
      <c r="N229" s="227" t="s">
        <v>42</v>
      </c>
      <c r="O229" s="90"/>
      <c r="P229" s="228">
        <f>O229*H229</f>
        <v>0</v>
      </c>
      <c r="Q229" s="228">
        <v>0</v>
      </c>
      <c r="R229" s="228">
        <f>Q229*H229</f>
        <v>0</v>
      </c>
      <c r="S229" s="228">
        <v>0</v>
      </c>
      <c r="T229" s="229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30" t="s">
        <v>138</v>
      </c>
      <c r="AT229" s="230" t="s">
        <v>134</v>
      </c>
      <c r="AU229" s="230" t="s">
        <v>87</v>
      </c>
      <c r="AY229" s="16" t="s">
        <v>130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16" t="s">
        <v>85</v>
      </c>
      <c r="BK229" s="231">
        <f>ROUND(I229*H229,2)</f>
        <v>0</v>
      </c>
      <c r="BL229" s="16" t="s">
        <v>138</v>
      </c>
      <c r="BM229" s="230" t="s">
        <v>350</v>
      </c>
    </row>
    <row r="230" spans="1:51" s="13" customFormat="1" ht="12">
      <c r="A230" s="13"/>
      <c r="B230" s="232"/>
      <c r="C230" s="233"/>
      <c r="D230" s="234" t="s">
        <v>140</v>
      </c>
      <c r="E230" s="235" t="s">
        <v>1</v>
      </c>
      <c r="F230" s="236" t="s">
        <v>341</v>
      </c>
      <c r="G230" s="233"/>
      <c r="H230" s="237">
        <v>652.8</v>
      </c>
      <c r="I230" s="238"/>
      <c r="J230" s="233"/>
      <c r="K230" s="233"/>
      <c r="L230" s="239"/>
      <c r="M230" s="240"/>
      <c r="N230" s="241"/>
      <c r="O230" s="241"/>
      <c r="P230" s="241"/>
      <c r="Q230" s="241"/>
      <c r="R230" s="241"/>
      <c r="S230" s="241"/>
      <c r="T230" s="24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3" t="s">
        <v>140</v>
      </c>
      <c r="AU230" s="243" t="s">
        <v>87</v>
      </c>
      <c r="AV230" s="13" t="s">
        <v>87</v>
      </c>
      <c r="AW230" s="13" t="s">
        <v>32</v>
      </c>
      <c r="AX230" s="13" t="s">
        <v>85</v>
      </c>
      <c r="AY230" s="243" t="s">
        <v>130</v>
      </c>
    </row>
    <row r="231" spans="1:65" s="2" customFormat="1" ht="24.15" customHeight="1">
      <c r="A231" s="37"/>
      <c r="B231" s="38"/>
      <c r="C231" s="218" t="s">
        <v>351</v>
      </c>
      <c r="D231" s="218" t="s">
        <v>134</v>
      </c>
      <c r="E231" s="219" t="s">
        <v>352</v>
      </c>
      <c r="F231" s="220" t="s">
        <v>353</v>
      </c>
      <c r="G231" s="221" t="s">
        <v>137</v>
      </c>
      <c r="H231" s="222">
        <v>0.348</v>
      </c>
      <c r="I231" s="223"/>
      <c r="J231" s="224">
        <f>ROUND(I231*H231,2)</f>
        <v>0</v>
      </c>
      <c r="K231" s="225"/>
      <c r="L231" s="43"/>
      <c r="M231" s="226" t="s">
        <v>1</v>
      </c>
      <c r="N231" s="227" t="s">
        <v>42</v>
      </c>
      <c r="O231" s="90"/>
      <c r="P231" s="228">
        <f>O231*H231</f>
        <v>0</v>
      </c>
      <c r="Q231" s="228">
        <v>0</v>
      </c>
      <c r="R231" s="228">
        <f>Q231*H231</f>
        <v>0</v>
      </c>
      <c r="S231" s="228">
        <v>2.4</v>
      </c>
      <c r="T231" s="229">
        <f>S231*H231</f>
        <v>0.8351999999999999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30" t="s">
        <v>138</v>
      </c>
      <c r="AT231" s="230" t="s">
        <v>134</v>
      </c>
      <c r="AU231" s="230" t="s">
        <v>87</v>
      </c>
      <c r="AY231" s="16" t="s">
        <v>130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6" t="s">
        <v>85</v>
      </c>
      <c r="BK231" s="231">
        <f>ROUND(I231*H231,2)</f>
        <v>0</v>
      </c>
      <c r="BL231" s="16" t="s">
        <v>138</v>
      </c>
      <c r="BM231" s="230" t="s">
        <v>354</v>
      </c>
    </row>
    <row r="232" spans="1:51" s="13" customFormat="1" ht="12">
      <c r="A232" s="13"/>
      <c r="B232" s="232"/>
      <c r="C232" s="233"/>
      <c r="D232" s="234" t="s">
        <v>140</v>
      </c>
      <c r="E232" s="235" t="s">
        <v>1</v>
      </c>
      <c r="F232" s="236" t="s">
        <v>355</v>
      </c>
      <c r="G232" s="233"/>
      <c r="H232" s="237">
        <v>0.232</v>
      </c>
      <c r="I232" s="238"/>
      <c r="J232" s="233"/>
      <c r="K232" s="233"/>
      <c r="L232" s="239"/>
      <c r="M232" s="240"/>
      <c r="N232" s="241"/>
      <c r="O232" s="241"/>
      <c r="P232" s="241"/>
      <c r="Q232" s="241"/>
      <c r="R232" s="241"/>
      <c r="S232" s="241"/>
      <c r="T232" s="24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3" t="s">
        <v>140</v>
      </c>
      <c r="AU232" s="243" t="s">
        <v>87</v>
      </c>
      <c r="AV232" s="13" t="s">
        <v>87</v>
      </c>
      <c r="AW232" s="13" t="s">
        <v>32</v>
      </c>
      <c r="AX232" s="13" t="s">
        <v>77</v>
      </c>
      <c r="AY232" s="243" t="s">
        <v>130</v>
      </c>
    </row>
    <row r="233" spans="1:51" s="13" customFormat="1" ht="12">
      <c r="A233" s="13"/>
      <c r="B233" s="232"/>
      <c r="C233" s="233"/>
      <c r="D233" s="234" t="s">
        <v>140</v>
      </c>
      <c r="E233" s="235" t="s">
        <v>1</v>
      </c>
      <c r="F233" s="236" t="s">
        <v>356</v>
      </c>
      <c r="G233" s="233"/>
      <c r="H233" s="237">
        <v>0.116</v>
      </c>
      <c r="I233" s="238"/>
      <c r="J233" s="233"/>
      <c r="K233" s="233"/>
      <c r="L233" s="239"/>
      <c r="M233" s="240"/>
      <c r="N233" s="241"/>
      <c r="O233" s="241"/>
      <c r="P233" s="241"/>
      <c r="Q233" s="241"/>
      <c r="R233" s="241"/>
      <c r="S233" s="241"/>
      <c r="T233" s="24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3" t="s">
        <v>140</v>
      </c>
      <c r="AU233" s="243" t="s">
        <v>87</v>
      </c>
      <c r="AV233" s="13" t="s">
        <v>87</v>
      </c>
      <c r="AW233" s="13" t="s">
        <v>32</v>
      </c>
      <c r="AX233" s="13" t="s">
        <v>77</v>
      </c>
      <c r="AY233" s="243" t="s">
        <v>130</v>
      </c>
    </row>
    <row r="234" spans="1:51" s="14" customFormat="1" ht="12">
      <c r="A234" s="14"/>
      <c r="B234" s="244"/>
      <c r="C234" s="245"/>
      <c r="D234" s="234" t="s">
        <v>140</v>
      </c>
      <c r="E234" s="246" t="s">
        <v>1</v>
      </c>
      <c r="F234" s="247" t="s">
        <v>145</v>
      </c>
      <c r="G234" s="245"/>
      <c r="H234" s="248">
        <v>0.348</v>
      </c>
      <c r="I234" s="249"/>
      <c r="J234" s="245"/>
      <c r="K234" s="245"/>
      <c r="L234" s="250"/>
      <c r="M234" s="251"/>
      <c r="N234" s="252"/>
      <c r="O234" s="252"/>
      <c r="P234" s="252"/>
      <c r="Q234" s="252"/>
      <c r="R234" s="252"/>
      <c r="S234" s="252"/>
      <c r="T234" s="253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4" t="s">
        <v>140</v>
      </c>
      <c r="AU234" s="254" t="s">
        <v>87</v>
      </c>
      <c r="AV234" s="14" t="s">
        <v>138</v>
      </c>
      <c r="AW234" s="14" t="s">
        <v>32</v>
      </c>
      <c r="AX234" s="14" t="s">
        <v>85</v>
      </c>
      <c r="AY234" s="254" t="s">
        <v>130</v>
      </c>
    </row>
    <row r="235" spans="1:65" s="2" customFormat="1" ht="24.15" customHeight="1">
      <c r="A235" s="37"/>
      <c r="B235" s="38"/>
      <c r="C235" s="218" t="s">
        <v>357</v>
      </c>
      <c r="D235" s="218" t="s">
        <v>134</v>
      </c>
      <c r="E235" s="219" t="s">
        <v>358</v>
      </c>
      <c r="F235" s="220" t="s">
        <v>359</v>
      </c>
      <c r="G235" s="221" t="s">
        <v>180</v>
      </c>
      <c r="H235" s="222">
        <v>3.126</v>
      </c>
      <c r="I235" s="223"/>
      <c r="J235" s="224">
        <f>ROUND(I235*H235,2)</f>
        <v>0</v>
      </c>
      <c r="K235" s="225"/>
      <c r="L235" s="43"/>
      <c r="M235" s="226" t="s">
        <v>1</v>
      </c>
      <c r="N235" s="227" t="s">
        <v>42</v>
      </c>
      <c r="O235" s="90"/>
      <c r="P235" s="228">
        <f>O235*H235</f>
        <v>0</v>
      </c>
      <c r="Q235" s="228">
        <v>0</v>
      </c>
      <c r="R235" s="228">
        <f>Q235*H235</f>
        <v>0</v>
      </c>
      <c r="S235" s="228">
        <v>0.054</v>
      </c>
      <c r="T235" s="229">
        <f>S235*H235</f>
        <v>0.16880399999999998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30" t="s">
        <v>138</v>
      </c>
      <c r="AT235" s="230" t="s">
        <v>134</v>
      </c>
      <c r="AU235" s="230" t="s">
        <v>87</v>
      </c>
      <c r="AY235" s="16" t="s">
        <v>130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16" t="s">
        <v>85</v>
      </c>
      <c r="BK235" s="231">
        <f>ROUND(I235*H235,2)</f>
        <v>0</v>
      </c>
      <c r="BL235" s="16" t="s">
        <v>138</v>
      </c>
      <c r="BM235" s="230" t="s">
        <v>360</v>
      </c>
    </row>
    <row r="236" spans="1:51" s="13" customFormat="1" ht="12">
      <c r="A236" s="13"/>
      <c r="B236" s="232"/>
      <c r="C236" s="233"/>
      <c r="D236" s="234" t="s">
        <v>140</v>
      </c>
      <c r="E236" s="235" t="s">
        <v>1</v>
      </c>
      <c r="F236" s="236" t="s">
        <v>361</v>
      </c>
      <c r="G236" s="233"/>
      <c r="H236" s="237">
        <v>3.126</v>
      </c>
      <c r="I236" s="238"/>
      <c r="J236" s="233"/>
      <c r="K236" s="233"/>
      <c r="L236" s="239"/>
      <c r="M236" s="240"/>
      <c r="N236" s="241"/>
      <c r="O236" s="241"/>
      <c r="P236" s="241"/>
      <c r="Q236" s="241"/>
      <c r="R236" s="241"/>
      <c r="S236" s="241"/>
      <c r="T236" s="24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3" t="s">
        <v>140</v>
      </c>
      <c r="AU236" s="243" t="s">
        <v>87</v>
      </c>
      <c r="AV236" s="13" t="s">
        <v>87</v>
      </c>
      <c r="AW236" s="13" t="s">
        <v>32</v>
      </c>
      <c r="AX236" s="13" t="s">
        <v>85</v>
      </c>
      <c r="AY236" s="243" t="s">
        <v>130</v>
      </c>
    </row>
    <row r="237" spans="1:65" s="2" customFormat="1" ht="24.15" customHeight="1">
      <c r="A237" s="37"/>
      <c r="B237" s="38"/>
      <c r="C237" s="218" t="s">
        <v>190</v>
      </c>
      <c r="D237" s="218" t="s">
        <v>134</v>
      </c>
      <c r="E237" s="219" t="s">
        <v>362</v>
      </c>
      <c r="F237" s="220" t="s">
        <v>363</v>
      </c>
      <c r="G237" s="221" t="s">
        <v>180</v>
      </c>
      <c r="H237" s="222">
        <v>3.45</v>
      </c>
      <c r="I237" s="223"/>
      <c r="J237" s="224">
        <f>ROUND(I237*H237,2)</f>
        <v>0</v>
      </c>
      <c r="K237" s="225"/>
      <c r="L237" s="43"/>
      <c r="M237" s="226" t="s">
        <v>1</v>
      </c>
      <c r="N237" s="227" t="s">
        <v>42</v>
      </c>
      <c r="O237" s="90"/>
      <c r="P237" s="228">
        <f>O237*H237</f>
        <v>0</v>
      </c>
      <c r="Q237" s="228">
        <v>0</v>
      </c>
      <c r="R237" s="228">
        <f>Q237*H237</f>
        <v>0</v>
      </c>
      <c r="S237" s="228">
        <v>0.048</v>
      </c>
      <c r="T237" s="229">
        <f>S237*H237</f>
        <v>0.16560000000000002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30" t="s">
        <v>138</v>
      </c>
      <c r="AT237" s="230" t="s">
        <v>134</v>
      </c>
      <c r="AU237" s="230" t="s">
        <v>87</v>
      </c>
      <c r="AY237" s="16" t="s">
        <v>130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6" t="s">
        <v>85</v>
      </c>
      <c r="BK237" s="231">
        <f>ROUND(I237*H237,2)</f>
        <v>0</v>
      </c>
      <c r="BL237" s="16" t="s">
        <v>138</v>
      </c>
      <c r="BM237" s="230" t="s">
        <v>364</v>
      </c>
    </row>
    <row r="238" spans="1:51" s="13" customFormat="1" ht="12">
      <c r="A238" s="13"/>
      <c r="B238" s="232"/>
      <c r="C238" s="233"/>
      <c r="D238" s="234" t="s">
        <v>140</v>
      </c>
      <c r="E238" s="235" t="s">
        <v>1</v>
      </c>
      <c r="F238" s="236" t="s">
        <v>365</v>
      </c>
      <c r="G238" s="233"/>
      <c r="H238" s="237">
        <v>3.45</v>
      </c>
      <c r="I238" s="238"/>
      <c r="J238" s="233"/>
      <c r="K238" s="233"/>
      <c r="L238" s="239"/>
      <c r="M238" s="240"/>
      <c r="N238" s="241"/>
      <c r="O238" s="241"/>
      <c r="P238" s="241"/>
      <c r="Q238" s="241"/>
      <c r="R238" s="241"/>
      <c r="S238" s="241"/>
      <c r="T238" s="24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3" t="s">
        <v>140</v>
      </c>
      <c r="AU238" s="243" t="s">
        <v>87</v>
      </c>
      <c r="AV238" s="13" t="s">
        <v>87</v>
      </c>
      <c r="AW238" s="13" t="s">
        <v>32</v>
      </c>
      <c r="AX238" s="13" t="s">
        <v>85</v>
      </c>
      <c r="AY238" s="243" t="s">
        <v>130</v>
      </c>
    </row>
    <row r="239" spans="1:65" s="2" customFormat="1" ht="24.15" customHeight="1">
      <c r="A239" s="37"/>
      <c r="B239" s="38"/>
      <c r="C239" s="218" t="s">
        <v>138</v>
      </c>
      <c r="D239" s="218" t="s">
        <v>134</v>
      </c>
      <c r="E239" s="219" t="s">
        <v>366</v>
      </c>
      <c r="F239" s="220" t="s">
        <v>367</v>
      </c>
      <c r="G239" s="221" t="s">
        <v>180</v>
      </c>
      <c r="H239" s="222">
        <v>11.275</v>
      </c>
      <c r="I239" s="223"/>
      <c r="J239" s="224">
        <f>ROUND(I239*H239,2)</f>
        <v>0</v>
      </c>
      <c r="K239" s="225"/>
      <c r="L239" s="43"/>
      <c r="M239" s="226" t="s">
        <v>1</v>
      </c>
      <c r="N239" s="227" t="s">
        <v>42</v>
      </c>
      <c r="O239" s="90"/>
      <c r="P239" s="228">
        <f>O239*H239</f>
        <v>0</v>
      </c>
      <c r="Q239" s="228">
        <v>0</v>
      </c>
      <c r="R239" s="228">
        <f>Q239*H239</f>
        <v>0</v>
      </c>
      <c r="S239" s="228">
        <v>0.038</v>
      </c>
      <c r="T239" s="229">
        <f>S239*H239</f>
        <v>0.42845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30" t="s">
        <v>138</v>
      </c>
      <c r="AT239" s="230" t="s">
        <v>134</v>
      </c>
      <c r="AU239" s="230" t="s">
        <v>87</v>
      </c>
      <c r="AY239" s="16" t="s">
        <v>130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6" t="s">
        <v>85</v>
      </c>
      <c r="BK239" s="231">
        <f>ROUND(I239*H239,2)</f>
        <v>0</v>
      </c>
      <c r="BL239" s="16" t="s">
        <v>138</v>
      </c>
      <c r="BM239" s="230" t="s">
        <v>368</v>
      </c>
    </row>
    <row r="240" spans="1:51" s="13" customFormat="1" ht="12">
      <c r="A240" s="13"/>
      <c r="B240" s="232"/>
      <c r="C240" s="233"/>
      <c r="D240" s="234" t="s">
        <v>140</v>
      </c>
      <c r="E240" s="235" t="s">
        <v>1</v>
      </c>
      <c r="F240" s="236" t="s">
        <v>369</v>
      </c>
      <c r="G240" s="233"/>
      <c r="H240" s="237">
        <v>2.378</v>
      </c>
      <c r="I240" s="238"/>
      <c r="J240" s="233"/>
      <c r="K240" s="233"/>
      <c r="L240" s="239"/>
      <c r="M240" s="240"/>
      <c r="N240" s="241"/>
      <c r="O240" s="241"/>
      <c r="P240" s="241"/>
      <c r="Q240" s="241"/>
      <c r="R240" s="241"/>
      <c r="S240" s="241"/>
      <c r="T240" s="24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3" t="s">
        <v>140</v>
      </c>
      <c r="AU240" s="243" t="s">
        <v>87</v>
      </c>
      <c r="AV240" s="13" t="s">
        <v>87</v>
      </c>
      <c r="AW240" s="13" t="s">
        <v>32</v>
      </c>
      <c r="AX240" s="13" t="s">
        <v>77</v>
      </c>
      <c r="AY240" s="243" t="s">
        <v>130</v>
      </c>
    </row>
    <row r="241" spans="1:51" s="13" customFormat="1" ht="12">
      <c r="A241" s="13"/>
      <c r="B241" s="232"/>
      <c r="C241" s="233"/>
      <c r="D241" s="234" t="s">
        <v>140</v>
      </c>
      <c r="E241" s="235" t="s">
        <v>1</v>
      </c>
      <c r="F241" s="236" t="s">
        <v>370</v>
      </c>
      <c r="G241" s="233"/>
      <c r="H241" s="237">
        <v>8.897</v>
      </c>
      <c r="I241" s="238"/>
      <c r="J241" s="233"/>
      <c r="K241" s="233"/>
      <c r="L241" s="239"/>
      <c r="M241" s="240"/>
      <c r="N241" s="241"/>
      <c r="O241" s="241"/>
      <c r="P241" s="241"/>
      <c r="Q241" s="241"/>
      <c r="R241" s="241"/>
      <c r="S241" s="241"/>
      <c r="T241" s="24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3" t="s">
        <v>140</v>
      </c>
      <c r="AU241" s="243" t="s">
        <v>87</v>
      </c>
      <c r="AV241" s="13" t="s">
        <v>87</v>
      </c>
      <c r="AW241" s="13" t="s">
        <v>32</v>
      </c>
      <c r="AX241" s="13" t="s">
        <v>77</v>
      </c>
      <c r="AY241" s="243" t="s">
        <v>130</v>
      </c>
    </row>
    <row r="242" spans="1:51" s="14" customFormat="1" ht="12">
      <c r="A242" s="14"/>
      <c r="B242" s="244"/>
      <c r="C242" s="245"/>
      <c r="D242" s="234" t="s">
        <v>140</v>
      </c>
      <c r="E242" s="246" t="s">
        <v>1</v>
      </c>
      <c r="F242" s="247" t="s">
        <v>145</v>
      </c>
      <c r="G242" s="245"/>
      <c r="H242" s="248">
        <v>11.275</v>
      </c>
      <c r="I242" s="249"/>
      <c r="J242" s="245"/>
      <c r="K242" s="245"/>
      <c r="L242" s="250"/>
      <c r="M242" s="251"/>
      <c r="N242" s="252"/>
      <c r="O242" s="252"/>
      <c r="P242" s="252"/>
      <c r="Q242" s="252"/>
      <c r="R242" s="252"/>
      <c r="S242" s="252"/>
      <c r="T242" s="25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4" t="s">
        <v>140</v>
      </c>
      <c r="AU242" s="254" t="s">
        <v>87</v>
      </c>
      <c r="AV242" s="14" t="s">
        <v>138</v>
      </c>
      <c r="AW242" s="14" t="s">
        <v>32</v>
      </c>
      <c r="AX242" s="14" t="s">
        <v>85</v>
      </c>
      <c r="AY242" s="254" t="s">
        <v>130</v>
      </c>
    </row>
    <row r="243" spans="1:65" s="2" customFormat="1" ht="21.75" customHeight="1">
      <c r="A243" s="37"/>
      <c r="B243" s="38"/>
      <c r="C243" s="218" t="s">
        <v>371</v>
      </c>
      <c r="D243" s="218" t="s">
        <v>134</v>
      </c>
      <c r="E243" s="219" t="s">
        <v>372</v>
      </c>
      <c r="F243" s="220" t="s">
        <v>373</v>
      </c>
      <c r="G243" s="221" t="s">
        <v>180</v>
      </c>
      <c r="H243" s="222">
        <v>1.576</v>
      </c>
      <c r="I243" s="223"/>
      <c r="J243" s="224">
        <f>ROUND(I243*H243,2)</f>
        <v>0</v>
      </c>
      <c r="K243" s="225"/>
      <c r="L243" s="43"/>
      <c r="M243" s="226" t="s">
        <v>1</v>
      </c>
      <c r="N243" s="227" t="s">
        <v>42</v>
      </c>
      <c r="O243" s="90"/>
      <c r="P243" s="228">
        <f>O243*H243</f>
        <v>0</v>
      </c>
      <c r="Q243" s="228">
        <v>0</v>
      </c>
      <c r="R243" s="228">
        <f>Q243*H243</f>
        <v>0</v>
      </c>
      <c r="S243" s="228">
        <v>0.076</v>
      </c>
      <c r="T243" s="229">
        <f>S243*H243</f>
        <v>0.11977600000000001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30" t="s">
        <v>138</v>
      </c>
      <c r="AT243" s="230" t="s">
        <v>134</v>
      </c>
      <c r="AU243" s="230" t="s">
        <v>87</v>
      </c>
      <c r="AY243" s="16" t="s">
        <v>130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16" t="s">
        <v>85</v>
      </c>
      <c r="BK243" s="231">
        <f>ROUND(I243*H243,2)</f>
        <v>0</v>
      </c>
      <c r="BL243" s="16" t="s">
        <v>138</v>
      </c>
      <c r="BM243" s="230" t="s">
        <v>374</v>
      </c>
    </row>
    <row r="244" spans="1:51" s="13" customFormat="1" ht="12">
      <c r="A244" s="13"/>
      <c r="B244" s="232"/>
      <c r="C244" s="233"/>
      <c r="D244" s="234" t="s">
        <v>140</v>
      </c>
      <c r="E244" s="235" t="s">
        <v>1</v>
      </c>
      <c r="F244" s="236" t="s">
        <v>375</v>
      </c>
      <c r="G244" s="233"/>
      <c r="H244" s="237">
        <v>1.576</v>
      </c>
      <c r="I244" s="238"/>
      <c r="J244" s="233"/>
      <c r="K244" s="233"/>
      <c r="L244" s="239"/>
      <c r="M244" s="240"/>
      <c r="N244" s="241"/>
      <c r="O244" s="241"/>
      <c r="P244" s="241"/>
      <c r="Q244" s="241"/>
      <c r="R244" s="241"/>
      <c r="S244" s="241"/>
      <c r="T244" s="24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3" t="s">
        <v>140</v>
      </c>
      <c r="AU244" s="243" t="s">
        <v>87</v>
      </c>
      <c r="AV244" s="13" t="s">
        <v>87</v>
      </c>
      <c r="AW244" s="13" t="s">
        <v>32</v>
      </c>
      <c r="AX244" s="13" t="s">
        <v>85</v>
      </c>
      <c r="AY244" s="243" t="s">
        <v>130</v>
      </c>
    </row>
    <row r="245" spans="1:65" s="2" customFormat="1" ht="24.15" customHeight="1">
      <c r="A245" s="37"/>
      <c r="B245" s="38"/>
      <c r="C245" s="218" t="s">
        <v>376</v>
      </c>
      <c r="D245" s="218" t="s">
        <v>134</v>
      </c>
      <c r="E245" s="219" t="s">
        <v>377</v>
      </c>
      <c r="F245" s="220" t="s">
        <v>378</v>
      </c>
      <c r="G245" s="221" t="s">
        <v>173</v>
      </c>
      <c r="H245" s="222">
        <v>480.444</v>
      </c>
      <c r="I245" s="223"/>
      <c r="J245" s="224">
        <f>ROUND(I245*H245,2)</f>
        <v>0</v>
      </c>
      <c r="K245" s="225"/>
      <c r="L245" s="43"/>
      <c r="M245" s="226" t="s">
        <v>1</v>
      </c>
      <c r="N245" s="227" t="s">
        <v>42</v>
      </c>
      <c r="O245" s="90"/>
      <c r="P245" s="228">
        <f>O245*H245</f>
        <v>0</v>
      </c>
      <c r="Q245" s="228">
        <v>0</v>
      </c>
      <c r="R245" s="228">
        <f>Q245*H245</f>
        <v>0</v>
      </c>
      <c r="S245" s="228">
        <v>0.04</v>
      </c>
      <c r="T245" s="229">
        <f>S245*H245</f>
        <v>19.217760000000002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30" t="s">
        <v>138</v>
      </c>
      <c r="AT245" s="230" t="s">
        <v>134</v>
      </c>
      <c r="AU245" s="230" t="s">
        <v>87</v>
      </c>
      <c r="AY245" s="16" t="s">
        <v>130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16" t="s">
        <v>85</v>
      </c>
      <c r="BK245" s="231">
        <f>ROUND(I245*H245,2)</f>
        <v>0</v>
      </c>
      <c r="BL245" s="16" t="s">
        <v>138</v>
      </c>
      <c r="BM245" s="230" t="s">
        <v>379</v>
      </c>
    </row>
    <row r="246" spans="1:51" s="13" customFormat="1" ht="12">
      <c r="A246" s="13"/>
      <c r="B246" s="232"/>
      <c r="C246" s="233"/>
      <c r="D246" s="234" t="s">
        <v>140</v>
      </c>
      <c r="E246" s="235" t="s">
        <v>1</v>
      </c>
      <c r="F246" s="236" t="s">
        <v>380</v>
      </c>
      <c r="G246" s="233"/>
      <c r="H246" s="237">
        <v>36.42</v>
      </c>
      <c r="I246" s="238"/>
      <c r="J246" s="233"/>
      <c r="K246" s="233"/>
      <c r="L246" s="239"/>
      <c r="M246" s="240"/>
      <c r="N246" s="241"/>
      <c r="O246" s="241"/>
      <c r="P246" s="241"/>
      <c r="Q246" s="241"/>
      <c r="R246" s="241"/>
      <c r="S246" s="241"/>
      <c r="T246" s="24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3" t="s">
        <v>140</v>
      </c>
      <c r="AU246" s="243" t="s">
        <v>87</v>
      </c>
      <c r="AV246" s="13" t="s">
        <v>87</v>
      </c>
      <c r="AW246" s="13" t="s">
        <v>32</v>
      </c>
      <c r="AX246" s="13" t="s">
        <v>77</v>
      </c>
      <c r="AY246" s="243" t="s">
        <v>130</v>
      </c>
    </row>
    <row r="247" spans="1:51" s="13" customFormat="1" ht="12">
      <c r="A247" s="13"/>
      <c r="B247" s="232"/>
      <c r="C247" s="233"/>
      <c r="D247" s="234" t="s">
        <v>140</v>
      </c>
      <c r="E247" s="235" t="s">
        <v>1</v>
      </c>
      <c r="F247" s="236" t="s">
        <v>381</v>
      </c>
      <c r="G247" s="233"/>
      <c r="H247" s="237">
        <v>5.04</v>
      </c>
      <c r="I247" s="238"/>
      <c r="J247" s="233"/>
      <c r="K247" s="233"/>
      <c r="L247" s="239"/>
      <c r="M247" s="240"/>
      <c r="N247" s="241"/>
      <c r="O247" s="241"/>
      <c r="P247" s="241"/>
      <c r="Q247" s="241"/>
      <c r="R247" s="241"/>
      <c r="S247" s="241"/>
      <c r="T247" s="24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3" t="s">
        <v>140</v>
      </c>
      <c r="AU247" s="243" t="s">
        <v>87</v>
      </c>
      <c r="AV247" s="13" t="s">
        <v>87</v>
      </c>
      <c r="AW247" s="13" t="s">
        <v>32</v>
      </c>
      <c r="AX247" s="13" t="s">
        <v>77</v>
      </c>
      <c r="AY247" s="243" t="s">
        <v>130</v>
      </c>
    </row>
    <row r="248" spans="1:51" s="13" customFormat="1" ht="12">
      <c r="A248" s="13"/>
      <c r="B248" s="232"/>
      <c r="C248" s="233"/>
      <c r="D248" s="234" t="s">
        <v>140</v>
      </c>
      <c r="E248" s="235" t="s">
        <v>1</v>
      </c>
      <c r="F248" s="236" t="s">
        <v>382</v>
      </c>
      <c r="G248" s="233"/>
      <c r="H248" s="237">
        <v>2.064</v>
      </c>
      <c r="I248" s="238"/>
      <c r="J248" s="233"/>
      <c r="K248" s="233"/>
      <c r="L248" s="239"/>
      <c r="M248" s="240"/>
      <c r="N248" s="241"/>
      <c r="O248" s="241"/>
      <c r="P248" s="241"/>
      <c r="Q248" s="241"/>
      <c r="R248" s="241"/>
      <c r="S248" s="241"/>
      <c r="T248" s="24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3" t="s">
        <v>140</v>
      </c>
      <c r="AU248" s="243" t="s">
        <v>87</v>
      </c>
      <c r="AV248" s="13" t="s">
        <v>87</v>
      </c>
      <c r="AW248" s="13" t="s">
        <v>32</v>
      </c>
      <c r="AX248" s="13" t="s">
        <v>77</v>
      </c>
      <c r="AY248" s="243" t="s">
        <v>130</v>
      </c>
    </row>
    <row r="249" spans="1:51" s="13" customFormat="1" ht="12">
      <c r="A249" s="13"/>
      <c r="B249" s="232"/>
      <c r="C249" s="233"/>
      <c r="D249" s="234" t="s">
        <v>140</v>
      </c>
      <c r="E249" s="235" t="s">
        <v>1</v>
      </c>
      <c r="F249" s="236" t="s">
        <v>383</v>
      </c>
      <c r="G249" s="233"/>
      <c r="H249" s="237">
        <v>36.36</v>
      </c>
      <c r="I249" s="238"/>
      <c r="J249" s="233"/>
      <c r="K249" s="233"/>
      <c r="L249" s="239"/>
      <c r="M249" s="240"/>
      <c r="N249" s="241"/>
      <c r="O249" s="241"/>
      <c r="P249" s="241"/>
      <c r="Q249" s="241"/>
      <c r="R249" s="241"/>
      <c r="S249" s="241"/>
      <c r="T249" s="24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3" t="s">
        <v>140</v>
      </c>
      <c r="AU249" s="243" t="s">
        <v>87</v>
      </c>
      <c r="AV249" s="13" t="s">
        <v>87</v>
      </c>
      <c r="AW249" s="13" t="s">
        <v>32</v>
      </c>
      <c r="AX249" s="13" t="s">
        <v>77</v>
      </c>
      <c r="AY249" s="243" t="s">
        <v>130</v>
      </c>
    </row>
    <row r="250" spans="1:51" s="13" customFormat="1" ht="12">
      <c r="A250" s="13"/>
      <c r="B250" s="232"/>
      <c r="C250" s="233"/>
      <c r="D250" s="234" t="s">
        <v>140</v>
      </c>
      <c r="E250" s="235" t="s">
        <v>1</v>
      </c>
      <c r="F250" s="236" t="s">
        <v>384</v>
      </c>
      <c r="G250" s="233"/>
      <c r="H250" s="237">
        <v>28.92</v>
      </c>
      <c r="I250" s="238"/>
      <c r="J250" s="233"/>
      <c r="K250" s="233"/>
      <c r="L250" s="239"/>
      <c r="M250" s="240"/>
      <c r="N250" s="241"/>
      <c r="O250" s="241"/>
      <c r="P250" s="241"/>
      <c r="Q250" s="241"/>
      <c r="R250" s="241"/>
      <c r="S250" s="241"/>
      <c r="T250" s="242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3" t="s">
        <v>140</v>
      </c>
      <c r="AU250" s="243" t="s">
        <v>87</v>
      </c>
      <c r="AV250" s="13" t="s">
        <v>87</v>
      </c>
      <c r="AW250" s="13" t="s">
        <v>32</v>
      </c>
      <c r="AX250" s="13" t="s">
        <v>77</v>
      </c>
      <c r="AY250" s="243" t="s">
        <v>130</v>
      </c>
    </row>
    <row r="251" spans="1:51" s="13" customFormat="1" ht="12">
      <c r="A251" s="13"/>
      <c r="B251" s="232"/>
      <c r="C251" s="233"/>
      <c r="D251" s="234" t="s">
        <v>140</v>
      </c>
      <c r="E251" s="235" t="s">
        <v>1</v>
      </c>
      <c r="F251" s="236" t="s">
        <v>385</v>
      </c>
      <c r="G251" s="233"/>
      <c r="H251" s="237">
        <v>28.92</v>
      </c>
      <c r="I251" s="238"/>
      <c r="J251" s="233"/>
      <c r="K251" s="233"/>
      <c r="L251" s="239"/>
      <c r="M251" s="240"/>
      <c r="N251" s="241"/>
      <c r="O251" s="241"/>
      <c r="P251" s="241"/>
      <c r="Q251" s="241"/>
      <c r="R251" s="241"/>
      <c r="S251" s="241"/>
      <c r="T251" s="24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3" t="s">
        <v>140</v>
      </c>
      <c r="AU251" s="243" t="s">
        <v>87</v>
      </c>
      <c r="AV251" s="13" t="s">
        <v>87</v>
      </c>
      <c r="AW251" s="13" t="s">
        <v>32</v>
      </c>
      <c r="AX251" s="13" t="s">
        <v>77</v>
      </c>
      <c r="AY251" s="243" t="s">
        <v>130</v>
      </c>
    </row>
    <row r="252" spans="1:51" s="13" customFormat="1" ht="12">
      <c r="A252" s="13"/>
      <c r="B252" s="232"/>
      <c r="C252" s="233"/>
      <c r="D252" s="234" t="s">
        <v>140</v>
      </c>
      <c r="E252" s="235" t="s">
        <v>1</v>
      </c>
      <c r="F252" s="236" t="s">
        <v>386</v>
      </c>
      <c r="G252" s="233"/>
      <c r="H252" s="237">
        <v>342.72</v>
      </c>
      <c r="I252" s="238"/>
      <c r="J252" s="233"/>
      <c r="K252" s="233"/>
      <c r="L252" s="239"/>
      <c r="M252" s="240"/>
      <c r="N252" s="241"/>
      <c r="O252" s="241"/>
      <c r="P252" s="241"/>
      <c r="Q252" s="241"/>
      <c r="R252" s="241"/>
      <c r="S252" s="241"/>
      <c r="T252" s="24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3" t="s">
        <v>140</v>
      </c>
      <c r="AU252" s="243" t="s">
        <v>87</v>
      </c>
      <c r="AV252" s="13" t="s">
        <v>87</v>
      </c>
      <c r="AW252" s="13" t="s">
        <v>32</v>
      </c>
      <c r="AX252" s="13" t="s">
        <v>77</v>
      </c>
      <c r="AY252" s="243" t="s">
        <v>130</v>
      </c>
    </row>
    <row r="253" spans="1:51" s="14" customFormat="1" ht="12">
      <c r="A253" s="14"/>
      <c r="B253" s="244"/>
      <c r="C253" s="245"/>
      <c r="D253" s="234" t="s">
        <v>140</v>
      </c>
      <c r="E253" s="246" t="s">
        <v>1</v>
      </c>
      <c r="F253" s="247" t="s">
        <v>145</v>
      </c>
      <c r="G253" s="245"/>
      <c r="H253" s="248">
        <v>480.444</v>
      </c>
      <c r="I253" s="249"/>
      <c r="J253" s="245"/>
      <c r="K253" s="245"/>
      <c r="L253" s="250"/>
      <c r="M253" s="251"/>
      <c r="N253" s="252"/>
      <c r="O253" s="252"/>
      <c r="P253" s="252"/>
      <c r="Q253" s="252"/>
      <c r="R253" s="252"/>
      <c r="S253" s="252"/>
      <c r="T253" s="253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4" t="s">
        <v>140</v>
      </c>
      <c r="AU253" s="254" t="s">
        <v>87</v>
      </c>
      <c r="AV253" s="14" t="s">
        <v>138</v>
      </c>
      <c r="AW253" s="14" t="s">
        <v>32</v>
      </c>
      <c r="AX253" s="14" t="s">
        <v>85</v>
      </c>
      <c r="AY253" s="254" t="s">
        <v>130</v>
      </c>
    </row>
    <row r="254" spans="1:65" s="2" customFormat="1" ht="24.15" customHeight="1">
      <c r="A254" s="37"/>
      <c r="B254" s="38"/>
      <c r="C254" s="218" t="s">
        <v>387</v>
      </c>
      <c r="D254" s="218" t="s">
        <v>134</v>
      </c>
      <c r="E254" s="219" t="s">
        <v>388</v>
      </c>
      <c r="F254" s="220" t="s">
        <v>389</v>
      </c>
      <c r="G254" s="221" t="s">
        <v>173</v>
      </c>
      <c r="H254" s="222">
        <v>33.77</v>
      </c>
      <c r="I254" s="223"/>
      <c r="J254" s="224">
        <f>ROUND(I254*H254,2)</f>
        <v>0</v>
      </c>
      <c r="K254" s="225"/>
      <c r="L254" s="43"/>
      <c r="M254" s="226" t="s">
        <v>1</v>
      </c>
      <c r="N254" s="227" t="s">
        <v>42</v>
      </c>
      <c r="O254" s="90"/>
      <c r="P254" s="228">
        <f>O254*H254</f>
        <v>0</v>
      </c>
      <c r="Q254" s="228">
        <v>0</v>
      </c>
      <c r="R254" s="228">
        <f>Q254*H254</f>
        <v>0</v>
      </c>
      <c r="S254" s="228">
        <v>0.054</v>
      </c>
      <c r="T254" s="229">
        <f>S254*H254</f>
        <v>1.8235800000000002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30" t="s">
        <v>138</v>
      </c>
      <c r="AT254" s="230" t="s">
        <v>134</v>
      </c>
      <c r="AU254" s="230" t="s">
        <v>87</v>
      </c>
      <c r="AY254" s="16" t="s">
        <v>130</v>
      </c>
      <c r="BE254" s="231">
        <f>IF(N254="základní",J254,0)</f>
        <v>0</v>
      </c>
      <c r="BF254" s="231">
        <f>IF(N254="snížená",J254,0)</f>
        <v>0</v>
      </c>
      <c r="BG254" s="231">
        <f>IF(N254="zákl. přenesená",J254,0)</f>
        <v>0</v>
      </c>
      <c r="BH254" s="231">
        <f>IF(N254="sníž. přenesená",J254,0)</f>
        <v>0</v>
      </c>
      <c r="BI254" s="231">
        <f>IF(N254="nulová",J254,0)</f>
        <v>0</v>
      </c>
      <c r="BJ254" s="16" t="s">
        <v>85</v>
      </c>
      <c r="BK254" s="231">
        <f>ROUND(I254*H254,2)</f>
        <v>0</v>
      </c>
      <c r="BL254" s="16" t="s">
        <v>138</v>
      </c>
      <c r="BM254" s="230" t="s">
        <v>390</v>
      </c>
    </row>
    <row r="255" spans="1:51" s="13" customFormat="1" ht="12">
      <c r="A255" s="13"/>
      <c r="B255" s="232"/>
      <c r="C255" s="233"/>
      <c r="D255" s="234" t="s">
        <v>140</v>
      </c>
      <c r="E255" s="235" t="s">
        <v>1</v>
      </c>
      <c r="F255" s="236" t="s">
        <v>391</v>
      </c>
      <c r="G255" s="233"/>
      <c r="H255" s="237">
        <v>33.77</v>
      </c>
      <c r="I255" s="238"/>
      <c r="J255" s="233"/>
      <c r="K255" s="233"/>
      <c r="L255" s="239"/>
      <c r="M255" s="240"/>
      <c r="N255" s="241"/>
      <c r="O255" s="241"/>
      <c r="P255" s="241"/>
      <c r="Q255" s="241"/>
      <c r="R255" s="241"/>
      <c r="S255" s="241"/>
      <c r="T255" s="24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3" t="s">
        <v>140</v>
      </c>
      <c r="AU255" s="243" t="s">
        <v>87</v>
      </c>
      <c r="AV255" s="13" t="s">
        <v>87</v>
      </c>
      <c r="AW255" s="13" t="s">
        <v>32</v>
      </c>
      <c r="AX255" s="13" t="s">
        <v>85</v>
      </c>
      <c r="AY255" s="243" t="s">
        <v>130</v>
      </c>
    </row>
    <row r="256" spans="1:65" s="2" customFormat="1" ht="24.15" customHeight="1">
      <c r="A256" s="37"/>
      <c r="B256" s="38"/>
      <c r="C256" s="218" t="s">
        <v>392</v>
      </c>
      <c r="D256" s="218" t="s">
        <v>134</v>
      </c>
      <c r="E256" s="219" t="s">
        <v>393</v>
      </c>
      <c r="F256" s="220" t="s">
        <v>394</v>
      </c>
      <c r="G256" s="221" t="s">
        <v>173</v>
      </c>
      <c r="H256" s="222">
        <v>111</v>
      </c>
      <c r="I256" s="223"/>
      <c r="J256" s="224">
        <f>ROUND(I256*H256,2)</f>
        <v>0</v>
      </c>
      <c r="K256" s="225"/>
      <c r="L256" s="43"/>
      <c r="M256" s="226" t="s">
        <v>1</v>
      </c>
      <c r="N256" s="227" t="s">
        <v>42</v>
      </c>
      <c r="O256" s="90"/>
      <c r="P256" s="228">
        <f>O256*H256</f>
        <v>0</v>
      </c>
      <c r="Q256" s="228">
        <v>0</v>
      </c>
      <c r="R256" s="228">
        <f>Q256*H256</f>
        <v>0</v>
      </c>
      <c r="S256" s="228">
        <v>0.081</v>
      </c>
      <c r="T256" s="229">
        <f>S256*H256</f>
        <v>8.991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30" t="s">
        <v>138</v>
      </c>
      <c r="AT256" s="230" t="s">
        <v>134</v>
      </c>
      <c r="AU256" s="230" t="s">
        <v>87</v>
      </c>
      <c r="AY256" s="16" t="s">
        <v>130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16" t="s">
        <v>85</v>
      </c>
      <c r="BK256" s="231">
        <f>ROUND(I256*H256,2)</f>
        <v>0</v>
      </c>
      <c r="BL256" s="16" t="s">
        <v>138</v>
      </c>
      <c r="BM256" s="230" t="s">
        <v>395</v>
      </c>
    </row>
    <row r="257" spans="1:51" s="13" customFormat="1" ht="12">
      <c r="A257" s="13"/>
      <c r="B257" s="232"/>
      <c r="C257" s="233"/>
      <c r="D257" s="234" t="s">
        <v>140</v>
      </c>
      <c r="E257" s="235" t="s">
        <v>1</v>
      </c>
      <c r="F257" s="236" t="s">
        <v>396</v>
      </c>
      <c r="G257" s="233"/>
      <c r="H257" s="237">
        <v>37.62</v>
      </c>
      <c r="I257" s="238"/>
      <c r="J257" s="233"/>
      <c r="K257" s="233"/>
      <c r="L257" s="239"/>
      <c r="M257" s="240"/>
      <c r="N257" s="241"/>
      <c r="O257" s="241"/>
      <c r="P257" s="241"/>
      <c r="Q257" s="241"/>
      <c r="R257" s="241"/>
      <c r="S257" s="241"/>
      <c r="T257" s="242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3" t="s">
        <v>140</v>
      </c>
      <c r="AU257" s="243" t="s">
        <v>87</v>
      </c>
      <c r="AV257" s="13" t="s">
        <v>87</v>
      </c>
      <c r="AW257" s="13" t="s">
        <v>32</v>
      </c>
      <c r="AX257" s="13" t="s">
        <v>77</v>
      </c>
      <c r="AY257" s="243" t="s">
        <v>130</v>
      </c>
    </row>
    <row r="258" spans="1:51" s="13" customFormat="1" ht="12">
      <c r="A258" s="13"/>
      <c r="B258" s="232"/>
      <c r="C258" s="233"/>
      <c r="D258" s="234" t="s">
        <v>140</v>
      </c>
      <c r="E258" s="235" t="s">
        <v>1</v>
      </c>
      <c r="F258" s="236" t="s">
        <v>397</v>
      </c>
      <c r="G258" s="233"/>
      <c r="H258" s="237">
        <v>36.96</v>
      </c>
      <c r="I258" s="238"/>
      <c r="J258" s="233"/>
      <c r="K258" s="233"/>
      <c r="L258" s="239"/>
      <c r="M258" s="240"/>
      <c r="N258" s="241"/>
      <c r="O258" s="241"/>
      <c r="P258" s="241"/>
      <c r="Q258" s="241"/>
      <c r="R258" s="241"/>
      <c r="S258" s="241"/>
      <c r="T258" s="24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3" t="s">
        <v>140</v>
      </c>
      <c r="AU258" s="243" t="s">
        <v>87</v>
      </c>
      <c r="AV258" s="13" t="s">
        <v>87</v>
      </c>
      <c r="AW258" s="13" t="s">
        <v>32</v>
      </c>
      <c r="AX258" s="13" t="s">
        <v>77</v>
      </c>
      <c r="AY258" s="243" t="s">
        <v>130</v>
      </c>
    </row>
    <row r="259" spans="1:51" s="13" customFormat="1" ht="12">
      <c r="A259" s="13"/>
      <c r="B259" s="232"/>
      <c r="C259" s="233"/>
      <c r="D259" s="234" t="s">
        <v>140</v>
      </c>
      <c r="E259" s="235" t="s">
        <v>1</v>
      </c>
      <c r="F259" s="236" t="s">
        <v>385</v>
      </c>
      <c r="G259" s="233"/>
      <c r="H259" s="237">
        <v>28.92</v>
      </c>
      <c r="I259" s="238"/>
      <c r="J259" s="233"/>
      <c r="K259" s="233"/>
      <c r="L259" s="239"/>
      <c r="M259" s="240"/>
      <c r="N259" s="241"/>
      <c r="O259" s="241"/>
      <c r="P259" s="241"/>
      <c r="Q259" s="241"/>
      <c r="R259" s="241"/>
      <c r="S259" s="241"/>
      <c r="T259" s="24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3" t="s">
        <v>140</v>
      </c>
      <c r="AU259" s="243" t="s">
        <v>87</v>
      </c>
      <c r="AV259" s="13" t="s">
        <v>87</v>
      </c>
      <c r="AW259" s="13" t="s">
        <v>32</v>
      </c>
      <c r="AX259" s="13" t="s">
        <v>77</v>
      </c>
      <c r="AY259" s="243" t="s">
        <v>130</v>
      </c>
    </row>
    <row r="260" spans="1:51" s="13" customFormat="1" ht="12">
      <c r="A260" s="13"/>
      <c r="B260" s="232"/>
      <c r="C260" s="233"/>
      <c r="D260" s="234" t="s">
        <v>140</v>
      </c>
      <c r="E260" s="235" t="s">
        <v>1</v>
      </c>
      <c r="F260" s="236" t="s">
        <v>398</v>
      </c>
      <c r="G260" s="233"/>
      <c r="H260" s="237">
        <v>2.1</v>
      </c>
      <c r="I260" s="238"/>
      <c r="J260" s="233"/>
      <c r="K260" s="233"/>
      <c r="L260" s="239"/>
      <c r="M260" s="240"/>
      <c r="N260" s="241"/>
      <c r="O260" s="241"/>
      <c r="P260" s="241"/>
      <c r="Q260" s="241"/>
      <c r="R260" s="241"/>
      <c r="S260" s="241"/>
      <c r="T260" s="24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3" t="s">
        <v>140</v>
      </c>
      <c r="AU260" s="243" t="s">
        <v>87</v>
      </c>
      <c r="AV260" s="13" t="s">
        <v>87</v>
      </c>
      <c r="AW260" s="13" t="s">
        <v>32</v>
      </c>
      <c r="AX260" s="13" t="s">
        <v>77</v>
      </c>
      <c r="AY260" s="243" t="s">
        <v>130</v>
      </c>
    </row>
    <row r="261" spans="1:51" s="13" customFormat="1" ht="12">
      <c r="A261" s="13"/>
      <c r="B261" s="232"/>
      <c r="C261" s="233"/>
      <c r="D261" s="234" t="s">
        <v>140</v>
      </c>
      <c r="E261" s="235" t="s">
        <v>1</v>
      </c>
      <c r="F261" s="236" t="s">
        <v>399</v>
      </c>
      <c r="G261" s="233"/>
      <c r="H261" s="237">
        <v>5.4</v>
      </c>
      <c r="I261" s="238"/>
      <c r="J261" s="233"/>
      <c r="K261" s="233"/>
      <c r="L261" s="239"/>
      <c r="M261" s="240"/>
      <c r="N261" s="241"/>
      <c r="O261" s="241"/>
      <c r="P261" s="241"/>
      <c r="Q261" s="241"/>
      <c r="R261" s="241"/>
      <c r="S261" s="241"/>
      <c r="T261" s="24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3" t="s">
        <v>140</v>
      </c>
      <c r="AU261" s="243" t="s">
        <v>87</v>
      </c>
      <c r="AV261" s="13" t="s">
        <v>87</v>
      </c>
      <c r="AW261" s="13" t="s">
        <v>32</v>
      </c>
      <c r="AX261" s="13" t="s">
        <v>77</v>
      </c>
      <c r="AY261" s="243" t="s">
        <v>130</v>
      </c>
    </row>
    <row r="262" spans="1:51" s="14" customFormat="1" ht="12">
      <c r="A262" s="14"/>
      <c r="B262" s="244"/>
      <c r="C262" s="245"/>
      <c r="D262" s="234" t="s">
        <v>140</v>
      </c>
      <c r="E262" s="246" t="s">
        <v>1</v>
      </c>
      <c r="F262" s="247" t="s">
        <v>145</v>
      </c>
      <c r="G262" s="245"/>
      <c r="H262" s="248">
        <v>111</v>
      </c>
      <c r="I262" s="249"/>
      <c r="J262" s="245"/>
      <c r="K262" s="245"/>
      <c r="L262" s="250"/>
      <c r="M262" s="251"/>
      <c r="N262" s="252"/>
      <c r="O262" s="252"/>
      <c r="P262" s="252"/>
      <c r="Q262" s="252"/>
      <c r="R262" s="252"/>
      <c r="S262" s="252"/>
      <c r="T262" s="253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4" t="s">
        <v>140</v>
      </c>
      <c r="AU262" s="254" t="s">
        <v>87</v>
      </c>
      <c r="AV262" s="14" t="s">
        <v>138</v>
      </c>
      <c r="AW262" s="14" t="s">
        <v>32</v>
      </c>
      <c r="AX262" s="14" t="s">
        <v>85</v>
      </c>
      <c r="AY262" s="254" t="s">
        <v>130</v>
      </c>
    </row>
    <row r="263" spans="1:65" s="2" customFormat="1" ht="24.15" customHeight="1">
      <c r="A263" s="37"/>
      <c r="B263" s="38"/>
      <c r="C263" s="218" t="s">
        <v>400</v>
      </c>
      <c r="D263" s="218" t="s">
        <v>134</v>
      </c>
      <c r="E263" s="219" t="s">
        <v>401</v>
      </c>
      <c r="F263" s="220" t="s">
        <v>402</v>
      </c>
      <c r="G263" s="221" t="s">
        <v>173</v>
      </c>
      <c r="H263" s="222">
        <v>43.38</v>
      </c>
      <c r="I263" s="223"/>
      <c r="J263" s="224">
        <f>ROUND(I263*H263,2)</f>
        <v>0</v>
      </c>
      <c r="K263" s="225"/>
      <c r="L263" s="43"/>
      <c r="M263" s="226" t="s">
        <v>1</v>
      </c>
      <c r="N263" s="227" t="s">
        <v>42</v>
      </c>
      <c r="O263" s="90"/>
      <c r="P263" s="228">
        <f>O263*H263</f>
        <v>0</v>
      </c>
      <c r="Q263" s="228">
        <v>0</v>
      </c>
      <c r="R263" s="228">
        <f>Q263*H263</f>
        <v>0</v>
      </c>
      <c r="S263" s="228">
        <v>0.04</v>
      </c>
      <c r="T263" s="229">
        <f>S263*H263</f>
        <v>1.7352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30" t="s">
        <v>138</v>
      </c>
      <c r="AT263" s="230" t="s">
        <v>134</v>
      </c>
      <c r="AU263" s="230" t="s">
        <v>87</v>
      </c>
      <c r="AY263" s="16" t="s">
        <v>130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16" t="s">
        <v>85</v>
      </c>
      <c r="BK263" s="231">
        <f>ROUND(I263*H263,2)</f>
        <v>0</v>
      </c>
      <c r="BL263" s="16" t="s">
        <v>138</v>
      </c>
      <c r="BM263" s="230" t="s">
        <v>403</v>
      </c>
    </row>
    <row r="264" spans="1:51" s="13" customFormat="1" ht="12">
      <c r="A264" s="13"/>
      <c r="B264" s="232"/>
      <c r="C264" s="233"/>
      <c r="D264" s="234" t="s">
        <v>140</v>
      </c>
      <c r="E264" s="235" t="s">
        <v>1</v>
      </c>
      <c r="F264" s="236" t="s">
        <v>404</v>
      </c>
      <c r="G264" s="233"/>
      <c r="H264" s="237">
        <v>43.38</v>
      </c>
      <c r="I264" s="238"/>
      <c r="J264" s="233"/>
      <c r="K264" s="233"/>
      <c r="L264" s="239"/>
      <c r="M264" s="240"/>
      <c r="N264" s="241"/>
      <c r="O264" s="241"/>
      <c r="P264" s="241"/>
      <c r="Q264" s="241"/>
      <c r="R264" s="241"/>
      <c r="S264" s="241"/>
      <c r="T264" s="24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3" t="s">
        <v>140</v>
      </c>
      <c r="AU264" s="243" t="s">
        <v>87</v>
      </c>
      <c r="AV264" s="13" t="s">
        <v>87</v>
      </c>
      <c r="AW264" s="13" t="s">
        <v>32</v>
      </c>
      <c r="AX264" s="13" t="s">
        <v>85</v>
      </c>
      <c r="AY264" s="243" t="s">
        <v>130</v>
      </c>
    </row>
    <row r="265" spans="1:65" s="2" customFormat="1" ht="33" customHeight="1">
      <c r="A265" s="37"/>
      <c r="B265" s="38"/>
      <c r="C265" s="218" t="s">
        <v>131</v>
      </c>
      <c r="D265" s="218" t="s">
        <v>134</v>
      </c>
      <c r="E265" s="219" t="s">
        <v>405</v>
      </c>
      <c r="F265" s="220" t="s">
        <v>406</v>
      </c>
      <c r="G265" s="221" t="s">
        <v>180</v>
      </c>
      <c r="H265" s="222">
        <v>397.06</v>
      </c>
      <c r="I265" s="223"/>
      <c r="J265" s="224">
        <f>ROUND(I265*H265,2)</f>
        <v>0</v>
      </c>
      <c r="K265" s="225"/>
      <c r="L265" s="43"/>
      <c r="M265" s="226" t="s">
        <v>1</v>
      </c>
      <c r="N265" s="227" t="s">
        <v>42</v>
      </c>
      <c r="O265" s="90"/>
      <c r="P265" s="228">
        <f>O265*H265</f>
        <v>0</v>
      </c>
      <c r="Q265" s="228">
        <v>0</v>
      </c>
      <c r="R265" s="228">
        <f>Q265*H265</f>
        <v>0</v>
      </c>
      <c r="S265" s="228">
        <v>0.07</v>
      </c>
      <c r="T265" s="229">
        <f>S265*H265</f>
        <v>27.794200000000004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30" t="s">
        <v>138</v>
      </c>
      <c r="AT265" s="230" t="s">
        <v>134</v>
      </c>
      <c r="AU265" s="230" t="s">
        <v>87</v>
      </c>
      <c r="AY265" s="16" t="s">
        <v>130</v>
      </c>
      <c r="BE265" s="231">
        <f>IF(N265="základní",J265,0)</f>
        <v>0</v>
      </c>
      <c r="BF265" s="231">
        <f>IF(N265="snížená",J265,0)</f>
        <v>0</v>
      </c>
      <c r="BG265" s="231">
        <f>IF(N265="zákl. přenesená",J265,0)</f>
        <v>0</v>
      </c>
      <c r="BH265" s="231">
        <f>IF(N265="sníž. přenesená",J265,0)</f>
        <v>0</v>
      </c>
      <c r="BI265" s="231">
        <f>IF(N265="nulová",J265,0)</f>
        <v>0</v>
      </c>
      <c r="BJ265" s="16" t="s">
        <v>85</v>
      </c>
      <c r="BK265" s="231">
        <f>ROUND(I265*H265,2)</f>
        <v>0</v>
      </c>
      <c r="BL265" s="16" t="s">
        <v>138</v>
      </c>
      <c r="BM265" s="230" t="s">
        <v>407</v>
      </c>
    </row>
    <row r="266" spans="1:51" s="13" customFormat="1" ht="12">
      <c r="A266" s="13"/>
      <c r="B266" s="232"/>
      <c r="C266" s="233"/>
      <c r="D266" s="234" t="s">
        <v>140</v>
      </c>
      <c r="E266" s="235" t="s">
        <v>1</v>
      </c>
      <c r="F266" s="236" t="s">
        <v>196</v>
      </c>
      <c r="G266" s="233"/>
      <c r="H266" s="237">
        <v>36.72</v>
      </c>
      <c r="I266" s="238"/>
      <c r="J266" s="233"/>
      <c r="K266" s="233"/>
      <c r="L266" s="239"/>
      <c r="M266" s="240"/>
      <c r="N266" s="241"/>
      <c r="O266" s="241"/>
      <c r="P266" s="241"/>
      <c r="Q266" s="241"/>
      <c r="R266" s="241"/>
      <c r="S266" s="241"/>
      <c r="T266" s="24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3" t="s">
        <v>140</v>
      </c>
      <c r="AU266" s="243" t="s">
        <v>87</v>
      </c>
      <c r="AV266" s="13" t="s">
        <v>87</v>
      </c>
      <c r="AW266" s="13" t="s">
        <v>32</v>
      </c>
      <c r="AX266" s="13" t="s">
        <v>77</v>
      </c>
      <c r="AY266" s="243" t="s">
        <v>130</v>
      </c>
    </row>
    <row r="267" spans="1:51" s="13" customFormat="1" ht="12">
      <c r="A267" s="13"/>
      <c r="B267" s="232"/>
      <c r="C267" s="233"/>
      <c r="D267" s="234" t="s">
        <v>140</v>
      </c>
      <c r="E267" s="235" t="s">
        <v>1</v>
      </c>
      <c r="F267" s="236" t="s">
        <v>408</v>
      </c>
      <c r="G267" s="233"/>
      <c r="H267" s="237">
        <v>360.34</v>
      </c>
      <c r="I267" s="238"/>
      <c r="J267" s="233"/>
      <c r="K267" s="233"/>
      <c r="L267" s="239"/>
      <c r="M267" s="240"/>
      <c r="N267" s="241"/>
      <c r="O267" s="241"/>
      <c r="P267" s="241"/>
      <c r="Q267" s="241"/>
      <c r="R267" s="241"/>
      <c r="S267" s="241"/>
      <c r="T267" s="24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3" t="s">
        <v>140</v>
      </c>
      <c r="AU267" s="243" t="s">
        <v>87</v>
      </c>
      <c r="AV267" s="13" t="s">
        <v>87</v>
      </c>
      <c r="AW267" s="13" t="s">
        <v>32</v>
      </c>
      <c r="AX267" s="13" t="s">
        <v>77</v>
      </c>
      <c r="AY267" s="243" t="s">
        <v>130</v>
      </c>
    </row>
    <row r="268" spans="1:51" s="14" customFormat="1" ht="12">
      <c r="A268" s="14"/>
      <c r="B268" s="244"/>
      <c r="C268" s="245"/>
      <c r="D268" s="234" t="s">
        <v>140</v>
      </c>
      <c r="E268" s="246" t="s">
        <v>1</v>
      </c>
      <c r="F268" s="247" t="s">
        <v>145</v>
      </c>
      <c r="G268" s="245"/>
      <c r="H268" s="248">
        <v>397.05999999999995</v>
      </c>
      <c r="I268" s="249"/>
      <c r="J268" s="245"/>
      <c r="K268" s="245"/>
      <c r="L268" s="250"/>
      <c r="M268" s="251"/>
      <c r="N268" s="252"/>
      <c r="O268" s="252"/>
      <c r="P268" s="252"/>
      <c r="Q268" s="252"/>
      <c r="R268" s="252"/>
      <c r="S268" s="252"/>
      <c r="T268" s="253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4" t="s">
        <v>140</v>
      </c>
      <c r="AU268" s="254" t="s">
        <v>87</v>
      </c>
      <c r="AV268" s="14" t="s">
        <v>138</v>
      </c>
      <c r="AW268" s="14" t="s">
        <v>32</v>
      </c>
      <c r="AX268" s="14" t="s">
        <v>85</v>
      </c>
      <c r="AY268" s="254" t="s">
        <v>130</v>
      </c>
    </row>
    <row r="269" spans="1:65" s="2" customFormat="1" ht="24.15" customHeight="1">
      <c r="A269" s="37"/>
      <c r="B269" s="38"/>
      <c r="C269" s="218" t="s">
        <v>85</v>
      </c>
      <c r="D269" s="218" t="s">
        <v>134</v>
      </c>
      <c r="E269" s="219" t="s">
        <v>409</v>
      </c>
      <c r="F269" s="220" t="s">
        <v>410</v>
      </c>
      <c r="G269" s="221" t="s">
        <v>180</v>
      </c>
      <c r="H269" s="222">
        <v>197.062</v>
      </c>
      <c r="I269" s="223"/>
      <c r="J269" s="224">
        <f>ROUND(I269*H269,2)</f>
        <v>0</v>
      </c>
      <c r="K269" s="225"/>
      <c r="L269" s="43"/>
      <c r="M269" s="226" t="s">
        <v>1</v>
      </c>
      <c r="N269" s="227" t="s">
        <v>42</v>
      </c>
      <c r="O269" s="90"/>
      <c r="P269" s="228">
        <f>O269*H269</f>
        <v>0</v>
      </c>
      <c r="Q269" s="228">
        <v>0</v>
      </c>
      <c r="R269" s="228">
        <f>Q269*H269</f>
        <v>0</v>
      </c>
      <c r="S269" s="228">
        <v>0.07</v>
      </c>
      <c r="T269" s="229">
        <f>S269*H269</f>
        <v>13.794340000000002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30" t="s">
        <v>138</v>
      </c>
      <c r="AT269" s="230" t="s">
        <v>134</v>
      </c>
      <c r="AU269" s="230" t="s">
        <v>87</v>
      </c>
      <c r="AY269" s="16" t="s">
        <v>130</v>
      </c>
      <c r="BE269" s="231">
        <f>IF(N269="základní",J269,0)</f>
        <v>0</v>
      </c>
      <c r="BF269" s="231">
        <f>IF(N269="snížená",J269,0)</f>
        <v>0</v>
      </c>
      <c r="BG269" s="231">
        <f>IF(N269="zákl. přenesená",J269,0)</f>
        <v>0</v>
      </c>
      <c r="BH269" s="231">
        <f>IF(N269="sníž. přenesená",J269,0)</f>
        <v>0</v>
      </c>
      <c r="BI269" s="231">
        <f>IF(N269="nulová",J269,0)</f>
        <v>0</v>
      </c>
      <c r="BJ269" s="16" t="s">
        <v>85</v>
      </c>
      <c r="BK269" s="231">
        <f>ROUND(I269*H269,2)</f>
        <v>0</v>
      </c>
      <c r="BL269" s="16" t="s">
        <v>138</v>
      </c>
      <c r="BM269" s="230" t="s">
        <v>411</v>
      </c>
    </row>
    <row r="270" spans="1:51" s="13" customFormat="1" ht="12">
      <c r="A270" s="13"/>
      <c r="B270" s="232"/>
      <c r="C270" s="233"/>
      <c r="D270" s="234" t="s">
        <v>140</v>
      </c>
      <c r="E270" s="235" t="s">
        <v>1</v>
      </c>
      <c r="F270" s="236" t="s">
        <v>412</v>
      </c>
      <c r="G270" s="233"/>
      <c r="H270" s="237">
        <v>169.764</v>
      </c>
      <c r="I270" s="238"/>
      <c r="J270" s="233"/>
      <c r="K270" s="233"/>
      <c r="L270" s="239"/>
      <c r="M270" s="240"/>
      <c r="N270" s="241"/>
      <c r="O270" s="241"/>
      <c r="P270" s="241"/>
      <c r="Q270" s="241"/>
      <c r="R270" s="241"/>
      <c r="S270" s="241"/>
      <c r="T270" s="24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3" t="s">
        <v>140</v>
      </c>
      <c r="AU270" s="243" t="s">
        <v>87</v>
      </c>
      <c r="AV270" s="13" t="s">
        <v>87</v>
      </c>
      <c r="AW270" s="13" t="s">
        <v>32</v>
      </c>
      <c r="AX270" s="13" t="s">
        <v>77</v>
      </c>
      <c r="AY270" s="243" t="s">
        <v>130</v>
      </c>
    </row>
    <row r="271" spans="1:51" s="13" customFormat="1" ht="12">
      <c r="A271" s="13"/>
      <c r="B271" s="232"/>
      <c r="C271" s="233"/>
      <c r="D271" s="234" t="s">
        <v>140</v>
      </c>
      <c r="E271" s="235" t="s">
        <v>1</v>
      </c>
      <c r="F271" s="236" t="s">
        <v>413</v>
      </c>
      <c r="G271" s="233"/>
      <c r="H271" s="237">
        <v>27.298</v>
      </c>
      <c r="I271" s="238"/>
      <c r="J271" s="233"/>
      <c r="K271" s="233"/>
      <c r="L271" s="239"/>
      <c r="M271" s="240"/>
      <c r="N271" s="241"/>
      <c r="O271" s="241"/>
      <c r="P271" s="241"/>
      <c r="Q271" s="241"/>
      <c r="R271" s="241"/>
      <c r="S271" s="241"/>
      <c r="T271" s="24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3" t="s">
        <v>140</v>
      </c>
      <c r="AU271" s="243" t="s">
        <v>87</v>
      </c>
      <c r="AV271" s="13" t="s">
        <v>87</v>
      </c>
      <c r="AW271" s="13" t="s">
        <v>32</v>
      </c>
      <c r="AX271" s="13" t="s">
        <v>77</v>
      </c>
      <c r="AY271" s="243" t="s">
        <v>130</v>
      </c>
    </row>
    <row r="272" spans="1:51" s="14" customFormat="1" ht="12">
      <c r="A272" s="14"/>
      <c r="B272" s="244"/>
      <c r="C272" s="245"/>
      <c r="D272" s="234" t="s">
        <v>140</v>
      </c>
      <c r="E272" s="246" t="s">
        <v>1</v>
      </c>
      <c r="F272" s="247" t="s">
        <v>145</v>
      </c>
      <c r="G272" s="245"/>
      <c r="H272" s="248">
        <v>197.062</v>
      </c>
      <c r="I272" s="249"/>
      <c r="J272" s="245"/>
      <c r="K272" s="245"/>
      <c r="L272" s="250"/>
      <c r="M272" s="251"/>
      <c r="N272" s="252"/>
      <c r="O272" s="252"/>
      <c r="P272" s="252"/>
      <c r="Q272" s="252"/>
      <c r="R272" s="252"/>
      <c r="S272" s="252"/>
      <c r="T272" s="253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4" t="s">
        <v>140</v>
      </c>
      <c r="AU272" s="254" t="s">
        <v>87</v>
      </c>
      <c r="AV272" s="14" t="s">
        <v>138</v>
      </c>
      <c r="AW272" s="14" t="s">
        <v>32</v>
      </c>
      <c r="AX272" s="14" t="s">
        <v>85</v>
      </c>
      <c r="AY272" s="254" t="s">
        <v>130</v>
      </c>
    </row>
    <row r="273" spans="1:65" s="2" customFormat="1" ht="24.15" customHeight="1">
      <c r="A273" s="37"/>
      <c r="B273" s="38"/>
      <c r="C273" s="218" t="s">
        <v>87</v>
      </c>
      <c r="D273" s="218" t="s">
        <v>134</v>
      </c>
      <c r="E273" s="219" t="s">
        <v>414</v>
      </c>
      <c r="F273" s="220" t="s">
        <v>415</v>
      </c>
      <c r="G273" s="221" t="s">
        <v>180</v>
      </c>
      <c r="H273" s="222">
        <v>785.92</v>
      </c>
      <c r="I273" s="223"/>
      <c r="J273" s="224">
        <f>ROUND(I273*H273,2)</f>
        <v>0</v>
      </c>
      <c r="K273" s="225"/>
      <c r="L273" s="43"/>
      <c r="M273" s="226" t="s">
        <v>1</v>
      </c>
      <c r="N273" s="227" t="s">
        <v>42</v>
      </c>
      <c r="O273" s="90"/>
      <c r="P273" s="228">
        <f>O273*H273</f>
        <v>0</v>
      </c>
      <c r="Q273" s="228">
        <v>0</v>
      </c>
      <c r="R273" s="228">
        <f>Q273*H273</f>
        <v>0</v>
      </c>
      <c r="S273" s="228">
        <v>0</v>
      </c>
      <c r="T273" s="229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30" t="s">
        <v>138</v>
      </c>
      <c r="AT273" s="230" t="s">
        <v>134</v>
      </c>
      <c r="AU273" s="230" t="s">
        <v>87</v>
      </c>
      <c r="AY273" s="16" t="s">
        <v>130</v>
      </c>
      <c r="BE273" s="231">
        <f>IF(N273="základní",J273,0)</f>
        <v>0</v>
      </c>
      <c r="BF273" s="231">
        <f>IF(N273="snížená",J273,0)</f>
        <v>0</v>
      </c>
      <c r="BG273" s="231">
        <f>IF(N273="zákl. přenesená",J273,0)</f>
        <v>0</v>
      </c>
      <c r="BH273" s="231">
        <f>IF(N273="sníž. přenesená",J273,0)</f>
        <v>0</v>
      </c>
      <c r="BI273" s="231">
        <f>IF(N273="nulová",J273,0)</f>
        <v>0</v>
      </c>
      <c r="BJ273" s="16" t="s">
        <v>85</v>
      </c>
      <c r="BK273" s="231">
        <f>ROUND(I273*H273,2)</f>
        <v>0</v>
      </c>
      <c r="BL273" s="16" t="s">
        <v>138</v>
      </c>
      <c r="BM273" s="230" t="s">
        <v>416</v>
      </c>
    </row>
    <row r="274" spans="1:51" s="13" customFormat="1" ht="12">
      <c r="A274" s="13"/>
      <c r="B274" s="232"/>
      <c r="C274" s="233"/>
      <c r="D274" s="234" t="s">
        <v>140</v>
      </c>
      <c r="E274" s="235" t="s">
        <v>1</v>
      </c>
      <c r="F274" s="236" t="s">
        <v>417</v>
      </c>
      <c r="G274" s="233"/>
      <c r="H274" s="237">
        <v>785.92</v>
      </c>
      <c r="I274" s="238"/>
      <c r="J274" s="233"/>
      <c r="K274" s="233"/>
      <c r="L274" s="239"/>
      <c r="M274" s="240"/>
      <c r="N274" s="241"/>
      <c r="O274" s="241"/>
      <c r="P274" s="241"/>
      <c r="Q274" s="241"/>
      <c r="R274" s="241"/>
      <c r="S274" s="241"/>
      <c r="T274" s="24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3" t="s">
        <v>140</v>
      </c>
      <c r="AU274" s="243" t="s">
        <v>87</v>
      </c>
      <c r="AV274" s="13" t="s">
        <v>87</v>
      </c>
      <c r="AW274" s="13" t="s">
        <v>32</v>
      </c>
      <c r="AX274" s="13" t="s">
        <v>85</v>
      </c>
      <c r="AY274" s="243" t="s">
        <v>130</v>
      </c>
    </row>
    <row r="275" spans="1:63" s="12" customFormat="1" ht="22.8" customHeight="1">
      <c r="A275" s="12"/>
      <c r="B275" s="202"/>
      <c r="C275" s="203"/>
      <c r="D275" s="204" t="s">
        <v>76</v>
      </c>
      <c r="E275" s="216" t="s">
        <v>418</v>
      </c>
      <c r="F275" s="216" t="s">
        <v>419</v>
      </c>
      <c r="G275" s="203"/>
      <c r="H275" s="203"/>
      <c r="I275" s="206"/>
      <c r="J275" s="217">
        <f>BK275</f>
        <v>0</v>
      </c>
      <c r="K275" s="203"/>
      <c r="L275" s="208"/>
      <c r="M275" s="209"/>
      <c r="N275" s="210"/>
      <c r="O275" s="210"/>
      <c r="P275" s="211">
        <f>SUM(P276:P280)</f>
        <v>0</v>
      </c>
      <c r="Q275" s="210"/>
      <c r="R275" s="211">
        <f>SUM(R276:R280)</f>
        <v>0</v>
      </c>
      <c r="S275" s="210"/>
      <c r="T275" s="212">
        <f>SUM(T276:T280)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13" t="s">
        <v>85</v>
      </c>
      <c r="AT275" s="214" t="s">
        <v>76</v>
      </c>
      <c r="AU275" s="214" t="s">
        <v>85</v>
      </c>
      <c r="AY275" s="213" t="s">
        <v>130</v>
      </c>
      <c r="BK275" s="215">
        <f>SUM(BK276:BK280)</f>
        <v>0</v>
      </c>
    </row>
    <row r="276" spans="1:65" s="2" customFormat="1" ht="33" customHeight="1">
      <c r="A276" s="37"/>
      <c r="B276" s="38"/>
      <c r="C276" s="218" t="s">
        <v>420</v>
      </c>
      <c r="D276" s="218" t="s">
        <v>134</v>
      </c>
      <c r="E276" s="219" t="s">
        <v>421</v>
      </c>
      <c r="F276" s="220" t="s">
        <v>422</v>
      </c>
      <c r="G276" s="221" t="s">
        <v>423</v>
      </c>
      <c r="H276" s="222">
        <v>75.358</v>
      </c>
      <c r="I276" s="223"/>
      <c r="J276" s="224">
        <f>ROUND(I276*H276,2)</f>
        <v>0</v>
      </c>
      <c r="K276" s="225"/>
      <c r="L276" s="43"/>
      <c r="M276" s="226" t="s">
        <v>1</v>
      </c>
      <c r="N276" s="227" t="s">
        <v>42</v>
      </c>
      <c r="O276" s="90"/>
      <c r="P276" s="228">
        <f>O276*H276</f>
        <v>0</v>
      </c>
      <c r="Q276" s="228">
        <v>0</v>
      </c>
      <c r="R276" s="228">
        <f>Q276*H276</f>
        <v>0</v>
      </c>
      <c r="S276" s="228">
        <v>0</v>
      </c>
      <c r="T276" s="229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30" t="s">
        <v>138</v>
      </c>
      <c r="AT276" s="230" t="s">
        <v>134</v>
      </c>
      <c r="AU276" s="230" t="s">
        <v>87</v>
      </c>
      <c r="AY276" s="16" t="s">
        <v>130</v>
      </c>
      <c r="BE276" s="231">
        <f>IF(N276="základní",J276,0)</f>
        <v>0</v>
      </c>
      <c r="BF276" s="231">
        <f>IF(N276="snížená",J276,0)</f>
        <v>0</v>
      </c>
      <c r="BG276" s="231">
        <f>IF(N276="zákl. přenesená",J276,0)</f>
        <v>0</v>
      </c>
      <c r="BH276" s="231">
        <f>IF(N276="sníž. přenesená",J276,0)</f>
        <v>0</v>
      </c>
      <c r="BI276" s="231">
        <f>IF(N276="nulová",J276,0)</f>
        <v>0</v>
      </c>
      <c r="BJ276" s="16" t="s">
        <v>85</v>
      </c>
      <c r="BK276" s="231">
        <f>ROUND(I276*H276,2)</f>
        <v>0</v>
      </c>
      <c r="BL276" s="16" t="s">
        <v>138</v>
      </c>
      <c r="BM276" s="230" t="s">
        <v>424</v>
      </c>
    </row>
    <row r="277" spans="1:65" s="2" customFormat="1" ht="24.15" customHeight="1">
      <c r="A277" s="37"/>
      <c r="B277" s="38"/>
      <c r="C277" s="218" t="s">
        <v>425</v>
      </c>
      <c r="D277" s="218" t="s">
        <v>134</v>
      </c>
      <c r="E277" s="219" t="s">
        <v>426</v>
      </c>
      <c r="F277" s="220" t="s">
        <v>427</v>
      </c>
      <c r="G277" s="221" t="s">
        <v>423</v>
      </c>
      <c r="H277" s="222">
        <v>75.358</v>
      </c>
      <c r="I277" s="223"/>
      <c r="J277" s="224">
        <f>ROUND(I277*H277,2)</f>
        <v>0</v>
      </c>
      <c r="K277" s="225"/>
      <c r="L277" s="43"/>
      <c r="M277" s="226" t="s">
        <v>1</v>
      </c>
      <c r="N277" s="227" t="s">
        <v>42</v>
      </c>
      <c r="O277" s="90"/>
      <c r="P277" s="228">
        <f>O277*H277</f>
        <v>0</v>
      </c>
      <c r="Q277" s="228">
        <v>0</v>
      </c>
      <c r="R277" s="228">
        <f>Q277*H277</f>
        <v>0</v>
      </c>
      <c r="S277" s="228">
        <v>0</v>
      </c>
      <c r="T277" s="229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30" t="s">
        <v>138</v>
      </c>
      <c r="AT277" s="230" t="s">
        <v>134</v>
      </c>
      <c r="AU277" s="230" t="s">
        <v>87</v>
      </c>
      <c r="AY277" s="16" t="s">
        <v>130</v>
      </c>
      <c r="BE277" s="231">
        <f>IF(N277="základní",J277,0)</f>
        <v>0</v>
      </c>
      <c r="BF277" s="231">
        <f>IF(N277="snížená",J277,0)</f>
        <v>0</v>
      </c>
      <c r="BG277" s="231">
        <f>IF(N277="zákl. přenesená",J277,0)</f>
        <v>0</v>
      </c>
      <c r="BH277" s="231">
        <f>IF(N277="sníž. přenesená",J277,0)</f>
        <v>0</v>
      </c>
      <c r="BI277" s="231">
        <f>IF(N277="nulová",J277,0)</f>
        <v>0</v>
      </c>
      <c r="BJ277" s="16" t="s">
        <v>85</v>
      </c>
      <c r="BK277" s="231">
        <f>ROUND(I277*H277,2)</f>
        <v>0</v>
      </c>
      <c r="BL277" s="16" t="s">
        <v>138</v>
      </c>
      <c r="BM277" s="230" t="s">
        <v>428</v>
      </c>
    </row>
    <row r="278" spans="1:65" s="2" customFormat="1" ht="24.15" customHeight="1">
      <c r="A278" s="37"/>
      <c r="B278" s="38"/>
      <c r="C278" s="218" t="s">
        <v>429</v>
      </c>
      <c r="D278" s="218" t="s">
        <v>134</v>
      </c>
      <c r="E278" s="219" t="s">
        <v>430</v>
      </c>
      <c r="F278" s="220" t="s">
        <v>431</v>
      </c>
      <c r="G278" s="221" t="s">
        <v>423</v>
      </c>
      <c r="H278" s="222">
        <v>753.58</v>
      </c>
      <c r="I278" s="223"/>
      <c r="J278" s="224">
        <f>ROUND(I278*H278,2)</f>
        <v>0</v>
      </c>
      <c r="K278" s="225"/>
      <c r="L278" s="43"/>
      <c r="M278" s="226" t="s">
        <v>1</v>
      </c>
      <c r="N278" s="227" t="s">
        <v>42</v>
      </c>
      <c r="O278" s="90"/>
      <c r="P278" s="228">
        <f>O278*H278</f>
        <v>0</v>
      </c>
      <c r="Q278" s="228">
        <v>0</v>
      </c>
      <c r="R278" s="228">
        <f>Q278*H278</f>
        <v>0</v>
      </c>
      <c r="S278" s="228">
        <v>0</v>
      </c>
      <c r="T278" s="229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30" t="s">
        <v>138</v>
      </c>
      <c r="AT278" s="230" t="s">
        <v>134</v>
      </c>
      <c r="AU278" s="230" t="s">
        <v>87</v>
      </c>
      <c r="AY278" s="16" t="s">
        <v>130</v>
      </c>
      <c r="BE278" s="231">
        <f>IF(N278="základní",J278,0)</f>
        <v>0</v>
      </c>
      <c r="BF278" s="231">
        <f>IF(N278="snížená",J278,0)</f>
        <v>0</v>
      </c>
      <c r="BG278" s="231">
        <f>IF(N278="zákl. přenesená",J278,0)</f>
        <v>0</v>
      </c>
      <c r="BH278" s="231">
        <f>IF(N278="sníž. přenesená",J278,0)</f>
        <v>0</v>
      </c>
      <c r="BI278" s="231">
        <f>IF(N278="nulová",J278,0)</f>
        <v>0</v>
      </c>
      <c r="BJ278" s="16" t="s">
        <v>85</v>
      </c>
      <c r="BK278" s="231">
        <f>ROUND(I278*H278,2)</f>
        <v>0</v>
      </c>
      <c r="BL278" s="16" t="s">
        <v>138</v>
      </c>
      <c r="BM278" s="230" t="s">
        <v>432</v>
      </c>
    </row>
    <row r="279" spans="1:51" s="13" customFormat="1" ht="12">
      <c r="A279" s="13"/>
      <c r="B279" s="232"/>
      <c r="C279" s="233"/>
      <c r="D279" s="234" t="s">
        <v>140</v>
      </c>
      <c r="E279" s="233"/>
      <c r="F279" s="236" t="s">
        <v>433</v>
      </c>
      <c r="G279" s="233"/>
      <c r="H279" s="237">
        <v>753.58</v>
      </c>
      <c r="I279" s="238"/>
      <c r="J279" s="233"/>
      <c r="K279" s="233"/>
      <c r="L279" s="239"/>
      <c r="M279" s="240"/>
      <c r="N279" s="241"/>
      <c r="O279" s="241"/>
      <c r="P279" s="241"/>
      <c r="Q279" s="241"/>
      <c r="R279" s="241"/>
      <c r="S279" s="241"/>
      <c r="T279" s="24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3" t="s">
        <v>140</v>
      </c>
      <c r="AU279" s="243" t="s">
        <v>87</v>
      </c>
      <c r="AV279" s="13" t="s">
        <v>87</v>
      </c>
      <c r="AW279" s="13" t="s">
        <v>4</v>
      </c>
      <c r="AX279" s="13" t="s">
        <v>85</v>
      </c>
      <c r="AY279" s="243" t="s">
        <v>130</v>
      </c>
    </row>
    <row r="280" spans="1:65" s="2" customFormat="1" ht="33" customHeight="1">
      <c r="A280" s="37"/>
      <c r="B280" s="38"/>
      <c r="C280" s="218" t="s">
        <v>434</v>
      </c>
      <c r="D280" s="218" t="s">
        <v>134</v>
      </c>
      <c r="E280" s="219" t="s">
        <v>435</v>
      </c>
      <c r="F280" s="220" t="s">
        <v>436</v>
      </c>
      <c r="G280" s="221" t="s">
        <v>423</v>
      </c>
      <c r="H280" s="222">
        <v>45.678</v>
      </c>
      <c r="I280" s="223"/>
      <c r="J280" s="224">
        <f>ROUND(I280*H280,2)</f>
        <v>0</v>
      </c>
      <c r="K280" s="225"/>
      <c r="L280" s="43"/>
      <c r="M280" s="226" t="s">
        <v>1</v>
      </c>
      <c r="N280" s="227" t="s">
        <v>42</v>
      </c>
      <c r="O280" s="90"/>
      <c r="P280" s="228">
        <f>O280*H280</f>
        <v>0</v>
      </c>
      <c r="Q280" s="228">
        <v>0</v>
      </c>
      <c r="R280" s="228">
        <f>Q280*H280</f>
        <v>0</v>
      </c>
      <c r="S280" s="228">
        <v>0</v>
      </c>
      <c r="T280" s="229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30" t="s">
        <v>138</v>
      </c>
      <c r="AT280" s="230" t="s">
        <v>134</v>
      </c>
      <c r="AU280" s="230" t="s">
        <v>87</v>
      </c>
      <c r="AY280" s="16" t="s">
        <v>130</v>
      </c>
      <c r="BE280" s="231">
        <f>IF(N280="základní",J280,0)</f>
        <v>0</v>
      </c>
      <c r="BF280" s="231">
        <f>IF(N280="snížená",J280,0)</f>
        <v>0</v>
      </c>
      <c r="BG280" s="231">
        <f>IF(N280="zákl. přenesená",J280,0)</f>
        <v>0</v>
      </c>
      <c r="BH280" s="231">
        <f>IF(N280="sníž. přenesená",J280,0)</f>
        <v>0</v>
      </c>
      <c r="BI280" s="231">
        <f>IF(N280="nulová",J280,0)</f>
        <v>0</v>
      </c>
      <c r="BJ280" s="16" t="s">
        <v>85</v>
      </c>
      <c r="BK280" s="231">
        <f>ROUND(I280*H280,2)</f>
        <v>0</v>
      </c>
      <c r="BL280" s="16" t="s">
        <v>138</v>
      </c>
      <c r="BM280" s="230" t="s">
        <v>437</v>
      </c>
    </row>
    <row r="281" spans="1:63" s="12" customFormat="1" ht="22.8" customHeight="1">
      <c r="A281" s="12"/>
      <c r="B281" s="202"/>
      <c r="C281" s="203"/>
      <c r="D281" s="204" t="s">
        <v>76</v>
      </c>
      <c r="E281" s="216" t="s">
        <v>438</v>
      </c>
      <c r="F281" s="216" t="s">
        <v>439</v>
      </c>
      <c r="G281" s="203"/>
      <c r="H281" s="203"/>
      <c r="I281" s="206"/>
      <c r="J281" s="217">
        <f>BK281</f>
        <v>0</v>
      </c>
      <c r="K281" s="203"/>
      <c r="L281" s="208"/>
      <c r="M281" s="209"/>
      <c r="N281" s="210"/>
      <c r="O281" s="210"/>
      <c r="P281" s="211">
        <f>P282</f>
        <v>0</v>
      </c>
      <c r="Q281" s="210"/>
      <c r="R281" s="211">
        <f>R282</f>
        <v>0</v>
      </c>
      <c r="S281" s="210"/>
      <c r="T281" s="212">
        <f>T282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13" t="s">
        <v>85</v>
      </c>
      <c r="AT281" s="214" t="s">
        <v>76</v>
      </c>
      <c r="AU281" s="214" t="s">
        <v>85</v>
      </c>
      <c r="AY281" s="213" t="s">
        <v>130</v>
      </c>
      <c r="BK281" s="215">
        <f>BK282</f>
        <v>0</v>
      </c>
    </row>
    <row r="282" spans="1:65" s="2" customFormat="1" ht="24.15" customHeight="1">
      <c r="A282" s="37"/>
      <c r="B282" s="38"/>
      <c r="C282" s="218" t="s">
        <v>8</v>
      </c>
      <c r="D282" s="218" t="s">
        <v>134</v>
      </c>
      <c r="E282" s="219" t="s">
        <v>440</v>
      </c>
      <c r="F282" s="220" t="s">
        <v>441</v>
      </c>
      <c r="G282" s="221" t="s">
        <v>423</v>
      </c>
      <c r="H282" s="222">
        <v>97.806</v>
      </c>
      <c r="I282" s="223"/>
      <c r="J282" s="224">
        <f>ROUND(I282*H282,2)</f>
        <v>0</v>
      </c>
      <c r="K282" s="225"/>
      <c r="L282" s="43"/>
      <c r="M282" s="226" t="s">
        <v>1</v>
      </c>
      <c r="N282" s="227" t="s">
        <v>42</v>
      </c>
      <c r="O282" s="90"/>
      <c r="P282" s="228">
        <f>O282*H282</f>
        <v>0</v>
      </c>
      <c r="Q282" s="228">
        <v>0</v>
      </c>
      <c r="R282" s="228">
        <f>Q282*H282</f>
        <v>0</v>
      </c>
      <c r="S282" s="228">
        <v>0</v>
      </c>
      <c r="T282" s="229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30" t="s">
        <v>138</v>
      </c>
      <c r="AT282" s="230" t="s">
        <v>134</v>
      </c>
      <c r="AU282" s="230" t="s">
        <v>87</v>
      </c>
      <c r="AY282" s="16" t="s">
        <v>130</v>
      </c>
      <c r="BE282" s="231">
        <f>IF(N282="základní",J282,0)</f>
        <v>0</v>
      </c>
      <c r="BF282" s="231">
        <f>IF(N282="snížená",J282,0)</f>
        <v>0</v>
      </c>
      <c r="BG282" s="231">
        <f>IF(N282="zákl. přenesená",J282,0)</f>
        <v>0</v>
      </c>
      <c r="BH282" s="231">
        <f>IF(N282="sníž. přenesená",J282,0)</f>
        <v>0</v>
      </c>
      <c r="BI282" s="231">
        <f>IF(N282="nulová",J282,0)</f>
        <v>0</v>
      </c>
      <c r="BJ282" s="16" t="s">
        <v>85</v>
      </c>
      <c r="BK282" s="231">
        <f>ROUND(I282*H282,2)</f>
        <v>0</v>
      </c>
      <c r="BL282" s="16" t="s">
        <v>138</v>
      </c>
      <c r="BM282" s="230" t="s">
        <v>442</v>
      </c>
    </row>
    <row r="283" spans="1:63" s="12" customFormat="1" ht="25.9" customHeight="1">
      <c r="A283" s="12"/>
      <c r="B283" s="202"/>
      <c r="C283" s="203"/>
      <c r="D283" s="204" t="s">
        <v>76</v>
      </c>
      <c r="E283" s="205" t="s">
        <v>443</v>
      </c>
      <c r="F283" s="205" t="s">
        <v>444</v>
      </c>
      <c r="G283" s="203"/>
      <c r="H283" s="203"/>
      <c r="I283" s="206"/>
      <c r="J283" s="207">
        <f>BK283</f>
        <v>0</v>
      </c>
      <c r="K283" s="203"/>
      <c r="L283" s="208"/>
      <c r="M283" s="209"/>
      <c r="N283" s="210"/>
      <c r="O283" s="210"/>
      <c r="P283" s="211">
        <f>P284+P286+P324+P329+P333+P337</f>
        <v>0</v>
      </c>
      <c r="Q283" s="210"/>
      <c r="R283" s="211">
        <f>R284+R286+R324+R329+R333+R337</f>
        <v>9.94826073</v>
      </c>
      <c r="S283" s="210"/>
      <c r="T283" s="212">
        <f>T284+T286+T324+T329+T333+T337</f>
        <v>0.2822913000000001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13" t="s">
        <v>87</v>
      </c>
      <c r="AT283" s="214" t="s">
        <v>76</v>
      </c>
      <c r="AU283" s="214" t="s">
        <v>77</v>
      </c>
      <c r="AY283" s="213" t="s">
        <v>130</v>
      </c>
      <c r="BK283" s="215">
        <f>BK284+BK286+BK324+BK329+BK333+BK337</f>
        <v>0</v>
      </c>
    </row>
    <row r="284" spans="1:63" s="12" customFormat="1" ht="22.8" customHeight="1">
      <c r="A284" s="12"/>
      <c r="B284" s="202"/>
      <c r="C284" s="203"/>
      <c r="D284" s="204" t="s">
        <v>76</v>
      </c>
      <c r="E284" s="216" t="s">
        <v>445</v>
      </c>
      <c r="F284" s="216" t="s">
        <v>446</v>
      </c>
      <c r="G284" s="203"/>
      <c r="H284" s="203"/>
      <c r="I284" s="206"/>
      <c r="J284" s="217">
        <f>BK284</f>
        <v>0</v>
      </c>
      <c r="K284" s="203"/>
      <c r="L284" s="208"/>
      <c r="M284" s="209"/>
      <c r="N284" s="210"/>
      <c r="O284" s="210"/>
      <c r="P284" s="211">
        <f>P285</f>
        <v>0</v>
      </c>
      <c r="Q284" s="210"/>
      <c r="R284" s="211">
        <f>R285</f>
        <v>0</v>
      </c>
      <c r="S284" s="210"/>
      <c r="T284" s="212">
        <f>T285</f>
        <v>0.068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13" t="s">
        <v>87</v>
      </c>
      <c r="AT284" s="214" t="s">
        <v>76</v>
      </c>
      <c r="AU284" s="214" t="s">
        <v>85</v>
      </c>
      <c r="AY284" s="213" t="s">
        <v>130</v>
      </c>
      <c r="BK284" s="215">
        <f>BK285</f>
        <v>0</v>
      </c>
    </row>
    <row r="285" spans="1:65" s="2" customFormat="1" ht="24.15" customHeight="1">
      <c r="A285" s="37"/>
      <c r="B285" s="38"/>
      <c r="C285" s="218" t="s">
        <v>447</v>
      </c>
      <c r="D285" s="218" t="s">
        <v>134</v>
      </c>
      <c r="E285" s="219" t="s">
        <v>448</v>
      </c>
      <c r="F285" s="220" t="s">
        <v>449</v>
      </c>
      <c r="G285" s="221" t="s">
        <v>149</v>
      </c>
      <c r="H285" s="222">
        <v>2</v>
      </c>
      <c r="I285" s="223"/>
      <c r="J285" s="224">
        <f>ROUND(I285*H285,2)</f>
        <v>0</v>
      </c>
      <c r="K285" s="225"/>
      <c r="L285" s="43"/>
      <c r="M285" s="226" t="s">
        <v>1</v>
      </c>
      <c r="N285" s="227" t="s">
        <v>42</v>
      </c>
      <c r="O285" s="90"/>
      <c r="P285" s="228">
        <f>O285*H285</f>
        <v>0</v>
      </c>
      <c r="Q285" s="228">
        <v>0</v>
      </c>
      <c r="R285" s="228">
        <f>Q285*H285</f>
        <v>0</v>
      </c>
      <c r="S285" s="228">
        <v>0.034</v>
      </c>
      <c r="T285" s="229">
        <f>S285*H285</f>
        <v>0.068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30" t="s">
        <v>420</v>
      </c>
      <c r="AT285" s="230" t="s">
        <v>134</v>
      </c>
      <c r="AU285" s="230" t="s">
        <v>87</v>
      </c>
      <c r="AY285" s="16" t="s">
        <v>130</v>
      </c>
      <c r="BE285" s="231">
        <f>IF(N285="základní",J285,0)</f>
        <v>0</v>
      </c>
      <c r="BF285" s="231">
        <f>IF(N285="snížená",J285,0)</f>
        <v>0</v>
      </c>
      <c r="BG285" s="231">
        <f>IF(N285="zákl. přenesená",J285,0)</f>
        <v>0</v>
      </c>
      <c r="BH285" s="231">
        <f>IF(N285="sníž. přenesená",J285,0)</f>
        <v>0</v>
      </c>
      <c r="BI285" s="231">
        <f>IF(N285="nulová",J285,0)</f>
        <v>0</v>
      </c>
      <c r="BJ285" s="16" t="s">
        <v>85</v>
      </c>
      <c r="BK285" s="231">
        <f>ROUND(I285*H285,2)</f>
        <v>0</v>
      </c>
      <c r="BL285" s="16" t="s">
        <v>420</v>
      </c>
      <c r="BM285" s="230" t="s">
        <v>450</v>
      </c>
    </row>
    <row r="286" spans="1:63" s="12" customFormat="1" ht="22.8" customHeight="1">
      <c r="A286" s="12"/>
      <c r="B286" s="202"/>
      <c r="C286" s="203"/>
      <c r="D286" s="204" t="s">
        <v>76</v>
      </c>
      <c r="E286" s="216" t="s">
        <v>451</v>
      </c>
      <c r="F286" s="216" t="s">
        <v>452</v>
      </c>
      <c r="G286" s="203"/>
      <c r="H286" s="203"/>
      <c r="I286" s="206"/>
      <c r="J286" s="217">
        <f>BK286</f>
        <v>0</v>
      </c>
      <c r="K286" s="203"/>
      <c r="L286" s="208"/>
      <c r="M286" s="209"/>
      <c r="N286" s="210"/>
      <c r="O286" s="210"/>
      <c r="P286" s="211">
        <f>SUM(P287:P323)</f>
        <v>0</v>
      </c>
      <c r="Q286" s="210"/>
      <c r="R286" s="211">
        <f>SUM(R287:R323)</f>
        <v>0.32985865000000003</v>
      </c>
      <c r="S286" s="210"/>
      <c r="T286" s="212">
        <f>SUM(T287:T323)</f>
        <v>0.21349130000000005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13" t="s">
        <v>87</v>
      </c>
      <c r="AT286" s="214" t="s">
        <v>76</v>
      </c>
      <c r="AU286" s="214" t="s">
        <v>85</v>
      </c>
      <c r="AY286" s="213" t="s">
        <v>130</v>
      </c>
      <c r="BK286" s="215">
        <f>SUM(BK287:BK323)</f>
        <v>0</v>
      </c>
    </row>
    <row r="287" spans="1:65" s="2" customFormat="1" ht="16.5" customHeight="1">
      <c r="A287" s="37"/>
      <c r="B287" s="38"/>
      <c r="C287" s="218" t="s">
        <v>453</v>
      </c>
      <c r="D287" s="218" t="s">
        <v>134</v>
      </c>
      <c r="E287" s="219" t="s">
        <v>454</v>
      </c>
      <c r="F287" s="220" t="s">
        <v>455</v>
      </c>
      <c r="G287" s="221" t="s">
        <v>173</v>
      </c>
      <c r="H287" s="222">
        <v>43.67</v>
      </c>
      <c r="I287" s="223"/>
      <c r="J287" s="224">
        <f>ROUND(I287*H287,2)</f>
        <v>0</v>
      </c>
      <c r="K287" s="225"/>
      <c r="L287" s="43"/>
      <c r="M287" s="226" t="s">
        <v>1</v>
      </c>
      <c r="N287" s="227" t="s">
        <v>42</v>
      </c>
      <c r="O287" s="90"/>
      <c r="P287" s="228">
        <f>O287*H287</f>
        <v>0</v>
      </c>
      <c r="Q287" s="228">
        <v>0</v>
      </c>
      <c r="R287" s="228">
        <f>Q287*H287</f>
        <v>0</v>
      </c>
      <c r="S287" s="228">
        <v>0.00167</v>
      </c>
      <c r="T287" s="229">
        <f>S287*H287</f>
        <v>0.0729289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30" t="s">
        <v>420</v>
      </c>
      <c r="AT287" s="230" t="s">
        <v>134</v>
      </c>
      <c r="AU287" s="230" t="s">
        <v>87</v>
      </c>
      <c r="AY287" s="16" t="s">
        <v>130</v>
      </c>
      <c r="BE287" s="231">
        <f>IF(N287="základní",J287,0)</f>
        <v>0</v>
      </c>
      <c r="BF287" s="231">
        <f>IF(N287="snížená",J287,0)</f>
        <v>0</v>
      </c>
      <c r="BG287" s="231">
        <f>IF(N287="zákl. přenesená",J287,0)</f>
        <v>0</v>
      </c>
      <c r="BH287" s="231">
        <f>IF(N287="sníž. přenesená",J287,0)</f>
        <v>0</v>
      </c>
      <c r="BI287" s="231">
        <f>IF(N287="nulová",J287,0)</f>
        <v>0</v>
      </c>
      <c r="BJ287" s="16" t="s">
        <v>85</v>
      </c>
      <c r="BK287" s="231">
        <f>ROUND(I287*H287,2)</f>
        <v>0</v>
      </c>
      <c r="BL287" s="16" t="s">
        <v>420</v>
      </c>
      <c r="BM287" s="230" t="s">
        <v>456</v>
      </c>
    </row>
    <row r="288" spans="1:51" s="13" customFormat="1" ht="12">
      <c r="A288" s="13"/>
      <c r="B288" s="232"/>
      <c r="C288" s="233"/>
      <c r="D288" s="234" t="s">
        <v>140</v>
      </c>
      <c r="E288" s="235" t="s">
        <v>1</v>
      </c>
      <c r="F288" s="236" t="s">
        <v>457</v>
      </c>
      <c r="G288" s="233"/>
      <c r="H288" s="237">
        <v>16.555</v>
      </c>
      <c r="I288" s="238"/>
      <c r="J288" s="233"/>
      <c r="K288" s="233"/>
      <c r="L288" s="239"/>
      <c r="M288" s="240"/>
      <c r="N288" s="241"/>
      <c r="O288" s="241"/>
      <c r="P288" s="241"/>
      <c r="Q288" s="241"/>
      <c r="R288" s="241"/>
      <c r="S288" s="241"/>
      <c r="T288" s="242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3" t="s">
        <v>140</v>
      </c>
      <c r="AU288" s="243" t="s">
        <v>87</v>
      </c>
      <c r="AV288" s="13" t="s">
        <v>87</v>
      </c>
      <c r="AW288" s="13" t="s">
        <v>32</v>
      </c>
      <c r="AX288" s="13" t="s">
        <v>77</v>
      </c>
      <c r="AY288" s="243" t="s">
        <v>130</v>
      </c>
    </row>
    <row r="289" spans="1:51" s="13" customFormat="1" ht="12">
      <c r="A289" s="13"/>
      <c r="B289" s="232"/>
      <c r="C289" s="233"/>
      <c r="D289" s="234" t="s">
        <v>140</v>
      </c>
      <c r="E289" s="235" t="s">
        <v>1</v>
      </c>
      <c r="F289" s="236" t="s">
        <v>458</v>
      </c>
      <c r="G289" s="233"/>
      <c r="H289" s="237">
        <v>2.365</v>
      </c>
      <c r="I289" s="238"/>
      <c r="J289" s="233"/>
      <c r="K289" s="233"/>
      <c r="L289" s="239"/>
      <c r="M289" s="240"/>
      <c r="N289" s="241"/>
      <c r="O289" s="241"/>
      <c r="P289" s="241"/>
      <c r="Q289" s="241"/>
      <c r="R289" s="241"/>
      <c r="S289" s="241"/>
      <c r="T289" s="242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3" t="s">
        <v>140</v>
      </c>
      <c r="AU289" s="243" t="s">
        <v>87</v>
      </c>
      <c r="AV289" s="13" t="s">
        <v>87</v>
      </c>
      <c r="AW289" s="13" t="s">
        <v>32</v>
      </c>
      <c r="AX289" s="13" t="s">
        <v>77</v>
      </c>
      <c r="AY289" s="243" t="s">
        <v>130</v>
      </c>
    </row>
    <row r="290" spans="1:51" s="13" customFormat="1" ht="12">
      <c r="A290" s="13"/>
      <c r="B290" s="232"/>
      <c r="C290" s="233"/>
      <c r="D290" s="234" t="s">
        <v>140</v>
      </c>
      <c r="E290" s="235" t="s">
        <v>1</v>
      </c>
      <c r="F290" s="236" t="s">
        <v>459</v>
      </c>
      <c r="G290" s="233"/>
      <c r="H290" s="237">
        <v>11.88</v>
      </c>
      <c r="I290" s="238"/>
      <c r="J290" s="233"/>
      <c r="K290" s="233"/>
      <c r="L290" s="239"/>
      <c r="M290" s="240"/>
      <c r="N290" s="241"/>
      <c r="O290" s="241"/>
      <c r="P290" s="241"/>
      <c r="Q290" s="241"/>
      <c r="R290" s="241"/>
      <c r="S290" s="241"/>
      <c r="T290" s="242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3" t="s">
        <v>140</v>
      </c>
      <c r="AU290" s="243" t="s">
        <v>87</v>
      </c>
      <c r="AV290" s="13" t="s">
        <v>87</v>
      </c>
      <c r="AW290" s="13" t="s">
        <v>32</v>
      </c>
      <c r="AX290" s="13" t="s">
        <v>77</v>
      </c>
      <c r="AY290" s="243" t="s">
        <v>130</v>
      </c>
    </row>
    <row r="291" spans="1:51" s="13" customFormat="1" ht="12">
      <c r="A291" s="13"/>
      <c r="B291" s="232"/>
      <c r="C291" s="233"/>
      <c r="D291" s="234" t="s">
        <v>140</v>
      </c>
      <c r="E291" s="235" t="s">
        <v>1</v>
      </c>
      <c r="F291" s="236" t="s">
        <v>460</v>
      </c>
      <c r="G291" s="233"/>
      <c r="H291" s="237">
        <v>3.96</v>
      </c>
      <c r="I291" s="238"/>
      <c r="J291" s="233"/>
      <c r="K291" s="233"/>
      <c r="L291" s="239"/>
      <c r="M291" s="240"/>
      <c r="N291" s="241"/>
      <c r="O291" s="241"/>
      <c r="P291" s="241"/>
      <c r="Q291" s="241"/>
      <c r="R291" s="241"/>
      <c r="S291" s="241"/>
      <c r="T291" s="242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3" t="s">
        <v>140</v>
      </c>
      <c r="AU291" s="243" t="s">
        <v>87</v>
      </c>
      <c r="AV291" s="13" t="s">
        <v>87</v>
      </c>
      <c r="AW291" s="13" t="s">
        <v>32</v>
      </c>
      <c r="AX291" s="13" t="s">
        <v>77</v>
      </c>
      <c r="AY291" s="243" t="s">
        <v>130</v>
      </c>
    </row>
    <row r="292" spans="1:51" s="13" customFormat="1" ht="12">
      <c r="A292" s="13"/>
      <c r="B292" s="232"/>
      <c r="C292" s="233"/>
      <c r="D292" s="234" t="s">
        <v>140</v>
      </c>
      <c r="E292" s="235" t="s">
        <v>1</v>
      </c>
      <c r="F292" s="236" t="s">
        <v>461</v>
      </c>
      <c r="G292" s="233"/>
      <c r="H292" s="237">
        <v>8.91</v>
      </c>
      <c r="I292" s="238"/>
      <c r="J292" s="233"/>
      <c r="K292" s="233"/>
      <c r="L292" s="239"/>
      <c r="M292" s="240"/>
      <c r="N292" s="241"/>
      <c r="O292" s="241"/>
      <c r="P292" s="241"/>
      <c r="Q292" s="241"/>
      <c r="R292" s="241"/>
      <c r="S292" s="241"/>
      <c r="T292" s="242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3" t="s">
        <v>140</v>
      </c>
      <c r="AU292" s="243" t="s">
        <v>87</v>
      </c>
      <c r="AV292" s="13" t="s">
        <v>87</v>
      </c>
      <c r="AW292" s="13" t="s">
        <v>32</v>
      </c>
      <c r="AX292" s="13" t="s">
        <v>77</v>
      </c>
      <c r="AY292" s="243" t="s">
        <v>130</v>
      </c>
    </row>
    <row r="293" spans="1:51" s="14" customFormat="1" ht="12">
      <c r="A293" s="14"/>
      <c r="B293" s="244"/>
      <c r="C293" s="245"/>
      <c r="D293" s="234" t="s">
        <v>140</v>
      </c>
      <c r="E293" s="246" t="s">
        <v>1</v>
      </c>
      <c r="F293" s="247" t="s">
        <v>145</v>
      </c>
      <c r="G293" s="245"/>
      <c r="H293" s="248">
        <v>43.67</v>
      </c>
      <c r="I293" s="249"/>
      <c r="J293" s="245"/>
      <c r="K293" s="245"/>
      <c r="L293" s="250"/>
      <c r="M293" s="251"/>
      <c r="N293" s="252"/>
      <c r="O293" s="252"/>
      <c r="P293" s="252"/>
      <c r="Q293" s="252"/>
      <c r="R293" s="252"/>
      <c r="S293" s="252"/>
      <c r="T293" s="253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4" t="s">
        <v>140</v>
      </c>
      <c r="AU293" s="254" t="s">
        <v>87</v>
      </c>
      <c r="AV293" s="14" t="s">
        <v>138</v>
      </c>
      <c r="AW293" s="14" t="s">
        <v>32</v>
      </c>
      <c r="AX293" s="14" t="s">
        <v>85</v>
      </c>
      <c r="AY293" s="254" t="s">
        <v>130</v>
      </c>
    </row>
    <row r="294" spans="1:65" s="2" customFormat="1" ht="21.75" customHeight="1">
      <c r="A294" s="37"/>
      <c r="B294" s="38"/>
      <c r="C294" s="218" t="s">
        <v>335</v>
      </c>
      <c r="D294" s="218" t="s">
        <v>134</v>
      </c>
      <c r="E294" s="219" t="s">
        <v>462</v>
      </c>
      <c r="F294" s="220" t="s">
        <v>463</v>
      </c>
      <c r="G294" s="221" t="s">
        <v>173</v>
      </c>
      <c r="H294" s="222">
        <v>33.88</v>
      </c>
      <c r="I294" s="223"/>
      <c r="J294" s="224">
        <f>ROUND(I294*H294,2)</f>
        <v>0</v>
      </c>
      <c r="K294" s="225"/>
      <c r="L294" s="43"/>
      <c r="M294" s="226" t="s">
        <v>1</v>
      </c>
      <c r="N294" s="227" t="s">
        <v>42</v>
      </c>
      <c r="O294" s="90"/>
      <c r="P294" s="228">
        <f>O294*H294</f>
        <v>0</v>
      </c>
      <c r="Q294" s="228">
        <v>0</v>
      </c>
      <c r="R294" s="228">
        <f>Q294*H294</f>
        <v>0</v>
      </c>
      <c r="S294" s="228">
        <v>0.00223</v>
      </c>
      <c r="T294" s="229">
        <f>S294*H294</f>
        <v>0.07555240000000002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30" t="s">
        <v>420</v>
      </c>
      <c r="AT294" s="230" t="s">
        <v>134</v>
      </c>
      <c r="AU294" s="230" t="s">
        <v>87</v>
      </c>
      <c r="AY294" s="16" t="s">
        <v>130</v>
      </c>
      <c r="BE294" s="231">
        <f>IF(N294="základní",J294,0)</f>
        <v>0</v>
      </c>
      <c r="BF294" s="231">
        <f>IF(N294="snížená",J294,0)</f>
        <v>0</v>
      </c>
      <c r="BG294" s="231">
        <f>IF(N294="zákl. přenesená",J294,0)</f>
        <v>0</v>
      </c>
      <c r="BH294" s="231">
        <f>IF(N294="sníž. přenesená",J294,0)</f>
        <v>0</v>
      </c>
      <c r="BI294" s="231">
        <f>IF(N294="nulová",J294,0)</f>
        <v>0</v>
      </c>
      <c r="BJ294" s="16" t="s">
        <v>85</v>
      </c>
      <c r="BK294" s="231">
        <f>ROUND(I294*H294,2)</f>
        <v>0</v>
      </c>
      <c r="BL294" s="16" t="s">
        <v>420</v>
      </c>
      <c r="BM294" s="230" t="s">
        <v>464</v>
      </c>
    </row>
    <row r="295" spans="1:51" s="13" customFormat="1" ht="12">
      <c r="A295" s="13"/>
      <c r="B295" s="232"/>
      <c r="C295" s="233"/>
      <c r="D295" s="234" t="s">
        <v>140</v>
      </c>
      <c r="E295" s="235" t="s">
        <v>1</v>
      </c>
      <c r="F295" s="236" t="s">
        <v>465</v>
      </c>
      <c r="G295" s="233"/>
      <c r="H295" s="237">
        <v>33.88</v>
      </c>
      <c r="I295" s="238"/>
      <c r="J295" s="233"/>
      <c r="K295" s="233"/>
      <c r="L295" s="239"/>
      <c r="M295" s="240"/>
      <c r="N295" s="241"/>
      <c r="O295" s="241"/>
      <c r="P295" s="241"/>
      <c r="Q295" s="241"/>
      <c r="R295" s="241"/>
      <c r="S295" s="241"/>
      <c r="T295" s="242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3" t="s">
        <v>140</v>
      </c>
      <c r="AU295" s="243" t="s">
        <v>87</v>
      </c>
      <c r="AV295" s="13" t="s">
        <v>87</v>
      </c>
      <c r="AW295" s="13" t="s">
        <v>32</v>
      </c>
      <c r="AX295" s="13" t="s">
        <v>85</v>
      </c>
      <c r="AY295" s="243" t="s">
        <v>130</v>
      </c>
    </row>
    <row r="296" spans="1:65" s="2" customFormat="1" ht="16.5" customHeight="1">
      <c r="A296" s="37"/>
      <c r="B296" s="38"/>
      <c r="C296" s="218" t="s">
        <v>466</v>
      </c>
      <c r="D296" s="218" t="s">
        <v>134</v>
      </c>
      <c r="E296" s="219" t="s">
        <v>467</v>
      </c>
      <c r="F296" s="220" t="s">
        <v>468</v>
      </c>
      <c r="G296" s="221" t="s">
        <v>173</v>
      </c>
      <c r="H296" s="222">
        <v>16.5</v>
      </c>
      <c r="I296" s="223"/>
      <c r="J296" s="224">
        <f>ROUND(I296*H296,2)</f>
        <v>0</v>
      </c>
      <c r="K296" s="225"/>
      <c r="L296" s="43"/>
      <c r="M296" s="226" t="s">
        <v>1</v>
      </c>
      <c r="N296" s="227" t="s">
        <v>42</v>
      </c>
      <c r="O296" s="90"/>
      <c r="P296" s="228">
        <f>O296*H296</f>
        <v>0</v>
      </c>
      <c r="Q296" s="228">
        <v>0</v>
      </c>
      <c r="R296" s="228">
        <f>Q296*H296</f>
        <v>0</v>
      </c>
      <c r="S296" s="228">
        <v>0.00394</v>
      </c>
      <c r="T296" s="229">
        <f>S296*H296</f>
        <v>0.06501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30" t="s">
        <v>420</v>
      </c>
      <c r="AT296" s="230" t="s">
        <v>134</v>
      </c>
      <c r="AU296" s="230" t="s">
        <v>87</v>
      </c>
      <c r="AY296" s="16" t="s">
        <v>130</v>
      </c>
      <c r="BE296" s="231">
        <f>IF(N296="základní",J296,0)</f>
        <v>0</v>
      </c>
      <c r="BF296" s="231">
        <f>IF(N296="snížená",J296,0)</f>
        <v>0</v>
      </c>
      <c r="BG296" s="231">
        <f>IF(N296="zákl. přenesená",J296,0)</f>
        <v>0</v>
      </c>
      <c r="BH296" s="231">
        <f>IF(N296="sníž. přenesená",J296,0)</f>
        <v>0</v>
      </c>
      <c r="BI296" s="231">
        <f>IF(N296="nulová",J296,0)</f>
        <v>0</v>
      </c>
      <c r="BJ296" s="16" t="s">
        <v>85</v>
      </c>
      <c r="BK296" s="231">
        <f>ROUND(I296*H296,2)</f>
        <v>0</v>
      </c>
      <c r="BL296" s="16" t="s">
        <v>420</v>
      </c>
      <c r="BM296" s="230" t="s">
        <v>469</v>
      </c>
    </row>
    <row r="297" spans="1:65" s="2" customFormat="1" ht="24.15" customHeight="1">
      <c r="A297" s="37"/>
      <c r="B297" s="38"/>
      <c r="C297" s="218" t="s">
        <v>470</v>
      </c>
      <c r="D297" s="218" t="s">
        <v>134</v>
      </c>
      <c r="E297" s="219" t="s">
        <v>471</v>
      </c>
      <c r="F297" s="220" t="s">
        <v>472</v>
      </c>
      <c r="G297" s="221" t="s">
        <v>173</v>
      </c>
      <c r="H297" s="222">
        <v>32.395</v>
      </c>
      <c r="I297" s="223"/>
      <c r="J297" s="224">
        <f>ROUND(I297*H297,2)</f>
        <v>0</v>
      </c>
      <c r="K297" s="225"/>
      <c r="L297" s="43"/>
      <c r="M297" s="226" t="s">
        <v>1</v>
      </c>
      <c r="N297" s="227" t="s">
        <v>42</v>
      </c>
      <c r="O297" s="90"/>
      <c r="P297" s="228">
        <f>O297*H297</f>
        <v>0</v>
      </c>
      <c r="Q297" s="228">
        <v>0.00289</v>
      </c>
      <c r="R297" s="228">
        <f>Q297*H297</f>
        <v>0.09362155000000001</v>
      </c>
      <c r="S297" s="228">
        <v>0</v>
      </c>
      <c r="T297" s="229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230" t="s">
        <v>420</v>
      </c>
      <c r="AT297" s="230" t="s">
        <v>134</v>
      </c>
      <c r="AU297" s="230" t="s">
        <v>87</v>
      </c>
      <c r="AY297" s="16" t="s">
        <v>130</v>
      </c>
      <c r="BE297" s="231">
        <f>IF(N297="základní",J297,0)</f>
        <v>0</v>
      </c>
      <c r="BF297" s="231">
        <f>IF(N297="snížená",J297,0)</f>
        <v>0</v>
      </c>
      <c r="BG297" s="231">
        <f>IF(N297="zákl. přenesená",J297,0)</f>
        <v>0</v>
      </c>
      <c r="BH297" s="231">
        <f>IF(N297="sníž. přenesená",J297,0)</f>
        <v>0</v>
      </c>
      <c r="BI297" s="231">
        <f>IF(N297="nulová",J297,0)</f>
        <v>0</v>
      </c>
      <c r="BJ297" s="16" t="s">
        <v>85</v>
      </c>
      <c r="BK297" s="231">
        <f>ROUND(I297*H297,2)</f>
        <v>0</v>
      </c>
      <c r="BL297" s="16" t="s">
        <v>420</v>
      </c>
      <c r="BM297" s="230" t="s">
        <v>473</v>
      </c>
    </row>
    <row r="298" spans="1:51" s="13" customFormat="1" ht="12">
      <c r="A298" s="13"/>
      <c r="B298" s="232"/>
      <c r="C298" s="233"/>
      <c r="D298" s="234" t="s">
        <v>140</v>
      </c>
      <c r="E298" s="235" t="s">
        <v>1</v>
      </c>
      <c r="F298" s="236" t="s">
        <v>474</v>
      </c>
      <c r="G298" s="233"/>
      <c r="H298" s="237">
        <v>3.96</v>
      </c>
      <c r="I298" s="238"/>
      <c r="J298" s="233"/>
      <c r="K298" s="233"/>
      <c r="L298" s="239"/>
      <c r="M298" s="240"/>
      <c r="N298" s="241"/>
      <c r="O298" s="241"/>
      <c r="P298" s="241"/>
      <c r="Q298" s="241"/>
      <c r="R298" s="241"/>
      <c r="S298" s="241"/>
      <c r="T298" s="242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3" t="s">
        <v>140</v>
      </c>
      <c r="AU298" s="243" t="s">
        <v>87</v>
      </c>
      <c r="AV298" s="13" t="s">
        <v>87</v>
      </c>
      <c r="AW298" s="13" t="s">
        <v>32</v>
      </c>
      <c r="AX298" s="13" t="s">
        <v>77</v>
      </c>
      <c r="AY298" s="243" t="s">
        <v>130</v>
      </c>
    </row>
    <row r="299" spans="1:51" s="13" customFormat="1" ht="12">
      <c r="A299" s="13"/>
      <c r="B299" s="232"/>
      <c r="C299" s="233"/>
      <c r="D299" s="234" t="s">
        <v>140</v>
      </c>
      <c r="E299" s="235" t="s">
        <v>1</v>
      </c>
      <c r="F299" s="236" t="s">
        <v>457</v>
      </c>
      <c r="G299" s="233"/>
      <c r="H299" s="237">
        <v>16.555</v>
      </c>
      <c r="I299" s="238"/>
      <c r="J299" s="233"/>
      <c r="K299" s="233"/>
      <c r="L299" s="239"/>
      <c r="M299" s="240"/>
      <c r="N299" s="241"/>
      <c r="O299" s="241"/>
      <c r="P299" s="241"/>
      <c r="Q299" s="241"/>
      <c r="R299" s="241"/>
      <c r="S299" s="241"/>
      <c r="T299" s="242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3" t="s">
        <v>140</v>
      </c>
      <c r="AU299" s="243" t="s">
        <v>87</v>
      </c>
      <c r="AV299" s="13" t="s">
        <v>87</v>
      </c>
      <c r="AW299" s="13" t="s">
        <v>32</v>
      </c>
      <c r="AX299" s="13" t="s">
        <v>77</v>
      </c>
      <c r="AY299" s="243" t="s">
        <v>130</v>
      </c>
    </row>
    <row r="300" spans="1:51" s="13" customFormat="1" ht="12">
      <c r="A300" s="13"/>
      <c r="B300" s="232"/>
      <c r="C300" s="233"/>
      <c r="D300" s="234" t="s">
        <v>140</v>
      </c>
      <c r="E300" s="235" t="s">
        <v>1</v>
      </c>
      <c r="F300" s="236" t="s">
        <v>459</v>
      </c>
      <c r="G300" s="233"/>
      <c r="H300" s="237">
        <v>11.88</v>
      </c>
      <c r="I300" s="238"/>
      <c r="J300" s="233"/>
      <c r="K300" s="233"/>
      <c r="L300" s="239"/>
      <c r="M300" s="240"/>
      <c r="N300" s="241"/>
      <c r="O300" s="241"/>
      <c r="P300" s="241"/>
      <c r="Q300" s="241"/>
      <c r="R300" s="241"/>
      <c r="S300" s="241"/>
      <c r="T300" s="242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3" t="s">
        <v>140</v>
      </c>
      <c r="AU300" s="243" t="s">
        <v>87</v>
      </c>
      <c r="AV300" s="13" t="s">
        <v>87</v>
      </c>
      <c r="AW300" s="13" t="s">
        <v>32</v>
      </c>
      <c r="AX300" s="13" t="s">
        <v>77</v>
      </c>
      <c r="AY300" s="243" t="s">
        <v>130</v>
      </c>
    </row>
    <row r="301" spans="1:51" s="14" customFormat="1" ht="12">
      <c r="A301" s="14"/>
      <c r="B301" s="244"/>
      <c r="C301" s="245"/>
      <c r="D301" s="234" t="s">
        <v>140</v>
      </c>
      <c r="E301" s="246" t="s">
        <v>1</v>
      </c>
      <c r="F301" s="247" t="s">
        <v>145</v>
      </c>
      <c r="G301" s="245"/>
      <c r="H301" s="248">
        <v>32.395</v>
      </c>
      <c r="I301" s="249"/>
      <c r="J301" s="245"/>
      <c r="K301" s="245"/>
      <c r="L301" s="250"/>
      <c r="M301" s="251"/>
      <c r="N301" s="252"/>
      <c r="O301" s="252"/>
      <c r="P301" s="252"/>
      <c r="Q301" s="252"/>
      <c r="R301" s="252"/>
      <c r="S301" s="252"/>
      <c r="T301" s="253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4" t="s">
        <v>140</v>
      </c>
      <c r="AU301" s="254" t="s">
        <v>87</v>
      </c>
      <c r="AV301" s="14" t="s">
        <v>138</v>
      </c>
      <c r="AW301" s="14" t="s">
        <v>32</v>
      </c>
      <c r="AX301" s="14" t="s">
        <v>85</v>
      </c>
      <c r="AY301" s="254" t="s">
        <v>130</v>
      </c>
    </row>
    <row r="302" spans="1:65" s="2" customFormat="1" ht="24.15" customHeight="1">
      <c r="A302" s="37"/>
      <c r="B302" s="38"/>
      <c r="C302" s="218" t="s">
        <v>475</v>
      </c>
      <c r="D302" s="218" t="s">
        <v>134</v>
      </c>
      <c r="E302" s="219" t="s">
        <v>476</v>
      </c>
      <c r="F302" s="220" t="s">
        <v>477</v>
      </c>
      <c r="G302" s="221" t="s">
        <v>173</v>
      </c>
      <c r="H302" s="222">
        <v>16.225</v>
      </c>
      <c r="I302" s="223"/>
      <c r="J302" s="224">
        <f>ROUND(I302*H302,2)</f>
        <v>0</v>
      </c>
      <c r="K302" s="225"/>
      <c r="L302" s="43"/>
      <c r="M302" s="226" t="s">
        <v>1</v>
      </c>
      <c r="N302" s="227" t="s">
        <v>42</v>
      </c>
      <c r="O302" s="90"/>
      <c r="P302" s="228">
        <f>O302*H302</f>
        <v>0</v>
      </c>
      <c r="Q302" s="228">
        <v>0.00384</v>
      </c>
      <c r="R302" s="228">
        <f>Q302*H302</f>
        <v>0.062304000000000005</v>
      </c>
      <c r="S302" s="228">
        <v>0</v>
      </c>
      <c r="T302" s="229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230" t="s">
        <v>420</v>
      </c>
      <c r="AT302" s="230" t="s">
        <v>134</v>
      </c>
      <c r="AU302" s="230" t="s">
        <v>87</v>
      </c>
      <c r="AY302" s="16" t="s">
        <v>130</v>
      </c>
      <c r="BE302" s="231">
        <f>IF(N302="základní",J302,0)</f>
        <v>0</v>
      </c>
      <c r="BF302" s="231">
        <f>IF(N302="snížená",J302,0)</f>
        <v>0</v>
      </c>
      <c r="BG302" s="231">
        <f>IF(N302="zákl. přenesená",J302,0)</f>
        <v>0</v>
      </c>
      <c r="BH302" s="231">
        <f>IF(N302="sníž. přenesená",J302,0)</f>
        <v>0</v>
      </c>
      <c r="BI302" s="231">
        <f>IF(N302="nulová",J302,0)</f>
        <v>0</v>
      </c>
      <c r="BJ302" s="16" t="s">
        <v>85</v>
      </c>
      <c r="BK302" s="231">
        <f>ROUND(I302*H302,2)</f>
        <v>0</v>
      </c>
      <c r="BL302" s="16" t="s">
        <v>420</v>
      </c>
      <c r="BM302" s="230" t="s">
        <v>478</v>
      </c>
    </row>
    <row r="303" spans="1:51" s="13" customFormat="1" ht="12">
      <c r="A303" s="13"/>
      <c r="B303" s="232"/>
      <c r="C303" s="233"/>
      <c r="D303" s="234" t="s">
        <v>140</v>
      </c>
      <c r="E303" s="235" t="s">
        <v>1</v>
      </c>
      <c r="F303" s="236" t="s">
        <v>458</v>
      </c>
      <c r="G303" s="233"/>
      <c r="H303" s="237">
        <v>2.365</v>
      </c>
      <c r="I303" s="238"/>
      <c r="J303" s="233"/>
      <c r="K303" s="233"/>
      <c r="L303" s="239"/>
      <c r="M303" s="240"/>
      <c r="N303" s="241"/>
      <c r="O303" s="241"/>
      <c r="P303" s="241"/>
      <c r="Q303" s="241"/>
      <c r="R303" s="241"/>
      <c r="S303" s="241"/>
      <c r="T303" s="242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3" t="s">
        <v>140</v>
      </c>
      <c r="AU303" s="243" t="s">
        <v>87</v>
      </c>
      <c r="AV303" s="13" t="s">
        <v>87</v>
      </c>
      <c r="AW303" s="13" t="s">
        <v>32</v>
      </c>
      <c r="AX303" s="13" t="s">
        <v>77</v>
      </c>
      <c r="AY303" s="243" t="s">
        <v>130</v>
      </c>
    </row>
    <row r="304" spans="1:51" s="13" customFormat="1" ht="12">
      <c r="A304" s="13"/>
      <c r="B304" s="232"/>
      <c r="C304" s="233"/>
      <c r="D304" s="234" t="s">
        <v>140</v>
      </c>
      <c r="E304" s="235" t="s">
        <v>1</v>
      </c>
      <c r="F304" s="236" t="s">
        <v>460</v>
      </c>
      <c r="G304" s="233"/>
      <c r="H304" s="237">
        <v>3.96</v>
      </c>
      <c r="I304" s="238"/>
      <c r="J304" s="233"/>
      <c r="K304" s="233"/>
      <c r="L304" s="239"/>
      <c r="M304" s="240"/>
      <c r="N304" s="241"/>
      <c r="O304" s="241"/>
      <c r="P304" s="241"/>
      <c r="Q304" s="241"/>
      <c r="R304" s="241"/>
      <c r="S304" s="241"/>
      <c r="T304" s="242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3" t="s">
        <v>140</v>
      </c>
      <c r="AU304" s="243" t="s">
        <v>87</v>
      </c>
      <c r="AV304" s="13" t="s">
        <v>87</v>
      </c>
      <c r="AW304" s="13" t="s">
        <v>32</v>
      </c>
      <c r="AX304" s="13" t="s">
        <v>77</v>
      </c>
      <c r="AY304" s="243" t="s">
        <v>130</v>
      </c>
    </row>
    <row r="305" spans="1:51" s="13" customFormat="1" ht="12">
      <c r="A305" s="13"/>
      <c r="B305" s="232"/>
      <c r="C305" s="233"/>
      <c r="D305" s="234" t="s">
        <v>140</v>
      </c>
      <c r="E305" s="235" t="s">
        <v>1</v>
      </c>
      <c r="F305" s="236" t="s">
        <v>479</v>
      </c>
      <c r="G305" s="233"/>
      <c r="H305" s="237">
        <v>9.9</v>
      </c>
      <c r="I305" s="238"/>
      <c r="J305" s="233"/>
      <c r="K305" s="233"/>
      <c r="L305" s="239"/>
      <c r="M305" s="240"/>
      <c r="N305" s="241"/>
      <c r="O305" s="241"/>
      <c r="P305" s="241"/>
      <c r="Q305" s="241"/>
      <c r="R305" s="241"/>
      <c r="S305" s="241"/>
      <c r="T305" s="242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3" t="s">
        <v>140</v>
      </c>
      <c r="AU305" s="243" t="s">
        <v>87</v>
      </c>
      <c r="AV305" s="13" t="s">
        <v>87</v>
      </c>
      <c r="AW305" s="13" t="s">
        <v>32</v>
      </c>
      <c r="AX305" s="13" t="s">
        <v>77</v>
      </c>
      <c r="AY305" s="243" t="s">
        <v>130</v>
      </c>
    </row>
    <row r="306" spans="1:51" s="14" customFormat="1" ht="12">
      <c r="A306" s="14"/>
      <c r="B306" s="244"/>
      <c r="C306" s="245"/>
      <c r="D306" s="234" t="s">
        <v>140</v>
      </c>
      <c r="E306" s="246" t="s">
        <v>1</v>
      </c>
      <c r="F306" s="247" t="s">
        <v>145</v>
      </c>
      <c r="G306" s="245"/>
      <c r="H306" s="248">
        <v>16.225</v>
      </c>
      <c r="I306" s="249"/>
      <c r="J306" s="245"/>
      <c r="K306" s="245"/>
      <c r="L306" s="250"/>
      <c r="M306" s="251"/>
      <c r="N306" s="252"/>
      <c r="O306" s="252"/>
      <c r="P306" s="252"/>
      <c r="Q306" s="252"/>
      <c r="R306" s="252"/>
      <c r="S306" s="252"/>
      <c r="T306" s="253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4" t="s">
        <v>140</v>
      </c>
      <c r="AU306" s="254" t="s">
        <v>87</v>
      </c>
      <c r="AV306" s="14" t="s">
        <v>138</v>
      </c>
      <c r="AW306" s="14" t="s">
        <v>32</v>
      </c>
      <c r="AX306" s="14" t="s">
        <v>85</v>
      </c>
      <c r="AY306" s="254" t="s">
        <v>130</v>
      </c>
    </row>
    <row r="307" spans="1:65" s="2" customFormat="1" ht="24.15" customHeight="1">
      <c r="A307" s="37"/>
      <c r="B307" s="38"/>
      <c r="C307" s="218" t="s">
        <v>480</v>
      </c>
      <c r="D307" s="218" t="s">
        <v>134</v>
      </c>
      <c r="E307" s="219" t="s">
        <v>481</v>
      </c>
      <c r="F307" s="220" t="s">
        <v>482</v>
      </c>
      <c r="G307" s="221" t="s">
        <v>149</v>
      </c>
      <c r="H307" s="222">
        <v>232</v>
      </c>
      <c r="I307" s="223"/>
      <c r="J307" s="224">
        <f>ROUND(I307*H307,2)</f>
        <v>0</v>
      </c>
      <c r="K307" s="225"/>
      <c r="L307" s="43"/>
      <c r="M307" s="226" t="s">
        <v>1</v>
      </c>
      <c r="N307" s="227" t="s">
        <v>42</v>
      </c>
      <c r="O307" s="90"/>
      <c r="P307" s="228">
        <f>O307*H307</f>
        <v>0</v>
      </c>
      <c r="Q307" s="228">
        <v>0</v>
      </c>
      <c r="R307" s="228">
        <f>Q307*H307</f>
        <v>0</v>
      </c>
      <c r="S307" s="228">
        <v>0</v>
      </c>
      <c r="T307" s="229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230" t="s">
        <v>420</v>
      </c>
      <c r="AT307" s="230" t="s">
        <v>134</v>
      </c>
      <c r="AU307" s="230" t="s">
        <v>87</v>
      </c>
      <c r="AY307" s="16" t="s">
        <v>130</v>
      </c>
      <c r="BE307" s="231">
        <f>IF(N307="základní",J307,0)</f>
        <v>0</v>
      </c>
      <c r="BF307" s="231">
        <f>IF(N307="snížená",J307,0)</f>
        <v>0</v>
      </c>
      <c r="BG307" s="231">
        <f>IF(N307="zákl. přenesená",J307,0)</f>
        <v>0</v>
      </c>
      <c r="BH307" s="231">
        <f>IF(N307="sníž. přenesená",J307,0)</f>
        <v>0</v>
      </c>
      <c r="BI307" s="231">
        <f>IF(N307="nulová",J307,0)</f>
        <v>0</v>
      </c>
      <c r="BJ307" s="16" t="s">
        <v>85</v>
      </c>
      <c r="BK307" s="231">
        <f>ROUND(I307*H307,2)</f>
        <v>0</v>
      </c>
      <c r="BL307" s="16" t="s">
        <v>420</v>
      </c>
      <c r="BM307" s="230" t="s">
        <v>483</v>
      </c>
    </row>
    <row r="308" spans="1:51" s="13" customFormat="1" ht="12">
      <c r="A308" s="13"/>
      <c r="B308" s="232"/>
      <c r="C308" s="233"/>
      <c r="D308" s="234" t="s">
        <v>140</v>
      </c>
      <c r="E308" s="235" t="s">
        <v>1</v>
      </c>
      <c r="F308" s="236" t="s">
        <v>484</v>
      </c>
      <c r="G308" s="233"/>
      <c r="H308" s="237">
        <v>32</v>
      </c>
      <c r="I308" s="238"/>
      <c r="J308" s="233"/>
      <c r="K308" s="233"/>
      <c r="L308" s="239"/>
      <c r="M308" s="240"/>
      <c r="N308" s="241"/>
      <c r="O308" s="241"/>
      <c r="P308" s="241"/>
      <c r="Q308" s="241"/>
      <c r="R308" s="241"/>
      <c r="S308" s="241"/>
      <c r="T308" s="242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3" t="s">
        <v>140</v>
      </c>
      <c r="AU308" s="243" t="s">
        <v>87</v>
      </c>
      <c r="AV308" s="13" t="s">
        <v>87</v>
      </c>
      <c r="AW308" s="13" t="s">
        <v>32</v>
      </c>
      <c r="AX308" s="13" t="s">
        <v>77</v>
      </c>
      <c r="AY308" s="243" t="s">
        <v>130</v>
      </c>
    </row>
    <row r="309" spans="1:51" s="13" customFormat="1" ht="12">
      <c r="A309" s="13"/>
      <c r="B309" s="232"/>
      <c r="C309" s="233"/>
      <c r="D309" s="234" t="s">
        <v>140</v>
      </c>
      <c r="E309" s="235" t="s">
        <v>1</v>
      </c>
      <c r="F309" s="236" t="s">
        <v>485</v>
      </c>
      <c r="G309" s="233"/>
      <c r="H309" s="237">
        <v>56</v>
      </c>
      <c r="I309" s="238"/>
      <c r="J309" s="233"/>
      <c r="K309" s="233"/>
      <c r="L309" s="239"/>
      <c r="M309" s="240"/>
      <c r="N309" s="241"/>
      <c r="O309" s="241"/>
      <c r="P309" s="241"/>
      <c r="Q309" s="241"/>
      <c r="R309" s="241"/>
      <c r="S309" s="241"/>
      <c r="T309" s="242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3" t="s">
        <v>140</v>
      </c>
      <c r="AU309" s="243" t="s">
        <v>87</v>
      </c>
      <c r="AV309" s="13" t="s">
        <v>87</v>
      </c>
      <c r="AW309" s="13" t="s">
        <v>32</v>
      </c>
      <c r="AX309" s="13" t="s">
        <v>77</v>
      </c>
      <c r="AY309" s="243" t="s">
        <v>130</v>
      </c>
    </row>
    <row r="310" spans="1:51" s="13" customFormat="1" ht="12">
      <c r="A310" s="13"/>
      <c r="B310" s="232"/>
      <c r="C310" s="233"/>
      <c r="D310" s="234" t="s">
        <v>140</v>
      </c>
      <c r="E310" s="235" t="s">
        <v>1</v>
      </c>
      <c r="F310" s="236" t="s">
        <v>486</v>
      </c>
      <c r="G310" s="233"/>
      <c r="H310" s="237">
        <v>8</v>
      </c>
      <c r="I310" s="238"/>
      <c r="J310" s="233"/>
      <c r="K310" s="233"/>
      <c r="L310" s="239"/>
      <c r="M310" s="240"/>
      <c r="N310" s="241"/>
      <c r="O310" s="241"/>
      <c r="P310" s="241"/>
      <c r="Q310" s="241"/>
      <c r="R310" s="241"/>
      <c r="S310" s="241"/>
      <c r="T310" s="242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3" t="s">
        <v>140</v>
      </c>
      <c r="AU310" s="243" t="s">
        <v>87</v>
      </c>
      <c r="AV310" s="13" t="s">
        <v>87</v>
      </c>
      <c r="AW310" s="13" t="s">
        <v>32</v>
      </c>
      <c r="AX310" s="13" t="s">
        <v>77</v>
      </c>
      <c r="AY310" s="243" t="s">
        <v>130</v>
      </c>
    </row>
    <row r="311" spans="1:51" s="13" customFormat="1" ht="12">
      <c r="A311" s="13"/>
      <c r="B311" s="232"/>
      <c r="C311" s="233"/>
      <c r="D311" s="234" t="s">
        <v>140</v>
      </c>
      <c r="E311" s="235" t="s">
        <v>1</v>
      </c>
      <c r="F311" s="236" t="s">
        <v>487</v>
      </c>
      <c r="G311" s="233"/>
      <c r="H311" s="237">
        <v>48</v>
      </c>
      <c r="I311" s="238"/>
      <c r="J311" s="233"/>
      <c r="K311" s="233"/>
      <c r="L311" s="239"/>
      <c r="M311" s="240"/>
      <c r="N311" s="241"/>
      <c r="O311" s="241"/>
      <c r="P311" s="241"/>
      <c r="Q311" s="241"/>
      <c r="R311" s="241"/>
      <c r="S311" s="241"/>
      <c r="T311" s="242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3" t="s">
        <v>140</v>
      </c>
      <c r="AU311" s="243" t="s">
        <v>87</v>
      </c>
      <c r="AV311" s="13" t="s">
        <v>87</v>
      </c>
      <c r="AW311" s="13" t="s">
        <v>32</v>
      </c>
      <c r="AX311" s="13" t="s">
        <v>77</v>
      </c>
      <c r="AY311" s="243" t="s">
        <v>130</v>
      </c>
    </row>
    <row r="312" spans="1:51" s="13" customFormat="1" ht="12">
      <c r="A312" s="13"/>
      <c r="B312" s="232"/>
      <c r="C312" s="233"/>
      <c r="D312" s="234" t="s">
        <v>140</v>
      </c>
      <c r="E312" s="235" t="s">
        <v>1</v>
      </c>
      <c r="F312" s="236" t="s">
        <v>488</v>
      </c>
      <c r="G312" s="233"/>
      <c r="H312" s="237">
        <v>16</v>
      </c>
      <c r="I312" s="238"/>
      <c r="J312" s="233"/>
      <c r="K312" s="233"/>
      <c r="L312" s="239"/>
      <c r="M312" s="240"/>
      <c r="N312" s="241"/>
      <c r="O312" s="241"/>
      <c r="P312" s="241"/>
      <c r="Q312" s="241"/>
      <c r="R312" s="241"/>
      <c r="S312" s="241"/>
      <c r="T312" s="242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3" t="s">
        <v>140</v>
      </c>
      <c r="AU312" s="243" t="s">
        <v>87</v>
      </c>
      <c r="AV312" s="13" t="s">
        <v>87</v>
      </c>
      <c r="AW312" s="13" t="s">
        <v>32</v>
      </c>
      <c r="AX312" s="13" t="s">
        <v>77</v>
      </c>
      <c r="AY312" s="243" t="s">
        <v>130</v>
      </c>
    </row>
    <row r="313" spans="1:51" s="13" customFormat="1" ht="12">
      <c r="A313" s="13"/>
      <c r="B313" s="232"/>
      <c r="C313" s="233"/>
      <c r="D313" s="234" t="s">
        <v>140</v>
      </c>
      <c r="E313" s="235" t="s">
        <v>1</v>
      </c>
      <c r="F313" s="236" t="s">
        <v>489</v>
      </c>
      <c r="G313" s="233"/>
      <c r="H313" s="237">
        <v>72</v>
      </c>
      <c r="I313" s="238"/>
      <c r="J313" s="233"/>
      <c r="K313" s="233"/>
      <c r="L313" s="239"/>
      <c r="M313" s="240"/>
      <c r="N313" s="241"/>
      <c r="O313" s="241"/>
      <c r="P313" s="241"/>
      <c r="Q313" s="241"/>
      <c r="R313" s="241"/>
      <c r="S313" s="241"/>
      <c r="T313" s="242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3" t="s">
        <v>140</v>
      </c>
      <c r="AU313" s="243" t="s">
        <v>87</v>
      </c>
      <c r="AV313" s="13" t="s">
        <v>87</v>
      </c>
      <c r="AW313" s="13" t="s">
        <v>32</v>
      </c>
      <c r="AX313" s="13" t="s">
        <v>77</v>
      </c>
      <c r="AY313" s="243" t="s">
        <v>130</v>
      </c>
    </row>
    <row r="314" spans="1:51" s="14" customFormat="1" ht="12">
      <c r="A314" s="14"/>
      <c r="B314" s="244"/>
      <c r="C314" s="245"/>
      <c r="D314" s="234" t="s">
        <v>140</v>
      </c>
      <c r="E314" s="246" t="s">
        <v>1</v>
      </c>
      <c r="F314" s="247" t="s">
        <v>145</v>
      </c>
      <c r="G314" s="245"/>
      <c r="H314" s="248">
        <v>232</v>
      </c>
      <c r="I314" s="249"/>
      <c r="J314" s="245"/>
      <c r="K314" s="245"/>
      <c r="L314" s="250"/>
      <c r="M314" s="251"/>
      <c r="N314" s="252"/>
      <c r="O314" s="252"/>
      <c r="P314" s="252"/>
      <c r="Q314" s="252"/>
      <c r="R314" s="252"/>
      <c r="S314" s="252"/>
      <c r="T314" s="253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4" t="s">
        <v>140</v>
      </c>
      <c r="AU314" s="254" t="s">
        <v>87</v>
      </c>
      <c r="AV314" s="14" t="s">
        <v>138</v>
      </c>
      <c r="AW314" s="14" t="s">
        <v>32</v>
      </c>
      <c r="AX314" s="14" t="s">
        <v>85</v>
      </c>
      <c r="AY314" s="254" t="s">
        <v>130</v>
      </c>
    </row>
    <row r="315" spans="1:65" s="2" customFormat="1" ht="24.15" customHeight="1">
      <c r="A315" s="37"/>
      <c r="B315" s="38"/>
      <c r="C315" s="218" t="s">
        <v>490</v>
      </c>
      <c r="D315" s="218" t="s">
        <v>134</v>
      </c>
      <c r="E315" s="219" t="s">
        <v>491</v>
      </c>
      <c r="F315" s="220" t="s">
        <v>492</v>
      </c>
      <c r="G315" s="221" t="s">
        <v>173</v>
      </c>
      <c r="H315" s="222">
        <v>37.95</v>
      </c>
      <c r="I315" s="223"/>
      <c r="J315" s="224">
        <f>ROUND(I315*H315,2)</f>
        <v>0</v>
      </c>
      <c r="K315" s="225"/>
      <c r="L315" s="43"/>
      <c r="M315" s="226" t="s">
        <v>1</v>
      </c>
      <c r="N315" s="227" t="s">
        <v>42</v>
      </c>
      <c r="O315" s="90"/>
      <c r="P315" s="228">
        <f>O315*H315</f>
        <v>0</v>
      </c>
      <c r="Q315" s="228">
        <v>0.00195</v>
      </c>
      <c r="R315" s="228">
        <f>Q315*H315</f>
        <v>0.0740025</v>
      </c>
      <c r="S315" s="228">
        <v>0</v>
      </c>
      <c r="T315" s="229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230" t="s">
        <v>420</v>
      </c>
      <c r="AT315" s="230" t="s">
        <v>134</v>
      </c>
      <c r="AU315" s="230" t="s">
        <v>87</v>
      </c>
      <c r="AY315" s="16" t="s">
        <v>130</v>
      </c>
      <c r="BE315" s="231">
        <f>IF(N315="základní",J315,0)</f>
        <v>0</v>
      </c>
      <c r="BF315" s="231">
        <f>IF(N315="snížená",J315,0)</f>
        <v>0</v>
      </c>
      <c r="BG315" s="231">
        <f>IF(N315="zákl. přenesená",J315,0)</f>
        <v>0</v>
      </c>
      <c r="BH315" s="231">
        <f>IF(N315="sníž. přenesená",J315,0)</f>
        <v>0</v>
      </c>
      <c r="BI315" s="231">
        <f>IF(N315="nulová",J315,0)</f>
        <v>0</v>
      </c>
      <c r="BJ315" s="16" t="s">
        <v>85</v>
      </c>
      <c r="BK315" s="231">
        <f>ROUND(I315*H315,2)</f>
        <v>0</v>
      </c>
      <c r="BL315" s="16" t="s">
        <v>420</v>
      </c>
      <c r="BM315" s="230" t="s">
        <v>493</v>
      </c>
    </row>
    <row r="316" spans="1:51" s="13" customFormat="1" ht="12">
      <c r="A316" s="13"/>
      <c r="B316" s="232"/>
      <c r="C316" s="233"/>
      <c r="D316" s="234" t="s">
        <v>140</v>
      </c>
      <c r="E316" s="235" t="s">
        <v>1</v>
      </c>
      <c r="F316" s="236" t="s">
        <v>494</v>
      </c>
      <c r="G316" s="233"/>
      <c r="H316" s="237">
        <v>18.7</v>
      </c>
      <c r="I316" s="238"/>
      <c r="J316" s="233"/>
      <c r="K316" s="233"/>
      <c r="L316" s="239"/>
      <c r="M316" s="240"/>
      <c r="N316" s="241"/>
      <c r="O316" s="241"/>
      <c r="P316" s="241"/>
      <c r="Q316" s="241"/>
      <c r="R316" s="241"/>
      <c r="S316" s="241"/>
      <c r="T316" s="242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3" t="s">
        <v>140</v>
      </c>
      <c r="AU316" s="243" t="s">
        <v>87</v>
      </c>
      <c r="AV316" s="13" t="s">
        <v>87</v>
      </c>
      <c r="AW316" s="13" t="s">
        <v>32</v>
      </c>
      <c r="AX316" s="13" t="s">
        <v>77</v>
      </c>
      <c r="AY316" s="243" t="s">
        <v>130</v>
      </c>
    </row>
    <row r="317" spans="1:51" s="13" customFormat="1" ht="12">
      <c r="A317" s="13"/>
      <c r="B317" s="232"/>
      <c r="C317" s="233"/>
      <c r="D317" s="234" t="s">
        <v>140</v>
      </c>
      <c r="E317" s="235" t="s">
        <v>1</v>
      </c>
      <c r="F317" s="236" t="s">
        <v>495</v>
      </c>
      <c r="G317" s="233"/>
      <c r="H317" s="237">
        <v>19.25</v>
      </c>
      <c r="I317" s="238"/>
      <c r="J317" s="233"/>
      <c r="K317" s="233"/>
      <c r="L317" s="239"/>
      <c r="M317" s="240"/>
      <c r="N317" s="241"/>
      <c r="O317" s="241"/>
      <c r="P317" s="241"/>
      <c r="Q317" s="241"/>
      <c r="R317" s="241"/>
      <c r="S317" s="241"/>
      <c r="T317" s="242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3" t="s">
        <v>140</v>
      </c>
      <c r="AU317" s="243" t="s">
        <v>87</v>
      </c>
      <c r="AV317" s="13" t="s">
        <v>87</v>
      </c>
      <c r="AW317" s="13" t="s">
        <v>32</v>
      </c>
      <c r="AX317" s="13" t="s">
        <v>77</v>
      </c>
      <c r="AY317" s="243" t="s">
        <v>130</v>
      </c>
    </row>
    <row r="318" spans="1:51" s="14" customFormat="1" ht="12">
      <c r="A318" s="14"/>
      <c r="B318" s="244"/>
      <c r="C318" s="245"/>
      <c r="D318" s="234" t="s">
        <v>140</v>
      </c>
      <c r="E318" s="246" t="s">
        <v>1</v>
      </c>
      <c r="F318" s="247" t="s">
        <v>145</v>
      </c>
      <c r="G318" s="245"/>
      <c r="H318" s="248">
        <v>37.95</v>
      </c>
      <c r="I318" s="249"/>
      <c r="J318" s="245"/>
      <c r="K318" s="245"/>
      <c r="L318" s="250"/>
      <c r="M318" s="251"/>
      <c r="N318" s="252"/>
      <c r="O318" s="252"/>
      <c r="P318" s="252"/>
      <c r="Q318" s="252"/>
      <c r="R318" s="252"/>
      <c r="S318" s="252"/>
      <c r="T318" s="253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4" t="s">
        <v>140</v>
      </c>
      <c r="AU318" s="254" t="s">
        <v>87</v>
      </c>
      <c r="AV318" s="14" t="s">
        <v>138</v>
      </c>
      <c r="AW318" s="14" t="s">
        <v>32</v>
      </c>
      <c r="AX318" s="14" t="s">
        <v>85</v>
      </c>
      <c r="AY318" s="254" t="s">
        <v>130</v>
      </c>
    </row>
    <row r="319" spans="1:65" s="2" customFormat="1" ht="24.15" customHeight="1">
      <c r="A319" s="37"/>
      <c r="B319" s="38"/>
      <c r="C319" s="218" t="s">
        <v>496</v>
      </c>
      <c r="D319" s="218" t="s">
        <v>134</v>
      </c>
      <c r="E319" s="219" t="s">
        <v>497</v>
      </c>
      <c r="F319" s="220" t="s">
        <v>498</v>
      </c>
      <c r="G319" s="221" t="s">
        <v>173</v>
      </c>
      <c r="H319" s="222">
        <v>33.99</v>
      </c>
      <c r="I319" s="223"/>
      <c r="J319" s="224">
        <f>ROUND(I319*H319,2)</f>
        <v>0</v>
      </c>
      <c r="K319" s="225"/>
      <c r="L319" s="43"/>
      <c r="M319" s="226" t="s">
        <v>1</v>
      </c>
      <c r="N319" s="227" t="s">
        <v>42</v>
      </c>
      <c r="O319" s="90"/>
      <c r="P319" s="228">
        <f>O319*H319</f>
        <v>0</v>
      </c>
      <c r="Q319" s="228">
        <v>0.00294</v>
      </c>
      <c r="R319" s="228">
        <f>Q319*H319</f>
        <v>0.09993060000000001</v>
      </c>
      <c r="S319" s="228">
        <v>0</v>
      </c>
      <c r="T319" s="229">
        <f>S319*H319</f>
        <v>0</v>
      </c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R319" s="230" t="s">
        <v>420</v>
      </c>
      <c r="AT319" s="230" t="s">
        <v>134</v>
      </c>
      <c r="AU319" s="230" t="s">
        <v>87</v>
      </c>
      <c r="AY319" s="16" t="s">
        <v>130</v>
      </c>
      <c r="BE319" s="231">
        <f>IF(N319="základní",J319,0)</f>
        <v>0</v>
      </c>
      <c r="BF319" s="231">
        <f>IF(N319="snížená",J319,0)</f>
        <v>0</v>
      </c>
      <c r="BG319" s="231">
        <f>IF(N319="zákl. přenesená",J319,0)</f>
        <v>0</v>
      </c>
      <c r="BH319" s="231">
        <f>IF(N319="sníž. přenesená",J319,0)</f>
        <v>0</v>
      </c>
      <c r="BI319" s="231">
        <f>IF(N319="nulová",J319,0)</f>
        <v>0</v>
      </c>
      <c r="BJ319" s="16" t="s">
        <v>85</v>
      </c>
      <c r="BK319" s="231">
        <f>ROUND(I319*H319,2)</f>
        <v>0</v>
      </c>
      <c r="BL319" s="16" t="s">
        <v>420</v>
      </c>
      <c r="BM319" s="230" t="s">
        <v>499</v>
      </c>
    </row>
    <row r="320" spans="1:51" s="13" customFormat="1" ht="12">
      <c r="A320" s="13"/>
      <c r="B320" s="232"/>
      <c r="C320" s="233"/>
      <c r="D320" s="234" t="s">
        <v>140</v>
      </c>
      <c r="E320" s="235" t="s">
        <v>1</v>
      </c>
      <c r="F320" s="236" t="s">
        <v>500</v>
      </c>
      <c r="G320" s="233"/>
      <c r="H320" s="237">
        <v>33.99</v>
      </c>
      <c r="I320" s="238"/>
      <c r="J320" s="233"/>
      <c r="K320" s="233"/>
      <c r="L320" s="239"/>
      <c r="M320" s="240"/>
      <c r="N320" s="241"/>
      <c r="O320" s="241"/>
      <c r="P320" s="241"/>
      <c r="Q320" s="241"/>
      <c r="R320" s="241"/>
      <c r="S320" s="241"/>
      <c r="T320" s="242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3" t="s">
        <v>140</v>
      </c>
      <c r="AU320" s="243" t="s">
        <v>87</v>
      </c>
      <c r="AV320" s="13" t="s">
        <v>87</v>
      </c>
      <c r="AW320" s="13" t="s">
        <v>32</v>
      </c>
      <c r="AX320" s="13" t="s">
        <v>85</v>
      </c>
      <c r="AY320" s="243" t="s">
        <v>130</v>
      </c>
    </row>
    <row r="321" spans="1:65" s="2" customFormat="1" ht="33" customHeight="1">
      <c r="A321" s="37"/>
      <c r="B321" s="38"/>
      <c r="C321" s="218" t="s">
        <v>501</v>
      </c>
      <c r="D321" s="218" t="s">
        <v>134</v>
      </c>
      <c r="E321" s="219" t="s">
        <v>502</v>
      </c>
      <c r="F321" s="220" t="s">
        <v>503</v>
      </c>
      <c r="G321" s="221" t="s">
        <v>149</v>
      </c>
      <c r="H321" s="222">
        <v>60</v>
      </c>
      <c r="I321" s="223"/>
      <c r="J321" s="224">
        <f>ROUND(I321*H321,2)</f>
        <v>0</v>
      </c>
      <c r="K321" s="225"/>
      <c r="L321" s="43"/>
      <c r="M321" s="226" t="s">
        <v>1</v>
      </c>
      <c r="N321" s="227" t="s">
        <v>42</v>
      </c>
      <c r="O321" s="90"/>
      <c r="P321" s="228">
        <f>O321*H321</f>
        <v>0</v>
      </c>
      <c r="Q321" s="228">
        <v>0</v>
      </c>
      <c r="R321" s="228">
        <f>Q321*H321</f>
        <v>0</v>
      </c>
      <c r="S321" s="228">
        <v>0</v>
      </c>
      <c r="T321" s="229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230" t="s">
        <v>420</v>
      </c>
      <c r="AT321" s="230" t="s">
        <v>134</v>
      </c>
      <c r="AU321" s="230" t="s">
        <v>87</v>
      </c>
      <c r="AY321" s="16" t="s">
        <v>130</v>
      </c>
      <c r="BE321" s="231">
        <f>IF(N321="základní",J321,0)</f>
        <v>0</v>
      </c>
      <c r="BF321" s="231">
        <f>IF(N321="snížená",J321,0)</f>
        <v>0</v>
      </c>
      <c r="BG321" s="231">
        <f>IF(N321="zákl. přenesená",J321,0)</f>
        <v>0</v>
      </c>
      <c r="BH321" s="231">
        <f>IF(N321="sníž. přenesená",J321,0)</f>
        <v>0</v>
      </c>
      <c r="BI321" s="231">
        <f>IF(N321="nulová",J321,0)</f>
        <v>0</v>
      </c>
      <c r="BJ321" s="16" t="s">
        <v>85</v>
      </c>
      <c r="BK321" s="231">
        <f>ROUND(I321*H321,2)</f>
        <v>0</v>
      </c>
      <c r="BL321" s="16" t="s">
        <v>420</v>
      </c>
      <c r="BM321" s="230" t="s">
        <v>504</v>
      </c>
    </row>
    <row r="322" spans="1:65" s="2" customFormat="1" ht="33" customHeight="1">
      <c r="A322" s="37"/>
      <c r="B322" s="38"/>
      <c r="C322" s="218" t="s">
        <v>505</v>
      </c>
      <c r="D322" s="218" t="s">
        <v>134</v>
      </c>
      <c r="E322" s="219" t="s">
        <v>506</v>
      </c>
      <c r="F322" s="220" t="s">
        <v>507</v>
      </c>
      <c r="G322" s="221" t="s">
        <v>149</v>
      </c>
      <c r="H322" s="222">
        <v>40</v>
      </c>
      <c r="I322" s="223"/>
      <c r="J322" s="224">
        <f>ROUND(I322*H322,2)</f>
        <v>0</v>
      </c>
      <c r="K322" s="225"/>
      <c r="L322" s="43"/>
      <c r="M322" s="226" t="s">
        <v>1</v>
      </c>
      <c r="N322" s="227" t="s">
        <v>42</v>
      </c>
      <c r="O322" s="90"/>
      <c r="P322" s="228">
        <f>O322*H322</f>
        <v>0</v>
      </c>
      <c r="Q322" s="228">
        <v>0</v>
      </c>
      <c r="R322" s="228">
        <f>Q322*H322</f>
        <v>0</v>
      </c>
      <c r="S322" s="228">
        <v>0</v>
      </c>
      <c r="T322" s="229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230" t="s">
        <v>420</v>
      </c>
      <c r="AT322" s="230" t="s">
        <v>134</v>
      </c>
      <c r="AU322" s="230" t="s">
        <v>87</v>
      </c>
      <c r="AY322" s="16" t="s">
        <v>130</v>
      </c>
      <c r="BE322" s="231">
        <f>IF(N322="základní",J322,0)</f>
        <v>0</v>
      </c>
      <c r="BF322" s="231">
        <f>IF(N322="snížená",J322,0)</f>
        <v>0</v>
      </c>
      <c r="BG322" s="231">
        <f>IF(N322="zákl. přenesená",J322,0)</f>
        <v>0</v>
      </c>
      <c r="BH322" s="231">
        <f>IF(N322="sníž. přenesená",J322,0)</f>
        <v>0</v>
      </c>
      <c r="BI322" s="231">
        <f>IF(N322="nulová",J322,0)</f>
        <v>0</v>
      </c>
      <c r="BJ322" s="16" t="s">
        <v>85</v>
      </c>
      <c r="BK322" s="231">
        <f>ROUND(I322*H322,2)</f>
        <v>0</v>
      </c>
      <c r="BL322" s="16" t="s">
        <v>420</v>
      </c>
      <c r="BM322" s="230" t="s">
        <v>508</v>
      </c>
    </row>
    <row r="323" spans="1:65" s="2" customFormat="1" ht="16.5" customHeight="1">
      <c r="A323" s="37"/>
      <c r="B323" s="38"/>
      <c r="C323" s="218" t="s">
        <v>509</v>
      </c>
      <c r="D323" s="218" t="s">
        <v>134</v>
      </c>
      <c r="E323" s="219" t="s">
        <v>510</v>
      </c>
      <c r="F323" s="220" t="s">
        <v>511</v>
      </c>
      <c r="G323" s="221" t="s">
        <v>173</v>
      </c>
      <c r="H323" s="222">
        <v>16.5</v>
      </c>
      <c r="I323" s="223"/>
      <c r="J323" s="224">
        <f>ROUND(I323*H323,2)</f>
        <v>0</v>
      </c>
      <c r="K323" s="225"/>
      <c r="L323" s="43"/>
      <c r="M323" s="226" t="s">
        <v>1</v>
      </c>
      <c r="N323" s="227" t="s">
        <v>42</v>
      </c>
      <c r="O323" s="90"/>
      <c r="P323" s="228">
        <f>O323*H323</f>
        <v>0</v>
      </c>
      <c r="Q323" s="228">
        <v>0</v>
      </c>
      <c r="R323" s="228">
        <f>Q323*H323</f>
        <v>0</v>
      </c>
      <c r="S323" s="228">
        <v>0</v>
      </c>
      <c r="T323" s="229">
        <f>S323*H323</f>
        <v>0</v>
      </c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R323" s="230" t="s">
        <v>420</v>
      </c>
      <c r="AT323" s="230" t="s">
        <v>134</v>
      </c>
      <c r="AU323" s="230" t="s">
        <v>87</v>
      </c>
      <c r="AY323" s="16" t="s">
        <v>130</v>
      </c>
      <c r="BE323" s="231">
        <f>IF(N323="základní",J323,0)</f>
        <v>0</v>
      </c>
      <c r="BF323" s="231">
        <f>IF(N323="snížená",J323,0)</f>
        <v>0</v>
      </c>
      <c r="BG323" s="231">
        <f>IF(N323="zákl. přenesená",J323,0)</f>
        <v>0</v>
      </c>
      <c r="BH323" s="231">
        <f>IF(N323="sníž. přenesená",J323,0)</f>
        <v>0</v>
      </c>
      <c r="BI323" s="231">
        <f>IF(N323="nulová",J323,0)</f>
        <v>0</v>
      </c>
      <c r="BJ323" s="16" t="s">
        <v>85</v>
      </c>
      <c r="BK323" s="231">
        <f>ROUND(I323*H323,2)</f>
        <v>0</v>
      </c>
      <c r="BL323" s="16" t="s">
        <v>420</v>
      </c>
      <c r="BM323" s="230" t="s">
        <v>512</v>
      </c>
    </row>
    <row r="324" spans="1:63" s="12" customFormat="1" ht="22.8" customHeight="1">
      <c r="A324" s="12"/>
      <c r="B324" s="202"/>
      <c r="C324" s="203"/>
      <c r="D324" s="204" t="s">
        <v>76</v>
      </c>
      <c r="E324" s="216" t="s">
        <v>513</v>
      </c>
      <c r="F324" s="216" t="s">
        <v>514</v>
      </c>
      <c r="G324" s="203"/>
      <c r="H324" s="203"/>
      <c r="I324" s="206"/>
      <c r="J324" s="217">
        <f>BK324</f>
        <v>0</v>
      </c>
      <c r="K324" s="203"/>
      <c r="L324" s="208"/>
      <c r="M324" s="209"/>
      <c r="N324" s="210"/>
      <c r="O324" s="210"/>
      <c r="P324" s="211">
        <f>SUM(P325:P328)</f>
        <v>0</v>
      </c>
      <c r="Q324" s="210"/>
      <c r="R324" s="211">
        <f>SUM(R325:R328)</f>
        <v>3</v>
      </c>
      <c r="S324" s="210"/>
      <c r="T324" s="212">
        <f>SUM(T325:T328)</f>
        <v>0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13" t="s">
        <v>87</v>
      </c>
      <c r="AT324" s="214" t="s">
        <v>76</v>
      </c>
      <c r="AU324" s="214" t="s">
        <v>85</v>
      </c>
      <c r="AY324" s="213" t="s">
        <v>130</v>
      </c>
      <c r="BK324" s="215">
        <f>SUM(BK325:BK328)</f>
        <v>0</v>
      </c>
    </row>
    <row r="325" spans="1:65" s="2" customFormat="1" ht="37.8" customHeight="1">
      <c r="A325" s="37"/>
      <c r="B325" s="38"/>
      <c r="C325" s="218" t="s">
        <v>515</v>
      </c>
      <c r="D325" s="218" t="s">
        <v>134</v>
      </c>
      <c r="E325" s="219" t="s">
        <v>516</v>
      </c>
      <c r="F325" s="220" t="s">
        <v>517</v>
      </c>
      <c r="G325" s="221" t="s">
        <v>252</v>
      </c>
      <c r="H325" s="222">
        <v>9</v>
      </c>
      <c r="I325" s="223"/>
      <c r="J325" s="224">
        <f>ROUND(I325*H325,2)</f>
        <v>0</v>
      </c>
      <c r="K325" s="225"/>
      <c r="L325" s="43"/>
      <c r="M325" s="226" t="s">
        <v>1</v>
      </c>
      <c r="N325" s="227" t="s">
        <v>42</v>
      </c>
      <c r="O325" s="90"/>
      <c r="P325" s="228">
        <f>O325*H325</f>
        <v>0</v>
      </c>
      <c r="Q325" s="228">
        <v>0.2</v>
      </c>
      <c r="R325" s="228">
        <f>Q325*H325</f>
        <v>1.8</v>
      </c>
      <c r="S325" s="228">
        <v>0</v>
      </c>
      <c r="T325" s="229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230" t="s">
        <v>420</v>
      </c>
      <c r="AT325" s="230" t="s">
        <v>134</v>
      </c>
      <c r="AU325" s="230" t="s">
        <v>87</v>
      </c>
      <c r="AY325" s="16" t="s">
        <v>130</v>
      </c>
      <c r="BE325" s="231">
        <f>IF(N325="základní",J325,0)</f>
        <v>0</v>
      </c>
      <c r="BF325" s="231">
        <f>IF(N325="snížená",J325,0)</f>
        <v>0</v>
      </c>
      <c r="BG325" s="231">
        <f>IF(N325="zákl. přenesená",J325,0)</f>
        <v>0</v>
      </c>
      <c r="BH325" s="231">
        <f>IF(N325="sníž. přenesená",J325,0)</f>
        <v>0</v>
      </c>
      <c r="BI325" s="231">
        <f>IF(N325="nulová",J325,0)</f>
        <v>0</v>
      </c>
      <c r="BJ325" s="16" t="s">
        <v>85</v>
      </c>
      <c r="BK325" s="231">
        <f>ROUND(I325*H325,2)</f>
        <v>0</v>
      </c>
      <c r="BL325" s="16" t="s">
        <v>420</v>
      </c>
      <c r="BM325" s="230" t="s">
        <v>518</v>
      </c>
    </row>
    <row r="326" spans="1:65" s="2" customFormat="1" ht="49.05" customHeight="1">
      <c r="A326" s="37"/>
      <c r="B326" s="38"/>
      <c r="C326" s="218" t="s">
        <v>519</v>
      </c>
      <c r="D326" s="218" t="s">
        <v>134</v>
      </c>
      <c r="E326" s="219" t="s">
        <v>520</v>
      </c>
      <c r="F326" s="220" t="s">
        <v>521</v>
      </c>
      <c r="G326" s="221" t="s">
        <v>252</v>
      </c>
      <c r="H326" s="222">
        <v>1</v>
      </c>
      <c r="I326" s="223"/>
      <c r="J326" s="224">
        <f>ROUND(I326*H326,2)</f>
        <v>0</v>
      </c>
      <c r="K326" s="225"/>
      <c r="L326" s="43"/>
      <c r="M326" s="226" t="s">
        <v>1</v>
      </c>
      <c r="N326" s="227" t="s">
        <v>42</v>
      </c>
      <c r="O326" s="90"/>
      <c r="P326" s="228">
        <f>O326*H326</f>
        <v>0</v>
      </c>
      <c r="Q326" s="228">
        <v>0.2</v>
      </c>
      <c r="R326" s="228">
        <f>Q326*H326</f>
        <v>0.2</v>
      </c>
      <c r="S326" s="228">
        <v>0</v>
      </c>
      <c r="T326" s="229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230" t="s">
        <v>420</v>
      </c>
      <c r="AT326" s="230" t="s">
        <v>134</v>
      </c>
      <c r="AU326" s="230" t="s">
        <v>87</v>
      </c>
      <c r="AY326" s="16" t="s">
        <v>130</v>
      </c>
      <c r="BE326" s="231">
        <f>IF(N326="základní",J326,0)</f>
        <v>0</v>
      </c>
      <c r="BF326" s="231">
        <f>IF(N326="snížená",J326,0)</f>
        <v>0</v>
      </c>
      <c r="BG326" s="231">
        <f>IF(N326="zákl. přenesená",J326,0)</f>
        <v>0</v>
      </c>
      <c r="BH326" s="231">
        <f>IF(N326="sníž. přenesená",J326,0)</f>
        <v>0</v>
      </c>
      <c r="BI326" s="231">
        <f>IF(N326="nulová",J326,0)</f>
        <v>0</v>
      </c>
      <c r="BJ326" s="16" t="s">
        <v>85</v>
      </c>
      <c r="BK326" s="231">
        <f>ROUND(I326*H326,2)</f>
        <v>0</v>
      </c>
      <c r="BL326" s="16" t="s">
        <v>420</v>
      </c>
      <c r="BM326" s="230" t="s">
        <v>522</v>
      </c>
    </row>
    <row r="327" spans="1:65" s="2" customFormat="1" ht="37.8" customHeight="1">
      <c r="A327" s="37"/>
      <c r="B327" s="38"/>
      <c r="C327" s="218" t="s">
        <v>523</v>
      </c>
      <c r="D327" s="218" t="s">
        <v>134</v>
      </c>
      <c r="E327" s="219" t="s">
        <v>524</v>
      </c>
      <c r="F327" s="220" t="s">
        <v>525</v>
      </c>
      <c r="G327" s="221" t="s">
        <v>252</v>
      </c>
      <c r="H327" s="222">
        <v>4</v>
      </c>
      <c r="I327" s="223"/>
      <c r="J327" s="224">
        <f>ROUND(I327*H327,2)</f>
        <v>0</v>
      </c>
      <c r="K327" s="225"/>
      <c r="L327" s="43"/>
      <c r="M327" s="226" t="s">
        <v>1</v>
      </c>
      <c r="N327" s="227" t="s">
        <v>42</v>
      </c>
      <c r="O327" s="90"/>
      <c r="P327" s="228">
        <f>O327*H327</f>
        <v>0</v>
      </c>
      <c r="Q327" s="228">
        <v>0.2</v>
      </c>
      <c r="R327" s="228">
        <f>Q327*H327</f>
        <v>0.8</v>
      </c>
      <c r="S327" s="228">
        <v>0</v>
      </c>
      <c r="T327" s="229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230" t="s">
        <v>420</v>
      </c>
      <c r="AT327" s="230" t="s">
        <v>134</v>
      </c>
      <c r="AU327" s="230" t="s">
        <v>87</v>
      </c>
      <c r="AY327" s="16" t="s">
        <v>130</v>
      </c>
      <c r="BE327" s="231">
        <f>IF(N327="základní",J327,0)</f>
        <v>0</v>
      </c>
      <c r="BF327" s="231">
        <f>IF(N327="snížená",J327,0)</f>
        <v>0</v>
      </c>
      <c r="BG327" s="231">
        <f>IF(N327="zákl. přenesená",J327,0)</f>
        <v>0</v>
      </c>
      <c r="BH327" s="231">
        <f>IF(N327="sníž. přenesená",J327,0)</f>
        <v>0</v>
      </c>
      <c r="BI327" s="231">
        <f>IF(N327="nulová",J327,0)</f>
        <v>0</v>
      </c>
      <c r="BJ327" s="16" t="s">
        <v>85</v>
      </c>
      <c r="BK327" s="231">
        <f>ROUND(I327*H327,2)</f>
        <v>0</v>
      </c>
      <c r="BL327" s="16" t="s">
        <v>420</v>
      </c>
      <c r="BM327" s="230" t="s">
        <v>526</v>
      </c>
    </row>
    <row r="328" spans="1:65" s="2" customFormat="1" ht="37.8" customHeight="1">
      <c r="A328" s="37"/>
      <c r="B328" s="38"/>
      <c r="C328" s="218" t="s">
        <v>527</v>
      </c>
      <c r="D328" s="218" t="s">
        <v>134</v>
      </c>
      <c r="E328" s="219" t="s">
        <v>528</v>
      </c>
      <c r="F328" s="220" t="s">
        <v>529</v>
      </c>
      <c r="G328" s="221" t="s">
        <v>252</v>
      </c>
      <c r="H328" s="222">
        <v>1</v>
      </c>
      <c r="I328" s="223"/>
      <c r="J328" s="224">
        <f>ROUND(I328*H328,2)</f>
        <v>0</v>
      </c>
      <c r="K328" s="225"/>
      <c r="L328" s="43"/>
      <c r="M328" s="226" t="s">
        <v>1</v>
      </c>
      <c r="N328" s="227" t="s">
        <v>42</v>
      </c>
      <c r="O328" s="90"/>
      <c r="P328" s="228">
        <f>O328*H328</f>
        <v>0</v>
      </c>
      <c r="Q328" s="228">
        <v>0.2</v>
      </c>
      <c r="R328" s="228">
        <f>Q328*H328</f>
        <v>0.2</v>
      </c>
      <c r="S328" s="228">
        <v>0</v>
      </c>
      <c r="T328" s="229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230" t="s">
        <v>420</v>
      </c>
      <c r="AT328" s="230" t="s">
        <v>134</v>
      </c>
      <c r="AU328" s="230" t="s">
        <v>87</v>
      </c>
      <c r="AY328" s="16" t="s">
        <v>130</v>
      </c>
      <c r="BE328" s="231">
        <f>IF(N328="základní",J328,0)</f>
        <v>0</v>
      </c>
      <c r="BF328" s="231">
        <f>IF(N328="snížená",J328,0)</f>
        <v>0</v>
      </c>
      <c r="BG328" s="231">
        <f>IF(N328="zákl. přenesená",J328,0)</f>
        <v>0</v>
      </c>
      <c r="BH328" s="231">
        <f>IF(N328="sníž. přenesená",J328,0)</f>
        <v>0</v>
      </c>
      <c r="BI328" s="231">
        <f>IF(N328="nulová",J328,0)</f>
        <v>0</v>
      </c>
      <c r="BJ328" s="16" t="s">
        <v>85</v>
      </c>
      <c r="BK328" s="231">
        <f>ROUND(I328*H328,2)</f>
        <v>0</v>
      </c>
      <c r="BL328" s="16" t="s">
        <v>420</v>
      </c>
      <c r="BM328" s="230" t="s">
        <v>530</v>
      </c>
    </row>
    <row r="329" spans="1:63" s="12" customFormat="1" ht="22.8" customHeight="1">
      <c r="A329" s="12"/>
      <c r="B329" s="202"/>
      <c r="C329" s="203"/>
      <c r="D329" s="204" t="s">
        <v>76</v>
      </c>
      <c r="E329" s="216" t="s">
        <v>531</v>
      </c>
      <c r="F329" s="216" t="s">
        <v>532</v>
      </c>
      <c r="G329" s="203"/>
      <c r="H329" s="203"/>
      <c r="I329" s="206"/>
      <c r="J329" s="217">
        <f>BK329</f>
        <v>0</v>
      </c>
      <c r="K329" s="203"/>
      <c r="L329" s="208"/>
      <c r="M329" s="209"/>
      <c r="N329" s="210"/>
      <c r="O329" s="210"/>
      <c r="P329" s="211">
        <f>SUM(P330:P332)</f>
        <v>0</v>
      </c>
      <c r="Q329" s="210"/>
      <c r="R329" s="211">
        <f>SUM(R330:R332)</f>
        <v>0.002</v>
      </c>
      <c r="S329" s="210"/>
      <c r="T329" s="212">
        <f>SUM(T330:T332)</f>
        <v>0.0008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213" t="s">
        <v>87</v>
      </c>
      <c r="AT329" s="214" t="s">
        <v>76</v>
      </c>
      <c r="AU329" s="214" t="s">
        <v>85</v>
      </c>
      <c r="AY329" s="213" t="s">
        <v>130</v>
      </c>
      <c r="BK329" s="215">
        <f>SUM(BK330:BK332)</f>
        <v>0</v>
      </c>
    </row>
    <row r="330" spans="1:65" s="2" customFormat="1" ht="24.15" customHeight="1">
      <c r="A330" s="37"/>
      <c r="B330" s="38"/>
      <c r="C330" s="218" t="s">
        <v>533</v>
      </c>
      <c r="D330" s="218" t="s">
        <v>134</v>
      </c>
      <c r="E330" s="219" t="s">
        <v>534</v>
      </c>
      <c r="F330" s="220" t="s">
        <v>535</v>
      </c>
      <c r="G330" s="221" t="s">
        <v>149</v>
      </c>
      <c r="H330" s="222">
        <v>2</v>
      </c>
      <c r="I330" s="223"/>
      <c r="J330" s="224">
        <f>ROUND(I330*H330,2)</f>
        <v>0</v>
      </c>
      <c r="K330" s="225"/>
      <c r="L330" s="43"/>
      <c r="M330" s="226" t="s">
        <v>1</v>
      </c>
      <c r="N330" s="227" t="s">
        <v>42</v>
      </c>
      <c r="O330" s="90"/>
      <c r="P330" s="228">
        <f>O330*H330</f>
        <v>0</v>
      </c>
      <c r="Q330" s="228">
        <v>0</v>
      </c>
      <c r="R330" s="228">
        <f>Q330*H330</f>
        <v>0</v>
      </c>
      <c r="S330" s="228">
        <v>0</v>
      </c>
      <c r="T330" s="229">
        <f>S330*H330</f>
        <v>0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230" t="s">
        <v>420</v>
      </c>
      <c r="AT330" s="230" t="s">
        <v>134</v>
      </c>
      <c r="AU330" s="230" t="s">
        <v>87</v>
      </c>
      <c r="AY330" s="16" t="s">
        <v>130</v>
      </c>
      <c r="BE330" s="231">
        <f>IF(N330="základní",J330,0)</f>
        <v>0</v>
      </c>
      <c r="BF330" s="231">
        <f>IF(N330="snížená",J330,0)</f>
        <v>0</v>
      </c>
      <c r="BG330" s="231">
        <f>IF(N330="zákl. přenesená",J330,0)</f>
        <v>0</v>
      </c>
      <c r="BH330" s="231">
        <f>IF(N330="sníž. přenesená",J330,0)</f>
        <v>0</v>
      </c>
      <c r="BI330" s="231">
        <f>IF(N330="nulová",J330,0)</f>
        <v>0</v>
      </c>
      <c r="BJ330" s="16" t="s">
        <v>85</v>
      </c>
      <c r="BK330" s="231">
        <f>ROUND(I330*H330,2)</f>
        <v>0</v>
      </c>
      <c r="BL330" s="16" t="s">
        <v>420</v>
      </c>
      <c r="BM330" s="230" t="s">
        <v>536</v>
      </c>
    </row>
    <row r="331" spans="1:65" s="2" customFormat="1" ht="21.75" customHeight="1">
      <c r="A331" s="37"/>
      <c r="B331" s="38"/>
      <c r="C331" s="255" t="s">
        <v>537</v>
      </c>
      <c r="D331" s="255" t="s">
        <v>538</v>
      </c>
      <c r="E331" s="256" t="s">
        <v>539</v>
      </c>
      <c r="F331" s="257" t="s">
        <v>540</v>
      </c>
      <c r="G331" s="258" t="s">
        <v>252</v>
      </c>
      <c r="H331" s="259">
        <v>2</v>
      </c>
      <c r="I331" s="260"/>
      <c r="J331" s="261">
        <f>ROUND(I331*H331,2)</f>
        <v>0</v>
      </c>
      <c r="K331" s="262"/>
      <c r="L331" s="263"/>
      <c r="M331" s="264" t="s">
        <v>1</v>
      </c>
      <c r="N331" s="265" t="s">
        <v>42</v>
      </c>
      <c r="O331" s="90"/>
      <c r="P331" s="228">
        <f>O331*H331</f>
        <v>0</v>
      </c>
      <c r="Q331" s="228">
        <v>0.001</v>
      </c>
      <c r="R331" s="228">
        <f>Q331*H331</f>
        <v>0.002</v>
      </c>
      <c r="S331" s="228">
        <v>0</v>
      </c>
      <c r="T331" s="229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230" t="s">
        <v>496</v>
      </c>
      <c r="AT331" s="230" t="s">
        <v>538</v>
      </c>
      <c r="AU331" s="230" t="s">
        <v>87</v>
      </c>
      <c r="AY331" s="16" t="s">
        <v>130</v>
      </c>
      <c r="BE331" s="231">
        <f>IF(N331="základní",J331,0)</f>
        <v>0</v>
      </c>
      <c r="BF331" s="231">
        <f>IF(N331="snížená",J331,0)</f>
        <v>0</v>
      </c>
      <c r="BG331" s="231">
        <f>IF(N331="zákl. přenesená",J331,0)</f>
        <v>0</v>
      </c>
      <c r="BH331" s="231">
        <f>IF(N331="sníž. přenesená",J331,0)</f>
        <v>0</v>
      </c>
      <c r="BI331" s="231">
        <f>IF(N331="nulová",J331,0)</f>
        <v>0</v>
      </c>
      <c r="BJ331" s="16" t="s">
        <v>85</v>
      </c>
      <c r="BK331" s="231">
        <f>ROUND(I331*H331,2)</f>
        <v>0</v>
      </c>
      <c r="BL331" s="16" t="s">
        <v>420</v>
      </c>
      <c r="BM331" s="230" t="s">
        <v>541</v>
      </c>
    </row>
    <row r="332" spans="1:65" s="2" customFormat="1" ht="24.15" customHeight="1">
      <c r="A332" s="37"/>
      <c r="B332" s="38"/>
      <c r="C332" s="218" t="s">
        <v>542</v>
      </c>
      <c r="D332" s="218" t="s">
        <v>134</v>
      </c>
      <c r="E332" s="219" t="s">
        <v>543</v>
      </c>
      <c r="F332" s="220" t="s">
        <v>544</v>
      </c>
      <c r="G332" s="221" t="s">
        <v>149</v>
      </c>
      <c r="H332" s="222">
        <v>2</v>
      </c>
      <c r="I332" s="223"/>
      <c r="J332" s="224">
        <f>ROUND(I332*H332,2)</f>
        <v>0</v>
      </c>
      <c r="K332" s="225"/>
      <c r="L332" s="43"/>
      <c r="M332" s="226" t="s">
        <v>1</v>
      </c>
      <c r="N332" s="227" t="s">
        <v>42</v>
      </c>
      <c r="O332" s="90"/>
      <c r="P332" s="228">
        <f>O332*H332</f>
        <v>0</v>
      </c>
      <c r="Q332" s="228">
        <v>0</v>
      </c>
      <c r="R332" s="228">
        <f>Q332*H332</f>
        <v>0</v>
      </c>
      <c r="S332" s="228">
        <v>0.0004</v>
      </c>
      <c r="T332" s="229">
        <f>S332*H332</f>
        <v>0.0008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230" t="s">
        <v>420</v>
      </c>
      <c r="AT332" s="230" t="s">
        <v>134</v>
      </c>
      <c r="AU332" s="230" t="s">
        <v>87</v>
      </c>
      <c r="AY332" s="16" t="s">
        <v>130</v>
      </c>
      <c r="BE332" s="231">
        <f>IF(N332="základní",J332,0)</f>
        <v>0</v>
      </c>
      <c r="BF332" s="231">
        <f>IF(N332="snížená",J332,0)</f>
        <v>0</v>
      </c>
      <c r="BG332" s="231">
        <f>IF(N332="zákl. přenesená",J332,0)</f>
        <v>0</v>
      </c>
      <c r="BH332" s="231">
        <f>IF(N332="sníž. přenesená",J332,0)</f>
        <v>0</v>
      </c>
      <c r="BI332" s="231">
        <f>IF(N332="nulová",J332,0)</f>
        <v>0</v>
      </c>
      <c r="BJ332" s="16" t="s">
        <v>85</v>
      </c>
      <c r="BK332" s="231">
        <f>ROUND(I332*H332,2)</f>
        <v>0</v>
      </c>
      <c r="BL332" s="16" t="s">
        <v>420</v>
      </c>
      <c r="BM332" s="230" t="s">
        <v>545</v>
      </c>
    </row>
    <row r="333" spans="1:63" s="12" customFormat="1" ht="22.8" customHeight="1">
      <c r="A333" s="12"/>
      <c r="B333" s="202"/>
      <c r="C333" s="203"/>
      <c r="D333" s="204" t="s">
        <v>76</v>
      </c>
      <c r="E333" s="216" t="s">
        <v>546</v>
      </c>
      <c r="F333" s="216" t="s">
        <v>547</v>
      </c>
      <c r="G333" s="203"/>
      <c r="H333" s="203"/>
      <c r="I333" s="206"/>
      <c r="J333" s="217">
        <f>BK333</f>
        <v>0</v>
      </c>
      <c r="K333" s="203"/>
      <c r="L333" s="208"/>
      <c r="M333" s="209"/>
      <c r="N333" s="210"/>
      <c r="O333" s="210"/>
      <c r="P333" s="211">
        <f>SUM(P334:P336)</f>
        <v>0</v>
      </c>
      <c r="Q333" s="210"/>
      <c r="R333" s="211">
        <f>SUM(R334:R336)</f>
        <v>6.1425</v>
      </c>
      <c r="S333" s="210"/>
      <c r="T333" s="212">
        <f>SUM(T334:T336)</f>
        <v>0</v>
      </c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R333" s="213" t="s">
        <v>87</v>
      </c>
      <c r="AT333" s="214" t="s">
        <v>76</v>
      </c>
      <c r="AU333" s="214" t="s">
        <v>85</v>
      </c>
      <c r="AY333" s="213" t="s">
        <v>130</v>
      </c>
      <c r="BK333" s="215">
        <f>SUM(BK334:BK336)</f>
        <v>0</v>
      </c>
    </row>
    <row r="334" spans="1:65" s="2" customFormat="1" ht="37.8" customHeight="1">
      <c r="A334" s="37"/>
      <c r="B334" s="38"/>
      <c r="C334" s="218" t="s">
        <v>548</v>
      </c>
      <c r="D334" s="218" t="s">
        <v>134</v>
      </c>
      <c r="E334" s="219" t="s">
        <v>549</v>
      </c>
      <c r="F334" s="220" t="s">
        <v>550</v>
      </c>
      <c r="G334" s="221" t="s">
        <v>180</v>
      </c>
      <c r="H334" s="222">
        <v>12.65</v>
      </c>
      <c r="I334" s="223"/>
      <c r="J334" s="224">
        <f>ROUND(I334*H334,2)</f>
        <v>0</v>
      </c>
      <c r="K334" s="225"/>
      <c r="L334" s="43"/>
      <c r="M334" s="226" t="s">
        <v>1</v>
      </c>
      <c r="N334" s="227" t="s">
        <v>42</v>
      </c>
      <c r="O334" s="90"/>
      <c r="P334" s="228">
        <f>O334*H334</f>
        <v>0</v>
      </c>
      <c r="Q334" s="228">
        <v>0.45</v>
      </c>
      <c r="R334" s="228">
        <f>Q334*H334</f>
        <v>5.6925</v>
      </c>
      <c r="S334" s="228">
        <v>0</v>
      </c>
      <c r="T334" s="229">
        <f>S334*H334</f>
        <v>0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230" t="s">
        <v>420</v>
      </c>
      <c r="AT334" s="230" t="s">
        <v>134</v>
      </c>
      <c r="AU334" s="230" t="s">
        <v>87</v>
      </c>
      <c r="AY334" s="16" t="s">
        <v>130</v>
      </c>
      <c r="BE334" s="231">
        <f>IF(N334="základní",J334,0)</f>
        <v>0</v>
      </c>
      <c r="BF334" s="231">
        <f>IF(N334="snížená",J334,0)</f>
        <v>0</v>
      </c>
      <c r="BG334" s="231">
        <f>IF(N334="zákl. přenesená",J334,0)</f>
        <v>0</v>
      </c>
      <c r="BH334" s="231">
        <f>IF(N334="sníž. přenesená",J334,0)</f>
        <v>0</v>
      </c>
      <c r="BI334" s="231">
        <f>IF(N334="nulová",J334,0)</f>
        <v>0</v>
      </c>
      <c r="BJ334" s="16" t="s">
        <v>85</v>
      </c>
      <c r="BK334" s="231">
        <f>ROUND(I334*H334,2)</f>
        <v>0</v>
      </c>
      <c r="BL334" s="16" t="s">
        <v>420</v>
      </c>
      <c r="BM334" s="230" t="s">
        <v>551</v>
      </c>
    </row>
    <row r="335" spans="1:51" s="13" customFormat="1" ht="12">
      <c r="A335" s="13"/>
      <c r="B335" s="232"/>
      <c r="C335" s="233"/>
      <c r="D335" s="234" t="s">
        <v>140</v>
      </c>
      <c r="E335" s="235" t="s">
        <v>1</v>
      </c>
      <c r="F335" s="236" t="s">
        <v>552</v>
      </c>
      <c r="G335" s="233"/>
      <c r="H335" s="237">
        <v>12.65</v>
      </c>
      <c r="I335" s="238"/>
      <c r="J335" s="233"/>
      <c r="K335" s="233"/>
      <c r="L335" s="239"/>
      <c r="M335" s="240"/>
      <c r="N335" s="241"/>
      <c r="O335" s="241"/>
      <c r="P335" s="241"/>
      <c r="Q335" s="241"/>
      <c r="R335" s="241"/>
      <c r="S335" s="241"/>
      <c r="T335" s="242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3" t="s">
        <v>140</v>
      </c>
      <c r="AU335" s="243" t="s">
        <v>87</v>
      </c>
      <c r="AV335" s="13" t="s">
        <v>87</v>
      </c>
      <c r="AW335" s="13" t="s">
        <v>32</v>
      </c>
      <c r="AX335" s="13" t="s">
        <v>85</v>
      </c>
      <c r="AY335" s="243" t="s">
        <v>130</v>
      </c>
    </row>
    <row r="336" spans="1:65" s="2" customFormat="1" ht="37.8" customHeight="1">
      <c r="A336" s="37"/>
      <c r="B336" s="38"/>
      <c r="C336" s="218" t="s">
        <v>553</v>
      </c>
      <c r="D336" s="218" t="s">
        <v>134</v>
      </c>
      <c r="E336" s="219" t="s">
        <v>554</v>
      </c>
      <c r="F336" s="220" t="s">
        <v>555</v>
      </c>
      <c r="G336" s="221" t="s">
        <v>252</v>
      </c>
      <c r="H336" s="222">
        <v>1</v>
      </c>
      <c r="I336" s="223"/>
      <c r="J336" s="224">
        <f>ROUND(I336*H336,2)</f>
        <v>0</v>
      </c>
      <c r="K336" s="225"/>
      <c r="L336" s="43"/>
      <c r="M336" s="226" t="s">
        <v>1</v>
      </c>
      <c r="N336" s="227" t="s">
        <v>42</v>
      </c>
      <c r="O336" s="90"/>
      <c r="P336" s="228">
        <f>O336*H336</f>
        <v>0</v>
      </c>
      <c r="Q336" s="228">
        <v>0.45</v>
      </c>
      <c r="R336" s="228">
        <f>Q336*H336</f>
        <v>0.45</v>
      </c>
      <c r="S336" s="228">
        <v>0</v>
      </c>
      <c r="T336" s="229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230" t="s">
        <v>420</v>
      </c>
      <c r="AT336" s="230" t="s">
        <v>134</v>
      </c>
      <c r="AU336" s="230" t="s">
        <v>87</v>
      </c>
      <c r="AY336" s="16" t="s">
        <v>130</v>
      </c>
      <c r="BE336" s="231">
        <f>IF(N336="základní",J336,0)</f>
        <v>0</v>
      </c>
      <c r="BF336" s="231">
        <f>IF(N336="snížená",J336,0)</f>
        <v>0</v>
      </c>
      <c r="BG336" s="231">
        <f>IF(N336="zákl. přenesená",J336,0)</f>
        <v>0</v>
      </c>
      <c r="BH336" s="231">
        <f>IF(N336="sníž. přenesená",J336,0)</f>
        <v>0</v>
      </c>
      <c r="BI336" s="231">
        <f>IF(N336="nulová",J336,0)</f>
        <v>0</v>
      </c>
      <c r="BJ336" s="16" t="s">
        <v>85</v>
      </c>
      <c r="BK336" s="231">
        <f>ROUND(I336*H336,2)</f>
        <v>0</v>
      </c>
      <c r="BL336" s="16" t="s">
        <v>420</v>
      </c>
      <c r="BM336" s="230" t="s">
        <v>556</v>
      </c>
    </row>
    <row r="337" spans="1:63" s="12" customFormat="1" ht="22.8" customHeight="1">
      <c r="A337" s="12"/>
      <c r="B337" s="202"/>
      <c r="C337" s="203"/>
      <c r="D337" s="204" t="s">
        <v>76</v>
      </c>
      <c r="E337" s="216" t="s">
        <v>557</v>
      </c>
      <c r="F337" s="216" t="s">
        <v>558</v>
      </c>
      <c r="G337" s="203"/>
      <c r="H337" s="203"/>
      <c r="I337" s="206"/>
      <c r="J337" s="217">
        <f>BK337</f>
        <v>0</v>
      </c>
      <c r="K337" s="203"/>
      <c r="L337" s="208"/>
      <c r="M337" s="209"/>
      <c r="N337" s="210"/>
      <c r="O337" s="210"/>
      <c r="P337" s="211">
        <f>SUM(P338:P341)</f>
        <v>0</v>
      </c>
      <c r="Q337" s="210"/>
      <c r="R337" s="211">
        <f>SUM(R338:R341)</f>
        <v>0.4739020799999999</v>
      </c>
      <c r="S337" s="210"/>
      <c r="T337" s="212">
        <f>SUM(T338:T341)</f>
        <v>0</v>
      </c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R337" s="213" t="s">
        <v>87</v>
      </c>
      <c r="AT337" s="214" t="s">
        <v>76</v>
      </c>
      <c r="AU337" s="214" t="s">
        <v>85</v>
      </c>
      <c r="AY337" s="213" t="s">
        <v>130</v>
      </c>
      <c r="BK337" s="215">
        <f>SUM(BK338:BK341)</f>
        <v>0</v>
      </c>
    </row>
    <row r="338" spans="1:65" s="2" customFormat="1" ht="24.15" customHeight="1">
      <c r="A338" s="37"/>
      <c r="B338" s="38"/>
      <c r="C338" s="218" t="s">
        <v>559</v>
      </c>
      <c r="D338" s="218" t="s">
        <v>134</v>
      </c>
      <c r="E338" s="219" t="s">
        <v>560</v>
      </c>
      <c r="F338" s="220" t="s">
        <v>561</v>
      </c>
      <c r="G338" s="221" t="s">
        <v>180</v>
      </c>
      <c r="H338" s="222">
        <v>13.824</v>
      </c>
      <c r="I338" s="223"/>
      <c r="J338" s="224">
        <f>ROUND(I338*H338,2)</f>
        <v>0</v>
      </c>
      <c r="K338" s="225"/>
      <c r="L338" s="43"/>
      <c r="M338" s="226" t="s">
        <v>1</v>
      </c>
      <c r="N338" s="227" t="s">
        <v>42</v>
      </c>
      <c r="O338" s="90"/>
      <c r="P338" s="228">
        <f>O338*H338</f>
        <v>0</v>
      </c>
      <c r="Q338" s="228">
        <v>0.00017</v>
      </c>
      <c r="R338" s="228">
        <f>Q338*H338</f>
        <v>0.00235008</v>
      </c>
      <c r="S338" s="228">
        <v>0</v>
      </c>
      <c r="T338" s="229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230" t="s">
        <v>420</v>
      </c>
      <c r="AT338" s="230" t="s">
        <v>134</v>
      </c>
      <c r="AU338" s="230" t="s">
        <v>87</v>
      </c>
      <c r="AY338" s="16" t="s">
        <v>130</v>
      </c>
      <c r="BE338" s="231">
        <f>IF(N338="základní",J338,0)</f>
        <v>0</v>
      </c>
      <c r="BF338" s="231">
        <f>IF(N338="snížená",J338,0)</f>
        <v>0</v>
      </c>
      <c r="BG338" s="231">
        <f>IF(N338="zákl. přenesená",J338,0)</f>
        <v>0</v>
      </c>
      <c r="BH338" s="231">
        <f>IF(N338="sníž. přenesená",J338,0)</f>
        <v>0</v>
      </c>
      <c r="BI338" s="231">
        <f>IF(N338="nulová",J338,0)</f>
        <v>0</v>
      </c>
      <c r="BJ338" s="16" t="s">
        <v>85</v>
      </c>
      <c r="BK338" s="231">
        <f>ROUND(I338*H338,2)</f>
        <v>0</v>
      </c>
      <c r="BL338" s="16" t="s">
        <v>420</v>
      </c>
      <c r="BM338" s="230" t="s">
        <v>562</v>
      </c>
    </row>
    <row r="339" spans="1:51" s="13" customFormat="1" ht="12">
      <c r="A339" s="13"/>
      <c r="B339" s="232"/>
      <c r="C339" s="233"/>
      <c r="D339" s="234" t="s">
        <v>140</v>
      </c>
      <c r="E339" s="235" t="s">
        <v>1</v>
      </c>
      <c r="F339" s="236" t="s">
        <v>563</v>
      </c>
      <c r="G339" s="233"/>
      <c r="H339" s="237">
        <v>13.824</v>
      </c>
      <c r="I339" s="238"/>
      <c r="J339" s="233"/>
      <c r="K339" s="233"/>
      <c r="L339" s="239"/>
      <c r="M339" s="240"/>
      <c r="N339" s="241"/>
      <c r="O339" s="241"/>
      <c r="P339" s="241"/>
      <c r="Q339" s="241"/>
      <c r="R339" s="241"/>
      <c r="S339" s="241"/>
      <c r="T339" s="242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3" t="s">
        <v>140</v>
      </c>
      <c r="AU339" s="243" t="s">
        <v>87</v>
      </c>
      <c r="AV339" s="13" t="s">
        <v>87</v>
      </c>
      <c r="AW339" s="13" t="s">
        <v>32</v>
      </c>
      <c r="AX339" s="13" t="s">
        <v>85</v>
      </c>
      <c r="AY339" s="243" t="s">
        <v>130</v>
      </c>
    </row>
    <row r="340" spans="1:65" s="2" customFormat="1" ht="24.15" customHeight="1">
      <c r="A340" s="37"/>
      <c r="B340" s="38"/>
      <c r="C340" s="218" t="s">
        <v>564</v>
      </c>
      <c r="D340" s="218" t="s">
        <v>134</v>
      </c>
      <c r="E340" s="219" t="s">
        <v>565</v>
      </c>
      <c r="F340" s="220" t="s">
        <v>566</v>
      </c>
      <c r="G340" s="221" t="s">
        <v>180</v>
      </c>
      <c r="H340" s="222">
        <v>785.92</v>
      </c>
      <c r="I340" s="223"/>
      <c r="J340" s="224">
        <f>ROUND(I340*H340,2)</f>
        <v>0</v>
      </c>
      <c r="K340" s="225"/>
      <c r="L340" s="43"/>
      <c r="M340" s="226" t="s">
        <v>1</v>
      </c>
      <c r="N340" s="227" t="s">
        <v>42</v>
      </c>
      <c r="O340" s="90"/>
      <c r="P340" s="228">
        <f>O340*H340</f>
        <v>0</v>
      </c>
      <c r="Q340" s="228">
        <v>0.0006</v>
      </c>
      <c r="R340" s="228">
        <f>Q340*H340</f>
        <v>0.4715519999999999</v>
      </c>
      <c r="S340" s="228">
        <v>0</v>
      </c>
      <c r="T340" s="229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230" t="s">
        <v>138</v>
      </c>
      <c r="AT340" s="230" t="s">
        <v>134</v>
      </c>
      <c r="AU340" s="230" t="s">
        <v>87</v>
      </c>
      <c r="AY340" s="16" t="s">
        <v>130</v>
      </c>
      <c r="BE340" s="231">
        <f>IF(N340="základní",J340,0)</f>
        <v>0</v>
      </c>
      <c r="BF340" s="231">
        <f>IF(N340="snížená",J340,0)</f>
        <v>0</v>
      </c>
      <c r="BG340" s="231">
        <f>IF(N340="zákl. přenesená",J340,0)</f>
        <v>0</v>
      </c>
      <c r="BH340" s="231">
        <f>IF(N340="sníž. přenesená",J340,0)</f>
        <v>0</v>
      </c>
      <c r="BI340" s="231">
        <f>IF(N340="nulová",J340,0)</f>
        <v>0</v>
      </c>
      <c r="BJ340" s="16" t="s">
        <v>85</v>
      </c>
      <c r="BK340" s="231">
        <f>ROUND(I340*H340,2)</f>
        <v>0</v>
      </c>
      <c r="BL340" s="16" t="s">
        <v>138</v>
      </c>
      <c r="BM340" s="230" t="s">
        <v>567</v>
      </c>
    </row>
    <row r="341" spans="1:51" s="13" customFormat="1" ht="12">
      <c r="A341" s="13"/>
      <c r="B341" s="232"/>
      <c r="C341" s="233"/>
      <c r="D341" s="234" t="s">
        <v>140</v>
      </c>
      <c r="E341" s="235" t="s">
        <v>1</v>
      </c>
      <c r="F341" s="236" t="s">
        <v>417</v>
      </c>
      <c r="G341" s="233"/>
      <c r="H341" s="237">
        <v>785.92</v>
      </c>
      <c r="I341" s="238"/>
      <c r="J341" s="233"/>
      <c r="K341" s="233"/>
      <c r="L341" s="239"/>
      <c r="M341" s="240"/>
      <c r="N341" s="241"/>
      <c r="O341" s="241"/>
      <c r="P341" s="241"/>
      <c r="Q341" s="241"/>
      <c r="R341" s="241"/>
      <c r="S341" s="241"/>
      <c r="T341" s="242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3" t="s">
        <v>140</v>
      </c>
      <c r="AU341" s="243" t="s">
        <v>87</v>
      </c>
      <c r="AV341" s="13" t="s">
        <v>87</v>
      </c>
      <c r="AW341" s="13" t="s">
        <v>32</v>
      </c>
      <c r="AX341" s="13" t="s">
        <v>77</v>
      </c>
      <c r="AY341" s="243" t="s">
        <v>130</v>
      </c>
    </row>
    <row r="342" spans="1:63" s="12" customFormat="1" ht="25.9" customHeight="1">
      <c r="A342" s="12"/>
      <c r="B342" s="202"/>
      <c r="C342" s="203"/>
      <c r="D342" s="204" t="s">
        <v>76</v>
      </c>
      <c r="E342" s="205" t="s">
        <v>568</v>
      </c>
      <c r="F342" s="205" t="s">
        <v>569</v>
      </c>
      <c r="G342" s="203"/>
      <c r="H342" s="203"/>
      <c r="I342" s="206"/>
      <c r="J342" s="207">
        <f>BK342</f>
        <v>0</v>
      </c>
      <c r="K342" s="203"/>
      <c r="L342" s="208"/>
      <c r="M342" s="209"/>
      <c r="N342" s="210"/>
      <c r="O342" s="210"/>
      <c r="P342" s="211">
        <f>P343</f>
        <v>0</v>
      </c>
      <c r="Q342" s="210"/>
      <c r="R342" s="211">
        <f>R343</f>
        <v>0</v>
      </c>
      <c r="S342" s="210"/>
      <c r="T342" s="212">
        <f>T343</f>
        <v>0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213" t="s">
        <v>371</v>
      </c>
      <c r="AT342" s="214" t="s">
        <v>76</v>
      </c>
      <c r="AU342" s="214" t="s">
        <v>77</v>
      </c>
      <c r="AY342" s="213" t="s">
        <v>130</v>
      </c>
      <c r="BK342" s="215">
        <f>BK343</f>
        <v>0</v>
      </c>
    </row>
    <row r="343" spans="1:63" s="12" customFormat="1" ht="22.8" customHeight="1">
      <c r="A343" s="12"/>
      <c r="B343" s="202"/>
      <c r="C343" s="203"/>
      <c r="D343" s="204" t="s">
        <v>76</v>
      </c>
      <c r="E343" s="216" t="s">
        <v>570</v>
      </c>
      <c r="F343" s="216" t="s">
        <v>571</v>
      </c>
      <c r="G343" s="203"/>
      <c r="H343" s="203"/>
      <c r="I343" s="206"/>
      <c r="J343" s="217">
        <f>BK343</f>
        <v>0</v>
      </c>
      <c r="K343" s="203"/>
      <c r="L343" s="208"/>
      <c r="M343" s="209"/>
      <c r="N343" s="210"/>
      <c r="O343" s="210"/>
      <c r="P343" s="211">
        <f>SUM(P344:P345)</f>
        <v>0</v>
      </c>
      <c r="Q343" s="210"/>
      <c r="R343" s="211">
        <f>SUM(R344:R345)</f>
        <v>0</v>
      </c>
      <c r="S343" s="210"/>
      <c r="T343" s="212">
        <f>SUM(T344:T345)</f>
        <v>0</v>
      </c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R343" s="213" t="s">
        <v>371</v>
      </c>
      <c r="AT343" s="214" t="s">
        <v>76</v>
      </c>
      <c r="AU343" s="214" t="s">
        <v>85</v>
      </c>
      <c r="AY343" s="213" t="s">
        <v>130</v>
      </c>
      <c r="BK343" s="215">
        <f>SUM(BK344:BK345)</f>
        <v>0</v>
      </c>
    </row>
    <row r="344" spans="1:65" s="2" customFormat="1" ht="16.5" customHeight="1">
      <c r="A344" s="37"/>
      <c r="B344" s="38"/>
      <c r="C344" s="218" t="s">
        <v>572</v>
      </c>
      <c r="D344" s="218" t="s">
        <v>134</v>
      </c>
      <c r="E344" s="219" t="s">
        <v>573</v>
      </c>
      <c r="F344" s="220" t="s">
        <v>574</v>
      </c>
      <c r="G344" s="221" t="s">
        <v>252</v>
      </c>
      <c r="H344" s="222">
        <v>1</v>
      </c>
      <c r="I344" s="223"/>
      <c r="J344" s="224">
        <f>ROUND(I344*H344,2)</f>
        <v>0</v>
      </c>
      <c r="K344" s="225"/>
      <c r="L344" s="43"/>
      <c r="M344" s="226" t="s">
        <v>1</v>
      </c>
      <c r="N344" s="227" t="s">
        <v>42</v>
      </c>
      <c r="O344" s="90"/>
      <c r="P344" s="228">
        <f>O344*H344</f>
        <v>0</v>
      </c>
      <c r="Q344" s="228">
        <v>0</v>
      </c>
      <c r="R344" s="228">
        <f>Q344*H344</f>
        <v>0</v>
      </c>
      <c r="S344" s="228">
        <v>0</v>
      </c>
      <c r="T344" s="229">
        <f>S344*H344</f>
        <v>0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230" t="s">
        <v>575</v>
      </c>
      <c r="AT344" s="230" t="s">
        <v>134</v>
      </c>
      <c r="AU344" s="230" t="s">
        <v>87</v>
      </c>
      <c r="AY344" s="16" t="s">
        <v>130</v>
      </c>
      <c r="BE344" s="231">
        <f>IF(N344="základní",J344,0)</f>
        <v>0</v>
      </c>
      <c r="BF344" s="231">
        <f>IF(N344="snížená",J344,0)</f>
        <v>0</v>
      </c>
      <c r="BG344" s="231">
        <f>IF(N344="zákl. přenesená",J344,0)</f>
        <v>0</v>
      </c>
      <c r="BH344" s="231">
        <f>IF(N344="sníž. přenesená",J344,0)</f>
        <v>0</v>
      </c>
      <c r="BI344" s="231">
        <f>IF(N344="nulová",J344,0)</f>
        <v>0</v>
      </c>
      <c r="BJ344" s="16" t="s">
        <v>85</v>
      </c>
      <c r="BK344" s="231">
        <f>ROUND(I344*H344,2)</f>
        <v>0</v>
      </c>
      <c r="BL344" s="16" t="s">
        <v>575</v>
      </c>
      <c r="BM344" s="230" t="s">
        <v>576</v>
      </c>
    </row>
    <row r="345" spans="1:65" s="2" customFormat="1" ht="16.5" customHeight="1">
      <c r="A345" s="37"/>
      <c r="B345" s="38"/>
      <c r="C345" s="218" t="s">
        <v>577</v>
      </c>
      <c r="D345" s="218" t="s">
        <v>134</v>
      </c>
      <c r="E345" s="219" t="s">
        <v>578</v>
      </c>
      <c r="F345" s="220" t="s">
        <v>579</v>
      </c>
      <c r="G345" s="221" t="s">
        <v>252</v>
      </c>
      <c r="H345" s="222">
        <v>1</v>
      </c>
      <c r="I345" s="223"/>
      <c r="J345" s="224">
        <f>ROUND(I345*H345,2)</f>
        <v>0</v>
      </c>
      <c r="K345" s="225"/>
      <c r="L345" s="43"/>
      <c r="M345" s="266" t="s">
        <v>1</v>
      </c>
      <c r="N345" s="267" t="s">
        <v>42</v>
      </c>
      <c r="O345" s="268"/>
      <c r="P345" s="269">
        <f>O345*H345</f>
        <v>0</v>
      </c>
      <c r="Q345" s="269">
        <v>0</v>
      </c>
      <c r="R345" s="269">
        <f>Q345*H345</f>
        <v>0</v>
      </c>
      <c r="S345" s="269">
        <v>0</v>
      </c>
      <c r="T345" s="270">
        <f>S345*H345</f>
        <v>0</v>
      </c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R345" s="230" t="s">
        <v>575</v>
      </c>
      <c r="AT345" s="230" t="s">
        <v>134</v>
      </c>
      <c r="AU345" s="230" t="s">
        <v>87</v>
      </c>
      <c r="AY345" s="16" t="s">
        <v>130</v>
      </c>
      <c r="BE345" s="231">
        <f>IF(N345="základní",J345,0)</f>
        <v>0</v>
      </c>
      <c r="BF345" s="231">
        <f>IF(N345="snížená",J345,0)</f>
        <v>0</v>
      </c>
      <c r="BG345" s="231">
        <f>IF(N345="zákl. přenesená",J345,0)</f>
        <v>0</v>
      </c>
      <c r="BH345" s="231">
        <f>IF(N345="sníž. přenesená",J345,0)</f>
        <v>0</v>
      </c>
      <c r="BI345" s="231">
        <f>IF(N345="nulová",J345,0)</f>
        <v>0</v>
      </c>
      <c r="BJ345" s="16" t="s">
        <v>85</v>
      </c>
      <c r="BK345" s="231">
        <f>ROUND(I345*H345,2)</f>
        <v>0</v>
      </c>
      <c r="BL345" s="16" t="s">
        <v>575</v>
      </c>
      <c r="BM345" s="230" t="s">
        <v>580</v>
      </c>
    </row>
    <row r="346" spans="1:31" s="2" customFormat="1" ht="6.95" customHeight="1">
      <c r="A346" s="37"/>
      <c r="B346" s="65"/>
      <c r="C346" s="66"/>
      <c r="D346" s="66"/>
      <c r="E346" s="66"/>
      <c r="F346" s="66"/>
      <c r="G346" s="66"/>
      <c r="H346" s="66"/>
      <c r="I346" s="66"/>
      <c r="J346" s="66"/>
      <c r="K346" s="66"/>
      <c r="L346" s="43"/>
      <c r="M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</row>
  </sheetData>
  <sheetProtection password="CC35" sheet="1" objects="1" scenarios="1" formatColumns="0" formatRows="0" autoFilter="0"/>
  <autoFilter ref="C130:K345"/>
  <mergeCells count="9">
    <mergeCell ref="E7:H7"/>
    <mergeCell ref="E9:H9"/>
    <mergeCell ref="E18:H18"/>
    <mergeCell ref="E27:H27"/>
    <mergeCell ref="E85:H85"/>
    <mergeCell ref="E87:H87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90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87</v>
      </c>
    </row>
    <row r="4" spans="2:46" s="1" customFormat="1" ht="24.95" customHeight="1">
      <c r="B4" s="19"/>
      <c r="D4" s="137" t="s">
        <v>91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26.25" customHeight="1">
      <c r="B7" s="19"/>
      <c r="E7" s="140" t="str">
        <f>'Rekapitulace stavby'!K6</f>
        <v>Obnova západní fasády Hankova domu č.p. 299 ve Dvoře Králové nad Labem 2022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92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581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20. 1. 2022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31</v>
      </c>
      <c r="F21" s="37"/>
      <c r="G21" s="37"/>
      <c r="H21" s="37"/>
      <c r="I21" s="139" t="s">
        <v>27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">
        <v>34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35</v>
      </c>
      <c r="F24" s="37"/>
      <c r="G24" s="37"/>
      <c r="H24" s="37"/>
      <c r="I24" s="139" t="s">
        <v>27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36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37</v>
      </c>
      <c r="E30" s="37"/>
      <c r="F30" s="37"/>
      <c r="G30" s="37"/>
      <c r="H30" s="37"/>
      <c r="I30" s="37"/>
      <c r="J30" s="150">
        <f>ROUND(J122,2)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39</v>
      </c>
      <c r="G32" s="37"/>
      <c r="H32" s="37"/>
      <c r="I32" s="151" t="s">
        <v>38</v>
      </c>
      <c r="J32" s="151" t="s">
        <v>40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41</v>
      </c>
      <c r="E33" s="139" t="s">
        <v>42</v>
      </c>
      <c r="F33" s="153">
        <f>ROUND((SUM(BE122:BE143)),2)</f>
        <v>0</v>
      </c>
      <c r="G33" s="37"/>
      <c r="H33" s="37"/>
      <c r="I33" s="154">
        <v>0.21</v>
      </c>
      <c r="J33" s="153">
        <f>ROUND(((SUM(BE122:BE143))*I33),2)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43</v>
      </c>
      <c r="F34" s="153">
        <f>ROUND((SUM(BF122:BF143)),2)</f>
        <v>0</v>
      </c>
      <c r="G34" s="37"/>
      <c r="H34" s="37"/>
      <c r="I34" s="154">
        <v>0.15</v>
      </c>
      <c r="J34" s="153">
        <f>ROUND(((SUM(BF122:BF143))*I34),2)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44</v>
      </c>
      <c r="F35" s="153">
        <f>ROUND((SUM(BG122:BG143)),2)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45</v>
      </c>
      <c r="F36" s="153">
        <f>ROUND((SUM(BH122:BH143)),2)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46</v>
      </c>
      <c r="F37" s="153">
        <f>ROUND((SUM(BI122:BI143)),2)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47</v>
      </c>
      <c r="E39" s="157"/>
      <c r="F39" s="157"/>
      <c r="G39" s="158" t="s">
        <v>48</v>
      </c>
      <c r="H39" s="159" t="s">
        <v>49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50</v>
      </c>
      <c r="E50" s="163"/>
      <c r="F50" s="163"/>
      <c r="G50" s="162" t="s">
        <v>51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52</v>
      </c>
      <c r="E61" s="165"/>
      <c r="F61" s="166" t="s">
        <v>53</v>
      </c>
      <c r="G61" s="164" t="s">
        <v>52</v>
      </c>
      <c r="H61" s="165"/>
      <c r="I61" s="165"/>
      <c r="J61" s="167" t="s">
        <v>53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54</v>
      </c>
      <c r="E65" s="168"/>
      <c r="F65" s="168"/>
      <c r="G65" s="162" t="s">
        <v>55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52</v>
      </c>
      <c r="E76" s="165"/>
      <c r="F76" s="166" t="s">
        <v>53</v>
      </c>
      <c r="G76" s="164" t="s">
        <v>52</v>
      </c>
      <c r="H76" s="165"/>
      <c r="I76" s="165"/>
      <c r="J76" s="167" t="s">
        <v>53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95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3" t="str">
        <f>E7</f>
        <v>Obnova západní fasády Hankova domu č.p. 299 ve Dvoře Králové nad Labem 2022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92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03 - Okenní výplně II.NP budovy kina Svět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20. 1. 2022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Dvůr Králové</v>
      </c>
      <c r="G91" s="39"/>
      <c r="H91" s="39"/>
      <c r="I91" s="31" t="s">
        <v>30</v>
      </c>
      <c r="J91" s="35" t="str">
        <f>E21</f>
        <v>Ing. Miloš Kudrnovský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Mgr. Renata Veselá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96</v>
      </c>
      <c r="D94" s="175"/>
      <c r="E94" s="175"/>
      <c r="F94" s="175"/>
      <c r="G94" s="175"/>
      <c r="H94" s="175"/>
      <c r="I94" s="175"/>
      <c r="J94" s="176" t="s">
        <v>97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98</v>
      </c>
      <c r="D96" s="39"/>
      <c r="E96" s="39"/>
      <c r="F96" s="39"/>
      <c r="G96" s="39"/>
      <c r="H96" s="39"/>
      <c r="I96" s="39"/>
      <c r="J96" s="109">
        <f>J122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99</v>
      </c>
    </row>
    <row r="97" spans="1:31" s="9" customFormat="1" ht="24.95" customHeight="1">
      <c r="A97" s="9"/>
      <c r="B97" s="178"/>
      <c r="C97" s="179"/>
      <c r="D97" s="180" t="s">
        <v>100</v>
      </c>
      <c r="E97" s="181"/>
      <c r="F97" s="181"/>
      <c r="G97" s="181"/>
      <c r="H97" s="181"/>
      <c r="I97" s="181"/>
      <c r="J97" s="182">
        <f>J123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103</v>
      </c>
      <c r="E98" s="187"/>
      <c r="F98" s="187"/>
      <c r="G98" s="187"/>
      <c r="H98" s="187"/>
      <c r="I98" s="187"/>
      <c r="J98" s="188">
        <f>J124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104</v>
      </c>
      <c r="E99" s="187"/>
      <c r="F99" s="187"/>
      <c r="G99" s="187"/>
      <c r="H99" s="187"/>
      <c r="I99" s="187"/>
      <c r="J99" s="188">
        <f>J128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78"/>
      <c r="C100" s="179"/>
      <c r="D100" s="180" t="s">
        <v>106</v>
      </c>
      <c r="E100" s="181"/>
      <c r="F100" s="181"/>
      <c r="G100" s="181"/>
      <c r="H100" s="181"/>
      <c r="I100" s="181"/>
      <c r="J100" s="182">
        <f>J134</f>
        <v>0</v>
      </c>
      <c r="K100" s="179"/>
      <c r="L100" s="18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84"/>
      <c r="C101" s="185"/>
      <c r="D101" s="186" t="s">
        <v>108</v>
      </c>
      <c r="E101" s="187"/>
      <c r="F101" s="187"/>
      <c r="G101" s="187"/>
      <c r="H101" s="187"/>
      <c r="I101" s="187"/>
      <c r="J101" s="188">
        <f>J135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109</v>
      </c>
      <c r="E102" s="187"/>
      <c r="F102" s="187"/>
      <c r="G102" s="187"/>
      <c r="H102" s="187"/>
      <c r="I102" s="187"/>
      <c r="J102" s="188">
        <f>J142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115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26.25" customHeight="1">
      <c r="A112" s="37"/>
      <c r="B112" s="38"/>
      <c r="C112" s="39"/>
      <c r="D112" s="39"/>
      <c r="E112" s="173" t="str">
        <f>E7</f>
        <v>Obnova západní fasády Hankova domu č.p. 299 ve Dvoře Králové nad Labem 2022</v>
      </c>
      <c r="F112" s="31"/>
      <c r="G112" s="31"/>
      <c r="H112" s="31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92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75" t="str">
        <f>E9</f>
        <v>03 - Okenní výplně II.NP budovy kina Svět</v>
      </c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20</v>
      </c>
      <c r="D116" s="39"/>
      <c r="E116" s="39"/>
      <c r="F116" s="26" t="str">
        <f>F12</f>
        <v xml:space="preserve"> </v>
      </c>
      <c r="G116" s="39"/>
      <c r="H116" s="39"/>
      <c r="I116" s="31" t="s">
        <v>22</v>
      </c>
      <c r="J116" s="78" t="str">
        <f>IF(J12="","",J12)</f>
        <v>20. 1. 2022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24</v>
      </c>
      <c r="D118" s="39"/>
      <c r="E118" s="39"/>
      <c r="F118" s="26" t="str">
        <f>E15</f>
        <v>Město Dvůr Králové</v>
      </c>
      <c r="G118" s="39"/>
      <c r="H118" s="39"/>
      <c r="I118" s="31" t="s">
        <v>30</v>
      </c>
      <c r="J118" s="35" t="str">
        <f>E21</f>
        <v>Ing. Miloš Kudrnovský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28</v>
      </c>
      <c r="D119" s="39"/>
      <c r="E119" s="39"/>
      <c r="F119" s="26" t="str">
        <f>IF(E18="","",E18)</f>
        <v>Vyplň údaj</v>
      </c>
      <c r="G119" s="39"/>
      <c r="H119" s="39"/>
      <c r="I119" s="31" t="s">
        <v>33</v>
      </c>
      <c r="J119" s="35" t="str">
        <f>E24</f>
        <v>Mgr. Renata Veselá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0.3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11" customFormat="1" ht="29.25" customHeight="1">
      <c r="A121" s="190"/>
      <c r="B121" s="191"/>
      <c r="C121" s="192" t="s">
        <v>116</v>
      </c>
      <c r="D121" s="193" t="s">
        <v>62</v>
      </c>
      <c r="E121" s="193" t="s">
        <v>58</v>
      </c>
      <c r="F121" s="193" t="s">
        <v>59</v>
      </c>
      <c r="G121" s="193" t="s">
        <v>117</v>
      </c>
      <c r="H121" s="193" t="s">
        <v>118</v>
      </c>
      <c r="I121" s="193" t="s">
        <v>119</v>
      </c>
      <c r="J121" s="194" t="s">
        <v>97</v>
      </c>
      <c r="K121" s="195" t="s">
        <v>120</v>
      </c>
      <c r="L121" s="196"/>
      <c r="M121" s="99" t="s">
        <v>1</v>
      </c>
      <c r="N121" s="100" t="s">
        <v>41</v>
      </c>
      <c r="O121" s="100" t="s">
        <v>121</v>
      </c>
      <c r="P121" s="100" t="s">
        <v>122</v>
      </c>
      <c r="Q121" s="100" t="s">
        <v>123</v>
      </c>
      <c r="R121" s="100" t="s">
        <v>124</v>
      </c>
      <c r="S121" s="100" t="s">
        <v>125</v>
      </c>
      <c r="T121" s="101" t="s">
        <v>126</v>
      </c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</row>
    <row r="122" spans="1:63" s="2" customFormat="1" ht="22.8" customHeight="1">
      <c r="A122" s="37"/>
      <c r="B122" s="38"/>
      <c r="C122" s="106" t="s">
        <v>127</v>
      </c>
      <c r="D122" s="39"/>
      <c r="E122" s="39"/>
      <c r="F122" s="39"/>
      <c r="G122" s="39"/>
      <c r="H122" s="39"/>
      <c r="I122" s="39"/>
      <c r="J122" s="197">
        <f>BK122</f>
        <v>0</v>
      </c>
      <c r="K122" s="39"/>
      <c r="L122" s="43"/>
      <c r="M122" s="102"/>
      <c r="N122" s="198"/>
      <c r="O122" s="103"/>
      <c r="P122" s="199">
        <f>P123+P134</f>
        <v>0</v>
      </c>
      <c r="Q122" s="103"/>
      <c r="R122" s="199">
        <f>R123+R134</f>
        <v>0.41059840000000003</v>
      </c>
      <c r="S122" s="103"/>
      <c r="T122" s="200">
        <f>T123+T134</f>
        <v>0.40921840000000004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76</v>
      </c>
      <c r="AU122" s="16" t="s">
        <v>99</v>
      </c>
      <c r="BK122" s="201">
        <f>BK123+BK134</f>
        <v>0</v>
      </c>
    </row>
    <row r="123" spans="1:63" s="12" customFormat="1" ht="25.9" customHeight="1">
      <c r="A123" s="12"/>
      <c r="B123" s="202"/>
      <c r="C123" s="203"/>
      <c r="D123" s="204" t="s">
        <v>76</v>
      </c>
      <c r="E123" s="205" t="s">
        <v>128</v>
      </c>
      <c r="F123" s="205" t="s">
        <v>129</v>
      </c>
      <c r="G123" s="203"/>
      <c r="H123" s="203"/>
      <c r="I123" s="206"/>
      <c r="J123" s="207">
        <f>BK123</f>
        <v>0</v>
      </c>
      <c r="K123" s="203"/>
      <c r="L123" s="208"/>
      <c r="M123" s="209"/>
      <c r="N123" s="210"/>
      <c r="O123" s="210"/>
      <c r="P123" s="211">
        <f>P124+P128</f>
        <v>0</v>
      </c>
      <c r="Q123" s="210"/>
      <c r="R123" s="211">
        <f>R124+R128</f>
        <v>0</v>
      </c>
      <c r="S123" s="210"/>
      <c r="T123" s="212">
        <f>T124+T128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85</v>
      </c>
      <c r="AT123" s="214" t="s">
        <v>76</v>
      </c>
      <c r="AU123" s="214" t="s">
        <v>77</v>
      </c>
      <c r="AY123" s="213" t="s">
        <v>130</v>
      </c>
      <c r="BK123" s="215">
        <f>BK124+BK128</f>
        <v>0</v>
      </c>
    </row>
    <row r="124" spans="1:63" s="12" customFormat="1" ht="22.8" customHeight="1">
      <c r="A124" s="12"/>
      <c r="B124" s="202"/>
      <c r="C124" s="203"/>
      <c r="D124" s="204" t="s">
        <v>76</v>
      </c>
      <c r="E124" s="216" t="s">
        <v>335</v>
      </c>
      <c r="F124" s="216" t="s">
        <v>336</v>
      </c>
      <c r="G124" s="203"/>
      <c r="H124" s="203"/>
      <c r="I124" s="206"/>
      <c r="J124" s="217">
        <f>BK124</f>
        <v>0</v>
      </c>
      <c r="K124" s="203"/>
      <c r="L124" s="208"/>
      <c r="M124" s="209"/>
      <c r="N124" s="210"/>
      <c r="O124" s="210"/>
      <c r="P124" s="211">
        <f>SUM(P125:P127)</f>
        <v>0</v>
      </c>
      <c r="Q124" s="210"/>
      <c r="R124" s="211">
        <f>SUM(R125:R127)</f>
        <v>0</v>
      </c>
      <c r="S124" s="210"/>
      <c r="T124" s="212">
        <f>SUM(T125:T127)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3" t="s">
        <v>85</v>
      </c>
      <c r="AT124" s="214" t="s">
        <v>76</v>
      </c>
      <c r="AU124" s="214" t="s">
        <v>85</v>
      </c>
      <c r="AY124" s="213" t="s">
        <v>130</v>
      </c>
      <c r="BK124" s="215">
        <f>SUM(BK125:BK127)</f>
        <v>0</v>
      </c>
    </row>
    <row r="125" spans="1:65" s="2" customFormat="1" ht="24.15" customHeight="1">
      <c r="A125" s="37"/>
      <c r="B125" s="38"/>
      <c r="C125" s="218" t="s">
        <v>371</v>
      </c>
      <c r="D125" s="218" t="s">
        <v>134</v>
      </c>
      <c r="E125" s="219" t="s">
        <v>582</v>
      </c>
      <c r="F125" s="220" t="s">
        <v>583</v>
      </c>
      <c r="G125" s="221" t="s">
        <v>149</v>
      </c>
      <c r="H125" s="222">
        <v>1</v>
      </c>
      <c r="I125" s="223"/>
      <c r="J125" s="224">
        <f>ROUND(I125*H125,2)</f>
        <v>0</v>
      </c>
      <c r="K125" s="225"/>
      <c r="L125" s="43"/>
      <c r="M125" s="226" t="s">
        <v>1</v>
      </c>
      <c r="N125" s="227" t="s">
        <v>42</v>
      </c>
      <c r="O125" s="90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30" t="s">
        <v>138</v>
      </c>
      <c r="AT125" s="230" t="s">
        <v>134</v>
      </c>
      <c r="AU125" s="230" t="s">
        <v>87</v>
      </c>
      <c r="AY125" s="16" t="s">
        <v>130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6" t="s">
        <v>85</v>
      </c>
      <c r="BK125" s="231">
        <f>ROUND(I125*H125,2)</f>
        <v>0</v>
      </c>
      <c r="BL125" s="16" t="s">
        <v>138</v>
      </c>
      <c r="BM125" s="230" t="s">
        <v>584</v>
      </c>
    </row>
    <row r="126" spans="1:65" s="2" customFormat="1" ht="33" customHeight="1">
      <c r="A126" s="37"/>
      <c r="B126" s="38"/>
      <c r="C126" s="218" t="s">
        <v>190</v>
      </c>
      <c r="D126" s="218" t="s">
        <v>134</v>
      </c>
      <c r="E126" s="219" t="s">
        <v>585</v>
      </c>
      <c r="F126" s="220" t="s">
        <v>586</v>
      </c>
      <c r="G126" s="221" t="s">
        <v>149</v>
      </c>
      <c r="H126" s="222">
        <v>10</v>
      </c>
      <c r="I126" s="223"/>
      <c r="J126" s="224">
        <f>ROUND(I126*H126,2)</f>
        <v>0</v>
      </c>
      <c r="K126" s="225"/>
      <c r="L126" s="43"/>
      <c r="M126" s="226" t="s">
        <v>1</v>
      </c>
      <c r="N126" s="227" t="s">
        <v>42</v>
      </c>
      <c r="O126" s="90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0" t="s">
        <v>138</v>
      </c>
      <c r="AT126" s="230" t="s">
        <v>134</v>
      </c>
      <c r="AU126" s="230" t="s">
        <v>87</v>
      </c>
      <c r="AY126" s="16" t="s">
        <v>130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6" t="s">
        <v>85</v>
      </c>
      <c r="BK126" s="231">
        <f>ROUND(I126*H126,2)</f>
        <v>0</v>
      </c>
      <c r="BL126" s="16" t="s">
        <v>138</v>
      </c>
      <c r="BM126" s="230" t="s">
        <v>587</v>
      </c>
    </row>
    <row r="127" spans="1:65" s="2" customFormat="1" ht="24.15" customHeight="1">
      <c r="A127" s="37"/>
      <c r="B127" s="38"/>
      <c r="C127" s="218" t="s">
        <v>357</v>
      </c>
      <c r="D127" s="218" t="s">
        <v>134</v>
      </c>
      <c r="E127" s="219" t="s">
        <v>588</v>
      </c>
      <c r="F127" s="220" t="s">
        <v>589</v>
      </c>
      <c r="G127" s="221" t="s">
        <v>149</v>
      </c>
      <c r="H127" s="222">
        <v>1</v>
      </c>
      <c r="I127" s="223"/>
      <c r="J127" s="224">
        <f>ROUND(I127*H127,2)</f>
        <v>0</v>
      </c>
      <c r="K127" s="225"/>
      <c r="L127" s="43"/>
      <c r="M127" s="226" t="s">
        <v>1</v>
      </c>
      <c r="N127" s="227" t="s">
        <v>42</v>
      </c>
      <c r="O127" s="90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0" t="s">
        <v>138</v>
      </c>
      <c r="AT127" s="230" t="s">
        <v>134</v>
      </c>
      <c r="AU127" s="230" t="s">
        <v>87</v>
      </c>
      <c r="AY127" s="16" t="s">
        <v>130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6" t="s">
        <v>85</v>
      </c>
      <c r="BK127" s="231">
        <f>ROUND(I127*H127,2)</f>
        <v>0</v>
      </c>
      <c r="BL127" s="16" t="s">
        <v>138</v>
      </c>
      <c r="BM127" s="230" t="s">
        <v>590</v>
      </c>
    </row>
    <row r="128" spans="1:63" s="12" customFormat="1" ht="22.8" customHeight="1">
      <c r="A128" s="12"/>
      <c r="B128" s="202"/>
      <c r="C128" s="203"/>
      <c r="D128" s="204" t="s">
        <v>76</v>
      </c>
      <c r="E128" s="216" t="s">
        <v>418</v>
      </c>
      <c r="F128" s="216" t="s">
        <v>419</v>
      </c>
      <c r="G128" s="203"/>
      <c r="H128" s="203"/>
      <c r="I128" s="206"/>
      <c r="J128" s="217">
        <f>BK128</f>
        <v>0</v>
      </c>
      <c r="K128" s="203"/>
      <c r="L128" s="208"/>
      <c r="M128" s="209"/>
      <c r="N128" s="210"/>
      <c r="O128" s="210"/>
      <c r="P128" s="211">
        <f>SUM(P129:P133)</f>
        <v>0</v>
      </c>
      <c r="Q128" s="210"/>
      <c r="R128" s="211">
        <f>SUM(R129:R133)</f>
        <v>0</v>
      </c>
      <c r="S128" s="210"/>
      <c r="T128" s="212">
        <f>SUM(T129:T133)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85</v>
      </c>
      <c r="AT128" s="214" t="s">
        <v>76</v>
      </c>
      <c r="AU128" s="214" t="s">
        <v>85</v>
      </c>
      <c r="AY128" s="213" t="s">
        <v>130</v>
      </c>
      <c r="BK128" s="215">
        <f>SUM(BK129:BK133)</f>
        <v>0</v>
      </c>
    </row>
    <row r="129" spans="1:65" s="2" customFormat="1" ht="24.15" customHeight="1">
      <c r="A129" s="37"/>
      <c r="B129" s="38"/>
      <c r="C129" s="218" t="s">
        <v>591</v>
      </c>
      <c r="D129" s="218" t="s">
        <v>134</v>
      </c>
      <c r="E129" s="219" t="s">
        <v>592</v>
      </c>
      <c r="F129" s="220" t="s">
        <v>593</v>
      </c>
      <c r="G129" s="221" t="s">
        <v>423</v>
      </c>
      <c r="H129" s="222">
        <v>0.409</v>
      </c>
      <c r="I129" s="223"/>
      <c r="J129" s="224">
        <f>ROUND(I129*H129,2)</f>
        <v>0</v>
      </c>
      <c r="K129" s="225"/>
      <c r="L129" s="43"/>
      <c r="M129" s="226" t="s">
        <v>1</v>
      </c>
      <c r="N129" s="227" t="s">
        <v>42</v>
      </c>
      <c r="O129" s="90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0" t="s">
        <v>138</v>
      </c>
      <c r="AT129" s="230" t="s">
        <v>134</v>
      </c>
      <c r="AU129" s="230" t="s">
        <v>87</v>
      </c>
      <c r="AY129" s="16" t="s">
        <v>130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6" t="s">
        <v>85</v>
      </c>
      <c r="BK129" s="231">
        <f>ROUND(I129*H129,2)</f>
        <v>0</v>
      </c>
      <c r="BL129" s="16" t="s">
        <v>138</v>
      </c>
      <c r="BM129" s="230" t="s">
        <v>594</v>
      </c>
    </row>
    <row r="130" spans="1:65" s="2" customFormat="1" ht="24.15" customHeight="1">
      <c r="A130" s="37"/>
      <c r="B130" s="38"/>
      <c r="C130" s="218" t="s">
        <v>335</v>
      </c>
      <c r="D130" s="218" t="s">
        <v>134</v>
      </c>
      <c r="E130" s="219" t="s">
        <v>426</v>
      </c>
      <c r="F130" s="220" t="s">
        <v>427</v>
      </c>
      <c r="G130" s="221" t="s">
        <v>423</v>
      </c>
      <c r="H130" s="222">
        <v>0.409</v>
      </c>
      <c r="I130" s="223"/>
      <c r="J130" s="224">
        <f>ROUND(I130*H130,2)</f>
        <v>0</v>
      </c>
      <c r="K130" s="225"/>
      <c r="L130" s="43"/>
      <c r="M130" s="226" t="s">
        <v>1</v>
      </c>
      <c r="N130" s="227" t="s">
        <v>42</v>
      </c>
      <c r="O130" s="90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0" t="s">
        <v>138</v>
      </c>
      <c r="AT130" s="230" t="s">
        <v>134</v>
      </c>
      <c r="AU130" s="230" t="s">
        <v>87</v>
      </c>
      <c r="AY130" s="16" t="s">
        <v>130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6" t="s">
        <v>85</v>
      </c>
      <c r="BK130" s="231">
        <f>ROUND(I130*H130,2)</f>
        <v>0</v>
      </c>
      <c r="BL130" s="16" t="s">
        <v>138</v>
      </c>
      <c r="BM130" s="230" t="s">
        <v>595</v>
      </c>
    </row>
    <row r="131" spans="1:65" s="2" customFormat="1" ht="24.15" customHeight="1">
      <c r="A131" s="37"/>
      <c r="B131" s="38"/>
      <c r="C131" s="218" t="s">
        <v>447</v>
      </c>
      <c r="D131" s="218" t="s">
        <v>134</v>
      </c>
      <c r="E131" s="219" t="s">
        <v>430</v>
      </c>
      <c r="F131" s="220" t="s">
        <v>431</v>
      </c>
      <c r="G131" s="221" t="s">
        <v>423</v>
      </c>
      <c r="H131" s="222">
        <v>4.09</v>
      </c>
      <c r="I131" s="223"/>
      <c r="J131" s="224">
        <f>ROUND(I131*H131,2)</f>
        <v>0</v>
      </c>
      <c r="K131" s="225"/>
      <c r="L131" s="43"/>
      <c r="M131" s="226" t="s">
        <v>1</v>
      </c>
      <c r="N131" s="227" t="s">
        <v>42</v>
      </c>
      <c r="O131" s="90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0" t="s">
        <v>138</v>
      </c>
      <c r="AT131" s="230" t="s">
        <v>134</v>
      </c>
      <c r="AU131" s="230" t="s">
        <v>87</v>
      </c>
      <c r="AY131" s="16" t="s">
        <v>130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6" t="s">
        <v>85</v>
      </c>
      <c r="BK131" s="231">
        <f>ROUND(I131*H131,2)</f>
        <v>0</v>
      </c>
      <c r="BL131" s="16" t="s">
        <v>138</v>
      </c>
      <c r="BM131" s="230" t="s">
        <v>596</v>
      </c>
    </row>
    <row r="132" spans="1:51" s="13" customFormat="1" ht="12">
      <c r="A132" s="13"/>
      <c r="B132" s="232"/>
      <c r="C132" s="233"/>
      <c r="D132" s="234" t="s">
        <v>140</v>
      </c>
      <c r="E132" s="233"/>
      <c r="F132" s="236" t="s">
        <v>597</v>
      </c>
      <c r="G132" s="233"/>
      <c r="H132" s="237">
        <v>4.09</v>
      </c>
      <c r="I132" s="238"/>
      <c r="J132" s="233"/>
      <c r="K132" s="233"/>
      <c r="L132" s="239"/>
      <c r="M132" s="240"/>
      <c r="N132" s="241"/>
      <c r="O132" s="241"/>
      <c r="P132" s="241"/>
      <c r="Q132" s="241"/>
      <c r="R132" s="241"/>
      <c r="S132" s="241"/>
      <c r="T132" s="24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3" t="s">
        <v>140</v>
      </c>
      <c r="AU132" s="243" t="s">
        <v>87</v>
      </c>
      <c r="AV132" s="13" t="s">
        <v>87</v>
      </c>
      <c r="AW132" s="13" t="s">
        <v>4</v>
      </c>
      <c r="AX132" s="13" t="s">
        <v>85</v>
      </c>
      <c r="AY132" s="243" t="s">
        <v>130</v>
      </c>
    </row>
    <row r="133" spans="1:65" s="2" customFormat="1" ht="33" customHeight="1">
      <c r="A133" s="37"/>
      <c r="B133" s="38"/>
      <c r="C133" s="218" t="s">
        <v>170</v>
      </c>
      <c r="D133" s="218" t="s">
        <v>134</v>
      </c>
      <c r="E133" s="219" t="s">
        <v>435</v>
      </c>
      <c r="F133" s="220" t="s">
        <v>436</v>
      </c>
      <c r="G133" s="221" t="s">
        <v>423</v>
      </c>
      <c r="H133" s="222">
        <v>0.409</v>
      </c>
      <c r="I133" s="223"/>
      <c r="J133" s="224">
        <f>ROUND(I133*H133,2)</f>
        <v>0</v>
      </c>
      <c r="K133" s="225"/>
      <c r="L133" s="43"/>
      <c r="M133" s="226" t="s">
        <v>1</v>
      </c>
      <c r="N133" s="227" t="s">
        <v>42</v>
      </c>
      <c r="O133" s="90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0" t="s">
        <v>138</v>
      </c>
      <c r="AT133" s="230" t="s">
        <v>134</v>
      </c>
      <c r="AU133" s="230" t="s">
        <v>87</v>
      </c>
      <c r="AY133" s="16" t="s">
        <v>130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6" t="s">
        <v>85</v>
      </c>
      <c r="BK133" s="231">
        <f>ROUND(I133*H133,2)</f>
        <v>0</v>
      </c>
      <c r="BL133" s="16" t="s">
        <v>138</v>
      </c>
      <c r="BM133" s="230" t="s">
        <v>598</v>
      </c>
    </row>
    <row r="134" spans="1:63" s="12" customFormat="1" ht="25.9" customHeight="1">
      <c r="A134" s="12"/>
      <c r="B134" s="202"/>
      <c r="C134" s="203"/>
      <c r="D134" s="204" t="s">
        <v>76</v>
      </c>
      <c r="E134" s="205" t="s">
        <v>443</v>
      </c>
      <c r="F134" s="205" t="s">
        <v>444</v>
      </c>
      <c r="G134" s="203"/>
      <c r="H134" s="203"/>
      <c r="I134" s="206"/>
      <c r="J134" s="207">
        <f>BK134</f>
        <v>0</v>
      </c>
      <c r="K134" s="203"/>
      <c r="L134" s="208"/>
      <c r="M134" s="209"/>
      <c r="N134" s="210"/>
      <c r="O134" s="210"/>
      <c r="P134" s="211">
        <f>P135+P142</f>
        <v>0</v>
      </c>
      <c r="Q134" s="210"/>
      <c r="R134" s="211">
        <f>R135+R142</f>
        <v>0.41059840000000003</v>
      </c>
      <c r="S134" s="210"/>
      <c r="T134" s="212">
        <f>T135+T142</f>
        <v>0.40921840000000004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3" t="s">
        <v>87</v>
      </c>
      <c r="AT134" s="214" t="s">
        <v>76</v>
      </c>
      <c r="AU134" s="214" t="s">
        <v>77</v>
      </c>
      <c r="AY134" s="213" t="s">
        <v>130</v>
      </c>
      <c r="BK134" s="215">
        <f>BK135+BK142</f>
        <v>0</v>
      </c>
    </row>
    <row r="135" spans="1:63" s="12" customFormat="1" ht="22.8" customHeight="1">
      <c r="A135" s="12"/>
      <c r="B135" s="202"/>
      <c r="C135" s="203"/>
      <c r="D135" s="204" t="s">
        <v>76</v>
      </c>
      <c r="E135" s="216" t="s">
        <v>451</v>
      </c>
      <c r="F135" s="216" t="s">
        <v>452</v>
      </c>
      <c r="G135" s="203"/>
      <c r="H135" s="203"/>
      <c r="I135" s="206"/>
      <c r="J135" s="217">
        <f>BK135</f>
        <v>0</v>
      </c>
      <c r="K135" s="203"/>
      <c r="L135" s="208"/>
      <c r="M135" s="209"/>
      <c r="N135" s="210"/>
      <c r="O135" s="210"/>
      <c r="P135" s="211">
        <f>SUM(P136:P141)</f>
        <v>0</v>
      </c>
      <c r="Q135" s="210"/>
      <c r="R135" s="211">
        <f>SUM(R136:R141)</f>
        <v>0.0105984</v>
      </c>
      <c r="S135" s="210"/>
      <c r="T135" s="212">
        <f>SUM(T136:T141)</f>
        <v>0.0092184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3" t="s">
        <v>87</v>
      </c>
      <c r="AT135" s="214" t="s">
        <v>76</v>
      </c>
      <c r="AU135" s="214" t="s">
        <v>85</v>
      </c>
      <c r="AY135" s="213" t="s">
        <v>130</v>
      </c>
      <c r="BK135" s="215">
        <f>SUM(BK136:BK141)</f>
        <v>0</v>
      </c>
    </row>
    <row r="136" spans="1:65" s="2" customFormat="1" ht="16.5" customHeight="1">
      <c r="A136" s="37"/>
      <c r="B136" s="38"/>
      <c r="C136" s="218" t="s">
        <v>138</v>
      </c>
      <c r="D136" s="218" t="s">
        <v>134</v>
      </c>
      <c r="E136" s="219" t="s">
        <v>454</v>
      </c>
      <c r="F136" s="220" t="s">
        <v>455</v>
      </c>
      <c r="G136" s="221" t="s">
        <v>173</v>
      </c>
      <c r="H136" s="222">
        <v>5.52</v>
      </c>
      <c r="I136" s="223"/>
      <c r="J136" s="224">
        <f>ROUND(I136*H136,2)</f>
        <v>0</v>
      </c>
      <c r="K136" s="225"/>
      <c r="L136" s="43"/>
      <c r="M136" s="226" t="s">
        <v>1</v>
      </c>
      <c r="N136" s="227" t="s">
        <v>42</v>
      </c>
      <c r="O136" s="90"/>
      <c r="P136" s="228">
        <f>O136*H136</f>
        <v>0</v>
      </c>
      <c r="Q136" s="228">
        <v>0</v>
      </c>
      <c r="R136" s="228">
        <f>Q136*H136</f>
        <v>0</v>
      </c>
      <c r="S136" s="228">
        <v>0.00167</v>
      </c>
      <c r="T136" s="229">
        <f>S136*H136</f>
        <v>0.0092184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0" t="s">
        <v>420</v>
      </c>
      <c r="AT136" s="230" t="s">
        <v>134</v>
      </c>
      <c r="AU136" s="230" t="s">
        <v>87</v>
      </c>
      <c r="AY136" s="16" t="s">
        <v>130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6" t="s">
        <v>85</v>
      </c>
      <c r="BK136" s="231">
        <f>ROUND(I136*H136,2)</f>
        <v>0</v>
      </c>
      <c r="BL136" s="16" t="s">
        <v>420</v>
      </c>
      <c r="BM136" s="230" t="s">
        <v>599</v>
      </c>
    </row>
    <row r="137" spans="1:51" s="13" customFormat="1" ht="12">
      <c r="A137" s="13"/>
      <c r="B137" s="232"/>
      <c r="C137" s="233"/>
      <c r="D137" s="234" t="s">
        <v>140</v>
      </c>
      <c r="E137" s="235" t="s">
        <v>1</v>
      </c>
      <c r="F137" s="236" t="s">
        <v>600</v>
      </c>
      <c r="G137" s="233"/>
      <c r="H137" s="237">
        <v>5.52</v>
      </c>
      <c r="I137" s="238"/>
      <c r="J137" s="233"/>
      <c r="K137" s="233"/>
      <c r="L137" s="239"/>
      <c r="M137" s="240"/>
      <c r="N137" s="241"/>
      <c r="O137" s="241"/>
      <c r="P137" s="241"/>
      <c r="Q137" s="241"/>
      <c r="R137" s="241"/>
      <c r="S137" s="241"/>
      <c r="T137" s="24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3" t="s">
        <v>140</v>
      </c>
      <c r="AU137" s="243" t="s">
        <v>87</v>
      </c>
      <c r="AV137" s="13" t="s">
        <v>87</v>
      </c>
      <c r="AW137" s="13" t="s">
        <v>32</v>
      </c>
      <c r="AX137" s="13" t="s">
        <v>85</v>
      </c>
      <c r="AY137" s="243" t="s">
        <v>130</v>
      </c>
    </row>
    <row r="138" spans="1:65" s="2" customFormat="1" ht="24.15" customHeight="1">
      <c r="A138" s="37"/>
      <c r="B138" s="38"/>
      <c r="C138" s="218" t="s">
        <v>87</v>
      </c>
      <c r="D138" s="218" t="s">
        <v>134</v>
      </c>
      <c r="E138" s="219" t="s">
        <v>601</v>
      </c>
      <c r="F138" s="220" t="s">
        <v>602</v>
      </c>
      <c r="G138" s="221" t="s">
        <v>173</v>
      </c>
      <c r="H138" s="222">
        <v>5.52</v>
      </c>
      <c r="I138" s="223"/>
      <c r="J138" s="224">
        <f>ROUND(I138*H138,2)</f>
        <v>0</v>
      </c>
      <c r="K138" s="225"/>
      <c r="L138" s="43"/>
      <c r="M138" s="226" t="s">
        <v>1</v>
      </c>
      <c r="N138" s="227" t="s">
        <v>42</v>
      </c>
      <c r="O138" s="90"/>
      <c r="P138" s="228">
        <f>O138*H138</f>
        <v>0</v>
      </c>
      <c r="Q138" s="228">
        <v>0.00192</v>
      </c>
      <c r="R138" s="228">
        <f>Q138*H138</f>
        <v>0.0105984</v>
      </c>
      <c r="S138" s="228">
        <v>0</v>
      </c>
      <c r="T138" s="22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0" t="s">
        <v>420</v>
      </c>
      <c r="AT138" s="230" t="s">
        <v>134</v>
      </c>
      <c r="AU138" s="230" t="s">
        <v>87</v>
      </c>
      <c r="AY138" s="16" t="s">
        <v>130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6" t="s">
        <v>85</v>
      </c>
      <c r="BK138" s="231">
        <f>ROUND(I138*H138,2)</f>
        <v>0</v>
      </c>
      <c r="BL138" s="16" t="s">
        <v>420</v>
      </c>
      <c r="BM138" s="230" t="s">
        <v>603</v>
      </c>
    </row>
    <row r="139" spans="1:51" s="13" customFormat="1" ht="12">
      <c r="A139" s="13"/>
      <c r="B139" s="232"/>
      <c r="C139" s="233"/>
      <c r="D139" s="234" t="s">
        <v>140</v>
      </c>
      <c r="E139" s="235" t="s">
        <v>1</v>
      </c>
      <c r="F139" s="236" t="s">
        <v>600</v>
      </c>
      <c r="G139" s="233"/>
      <c r="H139" s="237">
        <v>5.52</v>
      </c>
      <c r="I139" s="238"/>
      <c r="J139" s="233"/>
      <c r="K139" s="233"/>
      <c r="L139" s="239"/>
      <c r="M139" s="240"/>
      <c r="N139" s="241"/>
      <c r="O139" s="241"/>
      <c r="P139" s="241"/>
      <c r="Q139" s="241"/>
      <c r="R139" s="241"/>
      <c r="S139" s="241"/>
      <c r="T139" s="24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3" t="s">
        <v>140</v>
      </c>
      <c r="AU139" s="243" t="s">
        <v>87</v>
      </c>
      <c r="AV139" s="13" t="s">
        <v>87</v>
      </c>
      <c r="AW139" s="13" t="s">
        <v>32</v>
      </c>
      <c r="AX139" s="13" t="s">
        <v>85</v>
      </c>
      <c r="AY139" s="243" t="s">
        <v>130</v>
      </c>
    </row>
    <row r="140" spans="1:65" s="2" customFormat="1" ht="24.15" customHeight="1">
      <c r="A140" s="37"/>
      <c r="B140" s="38"/>
      <c r="C140" s="218" t="s">
        <v>131</v>
      </c>
      <c r="D140" s="218" t="s">
        <v>134</v>
      </c>
      <c r="E140" s="219" t="s">
        <v>604</v>
      </c>
      <c r="F140" s="220" t="s">
        <v>605</v>
      </c>
      <c r="G140" s="221" t="s">
        <v>149</v>
      </c>
      <c r="H140" s="222">
        <v>48</v>
      </c>
      <c r="I140" s="223"/>
      <c r="J140" s="224">
        <f>ROUND(I140*H140,2)</f>
        <v>0</v>
      </c>
      <c r="K140" s="225"/>
      <c r="L140" s="43"/>
      <c r="M140" s="226" t="s">
        <v>1</v>
      </c>
      <c r="N140" s="227" t="s">
        <v>42</v>
      </c>
      <c r="O140" s="90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0" t="s">
        <v>420</v>
      </c>
      <c r="AT140" s="230" t="s">
        <v>134</v>
      </c>
      <c r="AU140" s="230" t="s">
        <v>87</v>
      </c>
      <c r="AY140" s="16" t="s">
        <v>130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6" t="s">
        <v>85</v>
      </c>
      <c r="BK140" s="231">
        <f>ROUND(I140*H140,2)</f>
        <v>0</v>
      </c>
      <c r="BL140" s="16" t="s">
        <v>420</v>
      </c>
      <c r="BM140" s="230" t="s">
        <v>606</v>
      </c>
    </row>
    <row r="141" spans="1:51" s="13" customFormat="1" ht="12">
      <c r="A141" s="13"/>
      <c r="B141" s="232"/>
      <c r="C141" s="233"/>
      <c r="D141" s="234" t="s">
        <v>140</v>
      </c>
      <c r="E141" s="235" t="s">
        <v>1</v>
      </c>
      <c r="F141" s="236" t="s">
        <v>607</v>
      </c>
      <c r="G141" s="233"/>
      <c r="H141" s="237">
        <v>48</v>
      </c>
      <c r="I141" s="238"/>
      <c r="J141" s="233"/>
      <c r="K141" s="233"/>
      <c r="L141" s="239"/>
      <c r="M141" s="240"/>
      <c r="N141" s="241"/>
      <c r="O141" s="241"/>
      <c r="P141" s="241"/>
      <c r="Q141" s="241"/>
      <c r="R141" s="241"/>
      <c r="S141" s="241"/>
      <c r="T141" s="24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3" t="s">
        <v>140</v>
      </c>
      <c r="AU141" s="243" t="s">
        <v>87</v>
      </c>
      <c r="AV141" s="13" t="s">
        <v>87</v>
      </c>
      <c r="AW141" s="13" t="s">
        <v>32</v>
      </c>
      <c r="AX141" s="13" t="s">
        <v>85</v>
      </c>
      <c r="AY141" s="243" t="s">
        <v>130</v>
      </c>
    </row>
    <row r="142" spans="1:63" s="12" customFormat="1" ht="22.8" customHeight="1">
      <c r="A142" s="12"/>
      <c r="B142" s="202"/>
      <c r="C142" s="203"/>
      <c r="D142" s="204" t="s">
        <v>76</v>
      </c>
      <c r="E142" s="216" t="s">
        <v>513</v>
      </c>
      <c r="F142" s="216" t="s">
        <v>514</v>
      </c>
      <c r="G142" s="203"/>
      <c r="H142" s="203"/>
      <c r="I142" s="206"/>
      <c r="J142" s="217">
        <f>BK142</f>
        <v>0</v>
      </c>
      <c r="K142" s="203"/>
      <c r="L142" s="208"/>
      <c r="M142" s="209"/>
      <c r="N142" s="210"/>
      <c r="O142" s="210"/>
      <c r="P142" s="211">
        <f>P143</f>
        <v>0</v>
      </c>
      <c r="Q142" s="210"/>
      <c r="R142" s="211">
        <f>R143</f>
        <v>0.4</v>
      </c>
      <c r="S142" s="210"/>
      <c r="T142" s="212">
        <f>T143</f>
        <v>0.4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3" t="s">
        <v>87</v>
      </c>
      <c r="AT142" s="214" t="s">
        <v>76</v>
      </c>
      <c r="AU142" s="214" t="s">
        <v>85</v>
      </c>
      <c r="AY142" s="213" t="s">
        <v>130</v>
      </c>
      <c r="BK142" s="215">
        <f>BK143</f>
        <v>0</v>
      </c>
    </row>
    <row r="143" spans="1:65" s="2" customFormat="1" ht="37.8" customHeight="1">
      <c r="A143" s="37"/>
      <c r="B143" s="38"/>
      <c r="C143" s="218" t="s">
        <v>85</v>
      </c>
      <c r="D143" s="218" t="s">
        <v>134</v>
      </c>
      <c r="E143" s="219" t="s">
        <v>524</v>
      </c>
      <c r="F143" s="220" t="s">
        <v>608</v>
      </c>
      <c r="G143" s="221" t="s">
        <v>252</v>
      </c>
      <c r="H143" s="222">
        <v>4</v>
      </c>
      <c r="I143" s="223"/>
      <c r="J143" s="224">
        <f>ROUND(I143*H143,2)</f>
        <v>0</v>
      </c>
      <c r="K143" s="225"/>
      <c r="L143" s="43"/>
      <c r="M143" s="266" t="s">
        <v>1</v>
      </c>
      <c r="N143" s="267" t="s">
        <v>42</v>
      </c>
      <c r="O143" s="268"/>
      <c r="P143" s="269">
        <f>O143*H143</f>
        <v>0</v>
      </c>
      <c r="Q143" s="269">
        <v>0.1</v>
      </c>
      <c r="R143" s="269">
        <f>Q143*H143</f>
        <v>0.4</v>
      </c>
      <c r="S143" s="269">
        <v>0.1</v>
      </c>
      <c r="T143" s="270">
        <f>S143*H143</f>
        <v>0.4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0" t="s">
        <v>420</v>
      </c>
      <c r="AT143" s="230" t="s">
        <v>134</v>
      </c>
      <c r="AU143" s="230" t="s">
        <v>87</v>
      </c>
      <c r="AY143" s="16" t="s">
        <v>130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6" t="s">
        <v>85</v>
      </c>
      <c r="BK143" s="231">
        <f>ROUND(I143*H143,2)</f>
        <v>0</v>
      </c>
      <c r="BL143" s="16" t="s">
        <v>420</v>
      </c>
      <c r="BM143" s="230" t="s">
        <v>609</v>
      </c>
    </row>
    <row r="144" spans="1:31" s="2" customFormat="1" ht="6.95" customHeight="1">
      <c r="A144" s="37"/>
      <c r="B144" s="65"/>
      <c r="C144" s="66"/>
      <c r="D144" s="66"/>
      <c r="E144" s="66"/>
      <c r="F144" s="66"/>
      <c r="G144" s="66"/>
      <c r="H144" s="66"/>
      <c r="I144" s="66"/>
      <c r="J144" s="66"/>
      <c r="K144" s="66"/>
      <c r="L144" s="43"/>
      <c r="M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</row>
  </sheetData>
  <sheetProtection password="CC35" sheet="1" objects="1" scenarios="1" formatColumns="0" formatRows="0" autoFilter="0"/>
  <autoFilter ref="C121:K143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Veselá</dc:creator>
  <cp:keywords/>
  <dc:description/>
  <cp:lastModifiedBy>Renata Veselá</cp:lastModifiedBy>
  <dcterms:created xsi:type="dcterms:W3CDTF">2022-03-05T15:28:29Z</dcterms:created>
  <dcterms:modified xsi:type="dcterms:W3CDTF">2022-03-05T15:28:34Z</dcterms:modified>
  <cp:category/>
  <cp:version/>
  <cp:contentType/>
  <cp:contentStatus/>
</cp:coreProperties>
</file>