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ÚPRAVA STŘECHY, OBVO..." sheetId="2" r:id="rId2"/>
    <sheet name="02 - ELEKTROINSTALACE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'01 - ÚPRAVA STŘECHY, OBVO...'!$C$105:$K$938</definedName>
    <definedName name="_xlnm.Print_Area" localSheetId="1">'01 - ÚPRAVA STŘECHY, OBVO...'!$C$4:$J$39,'01 - ÚPRAVA STŘECHY, OBVO...'!$C$45:$J$87,'01 - ÚPRAVA STŘECHY, OBVO...'!$C$93:$K$938</definedName>
    <definedName name="_xlnm._FilterDatabase" localSheetId="2" hidden="1">'02 - ELEKTROINSTALACE'!$C$82:$K$92</definedName>
    <definedName name="_xlnm.Print_Area" localSheetId="2">'02 - ELEKTROINSTALACE'!$C$4:$J$39,'02 - ELEKTROINSTALACE'!$C$45:$J$64,'02 - ELEKTROINSTALACE'!$C$70:$K$92</definedName>
    <definedName name="_xlnm.Print_Area" localSheetId="3">'Seznam figur'!$C$4:$G$94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'02 - ELEKTROINSTALACE'!$82:$82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<sst xmlns="http://schemas.openxmlformats.org/spreadsheetml/2006/main" count="9186" uniqueCount="1691">
  <si>
    <t>Export Komplet</t>
  </si>
  <si>
    <t>VZ</t>
  </si>
  <si>
    <t>2.0</t>
  </si>
  <si>
    <t/>
  </si>
  <si>
    <t>False</t>
  </si>
  <si>
    <t>{021183d6-8693-43f8-9cc7-bbf5d6a6493d}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</si>
  <si>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</si>
  <si>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</si>
  <si>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</si>
  <si>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</si>
  <si>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</si>
  <si>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</si>
  <si>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</si>
  <si>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</si>
  <si>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</si>
  <si>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</si>
  <si>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</si>
  <si>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</si>
  <si>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STŘECHY,OBVODOVÉHO PLÁŠTĚ A PŘÍCHOZÍ KOMUNIKACE ŠKOLNÍ JÍDLENY, UL. ŠKOLNÍ ČP 2433, DVŮR KR. N. L.</t>
  </si>
  <si>
    <t>KSO:</t>
  </si>
  <si>
    <t>CC-CZ:</t>
  </si>
  <si>
    <t>Místo:</t>
  </si>
  <si>
    <t>DVŮR KRÁLOVÉ NAD LABEM</t>
  </si>
  <si>
    <t>Datum:</t>
  </si>
  <si>
    <t>8. 2. 2022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</si>
  <si>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</si>
  <si>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</si>
  <si>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</si>
  <si>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</si>
  <si>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</si>
  <si>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</si>
  <si>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</si>
  <si>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DRUPO S TRUTNOV, ING. BUKOVSKÝ</t>
  </si>
  <si>
    <t>True</t>
  </si>
  <si>
    <t>Zpracovatel:</t>
  </si>
  <si>
    <t>ING. LUBOŠ KASPER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</si>
  <si>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</si>
  <si>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</si>
  <si>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</si>
  <si>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</si>
  <si>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</si>
  <si>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</si>
  <si>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</si>
  <si>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</si>
  <si>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</si>
  <si>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</si>
  <si>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</si>
  <si>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</si>
  <si>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</si>
  <si>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</si>
  <si>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</si>
  <si>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</si>
  <si>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</si>
  <si>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</si>
  <si>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</si>
  <si>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</si>
  <si>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</si>
  <si>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</si>
  <si>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</si>
  <si>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</si>
  <si>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</si>
  <si>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</si>
  <si>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</si>
  <si>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</si>
  <si>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</si>
  <si>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</si>
  <si>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</si>
  <si>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</si>
  <si>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</si>
  <si>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</si>
  <si>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</si>
  <si>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</si>
  <si>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</si>
  <si>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</si>
  <si>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</si>
  <si>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</si>
  <si>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</si>
  <si>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</si>
  <si>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ÚPRAVA STŘECHY, OBVODOVÉHO PLÁŠTĚ A PŘÍCHOZÍ KOMUNIKACE</t>
  </si>
  <si>
    <t>STA</t>
  </si>
  <si>
    <t>1</t>
  </si>
  <si>
    <t>{7ea80945-6a69-4f00-aa64-dec26c7e5aef}</t>
  </si>
  <si>
    <t>2</t>
  </si>
  <si>
    <t>02</t>
  </si>
  <si>
    <t>ELEKTROINSTALACE</t>
  </si>
  <si>
    <t>{19e54d3c-82c7-4c66-a429-5df3933b1a6d}</t>
  </si>
  <si>
    <t>PERIM100</t>
  </si>
  <si>
    <t>62,665</t>
  </si>
  <si>
    <t>STŘECHA</t>
  </si>
  <si>
    <t>768,96</t>
  </si>
  <si>
    <t>KRYCÍ LIST SOUPISU PRACÍ</t>
  </si>
  <si>
    <t>ATIKY</t>
  </si>
  <si>
    <t>105,097</t>
  </si>
  <si>
    <t>LEŠENÍ</t>
  </si>
  <si>
    <t>1125,835</t>
  </si>
  <si>
    <t>Objekt:</t>
  </si>
  <si>
    <t>01 - ÚPRAVA STŘECHY, OBVODOVÉHO PLÁŠTĚ A PŘÍCHOZÍ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</si>
  <si>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</si>
  <si>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</si>
  <si>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</si>
  <si>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</si>
  <si>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</si>
  <si>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</si>
  <si>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</si>
  <si>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</si>
  <si>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</si>
  <si>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</si>
  <si>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</si>
  <si>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</si>
  <si>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</si>
  <si>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</si>
  <si>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</si>
  <si>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</si>
  <si>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</si>
  <si>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</si>
  <si>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</si>
  <si>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</si>
  <si>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</si>
  <si>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</si>
  <si>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</si>
  <si>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</si>
  <si>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</si>
  <si>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</si>
  <si>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</si>
  <si>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</si>
  <si>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</si>
  <si>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</si>
  <si>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</si>
  <si>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</si>
  <si>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</si>
  <si>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</si>
  <si>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</si>
  <si>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</si>
  <si>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</si>
  <si>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</si>
  <si>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</si>
  <si>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</si>
  <si>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</si>
  <si>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</si>
  <si>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</si>
  <si>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</si>
  <si>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</si>
  <si>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</si>
  <si>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</si>
  <si>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</si>
  <si>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</si>
  <si>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</si>
  <si>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</si>
  <si>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</si>
  <si>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CS ÚRS 2022 01</t>
  </si>
  <si>
    <t>4</t>
  </si>
  <si>
    <t>31039231</t>
  </si>
  <si>
    <t>Online PSC</t>
  </si>
  <si>
    <t>https://podminky.urs.cz/item/CS_URS_2022_01/113107162</t>
  </si>
  <si>
    <t>VV</t>
  </si>
  <si>
    <t>"UPRAVOVANÁ PLOCHA PŘED VSTUPEM</t>
  </si>
  <si>
    <t>183,11</t>
  </si>
  <si>
    <t>113107177</t>
  </si>
  <si>
    <t>Odstranění podkladů nebo krytů strojně plochy jednotlivě přes 50 m2 do 200 m2 s přemístěním hmot na skládku na vzdálenost do 20 m nebo s naložením na dopravní prostředek z betonu vyztuženého sítěmi, o tl. vrstvy přes 150 do 300 mm</t>
  </si>
  <si>
    <t>129586924</t>
  </si>
  <si>
    <t>https://podminky.urs.cz/item/CS_URS_2022_01/113107177</t>
  </si>
  <si>
    <t>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</si>
  <si>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</si>
  <si>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</si>
  <si>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-453506692</t>
  </si>
  <si>
    <t>https://podminky.urs.cz/item/CS_URS_2022_01/113107321</t>
  </si>
  <si>
    <t>"ODSTRANĚNÍ OKAPOVÉHO CHODNÍKU"</t>
  </si>
  <si>
    <t>"S" (0,9+18,6+0,9)*0,9</t>
  </si>
  <si>
    <t>"J"(42,4-2,4*2-0,5-0,4)*0,9</t>
  </si>
  <si>
    <t>"J"(0,9+18,6+0,9)</t>
  </si>
  <si>
    <t>"V"(16,75+24,05)*0,9</t>
  </si>
  <si>
    <t>"U RAMPY"(3+6)*0,9</t>
  </si>
  <si>
    <t>Součet</t>
  </si>
  <si>
    <t>113107337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</si>
  <si>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</si>
  <si>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-458852969</t>
  </si>
  <si>
    <t>https://podminky.urs.cz/item/CS_URS_2022_01/113107337</t>
  </si>
  <si>
    <t>5</t>
  </si>
  <si>
    <t>132151102</t>
  </si>
  <si>
    <t>Hloubení nezapažených rýh šířky do 800 mm strojně s urovnáním dna do předepsaného profilu a spádu v hornině třídy těžitelnosti I skupiny 1 a 2 přes 20 do 50 m3</t>
  </si>
  <si>
    <t>m3</t>
  </si>
  <si>
    <t>1543500362</t>
  </si>
  <si>
    <t>https://podminky.urs.cz/item/CS_URS_2022_01/132151102</t>
  </si>
  <si>
    <t>"RÝHA PRO UZEMNĚNÍ</t>
  </si>
  <si>
    <t>150*0,4*0,5</t>
  </si>
  <si>
    <t>"RÝHA PRO KANALIZACI</t>
  </si>
  <si>
    <t>14*0,6*0,6</t>
  </si>
  <si>
    <t>6</t>
  </si>
  <si>
    <t>174151101</t>
  </si>
  <si>
    <t>Zásyp sypaninou z jakékoliv horniny strojně s uložením výkopku ve vrstvách se zhutněním jam, šachet, rýh nebo kolem objektů v těchto vykopávkách</t>
  </si>
  <si>
    <t>1708159157</t>
  </si>
  <si>
    <t>https://podminky.urs.cz/item/CS_URS_2022_01/174151101</t>
  </si>
  <si>
    <t>Svislé a kompletní konstrukce</t>
  </si>
  <si>
    <t>7</t>
  </si>
  <si>
    <t>310278842</t>
  </si>
  <si>
    <t>Zazdívka otvorů ve zdivu nadzákladovém nepálenými tvárnicemi plochy přes 0,25 m2 do 1 m2 , ve zdi tl. do 300 mm</t>
  </si>
  <si>
    <t>1190280204</t>
  </si>
  <si>
    <t>https://podminky.urs.cz/item/CS_URS_2022_01/310278842</t>
  </si>
  <si>
    <t>"OKNO 1. NP</t>
  </si>
  <si>
    <t>(1,8*0,6-0,9*0,6-0,5*0,5)*4*0,3</t>
  </si>
  <si>
    <t>0,9*0,6*0,3*2"OKNA BAT ÚLOŽIŠTĚ</t>
  </si>
  <si>
    <t>212</t>
  </si>
  <si>
    <t>310279842</t>
  </si>
  <si>
    <t>Zazdívka otvorů ve zdivu nadzákladovém nepálenými tvárnicemi plochy přes 1 m2 do 4 m2 , ve zdi tl. do 300 mm</t>
  </si>
  <si>
    <t>-1608509578</t>
  </si>
  <si>
    <t>https://podminky.urs.cz/item/CS_URS_2022_01/310279842</t>
  </si>
  <si>
    <t>1,8*0,6*7</t>
  </si>
  <si>
    <t>8</t>
  </si>
  <si>
    <t>317142422</t>
  </si>
  <si>
    <t>Překlady nenosné z pórobetonu osazené do tenkého maltového lože, výšky do 250 mm, šířky překladu 100 mm, délky překladu přes 1000 do 1250 mm</t>
  </si>
  <si>
    <t>kus</t>
  </si>
  <si>
    <t>-1351967640</t>
  </si>
  <si>
    <t>https://podminky.urs.cz/item/CS_URS_2022_01/317142422</t>
  </si>
  <si>
    <t>1"NAD DVEŘE BATERIOVÉHO ÚLOŽIŠTĚ</t>
  </si>
  <si>
    <t>9</t>
  </si>
  <si>
    <t>340271045</t>
  </si>
  <si>
    <t>Zazdívka otvorů v příčkách nebo stěnách pórobetonovými tvárnicemi plochy přes 1 m2 do 4 m2, objemová hmotnost 500 kg/m3, tloušťka příčky 150 mm</t>
  </si>
  <si>
    <t>-1257701662</t>
  </si>
  <si>
    <t>https://podminky.urs.cz/item/CS_URS_2022_01/340271045</t>
  </si>
  <si>
    <t>"ZAZDÍVKA MISTO MIV 2.NP V</t>
  </si>
  <si>
    <t>0,6*2,4*16+0,4*2,4*2</t>
  </si>
  <si>
    <t>"Z</t>
  </si>
  <si>
    <t>0,6*2,4*12+0,4*2,4*2</t>
  </si>
  <si>
    <t>10</t>
  </si>
  <si>
    <t>342272225</t>
  </si>
  <si>
    <t>Příčky z pórobetonových tvárnic hladkých na tenké maltové lože objemová hmotnost do 500 kg/m3, tloušťka příčky 100 mm</t>
  </si>
  <si>
    <t>-407946816</t>
  </si>
  <si>
    <t>https://podminky.urs.cz/item/CS_URS_2022_01/342272225</t>
  </si>
  <si>
    <t>"BATERIOVÉ ÚLOŽIŠTĚ</t>
  </si>
  <si>
    <t>(1,38+2,65)*3,3-0,8*1,97</t>
  </si>
  <si>
    <t>11</t>
  </si>
  <si>
    <t>342291111</t>
  </si>
  <si>
    <t>Ukotvení příček polyuretanovou pěnou, tl. příčky do 100 mm</t>
  </si>
  <si>
    <t>m</t>
  </si>
  <si>
    <t>-45023806</t>
  </si>
  <si>
    <t>https://podminky.urs.cz/item/CS_URS_2022_01/342291111</t>
  </si>
  <si>
    <t>1,38+2,65"KOTVENÍ NOVÉ PŘÍČKY KE STROPU</t>
  </si>
  <si>
    <t>12</t>
  </si>
  <si>
    <t>342291121</t>
  </si>
  <si>
    <t>Ukotvení příček plochými kotvami, do konstrukce cihelné</t>
  </si>
  <si>
    <t>999099076</t>
  </si>
  <si>
    <t>https://podminky.urs.cz/item/CS_URS_2022_01/342291121</t>
  </si>
  <si>
    <t>3,3*2"KOTVENÍ NOVÉ PŘÍČKY DO PŮVODDNÍCH ZDÍ</t>
  </si>
  <si>
    <t>Komunikace pozemní</t>
  </si>
  <si>
    <t>13</t>
  </si>
  <si>
    <t>564760101</t>
  </si>
  <si>
    <t>Podklad nebo kryt z kameniva hrubého drceného vel. 16-32 mm s rozprostřením a zhutněním plochy jednotlivě do 100 m2, po zhutnění tl. 200 mm</t>
  </si>
  <si>
    <t>-2053249318</t>
  </si>
  <si>
    <t>https://podminky.urs.cz/item/CS_URS_2022_01/564760101</t>
  </si>
  <si>
    <t>183,11 "Č.V.  C.1</t>
  </si>
  <si>
    <t>14</t>
  </si>
  <si>
    <t>564771111</t>
  </si>
  <si>
    <t>Podklad nebo kryt z kameniva hrubého drceného vel. 32-63 mm s rozprostřením a zhutněním plochy přes 100 m2, po zhutnění tl. 250 mm</t>
  </si>
  <si>
    <t>-473423477</t>
  </si>
  <si>
    <t>https://podminky.urs.cz/item/CS_URS_2022_01/564771111</t>
  </si>
  <si>
    <t>573211109</t>
  </si>
  <si>
    <t>Postřik spojovací PS bez posypu kamenivem z asfaltu silničního, v množství 0,50 kg/m2</t>
  </si>
  <si>
    <t>1250889785</t>
  </si>
  <si>
    <t>https://podminky.urs.cz/item/CS_URS_2022_01/573211109</t>
  </si>
  <si>
    <t>16</t>
  </si>
  <si>
    <t>577143111</t>
  </si>
  <si>
    <t>Asfaltový beton vrstva obrusná ACO 8 (ABJ) s rozprostřením a se zhutněním z nemodifikovaného asfaltu v pruhu šířky do 3 m, po zhutnění tl. 50 mm</t>
  </si>
  <si>
    <t>-1254756089</t>
  </si>
  <si>
    <t>https://podminky.urs.cz/item/CS_URS_2022_01/577143111</t>
  </si>
  <si>
    <t>Úpravy povrchů, podlahy a osazování výplní</t>
  </si>
  <si>
    <t>17</t>
  </si>
  <si>
    <t>612142001</t>
  </si>
  <si>
    <t>Potažení vnitřních ploch pletivem v ploše nebo pruzích, na plném podkladu sklovláknitým vtlačením do tmelu stěn</t>
  </si>
  <si>
    <t>-966242267</t>
  </si>
  <si>
    <t>https://podminky.urs.cz/item/CS_URS_2022_01/612142001</t>
  </si>
  <si>
    <t>((1,38+2,65)*3,3-0,8*1,97)*2</t>
  </si>
  <si>
    <t>18</t>
  </si>
  <si>
    <t>612315221</t>
  </si>
  <si>
    <t>Vápenná omítka jednotlivých malých ploch štuková na stěnách, plochy jednotlivě do 0,09 m2</t>
  </si>
  <si>
    <t>1502522468</t>
  </si>
  <si>
    <t>https://podminky.urs.cz/item/CS_URS_2022_01/612315221</t>
  </si>
  <si>
    <t>"ODHAD PO VÝMĚNĚ OKEN" 10</t>
  </si>
  <si>
    <t>19</t>
  </si>
  <si>
    <t>612315222</t>
  </si>
  <si>
    <t>Vápenná omítka jednotlivých malých ploch štuková na stěnách, plochy jednotlivě přes 0,09 do 0,25 m2</t>
  </si>
  <si>
    <t>337469153</t>
  </si>
  <si>
    <t>https://podminky.urs.cz/item/CS_URS_2022_01/612315222</t>
  </si>
  <si>
    <t>"ODHAD PO VÝMĚNĚ OKEN" 20</t>
  </si>
  <si>
    <t>20</t>
  </si>
  <si>
    <t>612315223</t>
  </si>
  <si>
    <t>Vápenná omítka jednotlivých malých ploch štuková na stěnách, plochy jednotlivě přes 0,25 do 1 m2</t>
  </si>
  <si>
    <t>1840183159</t>
  </si>
  <si>
    <t>https://podminky.urs.cz/item/CS_URS_2022_01/612315223</t>
  </si>
  <si>
    <t>2"ZAZDĚNÁ OKNA BAT. ÚLOŽIŠTĚ</t>
  </si>
  <si>
    <t>612321131</t>
  </si>
  <si>
    <t>Potažení vnitřních ploch vápenocementovým štukem tloušťky do 3 mm svislých konstrukcí stěn</t>
  </si>
  <si>
    <t>139542731</t>
  </si>
  <si>
    <t>https://podminky.urs.cz/item/CS_URS_2022_01/612321131</t>
  </si>
  <si>
    <t>22</t>
  </si>
  <si>
    <t>612325302</t>
  </si>
  <si>
    <t>Vápenocementová omítka ostění nebo nadpraží štuková</t>
  </si>
  <si>
    <t>643764949</t>
  </si>
  <si>
    <t>https://podminky.urs.cz/item/CS_URS_2022_01/612325302</t>
  </si>
  <si>
    <t>"OMÍTKA NOVÝCH ZAZDÍVEK MÍSTO MIV</t>
  </si>
  <si>
    <t>(0,15+0,2)*2*2,4*16+0,4*2,4*2</t>
  </si>
  <si>
    <t>(0,152+0,2)*2*2,4*12+0,4*2,4*2</t>
  </si>
  <si>
    <t>23</t>
  </si>
  <si>
    <t>619991011</t>
  </si>
  <si>
    <t>Zakrytí vnitřních ploch před znečištěním včetně pozdějšího odkrytí konstrukcí a prvků obalením fólií a přelepením páskou</t>
  </si>
  <si>
    <t>174035791</t>
  </si>
  <si>
    <t>https://podminky.urs.cz/item/CS_URS_2022_01/619991011</t>
  </si>
  <si>
    <t>"OZ1" 0,9*0,6*6</t>
  </si>
  <si>
    <t>"OZ2" 1,8*0,6*35</t>
  </si>
  <si>
    <t>(0,9*2,4)*8"OZ3</t>
  </si>
  <si>
    <t>(1,2*2,4)*2"OZ4</t>
  </si>
  <si>
    <t>(2,4*2,4)*25"OZ5</t>
  </si>
  <si>
    <t>3,3*2,6"OZ6</t>
  </si>
  <si>
    <t>1,5*3"OZ7</t>
  </si>
  <si>
    <t>24</t>
  </si>
  <si>
    <t>619995001</t>
  </si>
  <si>
    <t>Začištění omítek (s dodáním hmot) kolem oken, dveří, podlah, obkladů apod.</t>
  </si>
  <si>
    <t>-158659408</t>
  </si>
  <si>
    <t>https://podminky.urs.cz/item/CS_URS_2022_01/619995001</t>
  </si>
  <si>
    <t>"zAČIŠTĚNÍ PO OSAZENÍ OKEN Z INTERIÉRU</t>
  </si>
  <si>
    <t>(0,9+0,6)*2*6"OZ1</t>
  </si>
  <si>
    <t>(1,8+0,6)*2*35"OZ2</t>
  </si>
  <si>
    <t>(0,9+2,4)*2*8"OZ3</t>
  </si>
  <si>
    <t>(1,2+2,4)*2*2"OZ4</t>
  </si>
  <si>
    <t>(2,4+2,4)*2*25"OZ5</t>
  </si>
  <si>
    <t>(3,3+6)*2"OZ6</t>
  </si>
  <si>
    <t>1,5+3*2"OZ7</t>
  </si>
  <si>
    <t>(0,8+1,97*2)*2"0Z9 Z OBOU STRAN</t>
  </si>
  <si>
    <t>25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</si>
  <si>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</si>
  <si>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</si>
  <si>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146990097</t>
  </si>
  <si>
    <t>https://podminky.urs.cz/item/CS_URS_2022_01/621221031</t>
  </si>
  <si>
    <t>"TWINNER 160 MM ŠTÍTY</t>
  </si>
  <si>
    <t>"J"18,73*8,3-1,2*2,4*2-2,4*2,4*2</t>
  </si>
  <si>
    <t>"S"18,73*8,3-(2,4*(3-0,5))-2,4*2,4</t>
  </si>
  <si>
    <t>TWINNWR160</t>
  </si>
  <si>
    <t>Mezisoučet</t>
  </si>
  <si>
    <t>"TWINNER 140  MM PODÉLNÉ STĚNY</t>
  </si>
  <si>
    <t>"V"42,72*8,3</t>
  </si>
  <si>
    <t>-1,8*0,6*(7+11)</t>
  </si>
  <si>
    <t>-0,9*0,6*2</t>
  </si>
  <si>
    <t>-2,4*2,4*11</t>
  </si>
  <si>
    <t>-0,9*2,4*2</t>
  </si>
  <si>
    <t>-3,3*6</t>
  </si>
  <si>
    <t>"Z"42,72*8,3</t>
  </si>
  <si>
    <t>-12,7*0,5</t>
  </si>
  <si>
    <t>-1,8*0,6*(7+10)</t>
  </si>
  <si>
    <t>-0,9*0,6*(2+2)</t>
  </si>
  <si>
    <t>-0,9*2,4*6</t>
  </si>
  <si>
    <t>TWINNER140</t>
  </si>
  <si>
    <t>26</t>
  </si>
  <si>
    <t>M</t>
  </si>
  <si>
    <t>63151552</t>
  </si>
  <si>
    <t>deska izolační sendvičová (polystyren+vata) základní fasádní tl 140mm</t>
  </si>
  <si>
    <t>-1822747464</t>
  </si>
  <si>
    <t>27</t>
  </si>
  <si>
    <t>63151554</t>
  </si>
  <si>
    <t>deska izolační sendvičová (polystyren+vata) základní fasádní tl 160mm</t>
  </si>
  <si>
    <t>-1992267875</t>
  </si>
  <si>
    <t>28</t>
  </si>
  <si>
    <t>622131121</t>
  </si>
  <si>
    <t>Podkladní a spojovací vrstva vnějších omítaných ploch penetrace nanášená ručně stěn</t>
  </si>
  <si>
    <t>-421335129</t>
  </si>
  <si>
    <t>https://podminky.urs.cz/item/CS_URS_2022_01/622131121</t>
  </si>
  <si>
    <t>"OSTĚNÍ"</t>
  </si>
  <si>
    <t>522,9*0,35</t>
  </si>
  <si>
    <t>"PLOCHA SPODNÍ ČÁSTI ZÁSOBOVACÍ RAMPY</t>
  </si>
  <si>
    <t>(6+12,4+6)*0,9</t>
  </si>
  <si>
    <t>"SKLAD ODPADKŮ</t>
  </si>
  <si>
    <t>(6,1+1,875)*2*3,3+0,3*(6*2+12)</t>
  </si>
  <si>
    <t>"VZT PŘÍSTŘEŠEK</t>
  </si>
  <si>
    <t>(2,55+1,7)*2*1,3</t>
  </si>
  <si>
    <t>29</t>
  </si>
  <si>
    <t>622143001</t>
  </si>
  <si>
    <t>Montáž omítkových profilů plastových, pozinkovaných nebo dřevěných upevněných vtlačením do podkladní vrstvy nebo přibitím soklových</t>
  </si>
  <si>
    <t>748893281</t>
  </si>
  <si>
    <t>https://podminky.urs.cz/item/CS_URS_2022_01/622143001</t>
  </si>
  <si>
    <t>(24,05+18,73)*2-2,4-1,5</t>
  </si>
  <si>
    <t>30</t>
  </si>
  <si>
    <t>55343011</t>
  </si>
  <si>
    <t>profil soklový Pz+PVC pro vnější omítky tl 10mm</t>
  </si>
  <si>
    <t>1826256872</t>
  </si>
  <si>
    <t>81,66*1,05 'Přepočtené koeficientem množství</t>
  </si>
  <si>
    <t>31</t>
  </si>
  <si>
    <t>622143003</t>
  </si>
  <si>
    <t>Montáž omítkových profilů plastových, pozinkovaných nebo dřevěných upevněných vtlačením do podkladní vrstvy nebo přibitím rohových s tkaninou</t>
  </si>
  <si>
    <t>145042373</t>
  </si>
  <si>
    <t>https://podminky.urs.cz/item/CS_URS_2022_01/622143003</t>
  </si>
  <si>
    <t>"ROHY STAVBY</t>
  </si>
  <si>
    <t>(8,28+0,55)*4</t>
  </si>
  <si>
    <t>"OTVORY</t>
  </si>
  <si>
    <t>32</t>
  </si>
  <si>
    <t>55343025</t>
  </si>
  <si>
    <t>profil rohový Pz+PVC pro vnější omítky tl 7mm</t>
  </si>
  <si>
    <t>-1658049003</t>
  </si>
  <si>
    <t>554,62*1,05 'Přepočtené koeficientem množství</t>
  </si>
  <si>
    <t>33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</si>
  <si>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</si>
  <si>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</si>
  <si>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1613583537</t>
  </si>
  <si>
    <t>https://podminky.urs.cz/item/CS_URS_2022_01/622143004</t>
  </si>
  <si>
    <t>"OTVORY VNĚJŠÍ</t>
  </si>
  <si>
    <t>"Z VNITŘNÍ STRANY" 519,3</t>
  </si>
  <si>
    <t>34</t>
  </si>
  <si>
    <t>59051476</t>
  </si>
  <si>
    <t>profil začišťovací PVC 9mm s výztužnou tkaninou pro ostění ETICS</t>
  </si>
  <si>
    <t>-1536768266</t>
  </si>
  <si>
    <t>1038,6*1,05 'Přepočtené koeficientem množství</t>
  </si>
  <si>
    <t>35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</si>
  <si>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</si>
  <si>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</si>
  <si>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-242688789</t>
  </si>
  <si>
    <t>https://podminky.urs.cz/item/CS_URS_2022_01/622211021</t>
  </si>
  <si>
    <t>"PERIMETR TL 100 MM</t>
  </si>
  <si>
    <t>"J" 19,55*1</t>
  </si>
  <si>
    <t>"V" (0,1+16,75+24,05+0,1)*0,5</t>
  </si>
  <si>
    <t>"S"(18,73-2,4)*0,5</t>
  </si>
  <si>
    <t>"S"(28,8+0,1)*0,5</t>
  </si>
  <si>
    <t>36</t>
  </si>
  <si>
    <t>28376017</t>
  </si>
  <si>
    <t>deska perimetrická fasádní soklová 150kPa λ=0,034 tl 100mm</t>
  </si>
  <si>
    <t>-92218479</t>
  </si>
  <si>
    <t>PERIM100*1,05</t>
  </si>
  <si>
    <t>37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</si>
  <si>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</si>
  <si>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</si>
  <si>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1045459061</t>
  </si>
  <si>
    <t>https://podminky.urs.cz/item/CS_URS_2022_01/622211031</t>
  </si>
  <si>
    <t>"EPS 150 V. 0,5 M ŠTÍTY TL 160 MM</t>
  </si>
  <si>
    <t>"J" 18,805*0,5</t>
  </si>
  <si>
    <t>EPS150160</t>
  </si>
  <si>
    <t>"EPS 140 V. 05,M TL 140 MM PODÉLNÉ STĚNY</t>
  </si>
  <si>
    <t>"V"(42,72+0,5+6,1)*0,5</t>
  </si>
  <si>
    <t>"Z" (42,72+0,5+0,5)*0,5</t>
  </si>
  <si>
    <t>EPS150140</t>
  </si>
  <si>
    <t>38</t>
  </si>
  <si>
    <t>28375990</t>
  </si>
  <si>
    <t>deska EPS 150 pro konstrukce s vysokým zatížením λ=0,035 tl 140mm</t>
  </si>
  <si>
    <t>-780933830</t>
  </si>
  <si>
    <t>39</t>
  </si>
  <si>
    <t>28375991</t>
  </si>
  <si>
    <t>deska EPS 150 pro konstrukce s vysokým zatížením λ=0,035 tl 160mm</t>
  </si>
  <si>
    <t>1324046275</t>
  </si>
  <si>
    <t>40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</si>
  <si>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</si>
  <si>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</si>
  <si>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1885719443</t>
  </si>
  <si>
    <t>https://podminky.urs.cz/item/CS_URS_2022_01/622222051</t>
  </si>
  <si>
    <t>(3,3+6)*2"OZ7</t>
  </si>
  <si>
    <t>1,5+3*2"OZ27</t>
  </si>
  <si>
    <t>41</t>
  </si>
  <si>
    <t>ISV.8592248026963</t>
  </si>
  <si>
    <t>Isover TF PROFI 30mm, λD = 0,036 (W·m-1·K-1),1000x600x30mm(pro izolaci ostění), pevnost v tahu TR 10kPa, fasádní minerální izolace s podélným vláknem.</t>
  </si>
  <si>
    <t>1817838004</t>
  </si>
  <si>
    <t>OSTĚNÍ</t>
  </si>
  <si>
    <t>519,3*0,35*1,1</t>
  </si>
  <si>
    <t>42</t>
  </si>
  <si>
    <t>622252001</t>
  </si>
  <si>
    <t>Montáž profilů kontaktního zateplení zakládacích soklových připevněných hmoždinkami</t>
  </si>
  <si>
    <t>-886261646</t>
  </si>
  <si>
    <t>https://podminky.urs.cz/item/CS_URS_2022_01/622252001</t>
  </si>
  <si>
    <t>(42,77+18,73)*2-2,4-1,5</t>
  </si>
  <si>
    <t>43</t>
  </si>
  <si>
    <t>59051653</t>
  </si>
  <si>
    <t>profil zakládací Al tl 0,7mm pro ETICS pro izolant tl 160mm</t>
  </si>
  <si>
    <t>886804016</t>
  </si>
  <si>
    <t>(18,73*2-2,4)*1,05</t>
  </si>
  <si>
    <t>44</t>
  </si>
  <si>
    <t>59051651</t>
  </si>
  <si>
    <t>profil zakládací Al tl 0,7mm pro ETICS pro izolant tl 140mm</t>
  </si>
  <si>
    <t>229146381</t>
  </si>
  <si>
    <t>(42,72*2-1,5)*1,05</t>
  </si>
  <si>
    <t>45</t>
  </si>
  <si>
    <t>59051440</t>
  </si>
  <si>
    <t>spojka plastová zakládacích profilů zateplovacích systémů dl 30mm</t>
  </si>
  <si>
    <t>-361806745</t>
  </si>
  <si>
    <t>46</t>
  </si>
  <si>
    <t>59051451</t>
  </si>
  <si>
    <t>podložka distanční pod zakládací lištu 3mm</t>
  </si>
  <si>
    <t>960503293</t>
  </si>
  <si>
    <t>47</t>
  </si>
  <si>
    <t>59051456</t>
  </si>
  <si>
    <t>podložka distanční pod zakládací lištu 5mm</t>
  </si>
  <si>
    <t>309812985</t>
  </si>
  <si>
    <t>48</t>
  </si>
  <si>
    <t>59051460</t>
  </si>
  <si>
    <t>podložka distanční pod zakládací lištu 10mm</t>
  </si>
  <si>
    <t>-963289200</t>
  </si>
  <si>
    <t>49</t>
  </si>
  <si>
    <t>59051461</t>
  </si>
  <si>
    <t>podložka distanční pod zakládací lištu 15mm</t>
  </si>
  <si>
    <t>1847854007</t>
  </si>
  <si>
    <t>50</t>
  </si>
  <si>
    <t>622331121</t>
  </si>
  <si>
    <t>Omítka cementová vnějších ploch nanášená ručně jednovrstvá, tloušťky do 15 mm hladká stěn</t>
  </si>
  <si>
    <t>-427738504</t>
  </si>
  <si>
    <t>https://podminky.urs.cz/item/CS_URS_2022_01/622331121</t>
  </si>
  <si>
    <t>51</t>
  </si>
  <si>
    <t>622331191</t>
  </si>
  <si>
    <t>Omítka cementová vnějších ploch nanášená ručně Příplatek k cenám za každých dalších i započatých 5 mm tloušťky omítky přes 15 mm stěn</t>
  </si>
  <si>
    <t>-782913828</t>
  </si>
  <si>
    <t>https://podminky.urs.cz/item/CS_URS_2022_01/622331191</t>
  </si>
  <si>
    <t>52</t>
  </si>
  <si>
    <t>622511112</t>
  </si>
  <si>
    <t>Omítka tenkovrstvá akrylátová vnějších ploch probarvená bez penetrace mozaiková střednězrnná stěn</t>
  </si>
  <si>
    <t>-1278436460</t>
  </si>
  <si>
    <t>https://podminky.urs.cz/item/CS_URS_2022_01/622511112</t>
  </si>
  <si>
    <t>"EPS 150 V. 0,5 M ŠTÍTY TL 160 MM - CCA 80%</t>
  </si>
  <si>
    <t>"J" 18,805*0,5*0,8</t>
  </si>
  <si>
    <t>"S"(18,73-2,4)*0,5*0,8</t>
  </si>
  <si>
    <t>"EPS 140 V. 05,M TL 140 MM PODÉLNÉ STĚNY - CCA 80%</t>
  </si>
  <si>
    <t>"V" (16,75+2,55+24,05)*0,5*0,8</t>
  </si>
  <si>
    <t>"Z" (42,72+0,5+0,5)*0,5*0,8</t>
  </si>
  <si>
    <t>53</t>
  </si>
  <si>
    <t>622531022</t>
  </si>
  <si>
    <t>Omítka tenkovrstvá silikonová vnějších ploch probarvená bez penetrace zatíraná (škrábaná), zrnitost 2,0 mm stěn</t>
  </si>
  <si>
    <t>279411607</t>
  </si>
  <si>
    <t>https://podminky.urs.cz/item/CS_URS_2022_01/622531022</t>
  </si>
  <si>
    <t>"J"18,73*8,3--1,2*2,4*2-2,4*2,4*2</t>
  </si>
  <si>
    <t>54</t>
  </si>
  <si>
    <t>629991012</t>
  </si>
  <si>
    <t>Zakrytí vnějších ploch před znečištěním včetně pozdějšího odkrytí výplní otvorů a svislých ploch fólií přilepenou na začišťovací lištu</t>
  </si>
  <si>
    <t>459758401</t>
  </si>
  <si>
    <t>https://podminky.urs.cz/item/CS_URS_2022_01/629991012</t>
  </si>
  <si>
    <t>207</t>
  </si>
  <si>
    <t>629995101</t>
  </si>
  <si>
    <t>Očištění vnějších ploch tlakovou vodou omytím</t>
  </si>
  <si>
    <t>92742999</t>
  </si>
  <si>
    <t>https://podminky.urs.cz/item/CS_URS_2022_01/629995101</t>
  </si>
  <si>
    <t>1067,22+221,16</t>
  </si>
  <si>
    <t>55</t>
  </si>
  <si>
    <t>637121113</t>
  </si>
  <si>
    <t>Okapový chodník z kameniva s udusáním a urovnáním povrchu z kačírku tl. 200 mm</t>
  </si>
  <si>
    <t>-891131356</t>
  </si>
  <si>
    <t>https://podminky.urs.cz/item/CS_URS_2022_01/637121113</t>
  </si>
  <si>
    <t>"J"(18,805+16,75+24,05)*0,9</t>
  </si>
  <si>
    <t>56</t>
  </si>
  <si>
    <t>637211411</t>
  </si>
  <si>
    <t>Okapový chodník z dlaždic betonových zámkových s vyplněním spár drobným kamenivem do kameniva těženého nebo drceného, tl. dlaždic 60 mm</t>
  </si>
  <si>
    <t>-1723621933</t>
  </si>
  <si>
    <t>https://podminky.urs.cz/item/CS_URS_2022_01/637211411</t>
  </si>
  <si>
    <t>"VEDLE RAMPY</t>
  </si>
  <si>
    <t>7*1,5</t>
  </si>
  <si>
    <t>"V" 28,8*0,9</t>
  </si>
  <si>
    <t>57</t>
  </si>
  <si>
    <t>63801r</t>
  </si>
  <si>
    <t>Dodávka a montáž vstavěného rorýsovníku do izolantu 150 x 150 x 34 - dvoukomorovýá budka</t>
  </si>
  <si>
    <t>-1709470517</t>
  </si>
  <si>
    <t>58</t>
  </si>
  <si>
    <t>642945111</t>
  </si>
  <si>
    <t>Osazování ocelových zárubní protipožárních nebo protiplynových dveří do vynechaného otvoru, s obetonováním, dveří jednokřídlových do 2,5 m2</t>
  </si>
  <si>
    <t>1503547281</t>
  </si>
  <si>
    <t>https://podminky.urs.cz/item/CS_URS_2022_01/642945111</t>
  </si>
  <si>
    <t>1"BAT. ÚLOŽIŠTĚ</t>
  </si>
  <si>
    <t>59</t>
  </si>
  <si>
    <t>55331557</t>
  </si>
  <si>
    <t>zárubeň jednokřídlá ocelová pro zdění s protipožární úpravou tl stěny 75-100mm rozměru 800/1970, 2100mm</t>
  </si>
  <si>
    <t>-1201924150</t>
  </si>
  <si>
    <t>Trubní vedení</t>
  </si>
  <si>
    <t>60</t>
  </si>
  <si>
    <t>871270310</t>
  </si>
  <si>
    <t>Montáž kanalizačního potrubí z plastů z polypropylenu PP hladkého plnostěnného SN 10 DN 125</t>
  </si>
  <si>
    <t>1521824797</t>
  </si>
  <si>
    <t>https://podminky.urs.cz/item/CS_URS_2022_01/871270310</t>
  </si>
  <si>
    <t>14 "Č.V.  C.1</t>
  </si>
  <si>
    <t>61</t>
  </si>
  <si>
    <t>28617002</t>
  </si>
  <si>
    <t>trubka kanalizační PP plnostěnná třívrstvá DN 125x1000mm SN10</t>
  </si>
  <si>
    <t>-1532336430</t>
  </si>
  <si>
    <t>14*1,015 'Přepočtené koeficientem množství</t>
  </si>
  <si>
    <t>62</t>
  </si>
  <si>
    <t>895941302</t>
  </si>
  <si>
    <t>Osazení vpusti uliční z betonových dílců DN 450 dno s kalištěm</t>
  </si>
  <si>
    <t>-1321288470</t>
  </si>
  <si>
    <t>https://podminky.urs.cz/item/CS_URS_2022_01/895941302</t>
  </si>
  <si>
    <t>63</t>
  </si>
  <si>
    <t>28661938</t>
  </si>
  <si>
    <t>mříž litinová 600/40T, 420X620 D400</t>
  </si>
  <si>
    <t>-497053776</t>
  </si>
  <si>
    <t>64</t>
  </si>
  <si>
    <t>59224495</t>
  </si>
  <si>
    <t>vpusť uliční DN 450 kaliště nízké 450/240x50mm</t>
  </si>
  <si>
    <t>-1576646784</t>
  </si>
  <si>
    <t>65</t>
  </si>
  <si>
    <t>895941312</t>
  </si>
  <si>
    <t>Osazení vpusti uliční z betonových dílců DN 450 skruž horní 195 mm</t>
  </si>
  <si>
    <t>758025765</t>
  </si>
  <si>
    <t>https://podminky.urs.cz/item/CS_URS_2022_01/895941312</t>
  </si>
  <si>
    <t>66</t>
  </si>
  <si>
    <t>59223856</t>
  </si>
  <si>
    <t>skruž pro uliční vpusť horní betonová 450x195x50mm</t>
  </si>
  <si>
    <t>-1189804252</t>
  </si>
  <si>
    <t>67</t>
  </si>
  <si>
    <t>895941321</t>
  </si>
  <si>
    <t>Osazení vpusti uliční z betonových dílců DN 450 skruž středová 195 mm</t>
  </si>
  <si>
    <t>-1514677702</t>
  </si>
  <si>
    <t>https://podminky.urs.cz/item/CS_URS_2022_01/895941321</t>
  </si>
  <si>
    <t>68</t>
  </si>
  <si>
    <t>59223860</t>
  </si>
  <si>
    <t>skruž pro uliční vpusť středová betonová 450x195x50mm</t>
  </si>
  <si>
    <t>-616945469</t>
  </si>
  <si>
    <t>69</t>
  </si>
  <si>
    <t>895941351</t>
  </si>
  <si>
    <t>Osazení vpusti uliční z betonových dílců DN 500 skruž horní pro čtvercovou vtokovou mříž</t>
  </si>
  <si>
    <t>1099918099</t>
  </si>
  <si>
    <t>https://podminky.urs.cz/item/CS_URS_2022_01/895941351</t>
  </si>
  <si>
    <t>70</t>
  </si>
  <si>
    <t>59224460</t>
  </si>
  <si>
    <t>vpusť uliční DN 500 betonová 500x190x65mm čtvercový poklop</t>
  </si>
  <si>
    <t>587829855</t>
  </si>
  <si>
    <t>71</t>
  </si>
  <si>
    <t>899232111</t>
  </si>
  <si>
    <t>Výšková úprava uličního vstupu nebo vpusti do 200 mm snížením mříže</t>
  </si>
  <si>
    <t>356870293</t>
  </si>
  <si>
    <t>https://podminky.urs.cz/item/CS_URS_2022_01/899232111</t>
  </si>
  <si>
    <t>1"VPUSŤ OZN 2 Č.V. C.1</t>
  </si>
  <si>
    <t>Ostatní konstrukce a práce, bourání</t>
  </si>
  <si>
    <t>72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</si>
  <si>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</si>
  <si>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</si>
  <si>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1425682372</t>
  </si>
  <si>
    <t>https://podminky.urs.cz/item/CS_URS_2022_01/916131213</t>
  </si>
  <si>
    <t>11 "Č.V. C1</t>
  </si>
  <si>
    <t>73</t>
  </si>
  <si>
    <t>59217031</t>
  </si>
  <si>
    <t>obrubník betonový silniční 1000x150x250mm</t>
  </si>
  <si>
    <t>557463082</t>
  </si>
  <si>
    <t>11*1,02 'Přepočtené koeficientem množství</t>
  </si>
  <si>
    <t>74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</si>
  <si>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</si>
  <si>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</si>
  <si>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929331516</t>
  </si>
  <si>
    <t>https://podminky.urs.cz/item/CS_URS_2022_01/916231213</t>
  </si>
  <si>
    <t>"RAMPA" 7+4</t>
  </si>
  <si>
    <t>"J"19,55</t>
  </si>
  <si>
    <t>"Z"16,75+24,05</t>
  </si>
  <si>
    <t>"V" 28,8</t>
  </si>
  <si>
    <t>75</t>
  </si>
  <si>
    <t>59217016</t>
  </si>
  <si>
    <t>obrubník betonový chodníkový 1000x80x250mm</t>
  </si>
  <si>
    <t>2140976629</t>
  </si>
  <si>
    <t>100,15*1,02 'Přepočtené koeficientem množství</t>
  </si>
  <si>
    <t>76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</si>
  <si>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</si>
  <si>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</si>
  <si>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-683542060</t>
  </si>
  <si>
    <t>https://podminky.urs.cz/item/CS_URS_2022_01/919732211</t>
  </si>
  <si>
    <t>77</t>
  </si>
  <si>
    <t>935113211</t>
  </si>
  <si>
    <t>Osazení odvodňovacího žlabu s krycím roštem betonového šířky do 200 mm</t>
  </si>
  <si>
    <t>-312791595</t>
  </si>
  <si>
    <t>https://podminky.urs.cz/item/CS_URS_2022_01/935113211</t>
  </si>
  <si>
    <t>13 "ŽLAB OZN 1 Č.V.   C.1</t>
  </si>
  <si>
    <t>78</t>
  </si>
  <si>
    <t>BNF.42075</t>
  </si>
  <si>
    <t>Žlab odvodňovací PP kompozit RECYFIX PLUS X 100 NW100 s krytem z litiny GUGI pororošt tř.D400 dl.1000mm</t>
  </si>
  <si>
    <t>-516056430</t>
  </si>
  <si>
    <t>79</t>
  </si>
  <si>
    <t>941111111</t>
  </si>
  <si>
    <t>Montáž lešení řadového trubkového lehkého pracovního s podlahami s provozním zatížením tř. 3 do 200 kg/m2 šířky tř. W06 od 0,6 do 0,9 m, výšky do 10 m</t>
  </si>
  <si>
    <t>-1253896421</t>
  </si>
  <si>
    <t>https://podminky.urs.cz/item/CS_URS_2022_01/941111111</t>
  </si>
  <si>
    <t>(42,72+18,6)*2*(8,38+0,8)</t>
  </si>
  <si>
    <t>80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</si>
  <si>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</si>
  <si>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</si>
  <si>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-90211817</t>
  </si>
  <si>
    <t>https://podminky.urs.cz/item/CS_URS_2022_01/941111211</t>
  </si>
  <si>
    <t>LEŠENÍ*90</t>
  </si>
  <si>
    <t>81</t>
  </si>
  <si>
    <t>941111811</t>
  </si>
  <si>
    <t>Demontáž lešení řadového trubkového lehkého pracovního s podlahami s provozním zatížením tř. 3 do 200 kg/m2 šířky tř. W06 od 0,6 do 0,9 m, výšky do 10 m</t>
  </si>
  <si>
    <t>1336802295</t>
  </si>
  <si>
    <t>https://podminky.urs.cz/item/CS_URS_2022_01/941111811</t>
  </si>
  <si>
    <t>82</t>
  </si>
  <si>
    <t>944511111</t>
  </si>
  <si>
    <t>Montáž ochranné sítě zavěšené na konstrukci lešení z textilie z umělých vláken</t>
  </si>
  <si>
    <t>360102646</t>
  </si>
  <si>
    <t>https://podminky.urs.cz/item/CS_URS_2022_01/944511111</t>
  </si>
  <si>
    <t>83</t>
  </si>
  <si>
    <t>944511211</t>
  </si>
  <si>
    <t>Montáž ochranné sítě Příplatek za první a každý další den použití sítě k ceně -1111</t>
  </si>
  <si>
    <t>-226692045</t>
  </si>
  <si>
    <t>https://podminky.urs.cz/item/CS_URS_2022_01/944511211</t>
  </si>
  <si>
    <t>84</t>
  </si>
  <si>
    <t>944511811</t>
  </si>
  <si>
    <t>Demontáž ochranné sítě zavěšené na konstrukci lešení z textilie z umělých vláken</t>
  </si>
  <si>
    <t>1022662877</t>
  </si>
  <si>
    <t>https://podminky.urs.cz/item/CS_URS_2022_01/944511811</t>
  </si>
  <si>
    <t>85</t>
  </si>
  <si>
    <t>944711113</t>
  </si>
  <si>
    <t>Montáž záchytné stříšky zřizované současně s lehkým nebo těžkým lešením, šířky přes 2,0 do 2,5 m</t>
  </si>
  <si>
    <t>-1339843877</t>
  </si>
  <si>
    <t>https://podminky.urs.cz/item/CS_URS_2022_01/944711113</t>
  </si>
  <si>
    <t>86</t>
  </si>
  <si>
    <t>944711213</t>
  </si>
  <si>
    <t>Montáž záchytné stříšky Příplatek za první a každý další den použití záchytné stříšky k ceně -1113</t>
  </si>
  <si>
    <t>-1755934248</t>
  </si>
  <si>
    <t>https://podminky.urs.cz/item/CS_URS_2022_01/944711213</t>
  </si>
  <si>
    <t>1,500*90</t>
  </si>
  <si>
    <t>87</t>
  </si>
  <si>
    <t>944711813</t>
  </si>
  <si>
    <t>Demontáž záchytné stříšky zřizované současně s lehkým nebo těžkým lešením, šířky přes 2,0 do 2,5 m</t>
  </si>
  <si>
    <t>1230970403</t>
  </si>
  <si>
    <t>https://podminky.urs.cz/item/CS_URS_2022_01/944711813</t>
  </si>
  <si>
    <t>88</t>
  </si>
  <si>
    <t>949101111</t>
  </si>
  <si>
    <t>Lešení pomocné pracovní pro objekty pozemních staveb pro zatížení do 150 kg/m2, o výšce lešeňové podlahy do 1,9 m</t>
  </si>
  <si>
    <t>-1105180470</t>
  </si>
  <si>
    <t>https://podminky.urs.cz/item/CS_URS_2022_01/949101111</t>
  </si>
  <si>
    <t>150"VÝMĚNA OKEN</t>
  </si>
  <si>
    <t>30 "RAMPA</t>
  </si>
  <si>
    <t>89</t>
  </si>
  <si>
    <t>949101112</t>
  </si>
  <si>
    <t>Lešení pomocné pracovní pro objekty pozemních staveb pro zatížení do 150 kg/m2, o výšce lešeňové podlahy přes 1,9 do 3,5 m</t>
  </si>
  <si>
    <t>-523592230</t>
  </si>
  <si>
    <t>https://podminky.urs.cz/item/CS_URS_2022_01/949101112</t>
  </si>
  <si>
    <t>40"RAMPA</t>
  </si>
  <si>
    <t>90</t>
  </si>
  <si>
    <t>952901111</t>
  </si>
  <si>
    <t>Vyčištění budov nebo objektů před předáním do užívání budov bytové nebo občanské výstavby, světlé výšky podlaží do 4 m</t>
  </si>
  <si>
    <t>-1000744114</t>
  </si>
  <si>
    <t>https://podminky.urs.cz/item/CS_URS_2022_01/952901111</t>
  </si>
  <si>
    <t>42,7*17,75*2*0,8</t>
  </si>
  <si>
    <t>91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</si>
  <si>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</si>
  <si>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</si>
  <si>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1948858823</t>
  </si>
  <si>
    <t>https://podminky.urs.cz/item/CS_URS_2022_01/953941210</t>
  </si>
  <si>
    <t xml:space="preserve">"OSAZENÍ RÁMU NEREZ POKLOPU LAPOLU </t>
  </si>
  <si>
    <t>92</t>
  </si>
  <si>
    <t>POKLOPR2</t>
  </si>
  <si>
    <t>DODÁVKA NEREZOVÉHO POKLOPU S RÁMEM NA LAPOL1,67*0,35 M</t>
  </si>
  <si>
    <t>KUS</t>
  </si>
  <si>
    <t>669504477</t>
  </si>
  <si>
    <t>93</t>
  </si>
  <si>
    <t>963042819</t>
  </si>
  <si>
    <t>Bourání schodišťových stupňů betonových zhotovených na místě</t>
  </si>
  <si>
    <t>-1354276471</t>
  </si>
  <si>
    <t>https://podminky.urs.cz/item/CS_URS_2022_01/963042819</t>
  </si>
  <si>
    <t>"VYBOURÁNÍ SCHODŮ NA ZÁSOBOVACÍ RAMPU"</t>
  </si>
  <si>
    <t>1,2*3</t>
  </si>
  <si>
    <t xml:space="preserve">"ŠIKMINY" </t>
  </si>
  <si>
    <t>3*2</t>
  </si>
  <si>
    <t>"ZADNÍ SCHODY" 1,2*4</t>
  </si>
  <si>
    <t xml:space="preserve">"BOČNICE" </t>
  </si>
  <si>
    <t>94</t>
  </si>
  <si>
    <t>968062374</t>
  </si>
  <si>
    <t>Vybourání dřevěných rámů oken s křídly, dveřních zárubní, vrat, stěn, ostění nebo obkladů rámů oken s křídly zdvojených, plochy do 1 m2</t>
  </si>
  <si>
    <t>-1204637582</t>
  </si>
  <si>
    <t>https://podminky.urs.cz/item/CS_URS_2022_01/968062374</t>
  </si>
  <si>
    <t>0,9*0,6*7"OZ1</t>
  </si>
  <si>
    <t>95</t>
  </si>
  <si>
    <t>968062375</t>
  </si>
  <si>
    <t>Vybourání dřevěných rámů oken s křídly, dveřních zárubní, vrat, stěn, ostění nebo obkladů rámů oken s křídly zdvojených, plochy do 2 m2</t>
  </si>
  <si>
    <t>-1284120716</t>
  </si>
  <si>
    <t>https://podminky.urs.cz/item/CS_URS_2022_01/968062375</t>
  </si>
  <si>
    <t>1,8*0,6*37"OZ2</t>
  </si>
  <si>
    <t>96</t>
  </si>
  <si>
    <t>968062376</t>
  </si>
  <si>
    <t>Vybourání dřevěných rámů oken s křídly, dveřních zárubní, vrat, stěn, ostění nebo obkladů rámů oken s křídly zdvojených, plochy do 4 m2</t>
  </si>
  <si>
    <t>673836875</t>
  </si>
  <si>
    <t>https://podminky.urs.cz/item/CS_URS_2022_01/968062376</t>
  </si>
  <si>
    <t>(0,9*2,4)*2*8"OZ3</t>
  </si>
  <si>
    <t>(1,2*2,4)*2*2"OZ4</t>
  </si>
  <si>
    <t>97</t>
  </si>
  <si>
    <t>968062377</t>
  </si>
  <si>
    <t>Vybourání dřevěných rámů oken s křídly, dveřních zárubní, vrat, stěn, ostění nebo obkladů rámů oken s křídly zdvojených, plochy přes 4 m2</t>
  </si>
  <si>
    <t>480317930</t>
  </si>
  <si>
    <t>https://podminky.urs.cz/item/CS_URS_2022_01/968062377</t>
  </si>
  <si>
    <t>(2,4*2,4)*2*25"OZ5</t>
  </si>
  <si>
    <t>98</t>
  </si>
  <si>
    <t>968062456</t>
  </si>
  <si>
    <t>Vybourání dřevěných rámů oken s křídly, dveřních zárubní, vrat, stěn, ostění nebo obkladů dveřních zárubní, plochy přes 2 m2</t>
  </si>
  <si>
    <t>-444089275</t>
  </si>
  <si>
    <t>https://podminky.urs.cz/item/CS_URS_2022_01/968062456</t>
  </si>
  <si>
    <t>1,5*3"OZ27</t>
  </si>
  <si>
    <t>99</t>
  </si>
  <si>
    <t>968072361</t>
  </si>
  <si>
    <t>Vybourání kovových rámů oken s křídly, dveřních zárubní, vrat, stěn, ostění nebo obkladů okenních rámů s křídly zdvojených, plochy meziokenní vložky</t>
  </si>
  <si>
    <t>1577841525</t>
  </si>
  <si>
    <t>https://podminky.urs.cz/item/CS_URS_2022_01/968072361</t>
  </si>
  <si>
    <t>1"MIV NAD VSTUPEM</t>
  </si>
  <si>
    <t>2+12"MIV 2.NP V</t>
  </si>
  <si>
    <t>16"MIV 2.NP Z</t>
  </si>
  <si>
    <t>100</t>
  </si>
  <si>
    <t>978036181</t>
  </si>
  <si>
    <t>Otlučení cementových omítek vnějších ploch s vyškrabáním spar zdiva a s očištěním povrchu, v rozsahu přes 65 do 80 %</t>
  </si>
  <si>
    <t>860298838</t>
  </si>
  <si>
    <t>https://podminky.urs.cz/item/CS_URS_2022_01/978036181</t>
  </si>
  <si>
    <t>"PLOCHA SPODNÍ ŠÁSTI ZÁSOBOVACÍ RAMPY</t>
  </si>
  <si>
    <t>997</t>
  </si>
  <si>
    <t>Přesun sutě</t>
  </si>
  <si>
    <t>101</t>
  </si>
  <si>
    <t>997013112</t>
  </si>
  <si>
    <t>Vnitrostaveništní doprava suti a vybouraných hmot vodorovně do 50 m svisle s použitím mechanizace pro budovy a haly výšky přes 6 do 9 m</t>
  </si>
  <si>
    <t>t</t>
  </si>
  <si>
    <t>-948775175</t>
  </si>
  <si>
    <t>https://podminky.urs.cz/item/CS_URS_2022_01/997013112</t>
  </si>
  <si>
    <t>102</t>
  </si>
  <si>
    <t>997013501</t>
  </si>
  <si>
    <t>Odvoz suti a vybouraných hmot na skládku nebo meziskládku se složením, na vzdálenost do 1 km</t>
  </si>
  <si>
    <t>-1905701547</t>
  </si>
  <si>
    <t>https://podminky.urs.cz/item/CS_URS_2022_01/997013501</t>
  </si>
  <si>
    <t>103</t>
  </si>
  <si>
    <t>997013509</t>
  </si>
  <si>
    <t>Odvoz suti a vybouraných hmot na skládku nebo meziskládku se složením, na vzdálenost Příplatek k ceně za každý další i započatý 1 km přes 1 km</t>
  </si>
  <si>
    <t>-1196309387</t>
  </si>
  <si>
    <t>https://podminky.urs.cz/item/CS_URS_2022_01/997013509</t>
  </si>
  <si>
    <t>280,827*10 'Přepočtené koeficientem množství</t>
  </si>
  <si>
    <t>104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</si>
  <si>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</si>
  <si>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</si>
  <si>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1246187427</t>
  </si>
  <si>
    <t>https://podminky.urs.cz/item/CS_URS_2022_01/997013609</t>
  </si>
  <si>
    <t>280,827"celkem</t>
  </si>
  <si>
    <t>-1,147"OCEL</t>
  </si>
  <si>
    <t>-(1,518+1,567+9,216+0,302+1,705)"OKNA</t>
  </si>
  <si>
    <t>214</t>
  </si>
  <si>
    <t>997013804</t>
  </si>
  <si>
    <t>Poplatek za uložení stavebního odpadu na skládce (skládkovné) ze skla zatříděného do Katalogu odpadů pod kódem 17 02 02</t>
  </si>
  <si>
    <t>271956559</t>
  </si>
  <si>
    <t>https://podminky.urs.cz/item/CS_URS_2022_01/997013804</t>
  </si>
  <si>
    <t>"50 % hmotnosti vybouraných oken</t>
  </si>
  <si>
    <t>(1,518+1,567+9,216+0,302+1,705)*0,5"OKNA</t>
  </si>
  <si>
    <t>213</t>
  </si>
  <si>
    <t>997013811</t>
  </si>
  <si>
    <t>Poplatek za uložení stavebního odpadu na skládce (skládkovné) dřevěného zatříděného do Katalogu odpadů pod kódem 17 02 01</t>
  </si>
  <si>
    <t>-523985952</t>
  </si>
  <si>
    <t>https://podminky.urs.cz/item/CS_URS_2022_01/997013811</t>
  </si>
  <si>
    <t>998</t>
  </si>
  <si>
    <t>Přesun hmot</t>
  </si>
  <si>
    <t>105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</si>
  <si>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</si>
  <si>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</si>
  <si>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971187875</t>
  </si>
  <si>
    <t>https://podminky.urs.cz/item/CS_URS_2022_01/998011002</t>
  </si>
  <si>
    <t>PSV</t>
  </si>
  <si>
    <t>Práce a dodávky PSV</t>
  </si>
  <si>
    <t>712</t>
  </si>
  <si>
    <t>Povlakové krytiny</t>
  </si>
  <si>
    <t>106</t>
  </si>
  <si>
    <t>71201RVÝLEZ</t>
  </si>
  <si>
    <t>D+M STŘEŠNÍHO VÝLEZU OZN OZ8 ROZMĚR 1650 * 810 MM DO PLOCHÉ STŘECHY, UW DO 0,9 W/M2K VČ RÁMU</t>
  </si>
  <si>
    <t>-2126793273</t>
  </si>
  <si>
    <t>216</t>
  </si>
  <si>
    <t>712300921</t>
  </si>
  <si>
    <t>Opravy povlakové krytiny střech plochých do 10° Příplatek k ceně za správkový kus NAIP přitavením</t>
  </si>
  <si>
    <t>317055551</t>
  </si>
  <si>
    <t>https://podminky.urs.cz/item/CS_URS_2022_01/712300921</t>
  </si>
  <si>
    <t>217</t>
  </si>
  <si>
    <t>62853003</t>
  </si>
  <si>
    <t>pás asfaltový natavitelný modifikovaný SBS tl 3,5mm s vložkou ze skleněné tkaniny a spalitelnou PE fólií nebo jemnozrnným minerálním posypem na horním povrchu</t>
  </si>
  <si>
    <t>449967025</t>
  </si>
  <si>
    <t>400,000*0,5"0,5 M2 NA OPRAVU</t>
  </si>
  <si>
    <t>107</t>
  </si>
  <si>
    <t>712341559</t>
  </si>
  <si>
    <t>Provedení povlakové krytiny střech plochých do 10° pásy přitavením NAIP v plné ploše</t>
  </si>
  <si>
    <t>-1755083464</t>
  </si>
  <si>
    <t>https://podminky.urs.cz/item/CS_URS_2022_01/712341559</t>
  </si>
  <si>
    <t>"STŘECHA RAMPY"6,1*5,96</t>
  </si>
  <si>
    <t>108</t>
  </si>
  <si>
    <t>62857003</t>
  </si>
  <si>
    <t>pás asfaltový natavitelný modifikovaný SBS tl 4,5mm s vložkou kombinovanou z různých materiálů a hrubozrnným břidličným posypem na horním povrchu</t>
  </si>
  <si>
    <t>787271856</t>
  </si>
  <si>
    <t>36,356*1,1655 'Přepočtené koeficientem množství</t>
  </si>
  <si>
    <t>109</t>
  </si>
  <si>
    <t>712363352</t>
  </si>
  <si>
    <t>Povlakové krytiny střech plochých do 10° z tvarovaných poplastovaných lišt pro mPVC vnitřní koutová lišta rš 100 mm</t>
  </si>
  <si>
    <t>-289708173</t>
  </si>
  <si>
    <t>https://podminky.urs.cz/item/CS_URS_2022_01/712363352</t>
  </si>
  <si>
    <t>110</t>
  </si>
  <si>
    <t>712363353</t>
  </si>
  <si>
    <t>Povlakové krytiny střech plochých do 10° z tvarovaných poplastovaných lišt pro mPVC vnější koutová lišta rš 100 mm</t>
  </si>
  <si>
    <t>1570075611</t>
  </si>
  <si>
    <t>https://podminky.urs.cz/item/CS_URS_2022_01/712363353</t>
  </si>
  <si>
    <t>111</t>
  </si>
  <si>
    <t>712363358</t>
  </si>
  <si>
    <t>Povlakové krytiny střech plochých do 10° z tvarovaných poplastovaných lišt pro mPVC závětrná lišta rš 250 mm</t>
  </si>
  <si>
    <t>1525742610</t>
  </si>
  <si>
    <t>https://podminky.urs.cz/item/CS_URS_2022_01/712363358</t>
  </si>
  <si>
    <t>215</t>
  </si>
  <si>
    <t>712392171</t>
  </si>
  <si>
    <t>Povlakové krytiny střech plochých do 10° - ostatní práce provedení vrstvy textilní podkladní</t>
  </si>
  <si>
    <t>-1255107107</t>
  </si>
  <si>
    <t>https://podminky.urs.cz/item/CS_URS_2022_01/712392171</t>
  </si>
  <si>
    <t>STŘECHA+ATIKY</t>
  </si>
  <si>
    <t>112</t>
  </si>
  <si>
    <t>712461701</t>
  </si>
  <si>
    <t>Provedení povlakové krytiny střech šikmých přes 10° do 30° fólií položenou volně s přilepením spojů</t>
  </si>
  <si>
    <t>117248725</t>
  </si>
  <si>
    <t>https://podminky.urs.cz/item/CS_URS_2022_01/712461701</t>
  </si>
  <si>
    <t>113</t>
  </si>
  <si>
    <t>28322000</t>
  </si>
  <si>
    <t>fólie hydroizolační střešní mPVC mechanicky kotvená tl 2,0mm šedá</t>
  </si>
  <si>
    <t>31508452</t>
  </si>
  <si>
    <t>874,057*1,1655 'Přepočtené koeficientem množství</t>
  </si>
  <si>
    <t>114</t>
  </si>
  <si>
    <t>712463101</t>
  </si>
  <si>
    <t>Provedení povlakové krytiny střech šikmých přes 10° do 30° fólií ostatní činnosti při pokládání hydroizolačních fólií (materiál ve specifikaci) mechanické ukotvení talířovou hmoždinkou do polystyrenu nebo desek z minerální vlny</t>
  </si>
  <si>
    <t>1943103134</t>
  </si>
  <si>
    <t>https://podminky.urs.cz/item/CS_URS_2022_01/712463101</t>
  </si>
  <si>
    <t>(STŘECHA+ATIKY)*5</t>
  </si>
  <si>
    <t>208</t>
  </si>
  <si>
    <t>56280373</t>
  </si>
  <si>
    <t>teleskopická hmoždinka s aretačním šroubem pro kotvení spádové TI tl 170-250mm</t>
  </si>
  <si>
    <t>210618501</t>
  </si>
  <si>
    <t>116</t>
  </si>
  <si>
    <t>998712202</t>
  </si>
  <si>
    <t>Přesun hmot pro povlakové krytiny stanovený procentní sazbou (%) z ceny vodorovná dopravní vzdálenost do 50 m v objektech výšky přes 6 do 12 m</t>
  </si>
  <si>
    <t>%</t>
  </si>
  <si>
    <t>916738891</t>
  </si>
  <si>
    <t>https://podminky.urs.cz/item/CS_URS_2022_01/998712202</t>
  </si>
  <si>
    <t>713</t>
  </si>
  <si>
    <t>Izolace tepelné</t>
  </si>
  <si>
    <t>117</t>
  </si>
  <si>
    <t>713131143</t>
  </si>
  <si>
    <t>Montáž tepelné izolace stěn rohožemi, pásy, deskami, dílci, bloky (izolační materiál ve specifikaci) lepením celoplošně s mechanickým kotvením</t>
  </si>
  <si>
    <t>1151725568</t>
  </si>
  <si>
    <t>https://podminky.urs.cz/item/CS_URS_2022_01/713131143</t>
  </si>
  <si>
    <t>118</t>
  </si>
  <si>
    <t>ISV.0026630.URS</t>
  </si>
  <si>
    <t>Isover EPS GreyWall SP 60mm, λD = 0,032 (W·m-1·K-1),1000x500x60mm, fasádní deska v kombinaci šedého a bílého EPS pro kontaktní zateplovací systémy ETICS se zvýšeným izolačním účinkem.</t>
  </si>
  <si>
    <t>1931223360</t>
  </si>
  <si>
    <t>44,16*1,05 'Přepočtené koeficientem množství</t>
  </si>
  <si>
    <t>119</t>
  </si>
  <si>
    <t>713141223</t>
  </si>
  <si>
    <t>Montáž tepelné izolace střech plochých mechanické přikotvení šrouby včetně dodávky šroubů, bez položení tepelné izolace tl. izolace do 100 mm do betonu</t>
  </si>
  <si>
    <t>298735791</t>
  </si>
  <si>
    <t>https://podminky.urs.cz/item/CS_URS_2022_01/713141223</t>
  </si>
  <si>
    <t>"HORNÍ HRANA ATIKY</t>
  </si>
  <si>
    <t>(42,72+18,6)*0,49</t>
  </si>
  <si>
    <t>"SVISLÁ STRANA ATIKY</t>
  </si>
  <si>
    <t>(41,9+17,75)*2*0,5</t>
  </si>
  <si>
    <t>"KOMÍNY</t>
  </si>
  <si>
    <t>(1,9+1)*2*1+1,9*1</t>
  </si>
  <si>
    <t>120</t>
  </si>
  <si>
    <t>BDR.48100050</t>
  </si>
  <si>
    <t>Bauder PIR MF 50,  izolace pro ploché střechy oboustranně minerální rohož, λ=0,028, s ozubem</t>
  </si>
  <si>
    <t>-1539444225</t>
  </si>
  <si>
    <t>105,097*1,05</t>
  </si>
  <si>
    <t>121</t>
  </si>
  <si>
    <t>713141243</t>
  </si>
  <si>
    <t>Montáž tepelné izolace střech plochých mechanické přikotvení šrouby včetně dodávky šroubů, bez položení tepelné izolace tl. izolace přes 140 do 200 mm do betonu</t>
  </si>
  <si>
    <t>1485292851</t>
  </si>
  <si>
    <t>https://podminky.urs.cz/item/CS_URS_2022_01/713141243</t>
  </si>
  <si>
    <t>"střecha" 18*42,72</t>
  </si>
  <si>
    <t>122</t>
  </si>
  <si>
    <t>BDR.48100200</t>
  </si>
  <si>
    <t>Bauder PIR MF 200,  izolace pro ploché střechy oboustranně minerální rohož, λ=0,025, s ozubem</t>
  </si>
  <si>
    <t>751125651</t>
  </si>
  <si>
    <t>768,96*1,05</t>
  </si>
  <si>
    <t>123</t>
  </si>
  <si>
    <t>998713202</t>
  </si>
  <si>
    <t>Přesun hmot pro izolace tepelné stanovený procentní sazbou (%) z ceny vodorovná dopravní vzdálenost do 50 m v objektech výšky přes 6 do 12 m</t>
  </si>
  <si>
    <t>447058522</t>
  </si>
  <si>
    <t>https://podminky.urs.cz/item/CS_URS_2022_01/998713202</t>
  </si>
  <si>
    <t>721</t>
  </si>
  <si>
    <t>Zdravotechnika - vnitřní kanalizace</t>
  </si>
  <si>
    <t>124</t>
  </si>
  <si>
    <t>721239114</t>
  </si>
  <si>
    <t>Střešní vtoky (vpusti) montáž střešních vtoků ostatních typů se svislým odtokem do DN 160</t>
  </si>
  <si>
    <t>-114939582</t>
  </si>
  <si>
    <t>https://podminky.urs.cz/item/CS_URS_2022_01/721239114</t>
  </si>
  <si>
    <t>125</t>
  </si>
  <si>
    <t>56231109</t>
  </si>
  <si>
    <t>vtok střešní svislý s manžetou pro PVC-P hydroizolaci plochých střech DN 125</t>
  </si>
  <si>
    <t>547758441</t>
  </si>
  <si>
    <t>126</t>
  </si>
  <si>
    <t>998721202</t>
  </si>
  <si>
    <t>Přesun hmot pro vnitřní kanalizace stanovený procentní sazbou (%) z ceny vodorovná dopravní vzdálenost do 50 m v objektech výšky přes 6 do 12 m</t>
  </si>
  <si>
    <t>325338498</t>
  </si>
  <si>
    <t>https://podminky.urs.cz/item/CS_URS_2022_01/998721202</t>
  </si>
  <si>
    <t>741</t>
  </si>
  <si>
    <t>Elektroinstalace - silnoproud</t>
  </si>
  <si>
    <t>127</t>
  </si>
  <si>
    <t>741421811</t>
  </si>
  <si>
    <t>Demontáž hromosvodného vedení bez zachování funkčnosti svodových drátů nebo lan kolmého svodu, průměru do 8 mm</t>
  </si>
  <si>
    <t>-1951553248</t>
  </si>
  <si>
    <t>https://podminky.urs.cz/item/CS_URS_2022_01/741421811</t>
  </si>
  <si>
    <t>8,5*4</t>
  </si>
  <si>
    <t>128</t>
  </si>
  <si>
    <t>741421821</t>
  </si>
  <si>
    <t>Demontáž hromosvodného vedení bez zachování funkčnosti svodových drátů nebo lan na rovné střeše, průměru do 8 mm</t>
  </si>
  <si>
    <t>-1480495177</t>
  </si>
  <si>
    <t>https://podminky.urs.cz/item/CS_URS_2022_01/741421821</t>
  </si>
  <si>
    <t>42*3+18,6*4</t>
  </si>
  <si>
    <t>129</t>
  </si>
  <si>
    <t>741421845</t>
  </si>
  <si>
    <t>Demontáž hromosvodného vedení bez zachování funkčnosti svorek šroubových se 3 a více šrouby</t>
  </si>
  <si>
    <t>44474760</t>
  </si>
  <si>
    <t>https://podminky.urs.cz/item/CS_URS_2022_01/741421845</t>
  </si>
  <si>
    <t>130</t>
  </si>
  <si>
    <t>741421871</t>
  </si>
  <si>
    <t>Demontáž hromosvodného vedení doplňků ochranných úhelníků, délky do 1,4 m</t>
  </si>
  <si>
    <t>1852006457</t>
  </si>
  <si>
    <t>https://podminky.urs.cz/item/CS_URS_2022_01/741421871</t>
  </si>
  <si>
    <t>131</t>
  </si>
  <si>
    <t>741920304</t>
  </si>
  <si>
    <t>Protipožární ucpávky svazků kabelů prostup stěnou tloušťky 100 mm povlakem, požární odolnost EI 60 při 10-20% zaplnění prostupu kabely plochy otvoru 0,4 m2</t>
  </si>
  <si>
    <t>-517515689</t>
  </si>
  <si>
    <t>https://podminky.urs.cz/item/CS_URS_2022_01/741920304</t>
  </si>
  <si>
    <t>1,000"VSTUP STĚNOU DO BAT. ÚLOŽIŠTĚ</t>
  </si>
  <si>
    <t>751</t>
  </si>
  <si>
    <t>Vzduchotechnika</t>
  </si>
  <si>
    <t>132</t>
  </si>
  <si>
    <t>751311095</t>
  </si>
  <si>
    <t>Montáž vyústi čtyřhranné do čtyřhranného potrubí, průřezu přes 0,200 do 0,250 m2</t>
  </si>
  <si>
    <t>1779880929</t>
  </si>
  <si>
    <t>https://podminky.urs.cz/item/CS_URS_2022_01/751311095</t>
  </si>
  <si>
    <t>"ŽALUZIE DO ZDI 1.NP OZN O" 5</t>
  </si>
  <si>
    <t>133</t>
  </si>
  <si>
    <t>42972678</t>
  </si>
  <si>
    <t>výustka komfortní jednořadá Al 400x500mm</t>
  </si>
  <si>
    <t>-883604408</t>
  </si>
  <si>
    <t>134</t>
  </si>
  <si>
    <t>751311119</t>
  </si>
  <si>
    <t>Montáž vyústi velkoplošné výšky do 1 m kruhové, do kruhového potrubí, průměru přes 300 do 400 mm</t>
  </si>
  <si>
    <t>1814662254</t>
  </si>
  <si>
    <t>https://podminky.urs.cz/item/CS_URS_2022_01/751311119</t>
  </si>
  <si>
    <t>"OBDOBNÁ POLOŽKA - MŘÍŽE V PŘÍSTAVKU VZT 8 KS + 1 BAT ÚLOŽ</t>
  </si>
  <si>
    <t>135</t>
  </si>
  <si>
    <t>RPOLVZT01</t>
  </si>
  <si>
    <t>HLINÍKOVÁ VENTILAČNÍ MŘÍŽ S PEVNÝMI LAMELAMI 500 * 400 MM OZN V1</t>
  </si>
  <si>
    <t>KS</t>
  </si>
  <si>
    <t>-1078257310</t>
  </si>
  <si>
    <t>136</t>
  </si>
  <si>
    <t>751511022</t>
  </si>
  <si>
    <t>Montáž potrubí plechového skupiny I čtyřhranného s přírubou tloušťky plechu 0,8 mm, průřezu přes 0,13 do 0,28 m2</t>
  </si>
  <si>
    <t>-1974283937</t>
  </si>
  <si>
    <t>https://podminky.urs.cz/item/CS_URS_2022_01/751511022</t>
  </si>
  <si>
    <t>"VLOŽKY DO ZDI 1.NP OZN O" 0,3*4</t>
  </si>
  <si>
    <t>137</t>
  </si>
  <si>
    <t>42982108</t>
  </si>
  <si>
    <t>trouba čtyřhranná Pz průřez do 0,28m2</t>
  </si>
  <si>
    <t>-961190441</t>
  </si>
  <si>
    <t>1,2*1,2 'Přepočtené koeficientem množství</t>
  </si>
  <si>
    <t>762</t>
  </si>
  <si>
    <t>Konstrukce tesařské</t>
  </si>
  <si>
    <t>209</t>
  </si>
  <si>
    <t>762342211</t>
  </si>
  <si>
    <t>Montáž laťování střech jednoduchých sklonu do 60° při osové vzdálenosti latí do 150 mm</t>
  </si>
  <si>
    <t>1522365206</t>
  </si>
  <si>
    <t>https://podminky.urs.cz/item/CS_URS_2022_01/762342211</t>
  </si>
  <si>
    <t>(42,72+18,6)*2*0,49</t>
  </si>
  <si>
    <t>210</t>
  </si>
  <si>
    <t>60514101</t>
  </si>
  <si>
    <t>řezivo jehličnaté lať 10-25cm2</t>
  </si>
  <si>
    <t>-436723022</t>
  </si>
  <si>
    <t>(42,72+18,6)*2*0,49*2*0,04*0,06*1,1</t>
  </si>
  <si>
    <t>20*0,04*0,06*1,1</t>
  </si>
  <si>
    <t>138</t>
  </si>
  <si>
    <t>762361313</t>
  </si>
  <si>
    <t>Konstrukční vrstva pod klempířské prvky pro oplechování horních ploch zdí a nadezdívek (atik) z desek dřevoštěpkových šroubovaných do podkladu, tloušťky desky 25 mm</t>
  </si>
  <si>
    <t>-1796681734</t>
  </si>
  <si>
    <t>https://podminky.urs.cz/item/CS_URS_2022_01/762361313</t>
  </si>
  <si>
    <t>211</t>
  </si>
  <si>
    <t>762395000</t>
  </si>
  <si>
    <t>Spojovací prostředky krovů, bednění a laťování, nadstřešních konstrukcí svory, prkna, hřebíky, pásová ocel, vruty</t>
  </si>
  <si>
    <t>771375287</t>
  </si>
  <si>
    <t>https://podminky.urs.cz/item/CS_URS_2022_01/762395000</t>
  </si>
  <si>
    <t>139</t>
  </si>
  <si>
    <t>998762202</t>
  </si>
  <si>
    <t>Přesun hmot pro konstrukce tesařské stanovený procentní sazbou (%) z ceny vodorovná dopravní vzdálenost do 50 m v objektech výšky přes 6 do 12 m</t>
  </si>
  <si>
    <t>-613088936</t>
  </si>
  <si>
    <t>https://podminky.urs.cz/item/CS_URS_2022_01/998762202</t>
  </si>
  <si>
    <t>764</t>
  </si>
  <si>
    <t>Konstrukce klempířské</t>
  </si>
  <si>
    <t>140</t>
  </si>
  <si>
    <t>764002801</t>
  </si>
  <si>
    <t>Demontáž klempířských konstrukcí závětrné lišty do suti</t>
  </si>
  <si>
    <t>1167365575</t>
  </si>
  <si>
    <t>https://podminky.urs.cz/item/CS_URS_2022_01/764002801</t>
  </si>
  <si>
    <t>141</t>
  </si>
  <si>
    <t>764002821</t>
  </si>
  <si>
    <t>Demontáž klempířských konstrukcí střešního výlezu do suti</t>
  </si>
  <si>
    <t>367853162</t>
  </si>
  <si>
    <t>https://podminky.urs.cz/item/CS_URS_2022_01/764002821</t>
  </si>
  <si>
    <t>142</t>
  </si>
  <si>
    <t>764002841</t>
  </si>
  <si>
    <t>Demontáž klempířských konstrukcí oplechování horních ploch zdí a nadezdívek do suti</t>
  </si>
  <si>
    <t>-1297325628</t>
  </si>
  <si>
    <t>https://podminky.urs.cz/item/CS_URS_2022_01/764002841</t>
  </si>
  <si>
    <t>143</t>
  </si>
  <si>
    <t>764002851</t>
  </si>
  <si>
    <t>Demontáž klempířských konstrukcí oplechování parapetů do suti</t>
  </si>
  <si>
    <t>-154690380</t>
  </si>
  <si>
    <t>https://podminky.urs.cz/item/CS_URS_2022_01/764002851</t>
  </si>
  <si>
    <t>0,9*4"OZ1</t>
  </si>
  <si>
    <t>1,8*37"OZ2</t>
  </si>
  <si>
    <t>0,9*8"OZ3</t>
  </si>
  <si>
    <t>1,2*2"OZ4</t>
  </si>
  <si>
    <t>2,4*25"OZ5</t>
  </si>
  <si>
    <t>144</t>
  </si>
  <si>
    <t>764002871</t>
  </si>
  <si>
    <t>Demontáž klempířských konstrukcí lemování zdí do suti</t>
  </si>
  <si>
    <t>-24212535</t>
  </si>
  <si>
    <t>https://podminky.urs.cz/item/CS_URS_2022_01/764002871</t>
  </si>
  <si>
    <t>1,9*2</t>
  </si>
  <si>
    <t>145</t>
  </si>
  <si>
    <t>764004801</t>
  </si>
  <si>
    <t>Demontáž klempířských konstrukcí žlabu podokapního do suti</t>
  </si>
  <si>
    <t>688787687</t>
  </si>
  <si>
    <t>https://podminky.urs.cz/item/CS_URS_2022_01/764004801</t>
  </si>
  <si>
    <t>146</t>
  </si>
  <si>
    <t>764004861</t>
  </si>
  <si>
    <t>Demontáž klempířských konstrukcí svodu do suti</t>
  </si>
  <si>
    <t>-1935952344</t>
  </si>
  <si>
    <t>https://podminky.urs.cz/item/CS_URS_2022_01/764004861</t>
  </si>
  <si>
    <t>147</t>
  </si>
  <si>
    <t>764011614</t>
  </si>
  <si>
    <t>Podkladní plech z pozinkovaného plechu s povrchovou úpravou rš 330 mm</t>
  </si>
  <si>
    <t>-1560170364</t>
  </si>
  <si>
    <t>https://podminky.urs.cz/item/CS_URS_2022_01/764011614</t>
  </si>
  <si>
    <t>148</t>
  </si>
  <si>
    <t>764212406</t>
  </si>
  <si>
    <t>Oplechování střešních prvků z pozinkovaného plechu štítu závětrnou lištou rš 500 mm</t>
  </si>
  <si>
    <t>1681275074</t>
  </si>
  <si>
    <t>https://podminky.urs.cz/item/CS_URS_2022_01/764212406</t>
  </si>
  <si>
    <t>149</t>
  </si>
  <si>
    <t>764216603</t>
  </si>
  <si>
    <t>Oplechování parapetů z pozinkovaného plechu s povrchovou úpravou rovných mechanicky kotvené, bez rohů rš 250 mm</t>
  </si>
  <si>
    <t>-2030954404</t>
  </si>
  <si>
    <t>https://podminky.urs.cz/item/CS_URS_2022_01/764216603</t>
  </si>
  <si>
    <t>0,95*6 "K1</t>
  </si>
  <si>
    <t>1,85*35"K4</t>
  </si>
  <si>
    <t>3,35"K6</t>
  </si>
  <si>
    <t>150</t>
  </si>
  <si>
    <t>764216604</t>
  </si>
  <si>
    <t>Oplechování parapetů z pozinkovaného plechu s povrchovou úpravou rovných mechanicky kotvené, bez rohů rš 330 mm</t>
  </si>
  <si>
    <t>574995329</t>
  </si>
  <si>
    <t>https://podminky.urs.cz/item/CS_URS_2022_01/764216604</t>
  </si>
  <si>
    <t>0,95*8"K2</t>
  </si>
  <si>
    <t>1,25*2"K3</t>
  </si>
  <si>
    <t>2,45*25"K5</t>
  </si>
  <si>
    <t>151</t>
  </si>
  <si>
    <t>764511602</t>
  </si>
  <si>
    <t>Žlab podokapní z pozinkovaného plechu s povrchovou úpravou včetně háků a čel půlkruhový rš 330 mm</t>
  </si>
  <si>
    <t>2064476640</t>
  </si>
  <si>
    <t>https://podminky.urs.cz/item/CS_URS_2022_01/764511602</t>
  </si>
  <si>
    <t>152</t>
  </si>
  <si>
    <t>764518623</t>
  </si>
  <si>
    <t>Svod z pozinkovaného plechu s upraveným povrchem včetně objímek, kolen a odskoků kruhový, průměru 120 mm</t>
  </si>
  <si>
    <t>-1117271244</t>
  </si>
  <si>
    <t>https://podminky.urs.cz/item/CS_URS_2022_01/764518623</t>
  </si>
  <si>
    <t>153</t>
  </si>
  <si>
    <t>998764202</t>
  </si>
  <si>
    <t>Přesun hmot pro konstrukce klempířské stanovený procentní sazbou (%) z ceny vodorovná dopravní vzdálenost do 50 m v objektech výšky přes 6 do 12 m</t>
  </si>
  <si>
    <t>-579888322</t>
  </si>
  <si>
    <t>https://podminky.urs.cz/item/CS_URS_2022_01/998764202</t>
  </si>
  <si>
    <t>766</t>
  </si>
  <si>
    <t>Konstrukce truhlářské</t>
  </si>
  <si>
    <t>154</t>
  </si>
  <si>
    <t>76601R</t>
  </si>
  <si>
    <t xml:space="preserve">D+M SÍŤ PROTI HMYZU </t>
  </si>
  <si>
    <t>M2</t>
  </si>
  <si>
    <t>-848306069</t>
  </si>
  <si>
    <t>"4 KUSY OKEMNV KUCBYNI OZ5 2,400*2,400 MM</t>
  </si>
  <si>
    <t>2,4*2,4*4</t>
  </si>
  <si>
    <t>155</t>
  </si>
  <si>
    <t>766622125</t>
  </si>
  <si>
    <t>Montáž oken plastových včetně montáže rámu plochy přes 1 m2 otevíravých do dřevěné konstrukce, výšky do 1,5 m</t>
  </si>
  <si>
    <t>566415086</t>
  </si>
  <si>
    <t>https://podminky.urs.cz/item/CS_URS_2022_01/766622125</t>
  </si>
  <si>
    <t>156</t>
  </si>
  <si>
    <t>61140052</t>
  </si>
  <si>
    <t>okno plastové otevíravé/sklopné trojsklo přes plochu 1m2 do v 1,5m</t>
  </si>
  <si>
    <t>1930036618</t>
  </si>
  <si>
    <t>157</t>
  </si>
  <si>
    <t>766622132</t>
  </si>
  <si>
    <t>Montáž oken plastových včetně montáže rámu plochy přes 1 m2 otevíravých do zdiva, výšky přes 1,5 do 2,5 m</t>
  </si>
  <si>
    <t>945620897</t>
  </si>
  <si>
    <t>https://podminky.urs.cz/item/CS_URS_2022_01/766622132</t>
  </si>
  <si>
    <t>158</t>
  </si>
  <si>
    <t>61140054</t>
  </si>
  <si>
    <t>okno plastové otevíravé/sklopné trojsklo přes plochu 1m2 v 1,5-2,5m</t>
  </si>
  <si>
    <t>-250027246</t>
  </si>
  <si>
    <t>159</t>
  </si>
  <si>
    <t>766629214</t>
  </si>
  <si>
    <t>Montáž oken dřevěných Příplatek k cenám za izolaci mezi ostěním a rámem okna při rovném ostění, připojovací spára tl. do 15 mm, páska</t>
  </si>
  <si>
    <t>1554228095</t>
  </si>
  <si>
    <t>https://podminky.urs.cz/item/CS_URS_2022_01/766629214</t>
  </si>
  <si>
    <t>"INT A EXT PŘIPOJOVACÍ PÁSKA</t>
  </si>
  <si>
    <t>(0,9+0,6)*2*4"OZ1</t>
  </si>
  <si>
    <t>(1,8+0,6)*2*37"OZ2</t>
  </si>
  <si>
    <t>160</t>
  </si>
  <si>
    <t>766660161</t>
  </si>
  <si>
    <t>Montáž dveřních křídel dřevěných nebo plastových otevíravých do dřevěné rámové zárubně protipožárních jednokřídlových, šířky do 800 mm</t>
  </si>
  <si>
    <t>1387265968</t>
  </si>
  <si>
    <t>https://podminky.urs.cz/item/CS_URS_2022_01/766660161</t>
  </si>
  <si>
    <t>161</t>
  </si>
  <si>
    <t>ËW45DP2-C R</t>
  </si>
  <si>
    <t>DODÁVKA DVEŘÍ EW 45 DP2-C 800/1970</t>
  </si>
  <si>
    <t>-242161584</t>
  </si>
  <si>
    <t>1"BAT ÚLOŽIŠTĚ</t>
  </si>
  <si>
    <t>162</t>
  </si>
  <si>
    <t>766660717</t>
  </si>
  <si>
    <t>Montáž dveřních doplňků samozavírače na zárubeň ocelovou</t>
  </si>
  <si>
    <t>1457649281</t>
  </si>
  <si>
    <t>https://podminky.urs.cz/item/CS_URS_2022_01/766660717</t>
  </si>
  <si>
    <t>163</t>
  </si>
  <si>
    <t>54917265</t>
  </si>
  <si>
    <t>samozavírač dveří hydraulický K214 č.14 zlatá bronz</t>
  </si>
  <si>
    <t>1988619366</t>
  </si>
  <si>
    <t>164</t>
  </si>
  <si>
    <t>766660733</t>
  </si>
  <si>
    <t>Montáž dveřních doplňků dveřního kování bezpečnostního štítku s klikou</t>
  </si>
  <si>
    <t>2083639262</t>
  </si>
  <si>
    <t>https://podminky.urs.cz/item/CS_URS_2022_01/766660733</t>
  </si>
  <si>
    <t>1"BAT. ÚLOŽ</t>
  </si>
  <si>
    <t>165</t>
  </si>
  <si>
    <t>54914632</t>
  </si>
  <si>
    <t>kování dveřní vrchní kování bezpečnostní včetně štítu PZ 72 klika-klika F4 krytka</t>
  </si>
  <si>
    <t>-393112730</t>
  </si>
  <si>
    <t>166</t>
  </si>
  <si>
    <t>766694111</t>
  </si>
  <si>
    <t>Montáž ostatních truhlářských konstrukcí parapetních desek dřevěných nebo plastových šířky do 300 mm, délky do 1000 mm</t>
  </si>
  <si>
    <t>-1875928310</t>
  </si>
  <si>
    <t>https://podminky.urs.cz/item/CS_URS_2022_01/766694111</t>
  </si>
  <si>
    <t>6*0,95"OZ1"</t>
  </si>
  <si>
    <t>0,95*(6-4)"OZ3 BEZ JÍDELNY</t>
  </si>
  <si>
    <t>167</t>
  </si>
  <si>
    <t>766694112</t>
  </si>
  <si>
    <t>Montáž ostatních truhlářských konstrukcí parapetních desek dřevěných nebo plastových šířky do 300 mm, délky přes 1000 do 1600 mm</t>
  </si>
  <si>
    <t>794281787</t>
  </si>
  <si>
    <t>https://podminky.urs.cz/item/CS_URS_2022_01/766694112</t>
  </si>
  <si>
    <t>1,25*2"OZ 4</t>
  </si>
  <si>
    <t>168</t>
  </si>
  <si>
    <t>766694113</t>
  </si>
  <si>
    <t>Montáž ostatních truhlářských konstrukcí parapetních desek dřevěných nebo plastových šířky do 300 mm, délky přes 1600 do 2600 mm</t>
  </si>
  <si>
    <t>-785835786</t>
  </si>
  <si>
    <t>https://podminky.urs.cz/item/CS_URS_2022_01/766694113</t>
  </si>
  <si>
    <t>1,85*35"OZ3</t>
  </si>
  <si>
    <t>2,45*(25-11)"OZ5 BEZ JÍDELNY</t>
  </si>
  <si>
    <t>3,35"OZ6</t>
  </si>
  <si>
    <t>169</t>
  </si>
  <si>
    <t>60794101</t>
  </si>
  <si>
    <t>parapet dřevotřískový vnitřní povrch laminátový š 200mm</t>
  </si>
  <si>
    <t>1555236077</t>
  </si>
  <si>
    <t>7,6+2,5+102,4</t>
  </si>
  <si>
    <t>170</t>
  </si>
  <si>
    <t>998766202</t>
  </si>
  <si>
    <t>Přesun hmot pro konstrukce truhlářské stanovený procentní sazbou (%) z ceny vodorovná dopravní vzdálenost do 50 m v objektech výšky přes 6 do 12 m</t>
  </si>
  <si>
    <t>1582200788</t>
  </si>
  <si>
    <t>https://podminky.urs.cz/item/CS_URS_2022_01/998766202</t>
  </si>
  <si>
    <t>767</t>
  </si>
  <si>
    <t>Konstrukce zámečnické</t>
  </si>
  <si>
    <t>171</t>
  </si>
  <si>
    <t>767620118</t>
  </si>
  <si>
    <t>Montáž oken zdvojených z hliníkových nebo ocelových profilů na polyuretanovou pěnu pevných do zdiva, plochy přes 2,5 m2</t>
  </si>
  <si>
    <t>1702203541</t>
  </si>
  <si>
    <t>https://podminky.urs.cz/item/CS_URS_2022_01/767620118</t>
  </si>
  <si>
    <t>3,3*6"OZ6</t>
  </si>
  <si>
    <t>172</t>
  </si>
  <si>
    <t>ALFASR3</t>
  </si>
  <si>
    <t>HLINÍKOVÝ SLOUPKO PŘÍČKOVÝ FASÁDNÍ SYSTÉM S TI A PŘEDRUŠ TEP MOSTEM S TROJSKLEM, UW DO 0,9 WM2K, PLMNÉ, OZN OZ6 3300*6000 MM</t>
  </si>
  <si>
    <t>-141537961</t>
  </si>
  <si>
    <t>173</t>
  </si>
  <si>
    <t>767640112</t>
  </si>
  <si>
    <t>Montáž dveří ocelových nebo hliníkových vchodových jednokřídlových s nadsvětlíkem</t>
  </si>
  <si>
    <t>1638172235</t>
  </si>
  <si>
    <t>https://podminky.urs.cz/item/CS_URS_2022_01/767640112</t>
  </si>
  <si>
    <t>174</t>
  </si>
  <si>
    <t>OZ7</t>
  </si>
  <si>
    <t xml:space="preserve">DVOUKŘÍDLÉ ASYMETRICKÉ HLINÍKOVÉ DVEŘE S NADSVĚTLÍKEM OZN OZ7, ROZMĚR 1,5*3 VČ EL. VRÁTNÉHO. KOVÁNÍ, VLOŽKY </t>
  </si>
  <si>
    <t>1309349736</t>
  </si>
  <si>
    <t>175</t>
  </si>
  <si>
    <t>767661811</t>
  </si>
  <si>
    <t>Demontáž mříží pevných nebo otevíravých</t>
  </si>
  <si>
    <t>1610732570</t>
  </si>
  <si>
    <t>https://podminky.urs.cz/item/CS_URS_2022_01/767661811</t>
  </si>
  <si>
    <t>0,9*0,6*4"OZ1</t>
  </si>
  <si>
    <t>1,2*0,6 "OKNO VE SCHODIĚTI</t>
  </si>
  <si>
    <t>176</t>
  </si>
  <si>
    <t>767662110</t>
  </si>
  <si>
    <t>Montáž mříží pevných, připevněných šroubováním</t>
  </si>
  <si>
    <t>-536387591</t>
  </si>
  <si>
    <t>https://podminky.urs.cz/item/CS_URS_2022_01/767662110</t>
  </si>
  <si>
    <t>"na 2 okna v kanc oz2</t>
  </si>
  <si>
    <t>1,8*0,6*2</t>
  </si>
  <si>
    <t>177</t>
  </si>
  <si>
    <t>54912001</t>
  </si>
  <si>
    <t>mříž pro stavební otvory pevná</t>
  </si>
  <si>
    <t>-1771759780</t>
  </si>
  <si>
    <t>178</t>
  </si>
  <si>
    <t>767995113</t>
  </si>
  <si>
    <t>Montáž ostatních atypických zámečnických konstrukcí hmotnosti přes 10 do 20 kg</t>
  </si>
  <si>
    <t>kg</t>
  </si>
  <si>
    <t>-2087033100</t>
  </si>
  <si>
    <t>https://podminky.urs.cz/item/CS_URS_2022_01/767995113</t>
  </si>
  <si>
    <t>"ÚPRAVA SLOUPKŮ OPLOCENÍ U NOVÉ FASÁDY, ÚPRAVA BRANEK</t>
  </si>
  <si>
    <t>"ZPĚTNÁ MONTÁŽ PŘÍSTŘEŠKU NAD VSTUP</t>
  </si>
  <si>
    <t>179</t>
  </si>
  <si>
    <t>767996701</t>
  </si>
  <si>
    <t>Demontáž ostatních zámečnických konstrukcí o hmotnosti jednotlivých dílů řezáním do 50 kg</t>
  </si>
  <si>
    <t>56356018</t>
  </si>
  <si>
    <t>https://podminky.urs.cz/item/CS_URS_2022_01/767996701</t>
  </si>
  <si>
    <t>"DEMONTÁŽ SLOUPKŮ OPLOCENÍ A ČÁSTI OPLOCENÍ DOLEHAJÍCÍ NA FASÁDU</t>
  </si>
  <si>
    <t>180</t>
  </si>
  <si>
    <t>767996703</t>
  </si>
  <si>
    <t>Demontáž ostatních zámečnických konstrukcí o hmotnosti jednotlivých dílů řezáním přes 100 do 250 kg</t>
  </si>
  <si>
    <t>-1562192905</t>
  </si>
  <si>
    <t>https://podminky.urs.cz/item/CS_URS_2022_01/767996703</t>
  </si>
  <si>
    <t>150"PŘÍSTŘEŠEK NAD VSTUPEM</t>
  </si>
  <si>
    <t>181</t>
  </si>
  <si>
    <t>998767202</t>
  </si>
  <si>
    <t>Přesun hmot pro zámečnické konstrukce stanovený procentní sazbou (%) z ceny vodorovná dopravní vzdálenost do 50 m v objektech výšky přes 6 do 12 m</t>
  </si>
  <si>
    <t>2103137425</t>
  </si>
  <si>
    <t>https://podminky.urs.cz/item/CS_URS_2022_01/998767202</t>
  </si>
  <si>
    <t>777</t>
  </si>
  <si>
    <t>Podlahy lité</t>
  </si>
  <si>
    <t>182</t>
  </si>
  <si>
    <t>777111141</t>
  </si>
  <si>
    <t>Příprava podkladu před provedením litých podlah otryskání</t>
  </si>
  <si>
    <t>1047456303</t>
  </si>
  <si>
    <t>https://podminky.urs.cz/item/CS_URS_2022_01/777111141</t>
  </si>
  <si>
    <t xml:space="preserve">"ZÁSOBOVACÍ RAMPA" </t>
  </si>
  <si>
    <t>6,1*3,91+6*(0,9+1,8+1,2+1,8+0,6)</t>
  </si>
  <si>
    <t>183</t>
  </si>
  <si>
    <t>777121105</t>
  </si>
  <si>
    <t>Vyrovnání podkladu epoxidovou stěrkou plněnou pískem, tloušťky do 3 mm, plochy přes 1,0 m2</t>
  </si>
  <si>
    <t>1148683008</t>
  </si>
  <si>
    <t>https://podminky.urs.cz/item/CS_URS_2022_01/777121105</t>
  </si>
  <si>
    <t>184</t>
  </si>
  <si>
    <t>777121113</t>
  </si>
  <si>
    <t>Vyrovnání podkladu epoxidovou stěrkou plněnou pískem, tloušťky přes 3 do 5 mm, plochy přes 0,25 do 1,0 m2</t>
  </si>
  <si>
    <t>-460766906</t>
  </si>
  <si>
    <t>https://podminky.urs.cz/item/CS_URS_2022_01/777121113</t>
  </si>
  <si>
    <t>185</t>
  </si>
  <si>
    <t>777131101</t>
  </si>
  <si>
    <t>Penetrační nátěr podlahy epoxidový na podklad suchý a vyzrálý</t>
  </si>
  <si>
    <t>1822817453</t>
  </si>
  <si>
    <t>https://podminky.urs.cz/item/CS_URS_2022_01/777131101</t>
  </si>
  <si>
    <t>186</t>
  </si>
  <si>
    <t>777511105</t>
  </si>
  <si>
    <t>Krycí stěrka dekorativní epoxidová, tloušťky přes 2 do 3 mm</t>
  </si>
  <si>
    <t>474167235</t>
  </si>
  <si>
    <t>https://podminky.urs.cz/item/CS_URS_2022_01/777511105</t>
  </si>
  <si>
    <t>187</t>
  </si>
  <si>
    <t>777511107</t>
  </si>
  <si>
    <t>Krycí stěrka dekorativní polyuretanová, tloušťky protiskluzná úprava prosyp pískem</t>
  </si>
  <si>
    <t>-893113150</t>
  </si>
  <si>
    <t>https://podminky.urs.cz/item/CS_URS_2022_01/777511107</t>
  </si>
  <si>
    <t>188</t>
  </si>
  <si>
    <t>998777202</t>
  </si>
  <si>
    <t>Přesun hmot pro podlahy lité stanovený procentní sazbou (%) z ceny vodorovná dopravní vzdálenost do 50 m v objektech výšky přes 6 do 12 m</t>
  </si>
  <si>
    <t>70272666</t>
  </si>
  <si>
    <t>https://podminky.urs.cz/item/CS_URS_2022_01/998777202</t>
  </si>
  <si>
    <t>781</t>
  </si>
  <si>
    <t>Dokončovací práce - obklady</t>
  </si>
  <si>
    <t>189</t>
  </si>
  <si>
    <t>781473920</t>
  </si>
  <si>
    <t>Výměna keramické obkladačky lepené, velikosti přes 9 do 12 ks/m2</t>
  </si>
  <si>
    <t>-1532883271</t>
  </si>
  <si>
    <t>https://podminky.urs.cz/item/CS_URS_2022_01/781473920</t>
  </si>
  <si>
    <t>"ODHAD DOPLNĚNÍ OBKLADAČEK V MÍSTNOSTECH 1.NP S KERAMICKÝM OBKLADEM" 90</t>
  </si>
  <si>
    <t>190</t>
  </si>
  <si>
    <t>59761026</t>
  </si>
  <si>
    <t>obklad keramický hladký do 12ks/m2</t>
  </si>
  <si>
    <t>-638369509</t>
  </si>
  <si>
    <t>99/12</t>
  </si>
  <si>
    <t>8,25*1,1 'Přepočtené koeficientem množství</t>
  </si>
  <si>
    <t>191</t>
  </si>
  <si>
    <t>998781202</t>
  </si>
  <si>
    <t>Přesun hmot pro obklady keramické stanovený procentní sazbou (%) z ceny vodorovná dopravní vzdálenost do 50 m v objektech výšky přes 6 do 12 m</t>
  </si>
  <si>
    <t>-295652657</t>
  </si>
  <si>
    <t>https://podminky.urs.cz/item/CS_URS_2022_01/998781202</t>
  </si>
  <si>
    <t>783</t>
  </si>
  <si>
    <t>Dokončovací práce - nátěry</t>
  </si>
  <si>
    <t>192</t>
  </si>
  <si>
    <t>783314203</t>
  </si>
  <si>
    <t>Základní antikorozní nátěr zámečnických konstrukcí jednonásobný syntetický samozákladující</t>
  </si>
  <si>
    <t>-1880190927</t>
  </si>
  <si>
    <t>https://podminky.urs.cz/item/CS_URS_2022_01/783314203</t>
  </si>
  <si>
    <t>"ZÁRUBEŇ BATER. ÚLOŽ" 1</t>
  </si>
  <si>
    <t>193</t>
  </si>
  <si>
    <t>783315101</t>
  </si>
  <si>
    <t>Mezinátěr zámečnických konstrukcí jednonásobný syntetický standardní</t>
  </si>
  <si>
    <t>1938284169</t>
  </si>
  <si>
    <t>https://podminky.urs.cz/item/CS_URS_2022_01/783315101</t>
  </si>
  <si>
    <t>194</t>
  </si>
  <si>
    <t>783317101</t>
  </si>
  <si>
    <t>Krycí nátěr (email) zámečnických konstrukcí jednonásobný syntetický standardní</t>
  </si>
  <si>
    <t>1869182196</t>
  </si>
  <si>
    <t>https://podminky.urs.cz/item/CS_URS_2022_01/783317101</t>
  </si>
  <si>
    <t>195</t>
  </si>
  <si>
    <t>783933171</t>
  </si>
  <si>
    <t>Penetrační nátěr betonových podlah hrubých epoxidový</t>
  </si>
  <si>
    <t>2074020852</t>
  </si>
  <si>
    <t>https://podminky.urs.cz/item/CS_URS_2022_01/783933171</t>
  </si>
  <si>
    <t>"STŘECHA VZT " 2,55*1,7</t>
  </si>
  <si>
    <t>196</t>
  </si>
  <si>
    <t>783937163</t>
  </si>
  <si>
    <t>Krycí (uzavírací) nátěr betonových podlah dvojnásobný epoxidový rozpouštědlový</t>
  </si>
  <si>
    <t>607828323</t>
  </si>
  <si>
    <t>https://podminky.urs.cz/item/CS_URS_2022_01/783937163</t>
  </si>
  <si>
    <t>784</t>
  </si>
  <si>
    <t>Dokončovací práce - malby a tapety</t>
  </si>
  <si>
    <t>197</t>
  </si>
  <si>
    <t>784211101</t>
  </si>
  <si>
    <t>Malby z malířských směsí oděruvzdorných za mokra dvojnásobné, bílé za mokra oděruvzdorné výborně v místnostech výšky do 3,80 m</t>
  </si>
  <si>
    <t>-568727268</t>
  </si>
  <si>
    <t>https://podminky.urs.cz/item/CS_URS_2022_01/784211101</t>
  </si>
  <si>
    <t>"MALBA STĚN S OKNY"(42,72+18)*2*3,3*2*0,5</t>
  </si>
  <si>
    <t>"BATER. ÚLOŽIŠTĚ</t>
  </si>
  <si>
    <t>(2,58+1,38+2,65)*2*3,3+10,38</t>
  </si>
  <si>
    <t>786</t>
  </si>
  <si>
    <t>Dokončovací práce - čalounické úpravy</t>
  </si>
  <si>
    <t>198</t>
  </si>
  <si>
    <t>78601R5</t>
  </si>
  <si>
    <t>D+M SLUNOLAMU NAD OKNA 2.NP - HLINÍK, VYLOŽENÍ 1,2 M</t>
  </si>
  <si>
    <t>-144072551</t>
  </si>
  <si>
    <t>(42,72-0,36*2)*2</t>
  </si>
  <si>
    <t>199</t>
  </si>
  <si>
    <t>786614001</t>
  </si>
  <si>
    <t>Montáž venkovních rolet upevněných na rám okenního nebo dveřního otvoru nebo na ostění, ovládaných motorem, včetně horního boxu a vodících profilů, plochy do 4 m2</t>
  </si>
  <si>
    <t>-242096914</t>
  </si>
  <si>
    <t>https://podminky.urs.cz/item/CS_URS_2022_01/786614001</t>
  </si>
  <si>
    <t>"OZ3 2 KUSY 0,9*2,4" 2</t>
  </si>
  <si>
    <t>200</t>
  </si>
  <si>
    <t>NVA.0054324.URS</t>
  </si>
  <si>
    <t>roleta NEVA ZIP 100 ovládaná základním motorem, š 1000mm v 2400mm</t>
  </si>
  <si>
    <t>1580534193</t>
  </si>
  <si>
    <t>201</t>
  </si>
  <si>
    <t>786614003</t>
  </si>
  <si>
    <t>Montáž venkovních rolet upevněných na rám okenního nebo dveřního otvoru nebo na ostění, ovládaných motorem, včetně horního boxu a vodících profilů, plochy přes 4 do 6 m2</t>
  </si>
  <si>
    <t>2127146645</t>
  </si>
  <si>
    <t>https://podminky.urs.cz/item/CS_URS_2022_01/786614003</t>
  </si>
  <si>
    <t>" OKNO OZ5" 1</t>
  </si>
  <si>
    <t>202</t>
  </si>
  <si>
    <t>NVA.0054331.URS</t>
  </si>
  <si>
    <t>roleta NEVA ZIP 100 ovládaná základním motorem, š 2400mm v 2400mm</t>
  </si>
  <si>
    <t>-506409113</t>
  </si>
  <si>
    <t>HZS</t>
  </si>
  <si>
    <t>Hodinové zúčtovací sazby</t>
  </si>
  <si>
    <t>203</t>
  </si>
  <si>
    <t>HZS2122</t>
  </si>
  <si>
    <t>Hodinové zúčtovací sazby profesí PSV provádění stavebních konstrukcí truhlář odborný</t>
  </si>
  <si>
    <t>hod</t>
  </si>
  <si>
    <t>512</t>
  </si>
  <si>
    <t>921612414</t>
  </si>
  <si>
    <t>https://podminky.urs.cz/item/CS_URS_2022_01/HZS2122</t>
  </si>
  <si>
    <t>"DEMONTÁŽ, ÚPRAVA, ZPĚTNÁ MONTÁŽ KRYTŮ TĚLES ÚT V JÍDLENĚ 2 PRACOVNÍCI 5 DNŮ</t>
  </si>
  <si>
    <t>2*5*8,5</t>
  </si>
  <si>
    <t>204</t>
  </si>
  <si>
    <t>HZS2132</t>
  </si>
  <si>
    <t>Hodinové zúčtovací sazby profesí PSV provádění stavebních konstrukcí zámečník odborný</t>
  </si>
  <si>
    <t>-882145113</t>
  </si>
  <si>
    <t>https://podminky.urs.cz/item/CS_URS_2022_01/HZS2132</t>
  </si>
  <si>
    <t>"DEMONTÁŽ  A ZPĚTNÁ MONTÁŽ POŠTOVNÍ SCHRÁNKY" 0,5</t>
  </si>
  <si>
    <t>218</t>
  </si>
  <si>
    <t>HZS2161</t>
  </si>
  <si>
    <t>Hodinové zúčtovací sazby profesí PSV provádění stavebních konstrukcí izolatér</t>
  </si>
  <si>
    <t>1112759149</t>
  </si>
  <si>
    <t>https://podminky.urs.cz/item/CS_URS_2022_01/HZS2161</t>
  </si>
  <si>
    <t xml:space="preserve">"PROŘÍZNUTÍ VYBOULENÍ STŘECHY PŘED OPRAVOU NALEPENÍM ASFALTOVÉ ZÁPLATY </t>
  </si>
  <si>
    <t>2*8,5</t>
  </si>
  <si>
    <t>205</t>
  </si>
  <si>
    <t>HZS2232</t>
  </si>
  <si>
    <t>Hodinové zúčtovací sazby profesí PSV provádění stavebních instalací elektrikář odborný</t>
  </si>
  <si>
    <t>-947079011</t>
  </si>
  <si>
    <t>https://podminky.urs.cz/item/CS_URS_2022_01/HZS2232</t>
  </si>
  <si>
    <t>"DEONTÁŽ A ZPĚTNÁ MONTÁŽ SVĚTEL NA FASÁDĚ A ZVONKOVÉHO TABLA" 8</t>
  </si>
  <si>
    <t>VRN</t>
  </si>
  <si>
    <t>Vedlejší rozpočtové náklady</t>
  </si>
  <si>
    <t>VRN3</t>
  </si>
  <si>
    <t>Zařízení staveniště</t>
  </si>
  <si>
    <t>206</t>
  </si>
  <si>
    <t>030001000</t>
  </si>
  <si>
    <t>KČ</t>
  </si>
  <si>
    <t>1024</t>
  </si>
  <si>
    <t>1227069222</t>
  </si>
  <si>
    <t>https://podminky.urs.cz/item/CS_URS_2022_01/030001000</t>
  </si>
  <si>
    <t>02 - ELEKTROINSTALACE</t>
  </si>
  <si>
    <t>953993326</t>
  </si>
  <si>
    <t>Osazení bezpečnostní, orientační nebo informační tabulky plastové nebo smaltované přivrtáním na zdivo</t>
  </si>
  <si>
    <t>76117763</t>
  </si>
  <si>
    <t>https://podminky.urs.cz/item/CS_URS_2022_01/953993326</t>
  </si>
  <si>
    <t>1"INFORMAČNÍ TABULKA O FVE NA STŘEŠE</t>
  </si>
  <si>
    <t>73534564</t>
  </si>
  <si>
    <t>tabulka bezpečnostní smaltovaná symbol a text 150x210mm barevná</t>
  </si>
  <si>
    <t>2120785147</t>
  </si>
  <si>
    <t>74101</t>
  </si>
  <si>
    <t>D+M ELEKTROINSTALACE - VIZ SAMOSTATNÝ VÝKAZ VÝMĚR</t>
  </si>
  <si>
    <t>-1857021291</t>
  </si>
  <si>
    <t>SEZNAM FIGUR</t>
  </si>
  <si>
    <t>Výměra</t>
  </si>
  <si>
    <t xml:space="preserve"> 01</t>
  </si>
  <si>
    <t>Použití figury:</t>
  </si>
  <si>
    <t>Přikotvení tepelné izolace šrouby do betonu pro izolaci tl přes 60 do 100 mm</t>
  </si>
  <si>
    <t>Povlakové krytiny střech plochých do 10° podkladní textilní vrstvy</t>
  </si>
  <si>
    <t>Provedení povlakové krytiny střech přes 10° do 30° fólií položenou volně</t>
  </si>
  <si>
    <t>Provedení povlakové krytiny střech přes 10° do 30° ukotvení fólie talířovou hmoždinkou do polystyrenu nebo vlny</t>
  </si>
  <si>
    <t>Montáž kontaktního zateplení vnějších stěn lepením a mechanickým kotvením polystyrénových desek  do betonu a zdiva tl přes 120 do 160 mm</t>
  </si>
  <si>
    <t>Montáž lešení řadového trubkového lehkého s podlahami zatížení do 200 kg/m2 š od 0,6 do 0,9 m v do 10 m</t>
  </si>
  <si>
    <t>Příplatek k lešení řadovému trubkovému lehkému s podlahami š 0,9 m v 10 m za první a ZKD den použití</t>
  </si>
  <si>
    <t>Demontáž lešení řadového trubkového lehkého s podlahami zatížení do 200 kg/m2 š přes 0,6 do 0,9 m v do 10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</si>
  <si>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</si>
  <si>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</si>
  <si>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</si>
  <si>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Montáž kontaktního zateplení vnějších stěn lepením a mechanickým kotvením polystyrénových desek do betonu a zdiva tl přes 80 do 120 mm</t>
  </si>
  <si>
    <t>deska perimetrická fasádní soklová 150kPa λ=0,035 tl 100mm</t>
  </si>
  <si>
    <t>Přikotvení tepelné izolace šrouby do betonu pro izolaci tl přes 140 do 200 mm</t>
  </si>
  <si>
    <t>Montáž kontaktního zateplení vnějších podhledů lepením a mechanickým kotvením TI z minerální vlny s podélnou orientací do betonu a zdiva tl přes 120 do 160 mm</t>
  </si>
  <si>
    <t>TWINNER160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</si>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</sst>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62" TargetMode="External" /><Relationship Id="rId2" Type="http://schemas.openxmlformats.org/officeDocument/2006/relationships/hyperlink" Target="https://podminky.urs.cz/item/CS_URS_2022_01/113107177" TargetMode="External" /><Relationship Id="rId3" Type="http://schemas.openxmlformats.org/officeDocument/2006/relationships/hyperlink" Target="https://podminky.urs.cz/item/CS_URS_2022_01/113107321" TargetMode="External" /><Relationship Id="rId4" Type="http://schemas.openxmlformats.org/officeDocument/2006/relationships/hyperlink" Target="https://podminky.urs.cz/item/CS_URS_2022_01/113107337" TargetMode="External" /><Relationship Id="rId5" Type="http://schemas.openxmlformats.org/officeDocument/2006/relationships/hyperlink" Target="https://podminky.urs.cz/item/CS_URS_2022_01/132151102" TargetMode="External" /><Relationship Id="rId6" Type="http://schemas.openxmlformats.org/officeDocument/2006/relationships/hyperlink" Target="https://podminky.urs.cz/item/CS_URS_2022_01/174151101" TargetMode="External" /><Relationship Id="rId7" Type="http://schemas.openxmlformats.org/officeDocument/2006/relationships/hyperlink" Target="https://podminky.urs.cz/item/CS_URS_2022_01/310278842" TargetMode="External" /><Relationship Id="rId8" Type="http://schemas.openxmlformats.org/officeDocument/2006/relationships/hyperlink" Target="https://podminky.urs.cz/item/CS_URS_2022_01/310279842" TargetMode="External" /><Relationship Id="rId9" Type="http://schemas.openxmlformats.org/officeDocument/2006/relationships/hyperlink" Target="https://podminky.urs.cz/item/CS_URS_2022_01/317142422" TargetMode="External" /><Relationship Id="rId10" Type="http://schemas.openxmlformats.org/officeDocument/2006/relationships/hyperlink" Target="https://podminky.urs.cz/item/CS_URS_2022_01/340271045" TargetMode="External" /><Relationship Id="rId11" Type="http://schemas.openxmlformats.org/officeDocument/2006/relationships/hyperlink" Target="https://podminky.urs.cz/item/CS_URS_2022_01/342272225" TargetMode="External" /><Relationship Id="rId12" Type="http://schemas.openxmlformats.org/officeDocument/2006/relationships/hyperlink" Target="https://podminky.urs.cz/item/CS_URS_2022_01/342291111" TargetMode="External" /><Relationship Id="rId13" Type="http://schemas.openxmlformats.org/officeDocument/2006/relationships/hyperlink" Target="https://podminky.urs.cz/item/CS_URS_2022_01/342291121" TargetMode="External" /><Relationship Id="rId14" Type="http://schemas.openxmlformats.org/officeDocument/2006/relationships/hyperlink" Target="https://podminky.urs.cz/item/CS_URS_2022_01/564760101" TargetMode="External" /><Relationship Id="rId15" Type="http://schemas.openxmlformats.org/officeDocument/2006/relationships/hyperlink" Target="https://podminky.urs.cz/item/CS_URS_2022_01/564771111" TargetMode="External" /><Relationship Id="rId16" Type="http://schemas.openxmlformats.org/officeDocument/2006/relationships/hyperlink" Target="https://podminky.urs.cz/item/CS_URS_2022_01/573211109" TargetMode="External" /><Relationship Id="rId17" Type="http://schemas.openxmlformats.org/officeDocument/2006/relationships/hyperlink" Target="https://podminky.urs.cz/item/CS_URS_2022_01/577143111" TargetMode="External" /><Relationship Id="rId18" Type="http://schemas.openxmlformats.org/officeDocument/2006/relationships/hyperlink" Target="https://podminky.urs.cz/item/CS_URS_2022_01/612142001" TargetMode="External" /><Relationship Id="rId19" Type="http://schemas.openxmlformats.org/officeDocument/2006/relationships/hyperlink" Target="https://podminky.urs.cz/item/CS_URS_2022_01/612315221" TargetMode="External" /><Relationship Id="rId20" Type="http://schemas.openxmlformats.org/officeDocument/2006/relationships/hyperlink" Target="https://podminky.urs.cz/item/CS_URS_2022_01/612315222" TargetMode="External" /><Relationship Id="rId21" Type="http://schemas.openxmlformats.org/officeDocument/2006/relationships/hyperlink" Target="https://podminky.urs.cz/item/CS_URS_2022_01/612315223" TargetMode="External" /><Relationship Id="rId22" Type="http://schemas.openxmlformats.org/officeDocument/2006/relationships/hyperlink" Target="https://podminky.urs.cz/item/CS_URS_2022_01/612321131" TargetMode="External" /><Relationship Id="rId23" Type="http://schemas.openxmlformats.org/officeDocument/2006/relationships/hyperlink" Target="https://podminky.urs.cz/item/CS_URS_2022_01/612325302" TargetMode="External" /><Relationship Id="rId24" Type="http://schemas.openxmlformats.org/officeDocument/2006/relationships/hyperlink" Target="https://podminky.urs.cz/item/CS_URS_2022_01/619991011" TargetMode="External" /><Relationship Id="rId25" Type="http://schemas.openxmlformats.org/officeDocument/2006/relationships/hyperlink" Target="https://podminky.urs.cz/item/CS_URS_2022_01/619995001" TargetMode="External" /><Relationship Id="rId26" Type="http://schemas.openxmlformats.org/officeDocument/2006/relationships/hyperlink" Target="https://podminky.urs.cz/item/CS_URS_2022_01/621221031" TargetMode="External" /><Relationship Id="rId27" Type="http://schemas.openxmlformats.org/officeDocument/2006/relationships/hyperlink" Target="https://podminky.urs.cz/item/CS_URS_2022_01/622131121" TargetMode="External" /><Relationship Id="rId28" Type="http://schemas.openxmlformats.org/officeDocument/2006/relationships/hyperlink" Target="https://podminky.urs.cz/item/CS_URS_2022_01/622143001" TargetMode="External" /><Relationship Id="rId29" Type="http://schemas.openxmlformats.org/officeDocument/2006/relationships/hyperlink" Target="https://podminky.urs.cz/item/CS_URS_2022_01/622143003" TargetMode="External" /><Relationship Id="rId30" Type="http://schemas.openxmlformats.org/officeDocument/2006/relationships/hyperlink" Target="https://podminky.urs.cz/item/CS_URS_2022_01/622143004" TargetMode="External" /><Relationship Id="rId31" Type="http://schemas.openxmlformats.org/officeDocument/2006/relationships/hyperlink" Target="https://podminky.urs.cz/item/CS_URS_2022_01/622211021" TargetMode="External" /><Relationship Id="rId32" Type="http://schemas.openxmlformats.org/officeDocument/2006/relationships/hyperlink" Target="https://podminky.urs.cz/item/CS_URS_2022_01/622211031" TargetMode="External" /><Relationship Id="rId33" Type="http://schemas.openxmlformats.org/officeDocument/2006/relationships/hyperlink" Target="https://podminky.urs.cz/item/CS_URS_2022_01/622222051" TargetMode="External" /><Relationship Id="rId34" Type="http://schemas.openxmlformats.org/officeDocument/2006/relationships/hyperlink" Target="https://podminky.urs.cz/item/CS_URS_2022_01/622252001" TargetMode="External" /><Relationship Id="rId35" Type="http://schemas.openxmlformats.org/officeDocument/2006/relationships/hyperlink" Target="https://podminky.urs.cz/item/CS_URS_2022_01/622331121" TargetMode="External" /><Relationship Id="rId36" Type="http://schemas.openxmlformats.org/officeDocument/2006/relationships/hyperlink" Target="https://podminky.urs.cz/item/CS_URS_2022_01/622331191" TargetMode="External" /><Relationship Id="rId37" Type="http://schemas.openxmlformats.org/officeDocument/2006/relationships/hyperlink" Target="https://podminky.urs.cz/item/CS_URS_2022_01/622511112" TargetMode="External" /><Relationship Id="rId38" Type="http://schemas.openxmlformats.org/officeDocument/2006/relationships/hyperlink" Target="https://podminky.urs.cz/item/CS_URS_2022_01/622531022" TargetMode="External" /><Relationship Id="rId39" Type="http://schemas.openxmlformats.org/officeDocument/2006/relationships/hyperlink" Target="https://podminky.urs.cz/item/CS_URS_2022_01/629991012" TargetMode="External" /><Relationship Id="rId40" Type="http://schemas.openxmlformats.org/officeDocument/2006/relationships/hyperlink" Target="https://podminky.urs.cz/item/CS_URS_2022_01/629995101" TargetMode="External" /><Relationship Id="rId41" Type="http://schemas.openxmlformats.org/officeDocument/2006/relationships/hyperlink" Target="https://podminky.urs.cz/item/CS_URS_2022_01/637121113" TargetMode="External" /><Relationship Id="rId42" Type="http://schemas.openxmlformats.org/officeDocument/2006/relationships/hyperlink" Target="https://podminky.urs.cz/item/CS_URS_2022_01/637211411" TargetMode="External" /><Relationship Id="rId43" Type="http://schemas.openxmlformats.org/officeDocument/2006/relationships/hyperlink" Target="https://podminky.urs.cz/item/CS_URS_2022_01/642945111" TargetMode="External" /><Relationship Id="rId44" Type="http://schemas.openxmlformats.org/officeDocument/2006/relationships/hyperlink" Target="https://podminky.urs.cz/item/CS_URS_2022_01/871270310" TargetMode="External" /><Relationship Id="rId45" Type="http://schemas.openxmlformats.org/officeDocument/2006/relationships/hyperlink" Target="https://podminky.urs.cz/item/CS_URS_2022_01/895941302" TargetMode="External" /><Relationship Id="rId46" Type="http://schemas.openxmlformats.org/officeDocument/2006/relationships/hyperlink" Target="https://podminky.urs.cz/item/CS_URS_2022_01/895941312" TargetMode="External" /><Relationship Id="rId47" Type="http://schemas.openxmlformats.org/officeDocument/2006/relationships/hyperlink" Target="https://podminky.urs.cz/item/CS_URS_2022_01/895941321" TargetMode="External" /><Relationship Id="rId48" Type="http://schemas.openxmlformats.org/officeDocument/2006/relationships/hyperlink" Target="https://podminky.urs.cz/item/CS_URS_2022_01/895941351" TargetMode="External" /><Relationship Id="rId49" Type="http://schemas.openxmlformats.org/officeDocument/2006/relationships/hyperlink" Target="https://podminky.urs.cz/item/CS_URS_2022_01/899232111" TargetMode="External" /><Relationship Id="rId50" Type="http://schemas.openxmlformats.org/officeDocument/2006/relationships/hyperlink" Target="https://podminky.urs.cz/item/CS_URS_2022_01/916131213" TargetMode="External" /><Relationship Id="rId51" Type="http://schemas.openxmlformats.org/officeDocument/2006/relationships/hyperlink" Target="https://podminky.urs.cz/item/CS_URS_2022_01/916231213" TargetMode="External" /><Relationship Id="rId52" Type="http://schemas.openxmlformats.org/officeDocument/2006/relationships/hyperlink" Target="https://podminky.urs.cz/item/CS_URS_2022_01/919732211" TargetMode="External" /><Relationship Id="rId53" Type="http://schemas.openxmlformats.org/officeDocument/2006/relationships/hyperlink" Target="https://podminky.urs.cz/item/CS_URS_2022_01/935113211" TargetMode="External" /><Relationship Id="rId54" Type="http://schemas.openxmlformats.org/officeDocument/2006/relationships/hyperlink" Target="https://podminky.urs.cz/item/CS_URS_2022_01/941111111" TargetMode="External" /><Relationship Id="rId55" Type="http://schemas.openxmlformats.org/officeDocument/2006/relationships/hyperlink" Target="https://podminky.urs.cz/item/CS_URS_2022_01/941111211" TargetMode="External" /><Relationship Id="rId56" Type="http://schemas.openxmlformats.org/officeDocument/2006/relationships/hyperlink" Target="https://podminky.urs.cz/item/CS_URS_2022_01/941111811" TargetMode="External" /><Relationship Id="rId57" Type="http://schemas.openxmlformats.org/officeDocument/2006/relationships/hyperlink" Target="https://podminky.urs.cz/item/CS_URS_2022_01/944511111" TargetMode="External" /><Relationship Id="rId58" Type="http://schemas.openxmlformats.org/officeDocument/2006/relationships/hyperlink" Target="https://podminky.urs.cz/item/CS_URS_2022_01/944511211" TargetMode="External" /><Relationship Id="rId59" Type="http://schemas.openxmlformats.org/officeDocument/2006/relationships/hyperlink" Target="https://podminky.urs.cz/item/CS_URS_2022_01/944511811" TargetMode="External" /><Relationship Id="rId60" Type="http://schemas.openxmlformats.org/officeDocument/2006/relationships/hyperlink" Target="https://podminky.urs.cz/item/CS_URS_2022_01/944711113" TargetMode="External" /><Relationship Id="rId61" Type="http://schemas.openxmlformats.org/officeDocument/2006/relationships/hyperlink" Target="https://podminky.urs.cz/item/CS_URS_2022_01/944711213" TargetMode="External" /><Relationship Id="rId62" Type="http://schemas.openxmlformats.org/officeDocument/2006/relationships/hyperlink" Target="https://podminky.urs.cz/item/CS_URS_2022_01/944711813" TargetMode="External" /><Relationship Id="rId63" Type="http://schemas.openxmlformats.org/officeDocument/2006/relationships/hyperlink" Target="https://podminky.urs.cz/item/CS_URS_2022_01/949101111" TargetMode="External" /><Relationship Id="rId64" Type="http://schemas.openxmlformats.org/officeDocument/2006/relationships/hyperlink" Target="https://podminky.urs.cz/item/CS_URS_2022_01/949101112" TargetMode="External" /><Relationship Id="rId65" Type="http://schemas.openxmlformats.org/officeDocument/2006/relationships/hyperlink" Target="https://podminky.urs.cz/item/CS_URS_2022_01/952901111" TargetMode="External" /><Relationship Id="rId66" Type="http://schemas.openxmlformats.org/officeDocument/2006/relationships/hyperlink" Target="https://podminky.urs.cz/item/CS_URS_2022_01/953941210" TargetMode="External" /><Relationship Id="rId67" Type="http://schemas.openxmlformats.org/officeDocument/2006/relationships/hyperlink" Target="https://podminky.urs.cz/item/CS_URS_2022_01/963042819" TargetMode="External" /><Relationship Id="rId68" Type="http://schemas.openxmlformats.org/officeDocument/2006/relationships/hyperlink" Target="https://podminky.urs.cz/item/CS_URS_2022_01/968062374" TargetMode="External" /><Relationship Id="rId69" Type="http://schemas.openxmlformats.org/officeDocument/2006/relationships/hyperlink" Target="https://podminky.urs.cz/item/CS_URS_2022_01/968062375" TargetMode="External" /><Relationship Id="rId70" Type="http://schemas.openxmlformats.org/officeDocument/2006/relationships/hyperlink" Target="https://podminky.urs.cz/item/CS_URS_2022_01/968062376" TargetMode="External" /><Relationship Id="rId71" Type="http://schemas.openxmlformats.org/officeDocument/2006/relationships/hyperlink" Target="https://podminky.urs.cz/item/CS_URS_2022_01/968062377" TargetMode="External" /><Relationship Id="rId72" Type="http://schemas.openxmlformats.org/officeDocument/2006/relationships/hyperlink" Target="https://podminky.urs.cz/item/CS_URS_2022_01/968062456" TargetMode="External" /><Relationship Id="rId73" Type="http://schemas.openxmlformats.org/officeDocument/2006/relationships/hyperlink" Target="https://podminky.urs.cz/item/CS_URS_2022_01/968072361" TargetMode="External" /><Relationship Id="rId74" Type="http://schemas.openxmlformats.org/officeDocument/2006/relationships/hyperlink" Target="https://podminky.urs.cz/item/CS_URS_2022_01/978036181" TargetMode="External" /><Relationship Id="rId75" Type="http://schemas.openxmlformats.org/officeDocument/2006/relationships/hyperlink" Target="https://podminky.urs.cz/item/CS_URS_2022_01/997013112" TargetMode="External" /><Relationship Id="rId76" Type="http://schemas.openxmlformats.org/officeDocument/2006/relationships/hyperlink" Target="https://podminky.urs.cz/item/CS_URS_2022_01/997013501" TargetMode="External" /><Relationship Id="rId77" Type="http://schemas.openxmlformats.org/officeDocument/2006/relationships/hyperlink" Target="https://podminky.urs.cz/item/CS_URS_2022_01/997013509" TargetMode="External" /><Relationship Id="rId78" Type="http://schemas.openxmlformats.org/officeDocument/2006/relationships/hyperlink" Target="https://podminky.urs.cz/item/CS_URS_2022_01/997013609" TargetMode="External" /><Relationship Id="rId79" Type="http://schemas.openxmlformats.org/officeDocument/2006/relationships/hyperlink" Target="https://podminky.urs.cz/item/CS_URS_2022_01/997013804" TargetMode="External" /><Relationship Id="rId80" Type="http://schemas.openxmlformats.org/officeDocument/2006/relationships/hyperlink" Target="https://podminky.urs.cz/item/CS_URS_2022_01/997013811" TargetMode="External" /><Relationship Id="rId81" Type="http://schemas.openxmlformats.org/officeDocument/2006/relationships/hyperlink" Target="https://podminky.urs.cz/item/CS_URS_2022_01/998011002" TargetMode="External" /><Relationship Id="rId82" Type="http://schemas.openxmlformats.org/officeDocument/2006/relationships/hyperlink" Target="https://podminky.urs.cz/item/CS_URS_2022_01/712300921" TargetMode="External" /><Relationship Id="rId83" Type="http://schemas.openxmlformats.org/officeDocument/2006/relationships/hyperlink" Target="https://podminky.urs.cz/item/CS_URS_2022_01/712341559" TargetMode="External" /><Relationship Id="rId84" Type="http://schemas.openxmlformats.org/officeDocument/2006/relationships/hyperlink" Target="https://podminky.urs.cz/item/CS_URS_2022_01/712363352" TargetMode="External" /><Relationship Id="rId85" Type="http://schemas.openxmlformats.org/officeDocument/2006/relationships/hyperlink" Target="https://podminky.urs.cz/item/CS_URS_2022_01/712363353" TargetMode="External" /><Relationship Id="rId86" Type="http://schemas.openxmlformats.org/officeDocument/2006/relationships/hyperlink" Target="https://podminky.urs.cz/item/CS_URS_2022_01/712363358" TargetMode="External" /><Relationship Id="rId87" Type="http://schemas.openxmlformats.org/officeDocument/2006/relationships/hyperlink" Target="https://podminky.urs.cz/item/CS_URS_2022_01/712392171" TargetMode="External" /><Relationship Id="rId88" Type="http://schemas.openxmlformats.org/officeDocument/2006/relationships/hyperlink" Target="https://podminky.urs.cz/item/CS_URS_2022_01/712461701" TargetMode="External" /><Relationship Id="rId89" Type="http://schemas.openxmlformats.org/officeDocument/2006/relationships/hyperlink" Target="https://podminky.urs.cz/item/CS_URS_2022_01/712463101" TargetMode="External" /><Relationship Id="rId90" Type="http://schemas.openxmlformats.org/officeDocument/2006/relationships/hyperlink" Target="https://podminky.urs.cz/item/CS_URS_2022_01/998712202" TargetMode="External" /><Relationship Id="rId91" Type="http://schemas.openxmlformats.org/officeDocument/2006/relationships/hyperlink" Target="https://podminky.urs.cz/item/CS_URS_2022_01/713131143" TargetMode="External" /><Relationship Id="rId92" Type="http://schemas.openxmlformats.org/officeDocument/2006/relationships/hyperlink" Target="https://podminky.urs.cz/item/CS_URS_2022_01/713141223" TargetMode="External" /><Relationship Id="rId93" Type="http://schemas.openxmlformats.org/officeDocument/2006/relationships/hyperlink" Target="https://podminky.urs.cz/item/CS_URS_2022_01/713141243" TargetMode="External" /><Relationship Id="rId94" Type="http://schemas.openxmlformats.org/officeDocument/2006/relationships/hyperlink" Target="https://podminky.urs.cz/item/CS_URS_2022_01/998713202" TargetMode="External" /><Relationship Id="rId95" Type="http://schemas.openxmlformats.org/officeDocument/2006/relationships/hyperlink" Target="https://podminky.urs.cz/item/CS_URS_2022_01/721239114" TargetMode="External" /><Relationship Id="rId96" Type="http://schemas.openxmlformats.org/officeDocument/2006/relationships/hyperlink" Target="https://podminky.urs.cz/item/CS_URS_2022_01/998721202" TargetMode="External" /><Relationship Id="rId97" Type="http://schemas.openxmlformats.org/officeDocument/2006/relationships/hyperlink" Target="https://podminky.urs.cz/item/CS_URS_2022_01/741421811" TargetMode="External" /><Relationship Id="rId98" Type="http://schemas.openxmlformats.org/officeDocument/2006/relationships/hyperlink" Target="https://podminky.urs.cz/item/CS_URS_2022_01/741421821" TargetMode="External" /><Relationship Id="rId99" Type="http://schemas.openxmlformats.org/officeDocument/2006/relationships/hyperlink" Target="https://podminky.urs.cz/item/CS_URS_2022_01/741421845" TargetMode="External" /><Relationship Id="rId100" Type="http://schemas.openxmlformats.org/officeDocument/2006/relationships/hyperlink" Target="https://podminky.urs.cz/item/CS_URS_2022_01/741421871" TargetMode="External" /><Relationship Id="rId101" Type="http://schemas.openxmlformats.org/officeDocument/2006/relationships/hyperlink" Target="https://podminky.urs.cz/item/CS_URS_2022_01/741920304" TargetMode="External" /><Relationship Id="rId102" Type="http://schemas.openxmlformats.org/officeDocument/2006/relationships/hyperlink" Target="https://podminky.urs.cz/item/CS_URS_2022_01/751311095" TargetMode="External" /><Relationship Id="rId103" Type="http://schemas.openxmlformats.org/officeDocument/2006/relationships/hyperlink" Target="https://podminky.urs.cz/item/CS_URS_2022_01/751311119" TargetMode="External" /><Relationship Id="rId104" Type="http://schemas.openxmlformats.org/officeDocument/2006/relationships/hyperlink" Target="https://podminky.urs.cz/item/CS_URS_2022_01/751511022" TargetMode="External" /><Relationship Id="rId105" Type="http://schemas.openxmlformats.org/officeDocument/2006/relationships/hyperlink" Target="https://podminky.urs.cz/item/CS_URS_2022_01/762342211" TargetMode="External" /><Relationship Id="rId106" Type="http://schemas.openxmlformats.org/officeDocument/2006/relationships/hyperlink" Target="https://podminky.urs.cz/item/CS_URS_2022_01/762361313" TargetMode="External" /><Relationship Id="rId107" Type="http://schemas.openxmlformats.org/officeDocument/2006/relationships/hyperlink" Target="https://podminky.urs.cz/item/CS_URS_2022_01/762395000" TargetMode="External" /><Relationship Id="rId108" Type="http://schemas.openxmlformats.org/officeDocument/2006/relationships/hyperlink" Target="https://podminky.urs.cz/item/CS_URS_2022_01/998762202" TargetMode="External" /><Relationship Id="rId109" Type="http://schemas.openxmlformats.org/officeDocument/2006/relationships/hyperlink" Target="https://podminky.urs.cz/item/CS_URS_2022_01/764002801" TargetMode="External" /><Relationship Id="rId110" Type="http://schemas.openxmlformats.org/officeDocument/2006/relationships/hyperlink" Target="https://podminky.urs.cz/item/CS_URS_2022_01/764002821" TargetMode="External" /><Relationship Id="rId111" Type="http://schemas.openxmlformats.org/officeDocument/2006/relationships/hyperlink" Target="https://podminky.urs.cz/item/CS_URS_2022_01/764002841" TargetMode="External" /><Relationship Id="rId112" Type="http://schemas.openxmlformats.org/officeDocument/2006/relationships/hyperlink" Target="https://podminky.urs.cz/item/CS_URS_2022_01/764002851" TargetMode="External" /><Relationship Id="rId113" Type="http://schemas.openxmlformats.org/officeDocument/2006/relationships/hyperlink" Target="https://podminky.urs.cz/item/CS_URS_2022_01/764002871" TargetMode="External" /><Relationship Id="rId114" Type="http://schemas.openxmlformats.org/officeDocument/2006/relationships/hyperlink" Target="https://podminky.urs.cz/item/CS_URS_2022_01/764004801" TargetMode="External" /><Relationship Id="rId115" Type="http://schemas.openxmlformats.org/officeDocument/2006/relationships/hyperlink" Target="https://podminky.urs.cz/item/CS_URS_2022_01/764004861" TargetMode="External" /><Relationship Id="rId116" Type="http://schemas.openxmlformats.org/officeDocument/2006/relationships/hyperlink" Target="https://podminky.urs.cz/item/CS_URS_2022_01/764011614" TargetMode="External" /><Relationship Id="rId117" Type="http://schemas.openxmlformats.org/officeDocument/2006/relationships/hyperlink" Target="https://podminky.urs.cz/item/CS_URS_2022_01/764212406" TargetMode="External" /><Relationship Id="rId118" Type="http://schemas.openxmlformats.org/officeDocument/2006/relationships/hyperlink" Target="https://podminky.urs.cz/item/CS_URS_2022_01/764216603" TargetMode="External" /><Relationship Id="rId119" Type="http://schemas.openxmlformats.org/officeDocument/2006/relationships/hyperlink" Target="https://podminky.urs.cz/item/CS_URS_2022_01/764216604" TargetMode="External" /><Relationship Id="rId120" Type="http://schemas.openxmlformats.org/officeDocument/2006/relationships/hyperlink" Target="https://podminky.urs.cz/item/CS_URS_2022_01/764511602" TargetMode="External" /><Relationship Id="rId121" Type="http://schemas.openxmlformats.org/officeDocument/2006/relationships/hyperlink" Target="https://podminky.urs.cz/item/CS_URS_2022_01/764518623" TargetMode="External" /><Relationship Id="rId122" Type="http://schemas.openxmlformats.org/officeDocument/2006/relationships/hyperlink" Target="https://podminky.urs.cz/item/CS_URS_2022_01/998764202" TargetMode="External" /><Relationship Id="rId123" Type="http://schemas.openxmlformats.org/officeDocument/2006/relationships/hyperlink" Target="https://podminky.urs.cz/item/CS_URS_2022_01/766622125" TargetMode="External" /><Relationship Id="rId124" Type="http://schemas.openxmlformats.org/officeDocument/2006/relationships/hyperlink" Target="https://podminky.urs.cz/item/CS_URS_2022_01/766622132" TargetMode="External" /><Relationship Id="rId125" Type="http://schemas.openxmlformats.org/officeDocument/2006/relationships/hyperlink" Target="https://podminky.urs.cz/item/CS_URS_2022_01/766629214" TargetMode="External" /><Relationship Id="rId126" Type="http://schemas.openxmlformats.org/officeDocument/2006/relationships/hyperlink" Target="https://podminky.urs.cz/item/CS_URS_2022_01/766660161" TargetMode="External" /><Relationship Id="rId127" Type="http://schemas.openxmlformats.org/officeDocument/2006/relationships/hyperlink" Target="https://podminky.urs.cz/item/CS_URS_2022_01/766660717" TargetMode="External" /><Relationship Id="rId128" Type="http://schemas.openxmlformats.org/officeDocument/2006/relationships/hyperlink" Target="https://podminky.urs.cz/item/CS_URS_2022_01/766660733" TargetMode="External" /><Relationship Id="rId129" Type="http://schemas.openxmlformats.org/officeDocument/2006/relationships/hyperlink" Target="https://podminky.urs.cz/item/CS_URS_2022_01/766694111" TargetMode="External" /><Relationship Id="rId130" Type="http://schemas.openxmlformats.org/officeDocument/2006/relationships/hyperlink" Target="https://podminky.urs.cz/item/CS_URS_2022_01/766694112" TargetMode="External" /><Relationship Id="rId131" Type="http://schemas.openxmlformats.org/officeDocument/2006/relationships/hyperlink" Target="https://podminky.urs.cz/item/CS_URS_2022_01/766694113" TargetMode="External" /><Relationship Id="rId132" Type="http://schemas.openxmlformats.org/officeDocument/2006/relationships/hyperlink" Target="https://podminky.urs.cz/item/CS_URS_2022_01/998766202" TargetMode="External" /><Relationship Id="rId133" Type="http://schemas.openxmlformats.org/officeDocument/2006/relationships/hyperlink" Target="https://podminky.urs.cz/item/CS_URS_2022_01/767620118" TargetMode="External" /><Relationship Id="rId134" Type="http://schemas.openxmlformats.org/officeDocument/2006/relationships/hyperlink" Target="https://podminky.urs.cz/item/CS_URS_2022_01/767640112" TargetMode="External" /><Relationship Id="rId135" Type="http://schemas.openxmlformats.org/officeDocument/2006/relationships/hyperlink" Target="https://podminky.urs.cz/item/CS_URS_2022_01/767661811" TargetMode="External" /><Relationship Id="rId136" Type="http://schemas.openxmlformats.org/officeDocument/2006/relationships/hyperlink" Target="https://podminky.urs.cz/item/CS_URS_2022_01/767662110" TargetMode="External" /><Relationship Id="rId137" Type="http://schemas.openxmlformats.org/officeDocument/2006/relationships/hyperlink" Target="https://podminky.urs.cz/item/CS_URS_2022_01/767995113" TargetMode="External" /><Relationship Id="rId138" Type="http://schemas.openxmlformats.org/officeDocument/2006/relationships/hyperlink" Target="https://podminky.urs.cz/item/CS_URS_2022_01/767996701" TargetMode="External" /><Relationship Id="rId139" Type="http://schemas.openxmlformats.org/officeDocument/2006/relationships/hyperlink" Target="https://podminky.urs.cz/item/CS_URS_2022_01/767996703" TargetMode="External" /><Relationship Id="rId140" Type="http://schemas.openxmlformats.org/officeDocument/2006/relationships/hyperlink" Target="https://podminky.urs.cz/item/CS_URS_2022_01/998767202" TargetMode="External" /><Relationship Id="rId141" Type="http://schemas.openxmlformats.org/officeDocument/2006/relationships/hyperlink" Target="https://podminky.urs.cz/item/CS_URS_2022_01/777111141" TargetMode="External" /><Relationship Id="rId142" Type="http://schemas.openxmlformats.org/officeDocument/2006/relationships/hyperlink" Target="https://podminky.urs.cz/item/CS_URS_2022_01/777121105" TargetMode="External" /><Relationship Id="rId143" Type="http://schemas.openxmlformats.org/officeDocument/2006/relationships/hyperlink" Target="https://podminky.urs.cz/item/CS_URS_2022_01/777121113" TargetMode="External" /><Relationship Id="rId144" Type="http://schemas.openxmlformats.org/officeDocument/2006/relationships/hyperlink" Target="https://podminky.urs.cz/item/CS_URS_2022_01/777131101" TargetMode="External" /><Relationship Id="rId145" Type="http://schemas.openxmlformats.org/officeDocument/2006/relationships/hyperlink" Target="https://podminky.urs.cz/item/CS_URS_2022_01/777511105" TargetMode="External" /><Relationship Id="rId146" Type="http://schemas.openxmlformats.org/officeDocument/2006/relationships/hyperlink" Target="https://podminky.urs.cz/item/CS_URS_2022_01/777511107" TargetMode="External" /><Relationship Id="rId147" Type="http://schemas.openxmlformats.org/officeDocument/2006/relationships/hyperlink" Target="https://podminky.urs.cz/item/CS_URS_2022_01/998777202" TargetMode="External" /><Relationship Id="rId148" Type="http://schemas.openxmlformats.org/officeDocument/2006/relationships/hyperlink" Target="https://podminky.urs.cz/item/CS_URS_2022_01/781473920" TargetMode="External" /><Relationship Id="rId149" Type="http://schemas.openxmlformats.org/officeDocument/2006/relationships/hyperlink" Target="https://podminky.urs.cz/item/CS_URS_2022_01/998781202" TargetMode="External" /><Relationship Id="rId150" Type="http://schemas.openxmlformats.org/officeDocument/2006/relationships/hyperlink" Target="https://podminky.urs.cz/item/CS_URS_2022_01/783314203" TargetMode="External" /><Relationship Id="rId151" Type="http://schemas.openxmlformats.org/officeDocument/2006/relationships/hyperlink" Target="https://podminky.urs.cz/item/CS_URS_2022_01/783315101" TargetMode="External" /><Relationship Id="rId152" Type="http://schemas.openxmlformats.org/officeDocument/2006/relationships/hyperlink" Target="https://podminky.urs.cz/item/CS_URS_2022_01/783317101" TargetMode="External" /><Relationship Id="rId153" Type="http://schemas.openxmlformats.org/officeDocument/2006/relationships/hyperlink" Target="https://podminky.urs.cz/item/CS_URS_2022_01/783933171" TargetMode="External" /><Relationship Id="rId154" Type="http://schemas.openxmlformats.org/officeDocument/2006/relationships/hyperlink" Target="https://podminky.urs.cz/item/CS_URS_2022_01/783937163" TargetMode="External" /><Relationship Id="rId155" Type="http://schemas.openxmlformats.org/officeDocument/2006/relationships/hyperlink" Target="https://podminky.urs.cz/item/CS_URS_2022_01/784211101" TargetMode="External" /><Relationship Id="rId156" Type="http://schemas.openxmlformats.org/officeDocument/2006/relationships/hyperlink" Target="https://podminky.urs.cz/item/CS_URS_2022_01/786614001" TargetMode="External" /><Relationship Id="rId157" Type="http://schemas.openxmlformats.org/officeDocument/2006/relationships/hyperlink" Target="https://podminky.urs.cz/item/CS_URS_2022_01/786614003" TargetMode="External" /><Relationship Id="rId158" Type="http://schemas.openxmlformats.org/officeDocument/2006/relationships/hyperlink" Target="https://podminky.urs.cz/item/CS_URS_2022_01/HZS2122" TargetMode="External" /><Relationship Id="rId159" Type="http://schemas.openxmlformats.org/officeDocument/2006/relationships/hyperlink" Target="https://podminky.urs.cz/item/CS_URS_2022_01/HZS2132" TargetMode="External" /><Relationship Id="rId160" Type="http://schemas.openxmlformats.org/officeDocument/2006/relationships/hyperlink" Target="https://podminky.urs.cz/item/CS_URS_2022_01/HZS2161" TargetMode="External" /><Relationship Id="rId161" Type="http://schemas.openxmlformats.org/officeDocument/2006/relationships/hyperlink" Target="https://podminky.urs.cz/item/CS_URS_2022_01/HZS2232" TargetMode="External" /><Relationship Id="rId162" Type="http://schemas.openxmlformats.org/officeDocument/2006/relationships/hyperlink" Target="https://podminky.urs.cz/item/CS_URS_2022_01/030001000" TargetMode="External" /><Relationship Id="rId1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53993326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7.25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092022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ÚPRAVA STŘECHY,OBVODOVÉHO PLÁŠTĚ A PŘÍCHOZÍ KOMUNIKACE ŠKOLNÍ JÍDLENY, UL. ŠKOLNÍ ČP 2433, DVŮR KR. N. L.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DVŮR KRÁLOVÉ NAD LABEM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8. 2. 2022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25.65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MĚSTO DVŮR KRÁLOVÉ NAD LABEM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DRUPO S TRUTNOV, ING. BUKOVSKÝ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ING. LUBOŠ KASPER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ROUND(SUM(AG55:AG56),2)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ROUND(SUM(AS55:AS56),2)</f>
        <v>0</v>
      </c>
      <c r="AT54" s="94">
        <f>ROUND(SUM(AV54:AW54),2)</f>
        <v>0</v>
      </c>
      <c r="AU54" s="95">
        <f>ROUND(SUM(AU55:AU56),5)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ROUND(SUM(AZ55:AZ56),2)</f>
        <v>0</v>
      </c>
      <c r="BA54" s="94">
        <f>ROUND(SUM(BA55:BA56),2)</f>
        <v>0</v>
      </c>
      <c r="BB54" s="94">
        <f>ROUND(SUM(BB55:BB56),2)</f>
        <v>0</v>
      </c>
      <c r="BC54" s="94">
        <f>ROUND(SUM(BC55:BC56),2)</f>
        <v>0</v>
      </c>
      <c r="BD54" s="96">
        <f>ROUND(SUM(BD55:BD56),2)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pans="1:91" s="7" customFormat="1" ht="24.75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'01 - ÚPRAVA STŘECHY, OBVO...'!J30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'01 - ÚPRAVA STŘECHY, OBVO...'!P106</f>
        <v>0</v>
      </c>
      <c r="AV55" s="107">
        <f>'01 - ÚPRAVA STŘECHY, OBVO...'!J33</f>
        <v>0</v>
      </c>
      <c r="AW55" s="107">
        <f>'01 - ÚPRAVA STŘECHY, OBVO...'!J34</f>
        <v>0</v>
      </c>
      <c r="AX55" s="107">
        <f>'01 - ÚPRAVA STŘECHY, OBVO...'!J35</f>
        <v>0</v>
      </c>
      <c r="AY55" s="107">
        <f>'01 - ÚPRAVA STŘECHY, OBVO...'!J36</f>
        <v>0</v>
      </c>
      <c r="AZ55" s="107">
        <f>'01 - ÚPRAVA STŘECHY, OBVO...'!F33</f>
        <v>0</v>
      </c>
      <c r="BA55" s="107">
        <f>'01 - ÚPRAVA STŘECHY, OBVO...'!F34</f>
        <v>0</v>
      </c>
      <c r="BB55" s="107">
        <f>'01 - ÚPRAVA STŘECHY, OBVO...'!F35</f>
        <v>0</v>
      </c>
      <c r="BC55" s="107">
        <f>'01 - ÚPRAVA STŘECHY, OBVO...'!F36</f>
        <v>0</v>
      </c>
      <c r="BD55" s="109">
        <f>'01 - ÚPRAVA STŘECHY, OBVO...'!F37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3</v>
      </c>
      <c r="CM55" s="110" t="s">
        <v>82</v>
      </c>
    </row>
    <row r="56" spans="1:91" s="7" customFormat="1" ht="16.5" customHeight="1">
      <c r="A56" s="99" t="s">
        <v>76</v>
      </c>
      <c r="B56" s="100"/>
      <c r="C56" s="101"/>
      <c r="D56" s="102" t="s">
        <v>83</v>
      </c>
      <c r="E56" s="102"/>
      <c r="F56" s="102"/>
      <c r="G56" s="102"/>
      <c r="H56" s="102"/>
      <c r="I56" s="103"/>
      <c r="J56" s="102" t="s">
        <v>84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4">
        <f>'02 - ELEKTROINSTALACE'!J30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79</v>
      </c>
      <c r="AR56" s="100"/>
      <c r="AS56" s="111">
        <v>0</v>
      </c>
      <c r="AT56" s="112">
        <f>ROUND(SUM(AV56:AW56),2)</f>
        <v>0</v>
      </c>
      <c r="AU56" s="113">
        <f>'02 - ELEKTROINSTALACE'!P83</f>
        <v>0</v>
      </c>
      <c r="AV56" s="112">
        <f>'02 - ELEKTROINSTALACE'!J33</f>
        <v>0</v>
      </c>
      <c r="AW56" s="112">
        <f>'02 - ELEKTROINSTALACE'!J34</f>
        <v>0</v>
      </c>
      <c r="AX56" s="112">
        <f>'02 - ELEKTROINSTALACE'!J35</f>
        <v>0</v>
      </c>
      <c r="AY56" s="112">
        <f>'02 - ELEKTROINSTALACE'!J36</f>
        <v>0</v>
      </c>
      <c r="AZ56" s="112">
        <f>'02 - ELEKTROINSTALACE'!F33</f>
        <v>0</v>
      </c>
      <c r="BA56" s="112">
        <f>'02 - ELEKTROINSTALACE'!F34</f>
        <v>0</v>
      </c>
      <c r="BB56" s="112">
        <f>'02 - ELEKTROINSTALACE'!F35</f>
        <v>0</v>
      </c>
      <c r="BC56" s="112">
        <f>'02 - ELEKTROINSTALACE'!F36</f>
        <v>0</v>
      </c>
      <c r="BD56" s="114">
        <f>'02 - ELEKTROINSTALACE'!F37</f>
        <v>0</v>
      </c>
      <c r="BE56" s="7"/>
      <c r="BT56" s="110" t="s">
        <v>80</v>
      </c>
      <c r="BV56" s="110" t="s">
        <v>74</v>
      </c>
      <c r="BW56" s="110" t="s">
        <v>85</v>
      </c>
      <c r="BX56" s="110" t="s">
        <v>5</v>
      </c>
      <c r="CL56" s="110" t="s">
        <v>3</v>
      </c>
      <c r="CM56" s="110" t="s">
        <v>82</v>
      </c>
    </row>
    <row r="57" spans="1:57" s="2" customFormat="1" ht="30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0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ÚPRAVA STŘECHY, OBVO...'!C2" display="/"/>
    <hyperlink ref="A56" location="'02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15" t="s">
        <v>86</v>
      </c>
      <c r="BA2" s="115" t="s">
        <v>86</v>
      </c>
      <c r="BB2" s="115" t="s">
        <v>3</v>
      </c>
      <c r="BC2" s="115" t="s">
        <v>87</v>
      </c>
      <c r="BD2" s="115" t="s">
        <v>82</v>
      </c>
    </row>
    <row r="3" spans="2:5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  <c r="AZ3" s="115" t="s">
        <v>88</v>
      </c>
      <c r="BA3" s="115" t="s">
        <v>88</v>
      </c>
      <c r="BB3" s="115" t="s">
        <v>3</v>
      </c>
      <c r="BC3" s="115" t="s">
        <v>89</v>
      </c>
      <c r="BD3" s="115" t="s">
        <v>82</v>
      </c>
    </row>
    <row r="4" spans="2:56" s="1" customFormat="1" ht="24.95" customHeight="1">
      <c r="B4" s="23"/>
      <c r="D4" s="24" t="s">
        <v>90</v>
      </c>
      <c r="L4" s="23"/>
      <c r="M4" s="116" t="s">
        <v>11</v>
      </c>
      <c r="AT4" s="20" t="s">
        <v>4</v>
      </c>
  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 <v>82</v>
      </c>
    </row>
    <row r="5" spans="2:56" s="1" customFormat="1" ht="6.95" customHeight="1">
      <c r="B5" s="23"/>
      <c r="L5" s="23"/>
      <c r="AZ5" s="115" t="s">
        <v>93</v>
      </c>
      <c r="BA5" s="115" t="s">
        <v>93</v>
      </c>
      <c r="BB5" s="115" t="s">
        <v>3</v>
      </c>
      <c r="BC5" s="115" t="s">
        <v>94</v>
      </c>
      <c r="BD5" s="115" t="s">
        <v>82</v>
      </c>
    </row>
    <row r="6" spans="2:12" s="1" customFormat="1" ht="12" customHeight="1">
      <c r="B6" s="23"/>
      <c r="D6" s="33" t="s">
        <v>17</v>
      </c>
      <c r="L6" s="23"/>
    </row>
    <row r="7" spans="2:12" s="1" customFormat="1" ht="26.25" customHeight="1">
      <c r="B7" s="23"/>
      <c r="E7" s="117" t="str">
        <f>'Rekapitulace stavby'!K6</f>
        <v>ÚPRAVA STŘECHY,OBVODOVÉHO PLÁŠTĚ A PŘÍCHOZÍ KOMUNIKACE ŠKOLNÍ JÍDLENY, UL. ŠKOLNÍ ČP 2433, DVŮR KR. N. L.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39"/>
      <c r="J8" s="39"/>
      <c r="K8" s="39"/>
      <c r="L8" s="11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96</v>
      </c>
      <c r="F9" s="39"/>
      <c r="G9" s="39"/>
      <c r="H9" s="39"/>
      <c r="I9" s="39"/>
      <c r="J9" s="39"/>
      <c r="K9" s="39"/>
      <c r="L9" s="11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8. 2. 2022</v>
      </c>
      <c r="K12" s="39"/>
      <c r="L12" s="11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9"/>
      <c r="B27" s="120"/>
      <c r="C27" s="119"/>
      <c r="D27" s="119"/>
      <c r="E27" s="37" t="s">
        <v>3</v>
      </c>
      <c r="F27" s="37"/>
      <c r="G27" s="37"/>
      <c r="H27" s="37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2" t="s">
        <v>38</v>
      </c>
      <c r="E30" s="39"/>
      <c r="F30" s="39"/>
      <c r="G30" s="39"/>
      <c r="H30" s="39"/>
      <c r="I30" s="39"/>
      <c r="J30" s="91">
        <f>ROUND(J106,2)</f>
        <v>0</v>
      </c>
      <c r="K30" s="39"/>
      <c r="L30" s="11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3" t="s">
        <v>42</v>
      </c>
      <c r="E33" s="33" t="s">
        <v>43</v>
      </c>
      <c r="F33" s="124">
        <f>ROUND((SUM(BE106:BE938)),2)</f>
        <v>0</v>
      </c>
      <c r="G33" s="39"/>
      <c r="H33" s="39"/>
      <c r="I33" s="125">
        <v>0.21</v>
      </c>
      <c r="J33" s="124">
        <f>ROUND(((SUM(BE106:BE938))*I33),2)</f>
        <v>0</v>
      </c>
      <c r="K33" s="39"/>
      <c r="L33" s="11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4">
        <f>ROUND((SUM(BF106:BF938)),2)</f>
        <v>0</v>
      </c>
      <c r="G34" s="39"/>
      <c r="H34" s="39"/>
      <c r="I34" s="125">
        <v>0.15</v>
      </c>
      <c r="J34" s="124">
        <f>ROUND(((SUM(BF106:BF938))*I34),2)</f>
        <v>0</v>
      </c>
      <c r="K34" s="39"/>
      <c r="L34" s="11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4">
        <f>ROUND((SUM(BG106:BG938)),2)</f>
        <v>0</v>
      </c>
      <c r="G35" s="39"/>
      <c r="H35" s="39"/>
      <c r="I35" s="125">
        <v>0.21</v>
      </c>
      <c r="J35" s="124">
        <f>0</f>
        <v>0</v>
      </c>
      <c r="K35" s="39"/>
      <c r="L35" s="11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4">
        <f>ROUND((SUM(BH106:BH938)),2)</f>
        <v>0</v>
      </c>
      <c r="G36" s="39"/>
      <c r="H36" s="39"/>
      <c r="I36" s="125">
        <v>0.15</v>
      </c>
      <c r="J36" s="124">
        <f>0</f>
        <v>0</v>
      </c>
      <c r="K36" s="39"/>
      <c r="L36" s="11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4">
        <f>ROUND((SUM(BI106:BI938)),2)</f>
        <v>0</v>
      </c>
      <c r="G37" s="39"/>
      <c r="H37" s="39"/>
      <c r="I37" s="125">
        <v>0</v>
      </c>
      <c r="J37" s="124">
        <f>0</f>
        <v>0</v>
      </c>
      <c r="K37" s="39"/>
      <c r="L37" s="11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6"/>
      <c r="D39" s="127" t="s">
        <v>48</v>
      </c>
      <c r="E39" s="77"/>
      <c r="F39" s="77"/>
      <c r="G39" s="128" t="s">
        <v>49</v>
      </c>
      <c r="H39" s="129" t="s">
        <v>50</v>
      </c>
      <c r="I39" s="77"/>
      <c r="J39" s="130">
        <f>SUM(J30:J37)</f>
        <v>0</v>
      </c>
      <c r="K39" s="131"/>
      <c r="L39" s="11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39"/>
      <c r="J45" s="39"/>
      <c r="K45" s="39"/>
      <c r="L45" s="11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39"/>
      <c r="D48" s="39"/>
      <c r="E48" s="117" t="str">
        <f>E7</f>
        <v>ÚPRAVA STŘECHY,OBVODOVÉHO PLÁŠTĚ A PŘÍCHOZÍ KOMUNIKACE ŠKOLNÍ JÍDLENY, UL. ŠKOLNÍ ČP 2433, DVŮR KR. N. L.</v>
      </c>
      <c r="F48" s="33"/>
      <c r="G48" s="33"/>
      <c r="H48" s="33"/>
      <c r="I48" s="39"/>
      <c r="J48" s="39"/>
      <c r="K48" s="39"/>
      <c r="L48" s="11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39"/>
      <c r="J49" s="39"/>
      <c r="K49" s="39"/>
      <c r="L49" s="11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01 - ÚPRAVA STŘECHY, OBVODOVÉHO PLÁŠTĚ A PŘÍCHOZÍ KOMUNIKACE</v>
      </c>
      <c r="F50" s="39"/>
      <c r="G50" s="39"/>
      <c r="H50" s="39"/>
      <c r="I50" s="39"/>
      <c r="J50" s="39"/>
      <c r="K50" s="39"/>
      <c r="L50" s="11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DVŮR KRÁLOVÉ NAD LABEM</v>
      </c>
      <c r="G52" s="39"/>
      <c r="H52" s="39"/>
      <c r="I52" s="33" t="s">
        <v>23</v>
      </c>
      <c r="J52" s="65" t="str">
        <f>IF(J12="","",J12)</f>
        <v>8. 2. 2022</v>
      </c>
      <c r="K52" s="39"/>
      <c r="L52" s="11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39"/>
      <c r="E54" s="39"/>
      <c r="F54" s="28" t="str">
        <f>E15</f>
        <v>MĚSTO DVŮR KRÁLOVÉ NAD LABEM</v>
      </c>
      <c r="G54" s="39"/>
      <c r="H54" s="39"/>
      <c r="I54" s="33" t="s">
        <v>31</v>
      </c>
      <c r="J54" s="37" t="str">
        <f>E21</f>
        <v>DRUPO S TRUTNOV, ING. BUKOVSKÝ</v>
      </c>
      <c r="K54" s="39"/>
      <c r="L54" s="11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2" t="s">
        <v>98</v>
      </c>
      <c r="D57" s="126"/>
      <c r="E57" s="126"/>
      <c r="F57" s="126"/>
      <c r="G57" s="126"/>
      <c r="H57" s="126"/>
      <c r="I57" s="126"/>
      <c r="J57" s="133" t="s">
        <v>99</v>
      </c>
      <c r="K57" s="126"/>
      <c r="L57" s="11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4" t="s">
        <v>70</v>
      </c>
      <c r="D59" s="39"/>
      <c r="E59" s="39"/>
      <c r="F59" s="39"/>
      <c r="G59" s="39"/>
      <c r="H59" s="39"/>
      <c r="I59" s="39"/>
      <c r="J59" s="91">
        <f>J106</f>
        <v>0</v>
      </c>
      <c r="K59" s="39"/>
      <c r="L59" s="11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pans="1:31" s="9" customFormat="1" ht="24.95" customHeight="1">
      <c r="A60" s="9"/>
      <c r="B60" s="135"/>
      <c r="C60" s="9"/>
      <c r="D60" s="136" t="s">
        <v>101</v>
      </c>
      <c r="E60" s="137"/>
      <c r="F60" s="137"/>
      <c r="G60" s="137"/>
      <c r="H60" s="137"/>
      <c r="I60" s="137"/>
      <c r="J60" s="138">
        <f>J107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102</v>
      </c>
      <c r="E61" s="141"/>
      <c r="F61" s="141"/>
      <c r="G61" s="141"/>
      <c r="H61" s="141"/>
      <c r="I61" s="141"/>
      <c r="J61" s="142">
        <f>J108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103</v>
      </c>
      <c r="E62" s="141"/>
      <c r="F62" s="141"/>
      <c r="G62" s="141"/>
      <c r="H62" s="141"/>
      <c r="I62" s="141"/>
      <c r="J62" s="142">
        <f>J149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104</v>
      </c>
      <c r="E63" s="141"/>
      <c r="F63" s="141"/>
      <c r="G63" s="141"/>
      <c r="H63" s="141"/>
      <c r="I63" s="141"/>
      <c r="J63" s="142">
        <f>J179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105</v>
      </c>
      <c r="E64" s="141"/>
      <c r="F64" s="141"/>
      <c r="G64" s="141"/>
      <c r="H64" s="141"/>
      <c r="I64" s="141"/>
      <c r="J64" s="142">
        <f>J192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106</v>
      </c>
      <c r="E65" s="141"/>
      <c r="F65" s="141"/>
      <c r="G65" s="141"/>
      <c r="H65" s="141"/>
      <c r="I65" s="141"/>
      <c r="J65" s="142">
        <f>J453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107</v>
      </c>
      <c r="E66" s="141"/>
      <c r="F66" s="141"/>
      <c r="G66" s="141"/>
      <c r="H66" s="141"/>
      <c r="I66" s="141"/>
      <c r="J66" s="142">
        <f>J475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108</v>
      </c>
      <c r="E67" s="141"/>
      <c r="F67" s="141"/>
      <c r="G67" s="141"/>
      <c r="H67" s="141"/>
      <c r="I67" s="141"/>
      <c r="J67" s="142">
        <f>J573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109</v>
      </c>
      <c r="E68" s="141"/>
      <c r="F68" s="141"/>
      <c r="G68" s="141"/>
      <c r="H68" s="141"/>
      <c r="I68" s="141"/>
      <c r="J68" s="142">
        <f>J597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35"/>
      <c r="C69" s="9"/>
      <c r="D69" s="136" t="s">
        <v>110</v>
      </c>
      <c r="E69" s="137"/>
      <c r="F69" s="137"/>
      <c r="G69" s="137"/>
      <c r="H69" s="137"/>
      <c r="I69" s="137"/>
      <c r="J69" s="138">
        <f>J600</f>
        <v>0</v>
      </c>
      <c r="K69" s="9"/>
      <c r="L69" s="13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9"/>
      <c r="C70" s="10"/>
      <c r="D70" s="140" t="s">
        <v>111</v>
      </c>
      <c r="E70" s="141"/>
      <c r="F70" s="141"/>
      <c r="G70" s="141"/>
      <c r="H70" s="141"/>
      <c r="I70" s="141"/>
      <c r="J70" s="142">
        <f>J601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9"/>
      <c r="C71" s="10"/>
      <c r="D71" s="140" t="s">
        <v>112</v>
      </c>
      <c r="E71" s="141"/>
      <c r="F71" s="141"/>
      <c r="G71" s="141"/>
      <c r="H71" s="141"/>
      <c r="I71" s="141"/>
      <c r="J71" s="142">
        <f>J632</f>
        <v>0</v>
      </c>
      <c r="K71" s="10"/>
      <c r="L71" s="13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9"/>
      <c r="C72" s="10"/>
      <c r="D72" s="140" t="s">
        <v>113</v>
      </c>
      <c r="E72" s="141"/>
      <c r="F72" s="141"/>
      <c r="G72" s="141"/>
      <c r="H72" s="141"/>
      <c r="I72" s="141"/>
      <c r="J72" s="142">
        <f>J661</f>
        <v>0</v>
      </c>
      <c r="K72" s="10"/>
      <c r="L72" s="13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9"/>
      <c r="C73" s="10"/>
      <c r="D73" s="140" t="s">
        <v>114</v>
      </c>
      <c r="E73" s="141"/>
      <c r="F73" s="141"/>
      <c r="G73" s="141"/>
      <c r="H73" s="141"/>
      <c r="I73" s="141"/>
      <c r="J73" s="142">
        <f>J667</f>
        <v>0</v>
      </c>
      <c r="K73" s="10"/>
      <c r="L73" s="13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9"/>
      <c r="C74" s="10"/>
      <c r="D74" s="140" t="s">
        <v>115</v>
      </c>
      <c r="E74" s="141"/>
      <c r="F74" s="141"/>
      <c r="G74" s="141"/>
      <c r="H74" s="141"/>
      <c r="I74" s="141"/>
      <c r="J74" s="142">
        <f>J681</f>
        <v>0</v>
      </c>
      <c r="K74" s="10"/>
      <c r="L74" s="13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9"/>
      <c r="C75" s="10"/>
      <c r="D75" s="140" t="s">
        <v>116</v>
      </c>
      <c r="E75" s="141"/>
      <c r="F75" s="141"/>
      <c r="G75" s="141"/>
      <c r="H75" s="141"/>
      <c r="I75" s="141"/>
      <c r="J75" s="142">
        <f>J696</f>
        <v>0</v>
      </c>
      <c r="K75" s="10"/>
      <c r="L75" s="13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9"/>
      <c r="C76" s="10"/>
      <c r="D76" s="140" t="s">
        <v>117</v>
      </c>
      <c r="E76" s="141"/>
      <c r="F76" s="141"/>
      <c r="G76" s="141"/>
      <c r="H76" s="141"/>
      <c r="I76" s="141"/>
      <c r="J76" s="142">
        <f>J723</f>
        <v>0</v>
      </c>
      <c r="K76" s="10"/>
      <c r="L76" s="13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39"/>
      <c r="C77" s="10"/>
      <c r="D77" s="140" t="s">
        <v>118</v>
      </c>
      <c r="E77" s="141"/>
      <c r="F77" s="141"/>
      <c r="G77" s="141"/>
      <c r="H77" s="141"/>
      <c r="I77" s="141"/>
      <c r="J77" s="142">
        <f>J767</f>
        <v>0</v>
      </c>
      <c r="K77" s="10"/>
      <c r="L77" s="13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9"/>
      <c r="C78" s="10"/>
      <c r="D78" s="140" t="s">
        <v>119</v>
      </c>
      <c r="E78" s="141"/>
      <c r="F78" s="141"/>
      <c r="G78" s="141"/>
      <c r="H78" s="141"/>
      <c r="I78" s="141"/>
      <c r="J78" s="142">
        <f>J824</f>
        <v>0</v>
      </c>
      <c r="K78" s="10"/>
      <c r="L78" s="13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9"/>
      <c r="C79" s="10"/>
      <c r="D79" s="140" t="s">
        <v>120</v>
      </c>
      <c r="E79" s="141"/>
      <c r="F79" s="141"/>
      <c r="G79" s="141"/>
      <c r="H79" s="141"/>
      <c r="I79" s="141"/>
      <c r="J79" s="142">
        <f>J860</f>
        <v>0</v>
      </c>
      <c r="K79" s="10"/>
      <c r="L79" s="13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39"/>
      <c r="C80" s="10"/>
      <c r="D80" s="140" t="s">
        <v>121</v>
      </c>
      <c r="E80" s="141"/>
      <c r="F80" s="141"/>
      <c r="G80" s="141"/>
      <c r="H80" s="141"/>
      <c r="I80" s="141"/>
      <c r="J80" s="142">
        <f>J878</f>
        <v>0</v>
      </c>
      <c r="K80" s="10"/>
      <c r="L80" s="13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39"/>
      <c r="C81" s="10"/>
      <c r="D81" s="140" t="s">
        <v>122</v>
      </c>
      <c r="E81" s="141"/>
      <c r="F81" s="141"/>
      <c r="G81" s="141"/>
      <c r="H81" s="141"/>
      <c r="I81" s="141"/>
      <c r="J81" s="142">
        <f>J887</f>
        <v>0</v>
      </c>
      <c r="K81" s="10"/>
      <c r="L81" s="13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39"/>
      <c r="C82" s="10"/>
      <c r="D82" s="140" t="s">
        <v>123</v>
      </c>
      <c r="E82" s="141"/>
      <c r="F82" s="141"/>
      <c r="G82" s="141"/>
      <c r="H82" s="141"/>
      <c r="I82" s="141"/>
      <c r="J82" s="142">
        <f>J902</f>
        <v>0</v>
      </c>
      <c r="K82" s="10"/>
      <c r="L82" s="13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39"/>
      <c r="C83" s="10"/>
      <c r="D83" s="140" t="s">
        <v>124</v>
      </c>
      <c r="E83" s="141"/>
      <c r="F83" s="141"/>
      <c r="G83" s="141"/>
      <c r="H83" s="141"/>
      <c r="I83" s="141"/>
      <c r="J83" s="142">
        <f>J909</f>
        <v>0</v>
      </c>
      <c r="K83" s="10"/>
      <c r="L83" s="13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35"/>
      <c r="C84" s="9"/>
      <c r="D84" s="136" t="s">
        <v>125</v>
      </c>
      <c r="E84" s="137"/>
      <c r="F84" s="137"/>
      <c r="G84" s="137"/>
      <c r="H84" s="137"/>
      <c r="I84" s="137"/>
      <c r="J84" s="138">
        <f>J920</f>
        <v>0</v>
      </c>
      <c r="K84" s="9"/>
      <c r="L84" s="135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9" customFormat="1" ht="24.95" customHeight="1">
      <c r="A85" s="9"/>
      <c r="B85" s="135"/>
      <c r="C85" s="9"/>
      <c r="D85" s="136" t="s">
        <v>126</v>
      </c>
      <c r="E85" s="137"/>
      <c r="F85" s="137"/>
      <c r="G85" s="137"/>
      <c r="H85" s="137"/>
      <c r="I85" s="137"/>
      <c r="J85" s="138">
        <f>J935</f>
        <v>0</v>
      </c>
      <c r="K85" s="9"/>
      <c r="L85" s="135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0" customFormat="1" ht="19.9" customHeight="1">
      <c r="A86" s="10"/>
      <c r="B86" s="139"/>
      <c r="C86" s="10"/>
      <c r="D86" s="140" t="s">
        <v>127</v>
      </c>
      <c r="E86" s="141"/>
      <c r="F86" s="141"/>
      <c r="G86" s="141"/>
      <c r="H86" s="141"/>
      <c r="I86" s="141"/>
      <c r="J86" s="142">
        <f>J936</f>
        <v>0</v>
      </c>
      <c r="K86" s="10"/>
      <c r="L86" s="13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1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11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92" spans="1:31" s="2" customFormat="1" ht="6.95" customHeight="1">
      <c r="A92" s="39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11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4.95" customHeight="1">
      <c r="A93" s="39"/>
      <c r="B93" s="40"/>
      <c r="C93" s="24" t="s">
        <v>128</v>
      </c>
      <c r="D93" s="39"/>
      <c r="E93" s="39"/>
      <c r="F93" s="39"/>
      <c r="G93" s="39"/>
      <c r="H93" s="39"/>
      <c r="I93" s="39"/>
      <c r="J93" s="39"/>
      <c r="K93" s="39"/>
      <c r="L93" s="11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11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17</v>
      </c>
      <c r="D95" s="39"/>
      <c r="E95" s="39"/>
      <c r="F95" s="39"/>
      <c r="G95" s="39"/>
      <c r="H95" s="39"/>
      <c r="I95" s="39"/>
      <c r="J95" s="39"/>
      <c r="K95" s="39"/>
      <c r="L95" s="11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6.25" customHeight="1">
      <c r="A96" s="39"/>
      <c r="B96" s="40"/>
      <c r="C96" s="39"/>
      <c r="D96" s="39"/>
      <c r="E96" s="117" t="str">
        <f>E7</f>
        <v>ÚPRAVA STŘECHY,OBVODOVÉHO PLÁŠTĚ A PŘÍCHOZÍ KOMUNIKACE ŠKOLNÍ JÍDLENY, UL. ŠKOLNÍ ČP 2433, DVŮR KR. N. L.</v>
      </c>
      <c r="F96" s="33"/>
      <c r="G96" s="33"/>
      <c r="H96" s="33"/>
      <c r="I96" s="39"/>
      <c r="J96" s="39"/>
      <c r="K96" s="39"/>
      <c r="L96" s="11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95</v>
      </c>
      <c r="D97" s="39"/>
      <c r="E97" s="39"/>
      <c r="F97" s="39"/>
      <c r="G97" s="39"/>
      <c r="H97" s="39"/>
      <c r="I97" s="39"/>
      <c r="J97" s="39"/>
      <c r="K97" s="39"/>
      <c r="L97" s="11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6.5" customHeight="1">
      <c r="A98" s="39"/>
      <c r="B98" s="40"/>
      <c r="C98" s="39"/>
      <c r="D98" s="39"/>
      <c r="E98" s="63" t="str">
        <f>E9</f>
        <v>01 - ÚPRAVA STŘECHY, OBVODOVÉHO PLÁŠTĚ A PŘÍCHOZÍ KOMUNIKACE</v>
      </c>
      <c r="F98" s="39"/>
      <c r="G98" s="39"/>
      <c r="H98" s="39"/>
      <c r="I98" s="39"/>
      <c r="J98" s="39"/>
      <c r="K98" s="39"/>
      <c r="L98" s="11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39"/>
      <c r="D99" s="39"/>
      <c r="E99" s="39"/>
      <c r="F99" s="39"/>
      <c r="G99" s="39"/>
      <c r="H99" s="39"/>
      <c r="I99" s="39"/>
      <c r="J99" s="39"/>
      <c r="K99" s="39"/>
      <c r="L99" s="11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21</v>
      </c>
      <c r="D100" s="39"/>
      <c r="E100" s="39"/>
      <c r="F100" s="28" t="str">
        <f>F12</f>
        <v>DVŮR KRÁLOVÉ NAD LABEM</v>
      </c>
      <c r="G100" s="39"/>
      <c r="H100" s="39"/>
      <c r="I100" s="33" t="s">
        <v>23</v>
      </c>
      <c r="J100" s="65" t="str">
        <f>IF(J12="","",J12)</f>
        <v>8. 2. 2022</v>
      </c>
      <c r="K100" s="39"/>
      <c r="L100" s="11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39"/>
      <c r="D101" s="39"/>
      <c r="E101" s="39"/>
      <c r="F101" s="39"/>
      <c r="G101" s="39"/>
      <c r="H101" s="39"/>
      <c r="I101" s="39"/>
      <c r="J101" s="39"/>
      <c r="K101" s="39"/>
      <c r="L101" s="118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5.65" customHeight="1">
      <c r="A102" s="39"/>
      <c r="B102" s="40"/>
      <c r="C102" s="33" t="s">
        <v>25</v>
      </c>
      <c r="D102" s="39"/>
      <c r="E102" s="39"/>
      <c r="F102" s="28" t="str">
        <f>E15</f>
        <v>MĚSTO DVŮR KRÁLOVÉ NAD LABEM</v>
      </c>
      <c r="G102" s="39"/>
      <c r="H102" s="39"/>
      <c r="I102" s="33" t="s">
        <v>31</v>
      </c>
      <c r="J102" s="37" t="str">
        <f>E21</f>
        <v>DRUPO S TRUTNOV, ING. BUKOVSKÝ</v>
      </c>
      <c r="K102" s="39"/>
      <c r="L102" s="11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5.65" customHeight="1">
      <c r="A103" s="39"/>
      <c r="B103" s="40"/>
      <c r="C103" s="33" t="s">
        <v>29</v>
      </c>
      <c r="D103" s="39"/>
      <c r="E103" s="39"/>
      <c r="F103" s="28" t="str">
        <f>IF(E18="","",E18)</f>
        <v>Vyplň údaj</v>
      </c>
      <c r="G103" s="39"/>
      <c r="H103" s="39"/>
      <c r="I103" s="33" t="s">
        <v>34</v>
      </c>
      <c r="J103" s="37" t="str">
        <f>E24</f>
        <v>ING. LUBOŠ KASPER</v>
      </c>
      <c r="K103" s="39"/>
      <c r="L103" s="11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0.3" customHeight="1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11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11" customFormat="1" ht="29.25" customHeight="1">
      <c r="A105" s="143"/>
      <c r="B105" s="144"/>
      <c r="C105" s="145" t="s">
        <v>129</v>
      </c>
      <c r="D105" s="146" t="s">
        <v>57</v>
      </c>
      <c r="E105" s="146" t="s">
        <v>53</v>
      </c>
      <c r="F105" s="146" t="s">
        <v>54</v>
      </c>
      <c r="G105" s="146" t="s">
        <v>130</v>
      </c>
      <c r="H105" s="146" t="s">
        <v>131</v>
      </c>
      <c r="I105" s="146" t="s">
        <v>132</v>
      </c>
      <c r="J105" s="146" t="s">
        <v>99</v>
      </c>
      <c r="K105" s="147" t="s">
        <v>133</v>
      </c>
      <c r="L105" s="148"/>
      <c r="M105" s="81" t="s">
        <v>3</v>
      </c>
      <c r="N105" s="82" t="s">
        <v>42</v>
      </c>
      <c r="O105" s="82" t="s">
        <v>134</v>
      </c>
      <c r="P105" s="82" t="s">
        <v>135</v>
      </c>
      <c r="Q105" s="82" t="s">
        <v>136</v>
      </c>
      <c r="R105" s="82" t="s">
        <v>137</v>
      </c>
      <c r="S105" s="82" t="s">
        <v>138</v>
      </c>
      <c r="T105" s="83" t="s">
        <v>139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63" s="2" customFormat="1" ht="22.8" customHeight="1">
      <c r="A106" s="39"/>
      <c r="B106" s="40"/>
      <c r="C106" s="88" t="s">
        <v>140</v>
      </c>
      <c r="D106" s="39"/>
      <c r="E106" s="39"/>
      <c r="F106" s="39"/>
      <c r="G106" s="39"/>
      <c r="H106" s="39"/>
      <c r="I106" s="39"/>
      <c r="J106" s="149">
        <f>BK106</f>
        <v>0</v>
      </c>
      <c r="K106" s="39"/>
      <c r="L106" s="40"/>
      <c r="M106" s="84"/>
      <c r="N106" s="69"/>
      <c r="O106" s="85"/>
      <c r="P106" s="150">
        <f>P107+P600+P920+P935</f>
        <v>0</v>
      </c>
      <c r="Q106" s="85"/>
      <c r="R106" s="150">
        <f>R107+R600+R920+R935</f>
        <v>118.06153597000001</v>
      </c>
      <c r="S106" s="85"/>
      <c r="T106" s="151">
        <f>T107+T600+T920+T935</f>
        <v>280.826983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71</v>
      </c>
      <c r="AU106" s="20" t="s">
        <v>100</v>
      </c>
      <c r="BK106" s="152">
        <f>BK107+BK600+BK920+BK935</f>
        <v>0</v>
      </c>
    </row>
    <row r="107" spans="1:63" s="12" customFormat="1" ht="25.9" customHeight="1">
      <c r="A107" s="12"/>
      <c r="B107" s="153"/>
      <c r="C107" s="12"/>
      <c r="D107" s="154" t="s">
        <v>71</v>
      </c>
      <c r="E107" s="155" t="s">
        <v>141</v>
      </c>
      <c r="F107" s="155" t="s">
        <v>142</v>
      </c>
      <c r="G107" s="12"/>
      <c r="H107" s="12"/>
      <c r="I107" s="156"/>
      <c r="J107" s="157">
        <f>BK107</f>
        <v>0</v>
      </c>
      <c r="K107" s="12"/>
      <c r="L107" s="153"/>
      <c r="M107" s="158"/>
      <c r="N107" s="159"/>
      <c r="O107" s="159"/>
      <c r="P107" s="160">
        <f>P108+P149+P179+P192+P453+P475+P573+P597</f>
        <v>0</v>
      </c>
      <c r="Q107" s="159"/>
      <c r="R107" s="160">
        <f>R108+R149+R179+R192+R453+R475+R573+R597</f>
        <v>93.91990175000001</v>
      </c>
      <c r="S107" s="159"/>
      <c r="T107" s="161">
        <f>T108+T149+T179+T192+T453+T475+T573+T597</f>
        <v>278.6765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54" t="s">
        <v>80</v>
      </c>
      <c r="AT107" s="162" t="s">
        <v>71</v>
      </c>
      <c r="AU107" s="162" t="s">
        <v>72</v>
      </c>
      <c r="AY107" s="154" t="s">
        <v>143</v>
      </c>
      <c r="BK107" s="163">
        <f>BK108+BK149+BK179+BK192+BK453+BK475+BK573+BK597</f>
        <v>0</v>
      </c>
    </row>
    <row r="108" spans="1:63" s="12" customFormat="1" ht="22.8" customHeight="1">
      <c r="A108" s="12"/>
      <c r="B108" s="153"/>
      <c r="C108" s="12"/>
      <c r="D108" s="154" t="s">
        <v>71</v>
      </c>
      <c r="E108" s="164" t="s">
        <v>80</v>
      </c>
      <c r="F108" s="164" t="s">
        <v>144</v>
      </c>
      <c r="G108" s="12"/>
      <c r="H108" s="12"/>
      <c r="I108" s="156"/>
      <c r="J108" s="165">
        <f>BK108</f>
        <v>0</v>
      </c>
      <c r="K108" s="12"/>
      <c r="L108" s="153"/>
      <c r="M108" s="158"/>
      <c r="N108" s="159"/>
      <c r="O108" s="159"/>
      <c r="P108" s="160">
        <f>SUM(P109:P148)</f>
        <v>0</v>
      </c>
      <c r="Q108" s="159"/>
      <c r="R108" s="160">
        <f>SUM(R109:R148)</f>
        <v>0</v>
      </c>
      <c r="S108" s="159"/>
      <c r="T108" s="161">
        <f>SUM(T109:T148)</f>
        <v>261.7492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4" t="s">
        <v>80</v>
      </c>
      <c r="AT108" s="162" t="s">
        <v>71</v>
      </c>
      <c r="AU108" s="162" t="s">
        <v>80</v>
      </c>
      <c r="AY108" s="154" t="s">
        <v>143</v>
      </c>
      <c r="BK108" s="163">
        <f>SUM(BK109:BK148)</f>
        <v>0</v>
      </c>
    </row>
    <row r="109" spans="1:65" s="2" customFormat="1" ht="37.8" customHeight="1">
      <c r="A109" s="39"/>
      <c r="B109" s="166"/>
      <c r="C109" s="167" t="s">
        <v>80</v>
      </c>
      <c r="D109" s="167" t="s">
        <v>145</v>
      </c>
      <c r="E109" s="168" t="s">
        <v>146</v>
      </c>
      <c r="F109" s="169" t="s">
        <v>147</v>
      </c>
      <c r="G109" s="170" t="s">
        <v>148</v>
      </c>
      <c r="H109" s="171">
        <v>183.11</v>
      </c>
      <c r="I109" s="172"/>
      <c r="J109" s="173">
        <f>ROUND(I109*H109,2)</f>
        <v>0</v>
      </c>
      <c r="K109" s="169" t="s">
        <v>149</v>
      </c>
      <c r="L109" s="40"/>
      <c r="M109" s="174" t="s">
        <v>3</v>
      </c>
      <c r="N109" s="175" t="s">
        <v>43</v>
      </c>
      <c r="O109" s="73"/>
      <c r="P109" s="176">
        <f>O109*H109</f>
        <v>0</v>
      </c>
      <c r="Q109" s="176">
        <v>0</v>
      </c>
      <c r="R109" s="176">
        <f>Q109*H109</f>
        <v>0</v>
      </c>
      <c r="S109" s="176">
        <v>0.29</v>
      </c>
      <c r="T109" s="177">
        <f>S109*H109</f>
        <v>53.1019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8" t="s">
        <v>150</v>
      </c>
      <c r="AT109" s="178" t="s">
        <v>145</v>
      </c>
      <c r="AU109" s="178" t="s">
        <v>82</v>
      </c>
      <c r="AY109" s="20" t="s">
        <v>143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80</v>
      </c>
      <c r="BK109" s="179">
        <f>ROUND(I109*H109,2)</f>
        <v>0</v>
      </c>
      <c r="BL109" s="20" t="s">
        <v>150</v>
      </c>
      <c r="BM109" s="178" t="s">
        <v>151</v>
      </c>
    </row>
    <row r="110" spans="1:47" s="2" customFormat="1" ht="12">
      <c r="A110" s="39"/>
      <c r="B110" s="40"/>
      <c r="C110" s="39"/>
      <c r="D110" s="180" t="s">
        <v>152</v>
      </c>
      <c r="E110" s="39"/>
      <c r="F110" s="181" t="s">
        <v>153</v>
      </c>
      <c r="G110" s="39"/>
      <c r="H110" s="39"/>
      <c r="I110" s="182"/>
      <c r="J110" s="39"/>
      <c r="K110" s="39"/>
      <c r="L110" s="40"/>
      <c r="M110" s="183"/>
      <c r="N110" s="184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152</v>
      </c>
      <c r="AU110" s="20" t="s">
        <v>82</v>
      </c>
    </row>
    <row r="111" spans="1:51" s="13" customFormat="1" ht="12">
      <c r="A111" s="13"/>
      <c r="B111" s="185"/>
      <c r="C111" s="13"/>
      <c r="D111" s="186" t="s">
        <v>154</v>
      </c>
      <c r="E111" s="187" t="s">
        <v>3</v>
      </c>
      <c r="F111" s="188" t="s">
        <v>155</v>
      </c>
      <c r="G111" s="13"/>
      <c r="H111" s="187" t="s">
        <v>3</v>
      </c>
      <c r="I111" s="189"/>
      <c r="J111" s="13"/>
      <c r="K111" s="13"/>
      <c r="L111" s="185"/>
      <c r="M111" s="190"/>
      <c r="N111" s="191"/>
      <c r="O111" s="191"/>
      <c r="P111" s="191"/>
      <c r="Q111" s="191"/>
      <c r="R111" s="191"/>
      <c r="S111" s="191"/>
      <c r="T111" s="19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154</v>
      </c>
      <c r="AU111" s="187" t="s">
        <v>82</v>
      </c>
      <c r="AV111" s="13" t="s">
        <v>80</v>
      </c>
      <c r="AW111" s="13" t="s">
        <v>33</v>
      </c>
      <c r="AX111" s="13" t="s">
        <v>72</v>
      </c>
      <c r="AY111" s="187" t="s">
        <v>143</v>
      </c>
    </row>
    <row r="112" spans="1:51" s="14" customFormat="1" ht="12">
      <c r="A112" s="14"/>
      <c r="B112" s="193"/>
      <c r="C112" s="14"/>
      <c r="D112" s="186" t="s">
        <v>154</v>
      </c>
      <c r="E112" s="194" t="s">
        <v>3</v>
      </c>
      <c r="F112" s="195" t="s">
        <v>156</v>
      </c>
      <c r="G112" s="14"/>
      <c r="H112" s="196">
        <v>183.11</v>
      </c>
      <c r="I112" s="197"/>
      <c r="J112" s="14"/>
      <c r="K112" s="14"/>
      <c r="L112" s="193"/>
      <c r="M112" s="198"/>
      <c r="N112" s="199"/>
      <c r="O112" s="199"/>
      <c r="P112" s="199"/>
      <c r="Q112" s="199"/>
      <c r="R112" s="199"/>
      <c r="S112" s="199"/>
      <c r="T112" s="20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4" t="s">
        <v>154</v>
      </c>
      <c r="AU112" s="194" t="s">
        <v>82</v>
      </c>
      <c r="AV112" s="14" t="s">
        <v>82</v>
      </c>
      <c r="AW112" s="14" t="s">
        <v>33</v>
      </c>
      <c r="AX112" s="14" t="s">
        <v>80</v>
      </c>
      <c r="AY112" s="194" t="s">
        <v>143</v>
      </c>
    </row>
    <row r="113" spans="1:65" s="2" customFormat="1" ht="37.8" customHeight="1">
      <c r="A113" s="39"/>
      <c r="B113" s="166"/>
      <c r="C113" s="167" t="s">
        <v>82</v>
      </c>
      <c r="D113" s="167" t="s">
        <v>145</v>
      </c>
      <c r="E113" s="168" t="s">
        <v>157</v>
      </c>
      <c r="F113" s="169" t="s">
        <v>158</v>
      </c>
      <c r="G113" s="170" t="s">
        <v>148</v>
      </c>
      <c r="H113" s="171">
        <v>183.11</v>
      </c>
      <c r="I113" s="172"/>
      <c r="J113" s="173">
        <f>ROUND(I113*H113,2)</f>
        <v>0</v>
      </c>
      <c r="K113" s="169" t="s">
        <v>149</v>
      </c>
      <c r="L113" s="40"/>
      <c r="M113" s="174" t="s">
        <v>3</v>
      </c>
      <c r="N113" s="175" t="s">
        <v>43</v>
      </c>
      <c r="O113" s="73"/>
      <c r="P113" s="176">
        <f>O113*H113</f>
        <v>0</v>
      </c>
      <c r="Q113" s="176">
        <v>0</v>
      </c>
      <c r="R113" s="176">
        <f>Q113*H113</f>
        <v>0</v>
      </c>
      <c r="S113" s="176">
        <v>0.63</v>
      </c>
      <c r="T113" s="177">
        <f>S113*H113</f>
        <v>115.3593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78" t="s">
        <v>150</v>
      </c>
      <c r="AT113" s="178" t="s">
        <v>145</v>
      </c>
      <c r="AU113" s="178" t="s">
        <v>82</v>
      </c>
      <c r="AY113" s="20" t="s">
        <v>143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80</v>
      </c>
      <c r="BK113" s="179">
        <f>ROUND(I113*H113,2)</f>
        <v>0</v>
      </c>
      <c r="BL113" s="20" t="s">
        <v>150</v>
      </c>
      <c r="BM113" s="178" t="s">
        <v>159</v>
      </c>
    </row>
    <row r="114" spans="1:47" s="2" customFormat="1" ht="12">
      <c r="A114" s="39"/>
      <c r="B114" s="40"/>
      <c r="C114" s="39"/>
      <c r="D114" s="180" t="s">
        <v>152</v>
      </c>
      <c r="E114" s="39"/>
      <c r="F114" s="181" t="s">
        <v>160</v>
      </c>
      <c r="G114" s="39"/>
      <c r="H114" s="39"/>
      <c r="I114" s="182"/>
      <c r="J114" s="39"/>
      <c r="K114" s="39"/>
      <c r="L114" s="40"/>
      <c r="M114" s="183"/>
      <c r="N114" s="184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152</v>
      </c>
      <c r="AU114" s="20" t="s">
        <v>82</v>
      </c>
    </row>
    <row r="115" spans="1:51" s="13" customFormat="1" ht="12">
      <c r="A115" s="13"/>
      <c r="B115" s="185"/>
      <c r="C115" s="13"/>
      <c r="D115" s="186" t="s">
        <v>154</v>
      </c>
      <c r="E115" s="187" t="s">
        <v>3</v>
      </c>
      <c r="F115" s="188" t="s">
        <v>155</v>
      </c>
      <c r="G115" s="13"/>
      <c r="H115" s="187" t="s">
        <v>3</v>
      </c>
      <c r="I115" s="189"/>
      <c r="J115" s="13"/>
      <c r="K115" s="13"/>
      <c r="L115" s="185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7" t="s">
        <v>154</v>
      </c>
      <c r="AU115" s="187" t="s">
        <v>82</v>
      </c>
      <c r="AV115" s="13" t="s">
        <v>80</v>
      </c>
      <c r="AW115" s="13" t="s">
        <v>33</v>
      </c>
      <c r="AX115" s="13" t="s">
        <v>72</v>
      </c>
      <c r="AY115" s="187" t="s">
        <v>143</v>
      </c>
    </row>
    <row r="116" spans="1:51" s="14" customFormat="1" ht="12">
      <c r="A116" s="14"/>
      <c r="B116" s="193"/>
      <c r="C116" s="14"/>
      <c r="D116" s="186" t="s">
        <v>154</v>
      </c>
      <c r="E116" s="194" t="s">
        <v>3</v>
      </c>
      <c r="F116" s="195" t="s">
        <v>156</v>
      </c>
      <c r="G116" s="14"/>
      <c r="H116" s="196">
        <v>183.11</v>
      </c>
      <c r="I116" s="197"/>
      <c r="J116" s="14"/>
      <c r="K116" s="14"/>
      <c r="L116" s="193"/>
      <c r="M116" s="198"/>
      <c r="N116" s="199"/>
      <c r="O116" s="199"/>
      <c r="P116" s="199"/>
      <c r="Q116" s="199"/>
      <c r="R116" s="199"/>
      <c r="S116" s="199"/>
      <c r="T116" s="20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4" t="s">
        <v>154</v>
      </c>
      <c r="AU116" s="194" t="s">
        <v>82</v>
      </c>
      <c r="AV116" s="14" t="s">
        <v>82</v>
      </c>
      <c r="AW116" s="14" t="s">
        <v>33</v>
      </c>
      <c r="AX116" s="14" t="s">
        <v>80</v>
      </c>
      <c r="AY116" s="194" t="s">
        <v>143</v>
      </c>
    </row>
    <row r="117" spans="1:65" s="2" customFormat="1" ht="37.8" customHeight="1">
      <c r="A117" s="39"/>
      <c r="B117" s="166"/>
      <c r="C117" s="167" t="s">
        <v>161</v>
      </c>
      <c r="D117" s="167" t="s">
        <v>145</v>
      </c>
      <c r="E117" s="168" t="s">
        <v>162</v>
      </c>
      <c r="F117" s="169" t="s">
        <v>163</v>
      </c>
      <c r="G117" s="170" t="s">
        <v>148</v>
      </c>
      <c r="H117" s="171">
        <v>116.61</v>
      </c>
      <c r="I117" s="172"/>
      <c r="J117" s="173">
        <f>ROUND(I117*H117,2)</f>
        <v>0</v>
      </c>
      <c r="K117" s="169" t="s">
        <v>149</v>
      </c>
      <c r="L117" s="40"/>
      <c r="M117" s="174" t="s">
        <v>3</v>
      </c>
      <c r="N117" s="175" t="s">
        <v>43</v>
      </c>
      <c r="O117" s="73"/>
      <c r="P117" s="176">
        <f>O117*H117</f>
        <v>0</v>
      </c>
      <c r="Q117" s="176">
        <v>0</v>
      </c>
      <c r="R117" s="176">
        <f>Q117*H117</f>
        <v>0</v>
      </c>
      <c r="S117" s="176">
        <v>0.17</v>
      </c>
      <c r="T117" s="177">
        <f>S117*H117</f>
        <v>19.823700000000002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78" t="s">
        <v>150</v>
      </c>
      <c r="AT117" s="178" t="s">
        <v>145</v>
      </c>
      <c r="AU117" s="178" t="s">
        <v>82</v>
      </c>
      <c r="AY117" s="20" t="s">
        <v>143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80</v>
      </c>
      <c r="BK117" s="179">
        <f>ROUND(I117*H117,2)</f>
        <v>0</v>
      </c>
      <c r="BL117" s="20" t="s">
        <v>150</v>
      </c>
      <c r="BM117" s="178" t="s">
        <v>164</v>
      </c>
    </row>
    <row r="118" spans="1:47" s="2" customFormat="1" ht="12">
      <c r="A118" s="39"/>
      <c r="B118" s="40"/>
      <c r="C118" s="39"/>
      <c r="D118" s="180" t="s">
        <v>152</v>
      </c>
      <c r="E118" s="39"/>
      <c r="F118" s="181" t="s">
        <v>165</v>
      </c>
      <c r="G118" s="39"/>
      <c r="H118" s="39"/>
      <c r="I118" s="182"/>
      <c r="J118" s="39"/>
      <c r="K118" s="39"/>
      <c r="L118" s="40"/>
      <c r="M118" s="183"/>
      <c r="N118" s="184"/>
      <c r="O118" s="73"/>
      <c r="P118" s="73"/>
      <c r="Q118" s="73"/>
      <c r="R118" s="73"/>
      <c r="S118" s="73"/>
      <c r="T118" s="7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152</v>
      </c>
      <c r="AU118" s="20" t="s">
        <v>82</v>
      </c>
    </row>
    <row r="119" spans="1:51" s="13" customFormat="1" ht="12">
      <c r="A119" s="13"/>
      <c r="B119" s="185"/>
      <c r="C119" s="13"/>
      <c r="D119" s="186" t="s">
        <v>154</v>
      </c>
      <c r="E119" s="187" t="s">
        <v>3</v>
      </c>
      <c r="F119" s="188" t="s">
        <v>166</v>
      </c>
      <c r="G119" s="13"/>
      <c r="H119" s="187" t="s">
        <v>3</v>
      </c>
      <c r="I119" s="189"/>
      <c r="J119" s="13"/>
      <c r="K119" s="13"/>
      <c r="L119" s="185"/>
      <c r="M119" s="190"/>
      <c r="N119" s="191"/>
      <c r="O119" s="191"/>
      <c r="P119" s="191"/>
      <c r="Q119" s="191"/>
      <c r="R119" s="191"/>
      <c r="S119" s="191"/>
      <c r="T119" s="19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7" t="s">
        <v>154</v>
      </c>
      <c r="AU119" s="187" t="s">
        <v>82</v>
      </c>
      <c r="AV119" s="13" t="s">
        <v>80</v>
      </c>
      <c r="AW119" s="13" t="s">
        <v>33</v>
      </c>
      <c r="AX119" s="13" t="s">
        <v>72</v>
      </c>
      <c r="AY119" s="187" t="s">
        <v>143</v>
      </c>
    </row>
    <row r="120" spans="1:51" s="14" customFormat="1" ht="12">
      <c r="A120" s="14"/>
      <c r="B120" s="193"/>
      <c r="C120" s="14"/>
      <c r="D120" s="186" t="s">
        <v>154</v>
      </c>
      <c r="E120" s="194" t="s">
        <v>3</v>
      </c>
      <c r="F120" s="195" t="s">
        <v>167</v>
      </c>
      <c r="G120" s="14"/>
      <c r="H120" s="196">
        <v>18.36</v>
      </c>
      <c r="I120" s="197"/>
      <c r="J120" s="14"/>
      <c r="K120" s="14"/>
      <c r="L120" s="193"/>
      <c r="M120" s="198"/>
      <c r="N120" s="199"/>
      <c r="O120" s="199"/>
      <c r="P120" s="199"/>
      <c r="Q120" s="199"/>
      <c r="R120" s="199"/>
      <c r="S120" s="199"/>
      <c r="T120" s="20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94" t="s">
        <v>154</v>
      </c>
      <c r="AU120" s="194" t="s">
        <v>82</v>
      </c>
      <c r="AV120" s="14" t="s">
        <v>82</v>
      </c>
      <c r="AW120" s="14" t="s">
        <v>33</v>
      </c>
      <c r="AX120" s="14" t="s">
        <v>72</v>
      </c>
      <c r="AY120" s="194" t="s">
        <v>143</v>
      </c>
    </row>
    <row r="121" spans="1:51" s="14" customFormat="1" ht="12">
      <c r="A121" s="14"/>
      <c r="B121" s="193"/>
      <c r="C121" s="14"/>
      <c r="D121" s="186" t="s">
        <v>154</v>
      </c>
      <c r="E121" s="194" t="s">
        <v>3</v>
      </c>
      <c r="F121" s="195" t="s">
        <v>168</v>
      </c>
      <c r="G121" s="14"/>
      <c r="H121" s="196">
        <v>33.03</v>
      </c>
      <c r="I121" s="197"/>
      <c r="J121" s="14"/>
      <c r="K121" s="14"/>
      <c r="L121" s="193"/>
      <c r="M121" s="198"/>
      <c r="N121" s="199"/>
      <c r="O121" s="199"/>
      <c r="P121" s="199"/>
      <c r="Q121" s="199"/>
      <c r="R121" s="199"/>
      <c r="S121" s="199"/>
      <c r="T121" s="20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94" t="s">
        <v>154</v>
      </c>
      <c r="AU121" s="194" t="s">
        <v>82</v>
      </c>
      <c r="AV121" s="14" t="s">
        <v>82</v>
      </c>
      <c r="AW121" s="14" t="s">
        <v>33</v>
      </c>
      <c r="AX121" s="14" t="s">
        <v>72</v>
      </c>
      <c r="AY121" s="194" t="s">
        <v>143</v>
      </c>
    </row>
    <row r="122" spans="1:51" s="14" customFormat="1" ht="12">
      <c r="A122" s="14"/>
      <c r="B122" s="193"/>
      <c r="C122" s="14"/>
      <c r="D122" s="186" t="s">
        <v>154</v>
      </c>
      <c r="E122" s="194" t="s">
        <v>3</v>
      </c>
      <c r="F122" s="195" t="s">
        <v>169</v>
      </c>
      <c r="G122" s="14"/>
      <c r="H122" s="196">
        <v>20.4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154</v>
      </c>
      <c r="AU122" s="194" t="s">
        <v>82</v>
      </c>
      <c r="AV122" s="14" t="s">
        <v>82</v>
      </c>
      <c r="AW122" s="14" t="s">
        <v>33</v>
      </c>
      <c r="AX122" s="14" t="s">
        <v>72</v>
      </c>
      <c r="AY122" s="194" t="s">
        <v>143</v>
      </c>
    </row>
    <row r="123" spans="1:51" s="14" customFormat="1" ht="12">
      <c r="A123" s="14"/>
      <c r="B123" s="193"/>
      <c r="C123" s="14"/>
      <c r="D123" s="186" t="s">
        <v>154</v>
      </c>
      <c r="E123" s="194" t="s">
        <v>3</v>
      </c>
      <c r="F123" s="195" t="s">
        <v>170</v>
      </c>
      <c r="G123" s="14"/>
      <c r="H123" s="196">
        <v>36.72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154</v>
      </c>
      <c r="AU123" s="194" t="s">
        <v>82</v>
      </c>
      <c r="AV123" s="14" t="s">
        <v>82</v>
      </c>
      <c r="AW123" s="14" t="s">
        <v>33</v>
      </c>
      <c r="AX123" s="14" t="s">
        <v>72</v>
      </c>
      <c r="AY123" s="194" t="s">
        <v>143</v>
      </c>
    </row>
    <row r="124" spans="1:51" s="14" customFormat="1" ht="12">
      <c r="A124" s="14"/>
      <c r="B124" s="193"/>
      <c r="C124" s="14"/>
      <c r="D124" s="186" t="s">
        <v>154</v>
      </c>
      <c r="E124" s="194" t="s">
        <v>3</v>
      </c>
      <c r="F124" s="195" t="s">
        <v>171</v>
      </c>
      <c r="G124" s="14"/>
      <c r="H124" s="196">
        <v>8.1</v>
      </c>
      <c r="I124" s="197"/>
      <c r="J124" s="14"/>
      <c r="K124" s="14"/>
      <c r="L124" s="193"/>
      <c r="M124" s="198"/>
      <c r="N124" s="199"/>
      <c r="O124" s="199"/>
      <c r="P124" s="199"/>
      <c r="Q124" s="199"/>
      <c r="R124" s="199"/>
      <c r="S124" s="199"/>
      <c r="T124" s="20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194" t="s">
        <v>154</v>
      </c>
      <c r="AU124" s="194" t="s">
        <v>82</v>
      </c>
      <c r="AV124" s="14" t="s">
        <v>82</v>
      </c>
      <c r="AW124" s="14" t="s">
        <v>33</v>
      </c>
      <c r="AX124" s="14" t="s">
        <v>72</v>
      </c>
      <c r="AY124" s="194" t="s">
        <v>143</v>
      </c>
    </row>
    <row r="125" spans="1:51" s="15" customFormat="1" ht="12">
      <c r="A125" s="15"/>
      <c r="B125" s="201"/>
      <c r="C125" s="15"/>
      <c r="D125" s="186" t="s">
        <v>154</v>
      </c>
      <c r="E125" s="202" t="s">
        <v>3</v>
      </c>
      <c r="F125" s="203" t="s">
        <v>172</v>
      </c>
      <c r="G125" s="15"/>
      <c r="H125" s="204">
        <v>116.61</v>
      </c>
      <c r="I125" s="205"/>
      <c r="J125" s="15"/>
      <c r="K125" s="15"/>
      <c r="L125" s="201"/>
      <c r="M125" s="206"/>
      <c r="N125" s="207"/>
      <c r="O125" s="207"/>
      <c r="P125" s="207"/>
      <c r="Q125" s="207"/>
      <c r="R125" s="207"/>
      <c r="S125" s="207"/>
      <c r="T125" s="20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02" t="s">
        <v>154</v>
      </c>
      <c r="AU125" s="202" t="s">
        <v>82</v>
      </c>
      <c r="AV125" s="15" t="s">
        <v>150</v>
      </c>
      <c r="AW125" s="15" t="s">
        <v>33</v>
      </c>
      <c r="AX125" s="15" t="s">
        <v>80</v>
      </c>
      <c r="AY125" s="202" t="s">
        <v>143</v>
      </c>
    </row>
    <row r="126" spans="1:65" s="2" customFormat="1" ht="37.8" customHeight="1">
      <c r="A126" s="39"/>
      <c r="B126" s="166"/>
      <c r="C126" s="167" t="s">
        <v>150</v>
      </c>
      <c r="D126" s="167" t="s">
        <v>145</v>
      </c>
      <c r="E126" s="168" t="s">
        <v>173</v>
      </c>
      <c r="F126" s="169" t="s">
        <v>174</v>
      </c>
      <c r="G126" s="170" t="s">
        <v>148</v>
      </c>
      <c r="H126" s="171">
        <v>116.61</v>
      </c>
      <c r="I126" s="172"/>
      <c r="J126" s="173">
        <f>ROUND(I126*H126,2)</f>
        <v>0</v>
      </c>
      <c r="K126" s="169" t="s">
        <v>149</v>
      </c>
      <c r="L126" s="40"/>
      <c r="M126" s="174" t="s">
        <v>3</v>
      </c>
      <c r="N126" s="175" t="s">
        <v>43</v>
      </c>
      <c r="O126" s="73"/>
      <c r="P126" s="176">
        <f>O126*H126</f>
        <v>0</v>
      </c>
      <c r="Q126" s="176">
        <v>0</v>
      </c>
      <c r="R126" s="176">
        <f>Q126*H126</f>
        <v>0</v>
      </c>
      <c r="S126" s="176">
        <v>0.63</v>
      </c>
      <c r="T126" s="177">
        <f>S126*H126</f>
        <v>73.4643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8" t="s">
        <v>150</v>
      </c>
      <c r="AT126" s="178" t="s">
        <v>145</v>
      </c>
      <c r="AU126" s="178" t="s">
        <v>82</v>
      </c>
      <c r="AY126" s="20" t="s">
        <v>143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80</v>
      </c>
      <c r="BK126" s="179">
        <f>ROUND(I126*H126,2)</f>
        <v>0</v>
      </c>
      <c r="BL126" s="20" t="s">
        <v>150</v>
      </c>
      <c r="BM126" s="178" t="s">
        <v>175</v>
      </c>
    </row>
    <row r="127" spans="1:47" s="2" customFormat="1" ht="12">
      <c r="A127" s="39"/>
      <c r="B127" s="40"/>
      <c r="C127" s="39"/>
      <c r="D127" s="180" t="s">
        <v>152</v>
      </c>
      <c r="E127" s="39"/>
      <c r="F127" s="181" t="s">
        <v>176</v>
      </c>
      <c r="G127" s="39"/>
      <c r="H127" s="39"/>
      <c r="I127" s="182"/>
      <c r="J127" s="39"/>
      <c r="K127" s="39"/>
      <c r="L127" s="40"/>
      <c r="M127" s="183"/>
      <c r="N127" s="184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152</v>
      </c>
      <c r="AU127" s="20" t="s">
        <v>82</v>
      </c>
    </row>
    <row r="128" spans="1:51" s="13" customFormat="1" ht="12">
      <c r="A128" s="13"/>
      <c r="B128" s="185"/>
      <c r="C128" s="13"/>
      <c r="D128" s="186" t="s">
        <v>154</v>
      </c>
      <c r="E128" s="187" t="s">
        <v>3</v>
      </c>
      <c r="F128" s="188" t="s">
        <v>166</v>
      </c>
      <c r="G128" s="13"/>
      <c r="H128" s="187" t="s">
        <v>3</v>
      </c>
      <c r="I128" s="189"/>
      <c r="J128" s="13"/>
      <c r="K128" s="13"/>
      <c r="L128" s="185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154</v>
      </c>
      <c r="AU128" s="187" t="s">
        <v>82</v>
      </c>
      <c r="AV128" s="13" t="s">
        <v>80</v>
      </c>
      <c r="AW128" s="13" t="s">
        <v>33</v>
      </c>
      <c r="AX128" s="13" t="s">
        <v>72</v>
      </c>
      <c r="AY128" s="187" t="s">
        <v>143</v>
      </c>
    </row>
    <row r="129" spans="1:51" s="14" customFormat="1" ht="12">
      <c r="A129" s="14"/>
      <c r="B129" s="193"/>
      <c r="C129" s="14"/>
      <c r="D129" s="186" t="s">
        <v>154</v>
      </c>
      <c r="E129" s="194" t="s">
        <v>3</v>
      </c>
      <c r="F129" s="195" t="s">
        <v>167</v>
      </c>
      <c r="G129" s="14"/>
      <c r="H129" s="196">
        <v>18.36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154</v>
      </c>
      <c r="AU129" s="194" t="s">
        <v>82</v>
      </c>
      <c r="AV129" s="14" t="s">
        <v>82</v>
      </c>
      <c r="AW129" s="14" t="s">
        <v>33</v>
      </c>
      <c r="AX129" s="14" t="s">
        <v>72</v>
      </c>
      <c r="AY129" s="194" t="s">
        <v>143</v>
      </c>
    </row>
    <row r="130" spans="1:51" s="14" customFormat="1" ht="12">
      <c r="A130" s="14"/>
      <c r="B130" s="193"/>
      <c r="C130" s="14"/>
      <c r="D130" s="186" t="s">
        <v>154</v>
      </c>
      <c r="E130" s="194" t="s">
        <v>3</v>
      </c>
      <c r="F130" s="195" t="s">
        <v>168</v>
      </c>
      <c r="G130" s="14"/>
      <c r="H130" s="196">
        <v>33.03</v>
      </c>
      <c r="I130" s="197"/>
      <c r="J130" s="14"/>
      <c r="K130" s="14"/>
      <c r="L130" s="193"/>
      <c r="M130" s="198"/>
      <c r="N130" s="199"/>
      <c r="O130" s="199"/>
      <c r="P130" s="199"/>
      <c r="Q130" s="199"/>
      <c r="R130" s="199"/>
      <c r="S130" s="199"/>
      <c r="T130" s="20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4" t="s">
        <v>154</v>
      </c>
      <c r="AU130" s="194" t="s">
        <v>82</v>
      </c>
      <c r="AV130" s="14" t="s">
        <v>82</v>
      </c>
      <c r="AW130" s="14" t="s">
        <v>33</v>
      </c>
      <c r="AX130" s="14" t="s">
        <v>72</v>
      </c>
      <c r="AY130" s="194" t="s">
        <v>143</v>
      </c>
    </row>
    <row r="131" spans="1:51" s="14" customFormat="1" ht="12">
      <c r="A131" s="14"/>
      <c r="B131" s="193"/>
      <c r="C131" s="14"/>
      <c r="D131" s="186" t="s">
        <v>154</v>
      </c>
      <c r="E131" s="194" t="s">
        <v>3</v>
      </c>
      <c r="F131" s="195" t="s">
        <v>169</v>
      </c>
      <c r="G131" s="14"/>
      <c r="H131" s="196">
        <v>20.4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154</v>
      </c>
      <c r="AU131" s="194" t="s">
        <v>82</v>
      </c>
      <c r="AV131" s="14" t="s">
        <v>82</v>
      </c>
      <c r="AW131" s="14" t="s">
        <v>33</v>
      </c>
      <c r="AX131" s="14" t="s">
        <v>72</v>
      </c>
      <c r="AY131" s="194" t="s">
        <v>143</v>
      </c>
    </row>
    <row r="132" spans="1:51" s="14" customFormat="1" ht="12">
      <c r="A132" s="14"/>
      <c r="B132" s="193"/>
      <c r="C132" s="14"/>
      <c r="D132" s="186" t="s">
        <v>154</v>
      </c>
      <c r="E132" s="194" t="s">
        <v>3</v>
      </c>
      <c r="F132" s="195" t="s">
        <v>170</v>
      </c>
      <c r="G132" s="14"/>
      <c r="H132" s="196">
        <v>36.72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154</v>
      </c>
      <c r="AU132" s="194" t="s">
        <v>82</v>
      </c>
      <c r="AV132" s="14" t="s">
        <v>82</v>
      </c>
      <c r="AW132" s="14" t="s">
        <v>33</v>
      </c>
      <c r="AX132" s="14" t="s">
        <v>72</v>
      </c>
      <c r="AY132" s="194" t="s">
        <v>143</v>
      </c>
    </row>
    <row r="133" spans="1:51" s="14" customFormat="1" ht="12">
      <c r="A133" s="14"/>
      <c r="B133" s="193"/>
      <c r="C133" s="14"/>
      <c r="D133" s="186" t="s">
        <v>154</v>
      </c>
      <c r="E133" s="194" t="s">
        <v>3</v>
      </c>
      <c r="F133" s="195" t="s">
        <v>171</v>
      </c>
      <c r="G133" s="14"/>
      <c r="H133" s="196">
        <v>8.1</v>
      </c>
      <c r="I133" s="197"/>
      <c r="J133" s="14"/>
      <c r="K133" s="14"/>
      <c r="L133" s="193"/>
      <c r="M133" s="198"/>
      <c r="N133" s="199"/>
      <c r="O133" s="199"/>
      <c r="P133" s="199"/>
      <c r="Q133" s="199"/>
      <c r="R133" s="199"/>
      <c r="S133" s="199"/>
      <c r="T133" s="20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4" t="s">
        <v>154</v>
      </c>
      <c r="AU133" s="194" t="s">
        <v>82</v>
      </c>
      <c r="AV133" s="14" t="s">
        <v>82</v>
      </c>
      <c r="AW133" s="14" t="s">
        <v>33</v>
      </c>
      <c r="AX133" s="14" t="s">
        <v>72</v>
      </c>
      <c r="AY133" s="194" t="s">
        <v>143</v>
      </c>
    </row>
    <row r="134" spans="1:51" s="15" customFormat="1" ht="12">
      <c r="A134" s="15"/>
      <c r="B134" s="201"/>
      <c r="C134" s="15"/>
      <c r="D134" s="186" t="s">
        <v>154</v>
      </c>
      <c r="E134" s="202" t="s">
        <v>3</v>
      </c>
      <c r="F134" s="203" t="s">
        <v>172</v>
      </c>
      <c r="G134" s="15"/>
      <c r="H134" s="204">
        <v>116.61</v>
      </c>
      <c r="I134" s="205"/>
      <c r="J134" s="15"/>
      <c r="K134" s="15"/>
      <c r="L134" s="201"/>
      <c r="M134" s="206"/>
      <c r="N134" s="207"/>
      <c r="O134" s="207"/>
      <c r="P134" s="207"/>
      <c r="Q134" s="207"/>
      <c r="R134" s="207"/>
      <c r="S134" s="207"/>
      <c r="T134" s="20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02" t="s">
        <v>154</v>
      </c>
      <c r="AU134" s="202" t="s">
        <v>82</v>
      </c>
      <c r="AV134" s="15" t="s">
        <v>150</v>
      </c>
      <c r="AW134" s="15" t="s">
        <v>33</v>
      </c>
      <c r="AX134" s="15" t="s">
        <v>80</v>
      </c>
      <c r="AY134" s="202" t="s">
        <v>143</v>
      </c>
    </row>
    <row r="135" spans="1:65" s="2" customFormat="1" ht="24.15" customHeight="1">
      <c r="A135" s="39"/>
      <c r="B135" s="166"/>
      <c r="C135" s="167" t="s">
        <v>177</v>
      </c>
      <c r="D135" s="167" t="s">
        <v>145</v>
      </c>
      <c r="E135" s="168" t="s">
        <v>178</v>
      </c>
      <c r="F135" s="169" t="s">
        <v>179</v>
      </c>
      <c r="G135" s="170" t="s">
        <v>180</v>
      </c>
      <c r="H135" s="171">
        <v>35.04</v>
      </c>
      <c r="I135" s="172"/>
      <c r="J135" s="173">
        <f>ROUND(I135*H135,2)</f>
        <v>0</v>
      </c>
      <c r="K135" s="169" t="s">
        <v>149</v>
      </c>
      <c r="L135" s="40"/>
      <c r="M135" s="174" t="s">
        <v>3</v>
      </c>
      <c r="N135" s="175" t="s">
        <v>43</v>
      </c>
      <c r="O135" s="73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8" t="s">
        <v>150</v>
      </c>
      <c r="AT135" s="178" t="s">
        <v>145</v>
      </c>
      <c r="AU135" s="178" t="s">
        <v>82</v>
      </c>
      <c r="AY135" s="20" t="s">
        <v>143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80</v>
      </c>
      <c r="BK135" s="179">
        <f>ROUND(I135*H135,2)</f>
        <v>0</v>
      </c>
      <c r="BL135" s="20" t="s">
        <v>150</v>
      </c>
      <c r="BM135" s="178" t="s">
        <v>181</v>
      </c>
    </row>
    <row r="136" spans="1:47" s="2" customFormat="1" ht="12">
      <c r="A136" s="39"/>
      <c r="B136" s="40"/>
      <c r="C136" s="39"/>
      <c r="D136" s="180" t="s">
        <v>152</v>
      </c>
      <c r="E136" s="39"/>
      <c r="F136" s="181" t="s">
        <v>182</v>
      </c>
      <c r="G136" s="39"/>
      <c r="H136" s="39"/>
      <c r="I136" s="182"/>
      <c r="J136" s="39"/>
      <c r="K136" s="39"/>
      <c r="L136" s="40"/>
      <c r="M136" s="183"/>
      <c r="N136" s="184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152</v>
      </c>
      <c r="AU136" s="20" t="s">
        <v>82</v>
      </c>
    </row>
    <row r="137" spans="1:51" s="13" customFormat="1" ht="12">
      <c r="A137" s="13"/>
      <c r="B137" s="185"/>
      <c r="C137" s="13"/>
      <c r="D137" s="186" t="s">
        <v>154</v>
      </c>
      <c r="E137" s="187" t="s">
        <v>3</v>
      </c>
      <c r="F137" s="188" t="s">
        <v>183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154</v>
      </c>
      <c r="AU137" s="187" t="s">
        <v>82</v>
      </c>
      <c r="AV137" s="13" t="s">
        <v>80</v>
      </c>
      <c r="AW137" s="13" t="s">
        <v>33</v>
      </c>
      <c r="AX137" s="13" t="s">
        <v>72</v>
      </c>
      <c r="AY137" s="187" t="s">
        <v>143</v>
      </c>
    </row>
    <row r="138" spans="1:51" s="14" customFormat="1" ht="12">
      <c r="A138" s="14"/>
      <c r="B138" s="193"/>
      <c r="C138" s="14"/>
      <c r="D138" s="186" t="s">
        <v>154</v>
      </c>
      <c r="E138" s="194" t="s">
        <v>3</v>
      </c>
      <c r="F138" s="195" t="s">
        <v>184</v>
      </c>
      <c r="G138" s="14"/>
      <c r="H138" s="196">
        <v>30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154</v>
      </c>
      <c r="AU138" s="194" t="s">
        <v>82</v>
      </c>
      <c r="AV138" s="14" t="s">
        <v>82</v>
      </c>
      <c r="AW138" s="14" t="s">
        <v>33</v>
      </c>
      <c r="AX138" s="14" t="s">
        <v>72</v>
      </c>
      <c r="AY138" s="194" t="s">
        <v>143</v>
      </c>
    </row>
    <row r="139" spans="1:51" s="13" customFormat="1" ht="12">
      <c r="A139" s="13"/>
      <c r="B139" s="185"/>
      <c r="C139" s="13"/>
      <c r="D139" s="186" t="s">
        <v>154</v>
      </c>
      <c r="E139" s="187" t="s">
        <v>3</v>
      </c>
      <c r="F139" s="188" t="s">
        <v>185</v>
      </c>
      <c r="G139" s="13"/>
      <c r="H139" s="187" t="s">
        <v>3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7" t="s">
        <v>154</v>
      </c>
      <c r="AU139" s="187" t="s">
        <v>82</v>
      </c>
      <c r="AV139" s="13" t="s">
        <v>80</v>
      </c>
      <c r="AW139" s="13" t="s">
        <v>33</v>
      </c>
      <c r="AX139" s="13" t="s">
        <v>72</v>
      </c>
      <c r="AY139" s="187" t="s">
        <v>143</v>
      </c>
    </row>
    <row r="140" spans="1:51" s="14" customFormat="1" ht="12">
      <c r="A140" s="14"/>
      <c r="B140" s="193"/>
      <c r="C140" s="14"/>
      <c r="D140" s="186" t="s">
        <v>154</v>
      </c>
      <c r="E140" s="194" t="s">
        <v>3</v>
      </c>
      <c r="F140" s="195" t="s">
        <v>186</v>
      </c>
      <c r="G140" s="14"/>
      <c r="H140" s="196">
        <v>5.04</v>
      </c>
      <c r="I140" s="197"/>
      <c r="J140" s="14"/>
      <c r="K140" s="14"/>
      <c r="L140" s="193"/>
      <c r="M140" s="198"/>
      <c r="N140" s="199"/>
      <c r="O140" s="199"/>
      <c r="P140" s="199"/>
      <c r="Q140" s="199"/>
      <c r="R140" s="199"/>
      <c r="S140" s="199"/>
      <c r="T140" s="20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4" t="s">
        <v>154</v>
      </c>
      <c r="AU140" s="194" t="s">
        <v>82</v>
      </c>
      <c r="AV140" s="14" t="s">
        <v>82</v>
      </c>
      <c r="AW140" s="14" t="s">
        <v>33</v>
      </c>
      <c r="AX140" s="14" t="s">
        <v>72</v>
      </c>
      <c r="AY140" s="194" t="s">
        <v>143</v>
      </c>
    </row>
    <row r="141" spans="1:51" s="15" customFormat="1" ht="12">
      <c r="A141" s="15"/>
      <c r="B141" s="201"/>
      <c r="C141" s="15"/>
      <c r="D141" s="186" t="s">
        <v>154</v>
      </c>
      <c r="E141" s="202" t="s">
        <v>3</v>
      </c>
      <c r="F141" s="203" t="s">
        <v>172</v>
      </c>
      <c r="G141" s="15"/>
      <c r="H141" s="204">
        <v>35.04</v>
      </c>
      <c r="I141" s="205"/>
      <c r="J141" s="15"/>
      <c r="K141" s="15"/>
      <c r="L141" s="201"/>
      <c r="M141" s="206"/>
      <c r="N141" s="207"/>
      <c r="O141" s="207"/>
      <c r="P141" s="207"/>
      <c r="Q141" s="207"/>
      <c r="R141" s="207"/>
      <c r="S141" s="207"/>
      <c r="T141" s="20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2" t="s">
        <v>154</v>
      </c>
      <c r="AU141" s="202" t="s">
        <v>82</v>
      </c>
      <c r="AV141" s="15" t="s">
        <v>150</v>
      </c>
      <c r="AW141" s="15" t="s">
        <v>33</v>
      </c>
      <c r="AX141" s="15" t="s">
        <v>80</v>
      </c>
      <c r="AY141" s="202" t="s">
        <v>143</v>
      </c>
    </row>
    <row r="142" spans="1:65" s="2" customFormat="1" ht="24.15" customHeight="1">
      <c r="A142" s="39"/>
      <c r="B142" s="166"/>
      <c r="C142" s="167" t="s">
        <v>187</v>
      </c>
      <c r="D142" s="167" t="s">
        <v>145</v>
      </c>
      <c r="E142" s="168" t="s">
        <v>188</v>
      </c>
      <c r="F142" s="169" t="s">
        <v>189</v>
      </c>
      <c r="G142" s="170" t="s">
        <v>180</v>
      </c>
      <c r="H142" s="171">
        <v>35.04</v>
      </c>
      <c r="I142" s="172"/>
      <c r="J142" s="173">
        <f>ROUND(I142*H142,2)</f>
        <v>0</v>
      </c>
      <c r="K142" s="169" t="s">
        <v>149</v>
      </c>
      <c r="L142" s="40"/>
      <c r="M142" s="174" t="s">
        <v>3</v>
      </c>
      <c r="N142" s="175" t="s">
        <v>43</v>
      </c>
      <c r="O142" s="73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8" t="s">
        <v>150</v>
      </c>
      <c r="AT142" s="178" t="s">
        <v>145</v>
      </c>
      <c r="AU142" s="178" t="s">
        <v>82</v>
      </c>
      <c r="AY142" s="20" t="s">
        <v>143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80</v>
      </c>
      <c r="BK142" s="179">
        <f>ROUND(I142*H142,2)</f>
        <v>0</v>
      </c>
      <c r="BL142" s="20" t="s">
        <v>150</v>
      </c>
      <c r="BM142" s="178" t="s">
        <v>190</v>
      </c>
    </row>
    <row r="143" spans="1:47" s="2" customFormat="1" ht="12">
      <c r="A143" s="39"/>
      <c r="B143" s="40"/>
      <c r="C143" s="39"/>
      <c r="D143" s="180" t="s">
        <v>152</v>
      </c>
      <c r="E143" s="39"/>
      <c r="F143" s="181" t="s">
        <v>191</v>
      </c>
      <c r="G143" s="39"/>
      <c r="H143" s="39"/>
      <c r="I143" s="182"/>
      <c r="J143" s="39"/>
      <c r="K143" s="39"/>
      <c r="L143" s="40"/>
      <c r="M143" s="183"/>
      <c r="N143" s="184"/>
      <c r="O143" s="73"/>
      <c r="P143" s="73"/>
      <c r="Q143" s="73"/>
      <c r="R143" s="73"/>
      <c r="S143" s="73"/>
      <c r="T143" s="7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20" t="s">
        <v>152</v>
      </c>
      <c r="AU143" s="20" t="s">
        <v>82</v>
      </c>
    </row>
    <row r="144" spans="1:51" s="13" customFormat="1" ht="12">
      <c r="A144" s="13"/>
      <c r="B144" s="185"/>
      <c r="C144" s="13"/>
      <c r="D144" s="186" t="s">
        <v>154</v>
      </c>
      <c r="E144" s="187" t="s">
        <v>3</v>
      </c>
      <c r="F144" s="188" t="s">
        <v>183</v>
      </c>
      <c r="G144" s="13"/>
      <c r="H144" s="187" t="s">
        <v>3</v>
      </c>
      <c r="I144" s="189"/>
      <c r="J144" s="13"/>
      <c r="K144" s="13"/>
      <c r="L144" s="185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154</v>
      </c>
      <c r="AU144" s="187" t="s">
        <v>82</v>
      </c>
      <c r="AV144" s="13" t="s">
        <v>80</v>
      </c>
      <c r="AW144" s="13" t="s">
        <v>33</v>
      </c>
      <c r="AX144" s="13" t="s">
        <v>72</v>
      </c>
      <c r="AY144" s="187" t="s">
        <v>143</v>
      </c>
    </row>
    <row r="145" spans="1:51" s="14" customFormat="1" ht="12">
      <c r="A145" s="14"/>
      <c r="B145" s="193"/>
      <c r="C145" s="14"/>
      <c r="D145" s="186" t="s">
        <v>154</v>
      </c>
      <c r="E145" s="194" t="s">
        <v>3</v>
      </c>
      <c r="F145" s="195" t="s">
        <v>184</v>
      </c>
      <c r="G145" s="14"/>
      <c r="H145" s="196">
        <v>30</v>
      </c>
      <c r="I145" s="197"/>
      <c r="J145" s="14"/>
      <c r="K145" s="14"/>
      <c r="L145" s="193"/>
      <c r="M145" s="198"/>
      <c r="N145" s="199"/>
      <c r="O145" s="199"/>
      <c r="P145" s="199"/>
      <c r="Q145" s="199"/>
      <c r="R145" s="199"/>
      <c r="S145" s="199"/>
      <c r="T145" s="20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4" t="s">
        <v>154</v>
      </c>
      <c r="AU145" s="194" t="s">
        <v>82</v>
      </c>
      <c r="AV145" s="14" t="s">
        <v>82</v>
      </c>
      <c r="AW145" s="14" t="s">
        <v>33</v>
      </c>
      <c r="AX145" s="14" t="s">
        <v>72</v>
      </c>
      <c r="AY145" s="194" t="s">
        <v>143</v>
      </c>
    </row>
    <row r="146" spans="1:51" s="13" customFormat="1" ht="12">
      <c r="A146" s="13"/>
      <c r="B146" s="185"/>
      <c r="C146" s="13"/>
      <c r="D146" s="186" t="s">
        <v>154</v>
      </c>
      <c r="E146" s="187" t="s">
        <v>3</v>
      </c>
      <c r="F146" s="188" t="s">
        <v>185</v>
      </c>
      <c r="G146" s="13"/>
      <c r="H146" s="187" t="s">
        <v>3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154</v>
      </c>
      <c r="AU146" s="187" t="s">
        <v>82</v>
      </c>
      <c r="AV146" s="13" t="s">
        <v>80</v>
      </c>
      <c r="AW146" s="13" t="s">
        <v>33</v>
      </c>
      <c r="AX146" s="13" t="s">
        <v>72</v>
      </c>
      <c r="AY146" s="187" t="s">
        <v>143</v>
      </c>
    </row>
    <row r="147" spans="1:51" s="14" customFormat="1" ht="12">
      <c r="A147" s="14"/>
      <c r="B147" s="193"/>
      <c r="C147" s="14"/>
      <c r="D147" s="186" t="s">
        <v>154</v>
      </c>
      <c r="E147" s="194" t="s">
        <v>3</v>
      </c>
      <c r="F147" s="195" t="s">
        <v>186</v>
      </c>
      <c r="G147" s="14"/>
      <c r="H147" s="196">
        <v>5.04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154</v>
      </c>
      <c r="AU147" s="194" t="s">
        <v>82</v>
      </c>
      <c r="AV147" s="14" t="s">
        <v>82</v>
      </c>
      <c r="AW147" s="14" t="s">
        <v>33</v>
      </c>
      <c r="AX147" s="14" t="s">
        <v>72</v>
      </c>
      <c r="AY147" s="194" t="s">
        <v>143</v>
      </c>
    </row>
    <row r="148" spans="1:51" s="15" customFormat="1" ht="12">
      <c r="A148" s="15"/>
      <c r="B148" s="201"/>
      <c r="C148" s="15"/>
      <c r="D148" s="186" t="s">
        <v>154</v>
      </c>
      <c r="E148" s="202" t="s">
        <v>3</v>
      </c>
      <c r="F148" s="203" t="s">
        <v>172</v>
      </c>
      <c r="G148" s="15"/>
      <c r="H148" s="204">
        <v>35.04</v>
      </c>
      <c r="I148" s="205"/>
      <c r="J148" s="15"/>
      <c r="K148" s="15"/>
      <c r="L148" s="201"/>
      <c r="M148" s="206"/>
      <c r="N148" s="207"/>
      <c r="O148" s="207"/>
      <c r="P148" s="207"/>
      <c r="Q148" s="207"/>
      <c r="R148" s="207"/>
      <c r="S148" s="207"/>
      <c r="T148" s="20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2" t="s">
        <v>154</v>
      </c>
      <c r="AU148" s="202" t="s">
        <v>82</v>
      </c>
      <c r="AV148" s="15" t="s">
        <v>150</v>
      </c>
      <c r="AW148" s="15" t="s">
        <v>33</v>
      </c>
      <c r="AX148" s="15" t="s">
        <v>80</v>
      </c>
      <c r="AY148" s="202" t="s">
        <v>143</v>
      </c>
    </row>
    <row r="149" spans="1:63" s="12" customFormat="1" ht="22.8" customHeight="1">
      <c r="A149" s="12"/>
      <c r="B149" s="153"/>
      <c r="C149" s="12"/>
      <c r="D149" s="154" t="s">
        <v>71</v>
      </c>
      <c r="E149" s="164" t="s">
        <v>161</v>
      </c>
      <c r="F149" s="164" t="s">
        <v>192</v>
      </c>
      <c r="G149" s="12"/>
      <c r="H149" s="12"/>
      <c r="I149" s="156"/>
      <c r="J149" s="165">
        <f>BK149</f>
        <v>0</v>
      </c>
      <c r="K149" s="12"/>
      <c r="L149" s="153"/>
      <c r="M149" s="158"/>
      <c r="N149" s="159"/>
      <c r="O149" s="159"/>
      <c r="P149" s="160">
        <f>SUM(P150:P178)</f>
        <v>0</v>
      </c>
      <c r="Q149" s="159"/>
      <c r="R149" s="160">
        <f>SUM(R150:R178)</f>
        <v>15.141778109999999</v>
      </c>
      <c r="S149" s="159"/>
      <c r="T149" s="161">
        <f>SUM(T150:T178)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4" t="s">
        <v>80</v>
      </c>
      <c r="AT149" s="162" t="s">
        <v>71</v>
      </c>
      <c r="AU149" s="162" t="s">
        <v>80</v>
      </c>
      <c r="AY149" s="154" t="s">
        <v>143</v>
      </c>
      <c r="BK149" s="163">
        <f>SUM(BK150:BK178)</f>
        <v>0</v>
      </c>
    </row>
    <row r="150" spans="1:65" s="2" customFormat="1" ht="24.15" customHeight="1">
      <c r="A150" s="39"/>
      <c r="B150" s="166"/>
      <c r="C150" s="167" t="s">
        <v>193</v>
      </c>
      <c r="D150" s="167" t="s">
        <v>145</v>
      </c>
      <c r="E150" s="168" t="s">
        <v>194</v>
      </c>
      <c r="F150" s="169" t="s">
        <v>195</v>
      </c>
      <c r="G150" s="170" t="s">
        <v>180</v>
      </c>
      <c r="H150" s="171">
        <v>0.672</v>
      </c>
      <c r="I150" s="172"/>
      <c r="J150" s="173">
        <f>ROUND(I150*H150,2)</f>
        <v>0</v>
      </c>
      <c r="K150" s="169" t="s">
        <v>149</v>
      </c>
      <c r="L150" s="40"/>
      <c r="M150" s="174" t="s">
        <v>3</v>
      </c>
      <c r="N150" s="175" t="s">
        <v>43</v>
      </c>
      <c r="O150" s="73"/>
      <c r="P150" s="176">
        <f>O150*H150</f>
        <v>0</v>
      </c>
      <c r="Q150" s="176">
        <v>1.32715</v>
      </c>
      <c r="R150" s="176">
        <f>Q150*H150</f>
        <v>0.8918448000000001</v>
      </c>
      <c r="S150" s="176">
        <v>0</v>
      </c>
      <c r="T150" s="17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8" t="s">
        <v>150</v>
      </c>
      <c r="AT150" s="178" t="s">
        <v>145</v>
      </c>
      <c r="AU150" s="178" t="s">
        <v>82</v>
      </c>
      <c r="AY150" s="20" t="s">
        <v>143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80</v>
      </c>
      <c r="BK150" s="179">
        <f>ROUND(I150*H150,2)</f>
        <v>0</v>
      </c>
      <c r="BL150" s="20" t="s">
        <v>150</v>
      </c>
      <c r="BM150" s="178" t="s">
        <v>196</v>
      </c>
    </row>
    <row r="151" spans="1:47" s="2" customFormat="1" ht="12">
      <c r="A151" s="39"/>
      <c r="B151" s="40"/>
      <c r="C151" s="39"/>
      <c r="D151" s="180" t="s">
        <v>152</v>
      </c>
      <c r="E151" s="39"/>
      <c r="F151" s="181" t="s">
        <v>197</v>
      </c>
      <c r="G151" s="39"/>
      <c r="H151" s="39"/>
      <c r="I151" s="182"/>
      <c r="J151" s="39"/>
      <c r="K151" s="39"/>
      <c r="L151" s="40"/>
      <c r="M151" s="183"/>
      <c r="N151" s="184"/>
      <c r="O151" s="73"/>
      <c r="P151" s="73"/>
      <c r="Q151" s="73"/>
      <c r="R151" s="73"/>
      <c r="S151" s="73"/>
      <c r="T151" s="74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20" t="s">
        <v>152</v>
      </c>
      <c r="AU151" s="20" t="s">
        <v>82</v>
      </c>
    </row>
    <row r="152" spans="1:51" s="13" customFormat="1" ht="12">
      <c r="A152" s="13"/>
      <c r="B152" s="185"/>
      <c r="C152" s="13"/>
      <c r="D152" s="186" t="s">
        <v>154</v>
      </c>
      <c r="E152" s="187" t="s">
        <v>3</v>
      </c>
      <c r="F152" s="188" t="s">
        <v>198</v>
      </c>
      <c r="G152" s="13"/>
      <c r="H152" s="187" t="s">
        <v>3</v>
      </c>
      <c r="I152" s="189"/>
      <c r="J152" s="13"/>
      <c r="K152" s="13"/>
      <c r="L152" s="185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154</v>
      </c>
      <c r="AU152" s="187" t="s">
        <v>82</v>
      </c>
      <c r="AV152" s="13" t="s">
        <v>80</v>
      </c>
      <c r="AW152" s="13" t="s">
        <v>33</v>
      </c>
      <c r="AX152" s="13" t="s">
        <v>72</v>
      </c>
      <c r="AY152" s="187" t="s">
        <v>143</v>
      </c>
    </row>
    <row r="153" spans="1:51" s="14" customFormat="1" ht="12">
      <c r="A153" s="14"/>
      <c r="B153" s="193"/>
      <c r="C153" s="14"/>
      <c r="D153" s="186" t="s">
        <v>154</v>
      </c>
      <c r="E153" s="194" t="s">
        <v>3</v>
      </c>
      <c r="F153" s="195" t="s">
        <v>199</v>
      </c>
      <c r="G153" s="14"/>
      <c r="H153" s="196">
        <v>0.348</v>
      </c>
      <c r="I153" s="197"/>
      <c r="J153" s="14"/>
      <c r="K153" s="14"/>
      <c r="L153" s="193"/>
      <c r="M153" s="198"/>
      <c r="N153" s="199"/>
      <c r="O153" s="199"/>
      <c r="P153" s="199"/>
      <c r="Q153" s="199"/>
      <c r="R153" s="199"/>
      <c r="S153" s="199"/>
      <c r="T153" s="20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4" t="s">
        <v>154</v>
      </c>
      <c r="AU153" s="194" t="s">
        <v>82</v>
      </c>
      <c r="AV153" s="14" t="s">
        <v>82</v>
      </c>
      <c r="AW153" s="14" t="s">
        <v>33</v>
      </c>
      <c r="AX153" s="14" t="s">
        <v>72</v>
      </c>
      <c r="AY153" s="194" t="s">
        <v>143</v>
      </c>
    </row>
    <row r="154" spans="1:51" s="14" customFormat="1" ht="12">
      <c r="A154" s="14"/>
      <c r="B154" s="193"/>
      <c r="C154" s="14"/>
      <c r="D154" s="186" t="s">
        <v>154</v>
      </c>
      <c r="E154" s="194" t="s">
        <v>3</v>
      </c>
      <c r="F154" s="195" t="s">
        <v>200</v>
      </c>
      <c r="G154" s="14"/>
      <c r="H154" s="196">
        <v>0.324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154</v>
      </c>
      <c r="AU154" s="194" t="s">
        <v>82</v>
      </c>
      <c r="AV154" s="14" t="s">
        <v>82</v>
      </c>
      <c r="AW154" s="14" t="s">
        <v>33</v>
      </c>
      <c r="AX154" s="14" t="s">
        <v>72</v>
      </c>
      <c r="AY154" s="194" t="s">
        <v>143</v>
      </c>
    </row>
    <row r="155" spans="1:51" s="15" customFormat="1" ht="12">
      <c r="A155" s="15"/>
      <c r="B155" s="201"/>
      <c r="C155" s="15"/>
      <c r="D155" s="186" t="s">
        <v>154</v>
      </c>
      <c r="E155" s="202" t="s">
        <v>3</v>
      </c>
      <c r="F155" s="203" t="s">
        <v>172</v>
      </c>
      <c r="G155" s="15"/>
      <c r="H155" s="204">
        <v>0.672</v>
      </c>
      <c r="I155" s="205"/>
      <c r="J155" s="15"/>
      <c r="K155" s="15"/>
      <c r="L155" s="201"/>
      <c r="M155" s="206"/>
      <c r="N155" s="207"/>
      <c r="O155" s="207"/>
      <c r="P155" s="207"/>
      <c r="Q155" s="207"/>
      <c r="R155" s="207"/>
      <c r="S155" s="207"/>
      <c r="T155" s="20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2" t="s">
        <v>154</v>
      </c>
      <c r="AU155" s="202" t="s">
        <v>82</v>
      </c>
      <c r="AV155" s="15" t="s">
        <v>150</v>
      </c>
      <c r="AW155" s="15" t="s">
        <v>33</v>
      </c>
      <c r="AX155" s="15" t="s">
        <v>80</v>
      </c>
      <c r="AY155" s="202" t="s">
        <v>143</v>
      </c>
    </row>
    <row r="156" spans="1:65" s="2" customFormat="1" ht="24.15" customHeight="1">
      <c r="A156" s="39"/>
      <c r="B156" s="166"/>
      <c r="C156" s="167" t="s">
        <v>201</v>
      </c>
      <c r="D156" s="167" t="s">
        <v>145</v>
      </c>
      <c r="E156" s="168" t="s">
        <v>202</v>
      </c>
      <c r="F156" s="169" t="s">
        <v>203</v>
      </c>
      <c r="G156" s="170" t="s">
        <v>180</v>
      </c>
      <c r="H156" s="171">
        <v>7.56</v>
      </c>
      <c r="I156" s="172"/>
      <c r="J156" s="173">
        <f>ROUND(I156*H156,2)</f>
        <v>0</v>
      </c>
      <c r="K156" s="169" t="s">
        <v>149</v>
      </c>
      <c r="L156" s="40"/>
      <c r="M156" s="174" t="s">
        <v>3</v>
      </c>
      <c r="N156" s="175" t="s">
        <v>43</v>
      </c>
      <c r="O156" s="73"/>
      <c r="P156" s="176">
        <f>O156*H156</f>
        <v>0</v>
      </c>
      <c r="Q156" s="176">
        <v>1.32715</v>
      </c>
      <c r="R156" s="176">
        <f>Q156*H156</f>
        <v>10.033254</v>
      </c>
      <c r="S156" s="176">
        <v>0</v>
      </c>
      <c r="T156" s="17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8" t="s">
        <v>150</v>
      </c>
      <c r="AT156" s="178" t="s">
        <v>145</v>
      </c>
      <c r="AU156" s="178" t="s">
        <v>82</v>
      </c>
      <c r="AY156" s="20" t="s">
        <v>143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80</v>
      </c>
      <c r="BK156" s="179">
        <f>ROUND(I156*H156,2)</f>
        <v>0</v>
      </c>
      <c r="BL156" s="20" t="s">
        <v>150</v>
      </c>
      <c r="BM156" s="178" t="s">
        <v>204</v>
      </c>
    </row>
    <row r="157" spans="1:47" s="2" customFormat="1" ht="12">
      <c r="A157" s="39"/>
      <c r="B157" s="40"/>
      <c r="C157" s="39"/>
      <c r="D157" s="180" t="s">
        <v>152</v>
      </c>
      <c r="E157" s="39"/>
      <c r="F157" s="181" t="s">
        <v>205</v>
      </c>
      <c r="G157" s="39"/>
      <c r="H157" s="39"/>
      <c r="I157" s="182"/>
      <c r="J157" s="39"/>
      <c r="K157" s="39"/>
      <c r="L157" s="40"/>
      <c r="M157" s="183"/>
      <c r="N157" s="184"/>
      <c r="O157" s="73"/>
      <c r="P157" s="73"/>
      <c r="Q157" s="73"/>
      <c r="R157" s="73"/>
      <c r="S157" s="73"/>
      <c r="T157" s="74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20" t="s">
        <v>152</v>
      </c>
      <c r="AU157" s="20" t="s">
        <v>82</v>
      </c>
    </row>
    <row r="158" spans="1:51" s="14" customFormat="1" ht="12">
      <c r="A158" s="14"/>
      <c r="B158" s="193"/>
      <c r="C158" s="14"/>
      <c r="D158" s="186" t="s">
        <v>154</v>
      </c>
      <c r="E158" s="194" t="s">
        <v>3</v>
      </c>
      <c r="F158" s="195" t="s">
        <v>206</v>
      </c>
      <c r="G158" s="14"/>
      <c r="H158" s="196">
        <v>7.56</v>
      </c>
      <c r="I158" s="197"/>
      <c r="J158" s="14"/>
      <c r="K158" s="14"/>
      <c r="L158" s="193"/>
      <c r="M158" s="198"/>
      <c r="N158" s="199"/>
      <c r="O158" s="199"/>
      <c r="P158" s="199"/>
      <c r="Q158" s="199"/>
      <c r="R158" s="199"/>
      <c r="S158" s="199"/>
      <c r="T158" s="20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4" t="s">
        <v>154</v>
      </c>
      <c r="AU158" s="194" t="s">
        <v>82</v>
      </c>
      <c r="AV158" s="14" t="s">
        <v>82</v>
      </c>
      <c r="AW158" s="14" t="s">
        <v>33</v>
      </c>
      <c r="AX158" s="14" t="s">
        <v>80</v>
      </c>
      <c r="AY158" s="194" t="s">
        <v>143</v>
      </c>
    </row>
    <row r="159" spans="1:65" s="2" customFormat="1" ht="24.15" customHeight="1">
      <c r="A159" s="39"/>
      <c r="B159" s="166"/>
      <c r="C159" s="167" t="s">
        <v>207</v>
      </c>
      <c r="D159" s="167" t="s">
        <v>145</v>
      </c>
      <c r="E159" s="168" t="s">
        <v>208</v>
      </c>
      <c r="F159" s="169" t="s">
        <v>209</v>
      </c>
      <c r="G159" s="170" t="s">
        <v>210</v>
      </c>
      <c r="H159" s="171">
        <v>1</v>
      </c>
      <c r="I159" s="172"/>
      <c r="J159" s="173">
        <f>ROUND(I159*H159,2)</f>
        <v>0</v>
      </c>
      <c r="K159" s="169" t="s">
        <v>149</v>
      </c>
      <c r="L159" s="40"/>
      <c r="M159" s="174" t="s">
        <v>3</v>
      </c>
      <c r="N159" s="175" t="s">
        <v>43</v>
      </c>
      <c r="O159" s="73"/>
      <c r="P159" s="176">
        <f>O159*H159</f>
        <v>0</v>
      </c>
      <c r="Q159" s="176">
        <v>0.02628</v>
      </c>
      <c r="R159" s="176">
        <f>Q159*H159</f>
        <v>0.02628</v>
      </c>
      <c r="S159" s="176">
        <v>0</v>
      </c>
      <c r="T159" s="17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8" t="s">
        <v>150</v>
      </c>
      <c r="AT159" s="178" t="s">
        <v>145</v>
      </c>
      <c r="AU159" s="178" t="s">
        <v>82</v>
      </c>
      <c r="AY159" s="20" t="s">
        <v>143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80</v>
      </c>
      <c r="BK159" s="179">
        <f>ROUND(I159*H159,2)</f>
        <v>0</v>
      </c>
      <c r="BL159" s="20" t="s">
        <v>150</v>
      </c>
      <c r="BM159" s="178" t="s">
        <v>211</v>
      </c>
    </row>
    <row r="160" spans="1:47" s="2" customFormat="1" ht="12">
      <c r="A160" s="39"/>
      <c r="B160" s="40"/>
      <c r="C160" s="39"/>
      <c r="D160" s="180" t="s">
        <v>152</v>
      </c>
      <c r="E160" s="39"/>
      <c r="F160" s="181" t="s">
        <v>212</v>
      </c>
      <c r="G160" s="39"/>
      <c r="H160" s="39"/>
      <c r="I160" s="182"/>
      <c r="J160" s="39"/>
      <c r="K160" s="39"/>
      <c r="L160" s="40"/>
      <c r="M160" s="183"/>
      <c r="N160" s="184"/>
      <c r="O160" s="73"/>
      <c r="P160" s="73"/>
      <c r="Q160" s="73"/>
      <c r="R160" s="73"/>
      <c r="S160" s="73"/>
      <c r="T160" s="74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20" t="s">
        <v>152</v>
      </c>
      <c r="AU160" s="20" t="s">
        <v>82</v>
      </c>
    </row>
    <row r="161" spans="1:51" s="14" customFormat="1" ht="12">
      <c r="A161" s="14"/>
      <c r="B161" s="193"/>
      <c r="C161" s="14"/>
      <c r="D161" s="186" t="s">
        <v>154</v>
      </c>
      <c r="E161" s="194" t="s">
        <v>3</v>
      </c>
      <c r="F161" s="195" t="s">
        <v>213</v>
      </c>
      <c r="G161" s="14"/>
      <c r="H161" s="196">
        <v>1</v>
      </c>
      <c r="I161" s="197"/>
      <c r="J161" s="14"/>
      <c r="K161" s="14"/>
      <c r="L161" s="193"/>
      <c r="M161" s="198"/>
      <c r="N161" s="199"/>
      <c r="O161" s="199"/>
      <c r="P161" s="199"/>
      <c r="Q161" s="199"/>
      <c r="R161" s="199"/>
      <c r="S161" s="199"/>
      <c r="T161" s="20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4" t="s">
        <v>154</v>
      </c>
      <c r="AU161" s="194" t="s">
        <v>82</v>
      </c>
      <c r="AV161" s="14" t="s">
        <v>82</v>
      </c>
      <c r="AW161" s="14" t="s">
        <v>33</v>
      </c>
      <c r="AX161" s="14" t="s">
        <v>80</v>
      </c>
      <c r="AY161" s="194" t="s">
        <v>143</v>
      </c>
    </row>
    <row r="162" spans="1:65" s="2" customFormat="1" ht="24.15" customHeight="1">
      <c r="A162" s="39"/>
      <c r="B162" s="166"/>
      <c r="C162" s="167" t="s">
        <v>214</v>
      </c>
      <c r="D162" s="167" t="s">
        <v>145</v>
      </c>
      <c r="E162" s="168" t="s">
        <v>215</v>
      </c>
      <c r="F162" s="169" t="s">
        <v>216</v>
      </c>
      <c r="G162" s="170" t="s">
        <v>148</v>
      </c>
      <c r="H162" s="171">
        <v>44.16</v>
      </c>
      <c r="I162" s="172"/>
      <c r="J162" s="173">
        <f>ROUND(I162*H162,2)</f>
        <v>0</v>
      </c>
      <c r="K162" s="169" t="s">
        <v>149</v>
      </c>
      <c r="L162" s="40"/>
      <c r="M162" s="174" t="s">
        <v>3</v>
      </c>
      <c r="N162" s="175" t="s">
        <v>43</v>
      </c>
      <c r="O162" s="73"/>
      <c r="P162" s="176">
        <f>O162*H162</f>
        <v>0</v>
      </c>
      <c r="Q162" s="176">
        <v>0.07921</v>
      </c>
      <c r="R162" s="176">
        <f>Q162*H162</f>
        <v>3.4979136</v>
      </c>
      <c r="S162" s="176">
        <v>0</v>
      </c>
      <c r="T162" s="17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78" t="s">
        <v>150</v>
      </c>
      <c r="AT162" s="178" t="s">
        <v>145</v>
      </c>
      <c r="AU162" s="178" t="s">
        <v>82</v>
      </c>
      <c r="AY162" s="20" t="s">
        <v>143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80</v>
      </c>
      <c r="BK162" s="179">
        <f>ROUND(I162*H162,2)</f>
        <v>0</v>
      </c>
      <c r="BL162" s="20" t="s">
        <v>150</v>
      </c>
      <c r="BM162" s="178" t="s">
        <v>217</v>
      </c>
    </row>
    <row r="163" spans="1:47" s="2" customFormat="1" ht="12">
      <c r="A163" s="39"/>
      <c r="B163" s="40"/>
      <c r="C163" s="39"/>
      <c r="D163" s="180" t="s">
        <v>152</v>
      </c>
      <c r="E163" s="39"/>
      <c r="F163" s="181" t="s">
        <v>218</v>
      </c>
      <c r="G163" s="39"/>
      <c r="H163" s="39"/>
      <c r="I163" s="182"/>
      <c r="J163" s="39"/>
      <c r="K163" s="39"/>
      <c r="L163" s="40"/>
      <c r="M163" s="183"/>
      <c r="N163" s="184"/>
      <c r="O163" s="73"/>
      <c r="P163" s="73"/>
      <c r="Q163" s="73"/>
      <c r="R163" s="73"/>
      <c r="S163" s="73"/>
      <c r="T163" s="74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20" t="s">
        <v>152</v>
      </c>
      <c r="AU163" s="20" t="s">
        <v>82</v>
      </c>
    </row>
    <row r="164" spans="1:51" s="13" customFormat="1" ht="12">
      <c r="A164" s="13"/>
      <c r="B164" s="185"/>
      <c r="C164" s="13"/>
      <c r="D164" s="186" t="s">
        <v>154</v>
      </c>
      <c r="E164" s="187" t="s">
        <v>3</v>
      </c>
      <c r="F164" s="188" t="s">
        <v>219</v>
      </c>
      <c r="G164" s="13"/>
      <c r="H164" s="187" t="s">
        <v>3</v>
      </c>
      <c r="I164" s="189"/>
      <c r="J164" s="13"/>
      <c r="K164" s="13"/>
      <c r="L164" s="185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7" t="s">
        <v>154</v>
      </c>
      <c r="AU164" s="187" t="s">
        <v>82</v>
      </c>
      <c r="AV164" s="13" t="s">
        <v>80</v>
      </c>
      <c r="AW164" s="13" t="s">
        <v>33</v>
      </c>
      <c r="AX164" s="13" t="s">
        <v>72</v>
      </c>
      <c r="AY164" s="187" t="s">
        <v>143</v>
      </c>
    </row>
    <row r="165" spans="1:51" s="14" customFormat="1" ht="12">
      <c r="A165" s="14"/>
      <c r="B165" s="193"/>
      <c r="C165" s="14"/>
      <c r="D165" s="186" t="s">
        <v>154</v>
      </c>
      <c r="E165" s="194" t="s">
        <v>3</v>
      </c>
      <c r="F165" s="195" t="s">
        <v>220</v>
      </c>
      <c r="G165" s="14"/>
      <c r="H165" s="196">
        <v>24.96</v>
      </c>
      <c r="I165" s="197"/>
      <c r="J165" s="14"/>
      <c r="K165" s="14"/>
      <c r="L165" s="193"/>
      <c r="M165" s="198"/>
      <c r="N165" s="199"/>
      <c r="O165" s="199"/>
      <c r="P165" s="199"/>
      <c r="Q165" s="199"/>
      <c r="R165" s="199"/>
      <c r="S165" s="199"/>
      <c r="T165" s="20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4" t="s">
        <v>154</v>
      </c>
      <c r="AU165" s="194" t="s">
        <v>82</v>
      </c>
      <c r="AV165" s="14" t="s">
        <v>82</v>
      </c>
      <c r="AW165" s="14" t="s">
        <v>33</v>
      </c>
      <c r="AX165" s="14" t="s">
        <v>72</v>
      </c>
      <c r="AY165" s="194" t="s">
        <v>143</v>
      </c>
    </row>
    <row r="166" spans="1:51" s="13" customFormat="1" ht="12">
      <c r="A166" s="13"/>
      <c r="B166" s="185"/>
      <c r="C166" s="13"/>
      <c r="D166" s="186" t="s">
        <v>154</v>
      </c>
      <c r="E166" s="187" t="s">
        <v>3</v>
      </c>
      <c r="F166" s="188" t="s">
        <v>221</v>
      </c>
      <c r="G166" s="13"/>
      <c r="H166" s="187" t="s">
        <v>3</v>
      </c>
      <c r="I166" s="189"/>
      <c r="J166" s="13"/>
      <c r="K166" s="13"/>
      <c r="L166" s="185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154</v>
      </c>
      <c r="AU166" s="187" t="s">
        <v>82</v>
      </c>
      <c r="AV166" s="13" t="s">
        <v>80</v>
      </c>
      <c r="AW166" s="13" t="s">
        <v>33</v>
      </c>
      <c r="AX166" s="13" t="s">
        <v>72</v>
      </c>
      <c r="AY166" s="187" t="s">
        <v>143</v>
      </c>
    </row>
    <row r="167" spans="1:51" s="14" customFormat="1" ht="12">
      <c r="A167" s="14"/>
      <c r="B167" s="193"/>
      <c r="C167" s="14"/>
      <c r="D167" s="186" t="s">
        <v>154</v>
      </c>
      <c r="E167" s="194" t="s">
        <v>3</v>
      </c>
      <c r="F167" s="195" t="s">
        <v>222</v>
      </c>
      <c r="G167" s="14"/>
      <c r="H167" s="196">
        <v>19.2</v>
      </c>
      <c r="I167" s="197"/>
      <c r="J167" s="14"/>
      <c r="K167" s="14"/>
      <c r="L167" s="193"/>
      <c r="M167" s="198"/>
      <c r="N167" s="199"/>
      <c r="O167" s="199"/>
      <c r="P167" s="199"/>
      <c r="Q167" s="199"/>
      <c r="R167" s="199"/>
      <c r="S167" s="199"/>
      <c r="T167" s="20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4" t="s">
        <v>154</v>
      </c>
      <c r="AU167" s="194" t="s">
        <v>82</v>
      </c>
      <c r="AV167" s="14" t="s">
        <v>82</v>
      </c>
      <c r="AW167" s="14" t="s">
        <v>33</v>
      </c>
      <c r="AX167" s="14" t="s">
        <v>72</v>
      </c>
      <c r="AY167" s="194" t="s">
        <v>143</v>
      </c>
    </row>
    <row r="168" spans="1:51" s="15" customFormat="1" ht="12">
      <c r="A168" s="15"/>
      <c r="B168" s="201"/>
      <c r="C168" s="15"/>
      <c r="D168" s="186" t="s">
        <v>154</v>
      </c>
      <c r="E168" s="202" t="s">
        <v>3</v>
      </c>
      <c r="F168" s="203" t="s">
        <v>172</v>
      </c>
      <c r="G168" s="15"/>
      <c r="H168" s="204">
        <v>44.16</v>
      </c>
      <c r="I168" s="205"/>
      <c r="J168" s="15"/>
      <c r="K168" s="15"/>
      <c r="L168" s="201"/>
      <c r="M168" s="206"/>
      <c r="N168" s="207"/>
      <c r="O168" s="207"/>
      <c r="P168" s="207"/>
      <c r="Q168" s="207"/>
      <c r="R168" s="207"/>
      <c r="S168" s="207"/>
      <c r="T168" s="20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2" t="s">
        <v>154</v>
      </c>
      <c r="AU168" s="202" t="s">
        <v>82</v>
      </c>
      <c r="AV168" s="15" t="s">
        <v>150</v>
      </c>
      <c r="AW168" s="15" t="s">
        <v>33</v>
      </c>
      <c r="AX168" s="15" t="s">
        <v>80</v>
      </c>
      <c r="AY168" s="202" t="s">
        <v>143</v>
      </c>
    </row>
    <row r="169" spans="1:65" s="2" customFormat="1" ht="24.15" customHeight="1">
      <c r="A169" s="39"/>
      <c r="B169" s="166"/>
      <c r="C169" s="167" t="s">
        <v>223</v>
      </c>
      <c r="D169" s="167" t="s">
        <v>145</v>
      </c>
      <c r="E169" s="168" t="s">
        <v>224</v>
      </c>
      <c r="F169" s="169" t="s">
        <v>225</v>
      </c>
      <c r="G169" s="170" t="s">
        <v>148</v>
      </c>
      <c r="H169" s="171">
        <v>11.723</v>
      </c>
      <c r="I169" s="172"/>
      <c r="J169" s="173">
        <f>ROUND(I169*H169,2)</f>
        <v>0</v>
      </c>
      <c r="K169" s="169" t="s">
        <v>149</v>
      </c>
      <c r="L169" s="40"/>
      <c r="M169" s="174" t="s">
        <v>3</v>
      </c>
      <c r="N169" s="175" t="s">
        <v>43</v>
      </c>
      <c r="O169" s="73"/>
      <c r="P169" s="176">
        <f>O169*H169</f>
        <v>0</v>
      </c>
      <c r="Q169" s="176">
        <v>0.05897</v>
      </c>
      <c r="R169" s="176">
        <f>Q169*H169</f>
        <v>0.6913053100000001</v>
      </c>
      <c r="S169" s="176">
        <v>0</v>
      </c>
      <c r="T169" s="17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78" t="s">
        <v>150</v>
      </c>
      <c r="AT169" s="178" t="s">
        <v>145</v>
      </c>
      <c r="AU169" s="178" t="s">
        <v>82</v>
      </c>
      <c r="AY169" s="20" t="s">
        <v>143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80</v>
      </c>
      <c r="BK169" s="179">
        <f>ROUND(I169*H169,2)</f>
        <v>0</v>
      </c>
      <c r="BL169" s="20" t="s">
        <v>150</v>
      </c>
      <c r="BM169" s="178" t="s">
        <v>226</v>
      </c>
    </row>
    <row r="170" spans="1:47" s="2" customFormat="1" ht="12">
      <c r="A170" s="39"/>
      <c r="B170" s="40"/>
      <c r="C170" s="39"/>
      <c r="D170" s="180" t="s">
        <v>152</v>
      </c>
      <c r="E170" s="39"/>
      <c r="F170" s="181" t="s">
        <v>227</v>
      </c>
      <c r="G170" s="39"/>
      <c r="H170" s="39"/>
      <c r="I170" s="182"/>
      <c r="J170" s="39"/>
      <c r="K170" s="39"/>
      <c r="L170" s="40"/>
      <c r="M170" s="183"/>
      <c r="N170" s="184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152</v>
      </c>
      <c r="AU170" s="20" t="s">
        <v>82</v>
      </c>
    </row>
    <row r="171" spans="1:51" s="13" customFormat="1" ht="12">
      <c r="A171" s="13"/>
      <c r="B171" s="185"/>
      <c r="C171" s="13"/>
      <c r="D171" s="186" t="s">
        <v>154</v>
      </c>
      <c r="E171" s="187" t="s">
        <v>3</v>
      </c>
      <c r="F171" s="188" t="s">
        <v>228</v>
      </c>
      <c r="G171" s="13"/>
      <c r="H171" s="187" t="s">
        <v>3</v>
      </c>
      <c r="I171" s="189"/>
      <c r="J171" s="13"/>
      <c r="K171" s="13"/>
      <c r="L171" s="185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7" t="s">
        <v>154</v>
      </c>
      <c r="AU171" s="187" t="s">
        <v>82</v>
      </c>
      <c r="AV171" s="13" t="s">
        <v>80</v>
      </c>
      <c r="AW171" s="13" t="s">
        <v>33</v>
      </c>
      <c r="AX171" s="13" t="s">
        <v>72</v>
      </c>
      <c r="AY171" s="187" t="s">
        <v>143</v>
      </c>
    </row>
    <row r="172" spans="1:51" s="14" customFormat="1" ht="12">
      <c r="A172" s="14"/>
      <c r="B172" s="193"/>
      <c r="C172" s="14"/>
      <c r="D172" s="186" t="s">
        <v>154</v>
      </c>
      <c r="E172" s="194" t="s">
        <v>3</v>
      </c>
      <c r="F172" s="195" t="s">
        <v>229</v>
      </c>
      <c r="G172" s="14"/>
      <c r="H172" s="196">
        <v>11.723</v>
      </c>
      <c r="I172" s="197"/>
      <c r="J172" s="14"/>
      <c r="K172" s="14"/>
      <c r="L172" s="193"/>
      <c r="M172" s="198"/>
      <c r="N172" s="199"/>
      <c r="O172" s="199"/>
      <c r="P172" s="199"/>
      <c r="Q172" s="199"/>
      <c r="R172" s="199"/>
      <c r="S172" s="199"/>
      <c r="T172" s="20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4" t="s">
        <v>154</v>
      </c>
      <c r="AU172" s="194" t="s">
        <v>82</v>
      </c>
      <c r="AV172" s="14" t="s">
        <v>82</v>
      </c>
      <c r="AW172" s="14" t="s">
        <v>33</v>
      </c>
      <c r="AX172" s="14" t="s">
        <v>80</v>
      </c>
      <c r="AY172" s="194" t="s">
        <v>143</v>
      </c>
    </row>
    <row r="173" spans="1:65" s="2" customFormat="1" ht="16.5" customHeight="1">
      <c r="A173" s="39"/>
      <c r="B173" s="166"/>
      <c r="C173" s="167" t="s">
        <v>230</v>
      </c>
      <c r="D173" s="167" t="s">
        <v>145</v>
      </c>
      <c r="E173" s="168" t="s">
        <v>231</v>
      </c>
      <c r="F173" s="169" t="s">
        <v>232</v>
      </c>
      <c r="G173" s="170" t="s">
        <v>233</v>
      </c>
      <c r="H173" s="171">
        <v>4.03</v>
      </c>
      <c r="I173" s="172"/>
      <c r="J173" s="173">
        <f>ROUND(I173*H173,2)</f>
        <v>0</v>
      </c>
      <c r="K173" s="169" t="s">
        <v>149</v>
      </c>
      <c r="L173" s="40"/>
      <c r="M173" s="174" t="s">
        <v>3</v>
      </c>
      <c r="N173" s="175" t="s">
        <v>43</v>
      </c>
      <c r="O173" s="73"/>
      <c r="P173" s="176">
        <f>O173*H173</f>
        <v>0</v>
      </c>
      <c r="Q173" s="176">
        <v>8E-05</v>
      </c>
      <c r="R173" s="176">
        <f>Q173*H173</f>
        <v>0.00032240000000000003</v>
      </c>
      <c r="S173" s="176">
        <v>0</v>
      </c>
      <c r="T173" s="17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78" t="s">
        <v>150</v>
      </c>
      <c r="AT173" s="178" t="s">
        <v>145</v>
      </c>
      <c r="AU173" s="178" t="s">
        <v>82</v>
      </c>
      <c r="AY173" s="20" t="s">
        <v>143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80</v>
      </c>
      <c r="BK173" s="179">
        <f>ROUND(I173*H173,2)</f>
        <v>0</v>
      </c>
      <c r="BL173" s="20" t="s">
        <v>150</v>
      </c>
      <c r="BM173" s="178" t="s">
        <v>234</v>
      </c>
    </row>
    <row r="174" spans="1:47" s="2" customFormat="1" ht="12">
      <c r="A174" s="39"/>
      <c r="B174" s="40"/>
      <c r="C174" s="39"/>
      <c r="D174" s="180" t="s">
        <v>152</v>
      </c>
      <c r="E174" s="39"/>
      <c r="F174" s="181" t="s">
        <v>235</v>
      </c>
      <c r="G174" s="39"/>
      <c r="H174" s="39"/>
      <c r="I174" s="182"/>
      <c r="J174" s="39"/>
      <c r="K174" s="39"/>
      <c r="L174" s="40"/>
      <c r="M174" s="183"/>
      <c r="N174" s="184"/>
      <c r="O174" s="73"/>
      <c r="P174" s="73"/>
      <c r="Q174" s="73"/>
      <c r="R174" s="73"/>
      <c r="S174" s="73"/>
      <c r="T174" s="74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20" t="s">
        <v>152</v>
      </c>
      <c r="AU174" s="20" t="s">
        <v>82</v>
      </c>
    </row>
    <row r="175" spans="1:51" s="14" customFormat="1" ht="12">
      <c r="A175" s="14"/>
      <c r="B175" s="193"/>
      <c r="C175" s="14"/>
      <c r="D175" s="186" t="s">
        <v>154</v>
      </c>
      <c r="E175" s="194" t="s">
        <v>3</v>
      </c>
      <c r="F175" s="195" t="s">
        <v>236</v>
      </c>
      <c r="G175" s="14"/>
      <c r="H175" s="196">
        <v>4.03</v>
      </c>
      <c r="I175" s="197"/>
      <c r="J175" s="14"/>
      <c r="K175" s="14"/>
      <c r="L175" s="193"/>
      <c r="M175" s="198"/>
      <c r="N175" s="199"/>
      <c r="O175" s="199"/>
      <c r="P175" s="199"/>
      <c r="Q175" s="199"/>
      <c r="R175" s="199"/>
      <c r="S175" s="199"/>
      <c r="T175" s="20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4" t="s">
        <v>154</v>
      </c>
      <c r="AU175" s="194" t="s">
        <v>82</v>
      </c>
      <c r="AV175" s="14" t="s">
        <v>82</v>
      </c>
      <c r="AW175" s="14" t="s">
        <v>33</v>
      </c>
      <c r="AX175" s="14" t="s">
        <v>80</v>
      </c>
      <c r="AY175" s="194" t="s">
        <v>143</v>
      </c>
    </row>
    <row r="176" spans="1:65" s="2" customFormat="1" ht="16.5" customHeight="1">
      <c r="A176" s="39"/>
      <c r="B176" s="166"/>
      <c r="C176" s="167" t="s">
        <v>237</v>
      </c>
      <c r="D176" s="167" t="s">
        <v>145</v>
      </c>
      <c r="E176" s="168" t="s">
        <v>238</v>
      </c>
      <c r="F176" s="169" t="s">
        <v>239</v>
      </c>
      <c r="G176" s="170" t="s">
        <v>233</v>
      </c>
      <c r="H176" s="171">
        <v>6.6</v>
      </c>
      <c r="I176" s="172"/>
      <c r="J176" s="173">
        <f>ROUND(I176*H176,2)</f>
        <v>0</v>
      </c>
      <c r="K176" s="169" t="s">
        <v>149</v>
      </c>
      <c r="L176" s="40"/>
      <c r="M176" s="174" t="s">
        <v>3</v>
      </c>
      <c r="N176" s="175" t="s">
        <v>43</v>
      </c>
      <c r="O176" s="73"/>
      <c r="P176" s="176">
        <f>O176*H176</f>
        <v>0</v>
      </c>
      <c r="Q176" s="176">
        <v>0.00013</v>
      </c>
      <c r="R176" s="176">
        <f>Q176*H176</f>
        <v>0.0008579999999999999</v>
      </c>
      <c r="S176" s="176">
        <v>0</v>
      </c>
      <c r="T176" s="17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178" t="s">
        <v>150</v>
      </c>
      <c r="AT176" s="178" t="s">
        <v>145</v>
      </c>
      <c r="AU176" s="178" t="s">
        <v>82</v>
      </c>
      <c r="AY176" s="20" t="s">
        <v>143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80</v>
      </c>
      <c r="BK176" s="179">
        <f>ROUND(I176*H176,2)</f>
        <v>0</v>
      </c>
      <c r="BL176" s="20" t="s">
        <v>150</v>
      </c>
      <c r="BM176" s="178" t="s">
        <v>240</v>
      </c>
    </row>
    <row r="177" spans="1:47" s="2" customFormat="1" ht="12">
      <c r="A177" s="39"/>
      <c r="B177" s="40"/>
      <c r="C177" s="39"/>
      <c r="D177" s="180" t="s">
        <v>152</v>
      </c>
      <c r="E177" s="39"/>
      <c r="F177" s="181" t="s">
        <v>241</v>
      </c>
      <c r="G177" s="39"/>
      <c r="H177" s="39"/>
      <c r="I177" s="182"/>
      <c r="J177" s="39"/>
      <c r="K177" s="39"/>
      <c r="L177" s="40"/>
      <c r="M177" s="183"/>
      <c r="N177" s="184"/>
      <c r="O177" s="73"/>
      <c r="P177" s="73"/>
      <c r="Q177" s="73"/>
      <c r="R177" s="73"/>
      <c r="S177" s="73"/>
      <c r="T177" s="7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20" t="s">
        <v>152</v>
      </c>
      <c r="AU177" s="20" t="s">
        <v>82</v>
      </c>
    </row>
    <row r="178" spans="1:51" s="14" customFormat="1" ht="12">
      <c r="A178" s="14"/>
      <c r="B178" s="193"/>
      <c r="C178" s="14"/>
      <c r="D178" s="186" t="s">
        <v>154</v>
      </c>
      <c r="E178" s="194" t="s">
        <v>3</v>
      </c>
      <c r="F178" s="195" t="s">
        <v>242</v>
      </c>
      <c r="G178" s="14"/>
      <c r="H178" s="196">
        <v>6.6</v>
      </c>
      <c r="I178" s="197"/>
      <c r="J178" s="14"/>
      <c r="K178" s="14"/>
      <c r="L178" s="193"/>
      <c r="M178" s="198"/>
      <c r="N178" s="199"/>
      <c r="O178" s="199"/>
      <c r="P178" s="199"/>
      <c r="Q178" s="199"/>
      <c r="R178" s="199"/>
      <c r="S178" s="199"/>
      <c r="T178" s="20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4" t="s">
        <v>154</v>
      </c>
      <c r="AU178" s="194" t="s">
        <v>82</v>
      </c>
      <c r="AV178" s="14" t="s">
        <v>82</v>
      </c>
      <c r="AW178" s="14" t="s">
        <v>33</v>
      </c>
      <c r="AX178" s="14" t="s">
        <v>80</v>
      </c>
      <c r="AY178" s="194" t="s">
        <v>143</v>
      </c>
    </row>
    <row r="179" spans="1:63" s="12" customFormat="1" ht="22.8" customHeight="1">
      <c r="A179" s="12"/>
      <c r="B179" s="153"/>
      <c r="C179" s="12"/>
      <c r="D179" s="154" t="s">
        <v>71</v>
      </c>
      <c r="E179" s="164" t="s">
        <v>177</v>
      </c>
      <c r="F179" s="164" t="s">
        <v>243</v>
      </c>
      <c r="G179" s="12"/>
      <c r="H179" s="12"/>
      <c r="I179" s="156"/>
      <c r="J179" s="165">
        <f>BK179</f>
        <v>0</v>
      </c>
      <c r="K179" s="12"/>
      <c r="L179" s="153"/>
      <c r="M179" s="158"/>
      <c r="N179" s="159"/>
      <c r="O179" s="159"/>
      <c r="P179" s="160">
        <f>SUM(P180:P191)</f>
        <v>0</v>
      </c>
      <c r="Q179" s="159"/>
      <c r="R179" s="160">
        <f>SUM(R180:R191)</f>
        <v>0</v>
      </c>
      <c r="S179" s="159"/>
      <c r="T179" s="161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4" t="s">
        <v>80</v>
      </c>
      <c r="AT179" s="162" t="s">
        <v>71</v>
      </c>
      <c r="AU179" s="162" t="s">
        <v>80</v>
      </c>
      <c r="AY179" s="154" t="s">
        <v>143</v>
      </c>
      <c r="BK179" s="163">
        <f>SUM(BK180:BK191)</f>
        <v>0</v>
      </c>
    </row>
    <row r="180" spans="1:65" s="2" customFormat="1" ht="24.15" customHeight="1">
      <c r="A180" s="39"/>
      <c r="B180" s="166"/>
      <c r="C180" s="167" t="s">
        <v>244</v>
      </c>
      <c r="D180" s="167" t="s">
        <v>145</v>
      </c>
      <c r="E180" s="168" t="s">
        <v>245</v>
      </c>
      <c r="F180" s="169" t="s">
        <v>246</v>
      </c>
      <c r="G180" s="170" t="s">
        <v>148</v>
      </c>
      <c r="H180" s="171">
        <v>183.11</v>
      </c>
      <c r="I180" s="172"/>
      <c r="J180" s="173">
        <f>ROUND(I180*H180,2)</f>
        <v>0</v>
      </c>
      <c r="K180" s="169" t="s">
        <v>149</v>
      </c>
      <c r="L180" s="40"/>
      <c r="M180" s="174" t="s">
        <v>3</v>
      </c>
      <c r="N180" s="175" t="s">
        <v>43</v>
      </c>
      <c r="O180" s="73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78" t="s">
        <v>150</v>
      </c>
      <c r="AT180" s="178" t="s">
        <v>145</v>
      </c>
      <c r="AU180" s="178" t="s">
        <v>82</v>
      </c>
      <c r="AY180" s="20" t="s">
        <v>143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80</v>
      </c>
      <c r="BK180" s="179">
        <f>ROUND(I180*H180,2)</f>
        <v>0</v>
      </c>
      <c r="BL180" s="20" t="s">
        <v>150</v>
      </c>
      <c r="BM180" s="178" t="s">
        <v>247</v>
      </c>
    </row>
    <row r="181" spans="1:47" s="2" customFormat="1" ht="12">
      <c r="A181" s="39"/>
      <c r="B181" s="40"/>
      <c r="C181" s="39"/>
      <c r="D181" s="180" t="s">
        <v>152</v>
      </c>
      <c r="E181" s="39"/>
      <c r="F181" s="181" t="s">
        <v>248</v>
      </c>
      <c r="G181" s="39"/>
      <c r="H181" s="39"/>
      <c r="I181" s="182"/>
      <c r="J181" s="39"/>
      <c r="K181" s="39"/>
      <c r="L181" s="40"/>
      <c r="M181" s="183"/>
      <c r="N181" s="184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152</v>
      </c>
      <c r="AU181" s="20" t="s">
        <v>82</v>
      </c>
    </row>
    <row r="182" spans="1:51" s="14" customFormat="1" ht="12">
      <c r="A182" s="14"/>
      <c r="B182" s="193"/>
      <c r="C182" s="14"/>
      <c r="D182" s="186" t="s">
        <v>154</v>
      </c>
      <c r="E182" s="194" t="s">
        <v>3</v>
      </c>
      <c r="F182" s="195" t="s">
        <v>249</v>
      </c>
      <c r="G182" s="14"/>
      <c r="H182" s="196">
        <v>183.11</v>
      </c>
      <c r="I182" s="197"/>
      <c r="J182" s="14"/>
      <c r="K182" s="14"/>
      <c r="L182" s="193"/>
      <c r="M182" s="198"/>
      <c r="N182" s="199"/>
      <c r="O182" s="199"/>
      <c r="P182" s="199"/>
      <c r="Q182" s="199"/>
      <c r="R182" s="199"/>
      <c r="S182" s="199"/>
      <c r="T182" s="20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4" t="s">
        <v>154</v>
      </c>
      <c r="AU182" s="194" t="s">
        <v>82</v>
      </c>
      <c r="AV182" s="14" t="s">
        <v>82</v>
      </c>
      <c r="AW182" s="14" t="s">
        <v>33</v>
      </c>
      <c r="AX182" s="14" t="s">
        <v>80</v>
      </c>
      <c r="AY182" s="194" t="s">
        <v>143</v>
      </c>
    </row>
    <row r="183" spans="1:65" s="2" customFormat="1" ht="24.15" customHeight="1">
      <c r="A183" s="39"/>
      <c r="B183" s="166"/>
      <c r="C183" s="167" t="s">
        <v>250</v>
      </c>
      <c r="D183" s="167" t="s">
        <v>145</v>
      </c>
      <c r="E183" s="168" t="s">
        <v>251</v>
      </c>
      <c r="F183" s="169" t="s">
        <v>252</v>
      </c>
      <c r="G183" s="170" t="s">
        <v>148</v>
      </c>
      <c r="H183" s="171">
        <v>183.11</v>
      </c>
      <c r="I183" s="172"/>
      <c r="J183" s="173">
        <f>ROUND(I183*H183,2)</f>
        <v>0</v>
      </c>
      <c r="K183" s="169" t="s">
        <v>149</v>
      </c>
      <c r="L183" s="40"/>
      <c r="M183" s="174" t="s">
        <v>3</v>
      </c>
      <c r="N183" s="175" t="s">
        <v>43</v>
      </c>
      <c r="O183" s="73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78" t="s">
        <v>150</v>
      </c>
      <c r="AT183" s="178" t="s">
        <v>145</v>
      </c>
      <c r="AU183" s="178" t="s">
        <v>82</v>
      </c>
      <c r="AY183" s="20" t="s">
        <v>143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80</v>
      </c>
      <c r="BK183" s="179">
        <f>ROUND(I183*H183,2)</f>
        <v>0</v>
      </c>
      <c r="BL183" s="20" t="s">
        <v>150</v>
      </c>
      <c r="BM183" s="178" t="s">
        <v>253</v>
      </c>
    </row>
    <row r="184" spans="1:47" s="2" customFormat="1" ht="12">
      <c r="A184" s="39"/>
      <c r="B184" s="40"/>
      <c r="C184" s="39"/>
      <c r="D184" s="180" t="s">
        <v>152</v>
      </c>
      <c r="E184" s="39"/>
      <c r="F184" s="181" t="s">
        <v>254</v>
      </c>
      <c r="G184" s="39"/>
      <c r="H184" s="39"/>
      <c r="I184" s="182"/>
      <c r="J184" s="39"/>
      <c r="K184" s="39"/>
      <c r="L184" s="40"/>
      <c r="M184" s="183"/>
      <c r="N184" s="184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152</v>
      </c>
      <c r="AU184" s="20" t="s">
        <v>82</v>
      </c>
    </row>
    <row r="185" spans="1:51" s="14" customFormat="1" ht="12">
      <c r="A185" s="14"/>
      <c r="B185" s="193"/>
      <c r="C185" s="14"/>
      <c r="D185" s="186" t="s">
        <v>154</v>
      </c>
      <c r="E185" s="194" t="s">
        <v>3</v>
      </c>
      <c r="F185" s="195" t="s">
        <v>249</v>
      </c>
      <c r="G185" s="14"/>
      <c r="H185" s="196">
        <v>183.11</v>
      </c>
      <c r="I185" s="197"/>
      <c r="J185" s="14"/>
      <c r="K185" s="14"/>
      <c r="L185" s="193"/>
      <c r="M185" s="198"/>
      <c r="N185" s="199"/>
      <c r="O185" s="199"/>
      <c r="P185" s="199"/>
      <c r="Q185" s="199"/>
      <c r="R185" s="199"/>
      <c r="S185" s="199"/>
      <c r="T185" s="20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4" t="s">
        <v>154</v>
      </c>
      <c r="AU185" s="194" t="s">
        <v>82</v>
      </c>
      <c r="AV185" s="14" t="s">
        <v>82</v>
      </c>
      <c r="AW185" s="14" t="s">
        <v>33</v>
      </c>
      <c r="AX185" s="14" t="s">
        <v>80</v>
      </c>
      <c r="AY185" s="194" t="s">
        <v>143</v>
      </c>
    </row>
    <row r="186" spans="1:65" s="2" customFormat="1" ht="16.5" customHeight="1">
      <c r="A186" s="39"/>
      <c r="B186" s="166"/>
      <c r="C186" s="167" t="s">
        <v>9</v>
      </c>
      <c r="D186" s="167" t="s">
        <v>145</v>
      </c>
      <c r="E186" s="168" t="s">
        <v>255</v>
      </c>
      <c r="F186" s="169" t="s">
        <v>256</v>
      </c>
      <c r="G186" s="170" t="s">
        <v>148</v>
      </c>
      <c r="H186" s="171">
        <v>183.11</v>
      </c>
      <c r="I186" s="172"/>
      <c r="J186" s="173">
        <f>ROUND(I186*H186,2)</f>
        <v>0</v>
      </c>
      <c r="K186" s="169" t="s">
        <v>149</v>
      </c>
      <c r="L186" s="40"/>
      <c r="M186" s="174" t="s">
        <v>3</v>
      </c>
      <c r="N186" s="175" t="s">
        <v>43</v>
      </c>
      <c r="O186" s="73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178" t="s">
        <v>150</v>
      </c>
      <c r="AT186" s="178" t="s">
        <v>145</v>
      </c>
      <c r="AU186" s="178" t="s">
        <v>82</v>
      </c>
      <c r="AY186" s="20" t="s">
        <v>143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80</v>
      </c>
      <c r="BK186" s="179">
        <f>ROUND(I186*H186,2)</f>
        <v>0</v>
      </c>
      <c r="BL186" s="20" t="s">
        <v>150</v>
      </c>
      <c r="BM186" s="178" t="s">
        <v>257</v>
      </c>
    </row>
    <row r="187" spans="1:47" s="2" customFormat="1" ht="12">
      <c r="A187" s="39"/>
      <c r="B187" s="40"/>
      <c r="C187" s="39"/>
      <c r="D187" s="180" t="s">
        <v>152</v>
      </c>
      <c r="E187" s="39"/>
      <c r="F187" s="181" t="s">
        <v>258</v>
      </c>
      <c r="G187" s="39"/>
      <c r="H187" s="39"/>
      <c r="I187" s="182"/>
      <c r="J187" s="39"/>
      <c r="K187" s="39"/>
      <c r="L187" s="40"/>
      <c r="M187" s="183"/>
      <c r="N187" s="184"/>
      <c r="O187" s="73"/>
      <c r="P187" s="73"/>
      <c r="Q187" s="73"/>
      <c r="R187" s="73"/>
      <c r="S187" s="73"/>
      <c r="T187" s="74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20" t="s">
        <v>152</v>
      </c>
      <c r="AU187" s="20" t="s">
        <v>82</v>
      </c>
    </row>
    <row r="188" spans="1:51" s="14" customFormat="1" ht="12">
      <c r="A188" s="14"/>
      <c r="B188" s="193"/>
      <c r="C188" s="14"/>
      <c r="D188" s="186" t="s">
        <v>154</v>
      </c>
      <c r="E188" s="194" t="s">
        <v>3</v>
      </c>
      <c r="F188" s="195" t="s">
        <v>249</v>
      </c>
      <c r="G188" s="14"/>
      <c r="H188" s="196">
        <v>183.11</v>
      </c>
      <c r="I188" s="197"/>
      <c r="J188" s="14"/>
      <c r="K188" s="14"/>
      <c r="L188" s="193"/>
      <c r="M188" s="198"/>
      <c r="N188" s="199"/>
      <c r="O188" s="199"/>
      <c r="P188" s="199"/>
      <c r="Q188" s="199"/>
      <c r="R188" s="199"/>
      <c r="S188" s="199"/>
      <c r="T188" s="20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4" t="s">
        <v>154</v>
      </c>
      <c r="AU188" s="194" t="s">
        <v>82</v>
      </c>
      <c r="AV188" s="14" t="s">
        <v>82</v>
      </c>
      <c r="AW188" s="14" t="s">
        <v>33</v>
      </c>
      <c r="AX188" s="14" t="s">
        <v>80</v>
      </c>
      <c r="AY188" s="194" t="s">
        <v>143</v>
      </c>
    </row>
    <row r="189" spans="1:65" s="2" customFormat="1" ht="24.15" customHeight="1">
      <c r="A189" s="39"/>
      <c r="B189" s="166"/>
      <c r="C189" s="167" t="s">
        <v>259</v>
      </c>
      <c r="D189" s="167" t="s">
        <v>145</v>
      </c>
      <c r="E189" s="168" t="s">
        <v>260</v>
      </c>
      <c r="F189" s="169" t="s">
        <v>261</v>
      </c>
      <c r="G189" s="170" t="s">
        <v>148</v>
      </c>
      <c r="H189" s="171">
        <v>183.11</v>
      </c>
      <c r="I189" s="172"/>
      <c r="J189" s="173">
        <f>ROUND(I189*H189,2)</f>
        <v>0</v>
      </c>
      <c r="K189" s="169" t="s">
        <v>149</v>
      </c>
      <c r="L189" s="40"/>
      <c r="M189" s="174" t="s">
        <v>3</v>
      </c>
      <c r="N189" s="175" t="s">
        <v>43</v>
      </c>
      <c r="O189" s="73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78" t="s">
        <v>150</v>
      </c>
      <c r="AT189" s="178" t="s">
        <v>145</v>
      </c>
      <c r="AU189" s="178" t="s">
        <v>82</v>
      </c>
      <c r="AY189" s="20" t="s">
        <v>143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80</v>
      </c>
      <c r="BK189" s="179">
        <f>ROUND(I189*H189,2)</f>
        <v>0</v>
      </c>
      <c r="BL189" s="20" t="s">
        <v>150</v>
      </c>
      <c r="BM189" s="178" t="s">
        <v>262</v>
      </c>
    </row>
    <row r="190" spans="1:47" s="2" customFormat="1" ht="12">
      <c r="A190" s="39"/>
      <c r="B190" s="40"/>
      <c r="C190" s="39"/>
      <c r="D190" s="180" t="s">
        <v>152</v>
      </c>
      <c r="E190" s="39"/>
      <c r="F190" s="181" t="s">
        <v>263</v>
      </c>
      <c r="G190" s="39"/>
      <c r="H190" s="39"/>
      <c r="I190" s="182"/>
      <c r="J190" s="39"/>
      <c r="K190" s="39"/>
      <c r="L190" s="40"/>
      <c r="M190" s="183"/>
      <c r="N190" s="184"/>
      <c r="O190" s="73"/>
      <c r="P190" s="73"/>
      <c r="Q190" s="73"/>
      <c r="R190" s="73"/>
      <c r="S190" s="73"/>
      <c r="T190" s="74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20" t="s">
        <v>152</v>
      </c>
      <c r="AU190" s="20" t="s">
        <v>82</v>
      </c>
    </row>
    <row r="191" spans="1:51" s="14" customFormat="1" ht="12">
      <c r="A191" s="14"/>
      <c r="B191" s="193"/>
      <c r="C191" s="14"/>
      <c r="D191" s="186" t="s">
        <v>154</v>
      </c>
      <c r="E191" s="194" t="s">
        <v>3</v>
      </c>
      <c r="F191" s="195" t="s">
        <v>249</v>
      </c>
      <c r="G191" s="14"/>
      <c r="H191" s="196">
        <v>183.11</v>
      </c>
      <c r="I191" s="197"/>
      <c r="J191" s="14"/>
      <c r="K191" s="14"/>
      <c r="L191" s="193"/>
      <c r="M191" s="198"/>
      <c r="N191" s="199"/>
      <c r="O191" s="199"/>
      <c r="P191" s="199"/>
      <c r="Q191" s="199"/>
      <c r="R191" s="199"/>
      <c r="S191" s="199"/>
      <c r="T191" s="20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4" t="s">
        <v>154</v>
      </c>
      <c r="AU191" s="194" t="s">
        <v>82</v>
      </c>
      <c r="AV191" s="14" t="s">
        <v>82</v>
      </c>
      <c r="AW191" s="14" t="s">
        <v>33</v>
      </c>
      <c r="AX191" s="14" t="s">
        <v>80</v>
      </c>
      <c r="AY191" s="194" t="s">
        <v>143</v>
      </c>
    </row>
    <row r="192" spans="1:63" s="12" customFormat="1" ht="22.8" customHeight="1">
      <c r="A192" s="12"/>
      <c r="B192" s="153"/>
      <c r="C192" s="12"/>
      <c r="D192" s="154" t="s">
        <v>71</v>
      </c>
      <c r="E192" s="164" t="s">
        <v>187</v>
      </c>
      <c r="F192" s="164" t="s">
        <v>264</v>
      </c>
      <c r="G192" s="12"/>
      <c r="H192" s="12"/>
      <c r="I192" s="156"/>
      <c r="J192" s="165">
        <f>BK192</f>
        <v>0</v>
      </c>
      <c r="K192" s="12"/>
      <c r="L192" s="153"/>
      <c r="M192" s="158"/>
      <c r="N192" s="159"/>
      <c r="O192" s="159"/>
      <c r="P192" s="160">
        <f>SUM(P193:P452)</f>
        <v>0</v>
      </c>
      <c r="Q192" s="159"/>
      <c r="R192" s="160">
        <f>SUM(R193:R452)</f>
        <v>53.70034844</v>
      </c>
      <c r="S192" s="159"/>
      <c r="T192" s="161">
        <f>SUM(T193:T452)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4" t="s">
        <v>80</v>
      </c>
      <c r="AT192" s="162" t="s">
        <v>71</v>
      </c>
      <c r="AU192" s="162" t="s">
        <v>80</v>
      </c>
      <c r="AY192" s="154" t="s">
        <v>143</v>
      </c>
      <c r="BK192" s="163">
        <f>SUM(BK193:BK452)</f>
        <v>0</v>
      </c>
    </row>
    <row r="193" spans="1:65" s="2" customFormat="1" ht="24.15" customHeight="1">
      <c r="A193" s="39"/>
      <c r="B193" s="166"/>
      <c r="C193" s="167" t="s">
        <v>265</v>
      </c>
      <c r="D193" s="167" t="s">
        <v>145</v>
      </c>
      <c r="E193" s="168" t="s">
        <v>266</v>
      </c>
      <c r="F193" s="169" t="s">
        <v>267</v>
      </c>
      <c r="G193" s="170" t="s">
        <v>148</v>
      </c>
      <c r="H193" s="171">
        <v>23.446</v>
      </c>
      <c r="I193" s="172"/>
      <c r="J193" s="173">
        <f>ROUND(I193*H193,2)</f>
        <v>0</v>
      </c>
      <c r="K193" s="169" t="s">
        <v>149</v>
      </c>
      <c r="L193" s="40"/>
      <c r="M193" s="174" t="s">
        <v>3</v>
      </c>
      <c r="N193" s="175" t="s">
        <v>43</v>
      </c>
      <c r="O193" s="73"/>
      <c r="P193" s="176">
        <f>O193*H193</f>
        <v>0</v>
      </c>
      <c r="Q193" s="176">
        <v>0.00438</v>
      </c>
      <c r="R193" s="176">
        <f>Q193*H193</f>
        <v>0.10269348000000002</v>
      </c>
      <c r="S193" s="176">
        <v>0</v>
      </c>
      <c r="T193" s="17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178" t="s">
        <v>150</v>
      </c>
      <c r="AT193" s="178" t="s">
        <v>145</v>
      </c>
      <c r="AU193" s="178" t="s">
        <v>82</v>
      </c>
      <c r="AY193" s="20" t="s">
        <v>143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80</v>
      </c>
      <c r="BK193" s="179">
        <f>ROUND(I193*H193,2)</f>
        <v>0</v>
      </c>
      <c r="BL193" s="20" t="s">
        <v>150</v>
      </c>
      <c r="BM193" s="178" t="s">
        <v>268</v>
      </c>
    </row>
    <row r="194" spans="1:47" s="2" customFormat="1" ht="12">
      <c r="A194" s="39"/>
      <c r="B194" s="40"/>
      <c r="C194" s="39"/>
      <c r="D194" s="180" t="s">
        <v>152</v>
      </c>
      <c r="E194" s="39"/>
      <c r="F194" s="181" t="s">
        <v>269</v>
      </c>
      <c r="G194" s="39"/>
      <c r="H194" s="39"/>
      <c r="I194" s="182"/>
      <c r="J194" s="39"/>
      <c r="K194" s="39"/>
      <c r="L194" s="40"/>
      <c r="M194" s="183"/>
      <c r="N194" s="184"/>
      <c r="O194" s="73"/>
      <c r="P194" s="73"/>
      <c r="Q194" s="73"/>
      <c r="R194" s="73"/>
      <c r="S194" s="73"/>
      <c r="T194" s="74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20" t="s">
        <v>152</v>
      </c>
      <c r="AU194" s="20" t="s">
        <v>82</v>
      </c>
    </row>
    <row r="195" spans="1:51" s="13" customFormat="1" ht="12">
      <c r="A195" s="13"/>
      <c r="B195" s="185"/>
      <c r="C195" s="13"/>
      <c r="D195" s="186" t="s">
        <v>154</v>
      </c>
      <c r="E195" s="187" t="s">
        <v>3</v>
      </c>
      <c r="F195" s="188" t="s">
        <v>228</v>
      </c>
      <c r="G195" s="13"/>
      <c r="H195" s="187" t="s">
        <v>3</v>
      </c>
      <c r="I195" s="189"/>
      <c r="J195" s="13"/>
      <c r="K195" s="13"/>
      <c r="L195" s="185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7" t="s">
        <v>154</v>
      </c>
      <c r="AU195" s="187" t="s">
        <v>82</v>
      </c>
      <c r="AV195" s="13" t="s">
        <v>80</v>
      </c>
      <c r="AW195" s="13" t="s">
        <v>33</v>
      </c>
      <c r="AX195" s="13" t="s">
        <v>72</v>
      </c>
      <c r="AY195" s="187" t="s">
        <v>143</v>
      </c>
    </row>
    <row r="196" spans="1:51" s="14" customFormat="1" ht="12">
      <c r="A196" s="14"/>
      <c r="B196" s="193"/>
      <c r="C196" s="14"/>
      <c r="D196" s="186" t="s">
        <v>154</v>
      </c>
      <c r="E196" s="194" t="s">
        <v>3</v>
      </c>
      <c r="F196" s="195" t="s">
        <v>270</v>
      </c>
      <c r="G196" s="14"/>
      <c r="H196" s="196">
        <v>23.446</v>
      </c>
      <c r="I196" s="197"/>
      <c r="J196" s="14"/>
      <c r="K196" s="14"/>
      <c r="L196" s="193"/>
      <c r="M196" s="198"/>
      <c r="N196" s="199"/>
      <c r="O196" s="199"/>
      <c r="P196" s="199"/>
      <c r="Q196" s="199"/>
      <c r="R196" s="199"/>
      <c r="S196" s="199"/>
      <c r="T196" s="20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4" t="s">
        <v>154</v>
      </c>
      <c r="AU196" s="194" t="s">
        <v>82</v>
      </c>
      <c r="AV196" s="14" t="s">
        <v>82</v>
      </c>
      <c r="AW196" s="14" t="s">
        <v>33</v>
      </c>
      <c r="AX196" s="14" t="s">
        <v>80</v>
      </c>
      <c r="AY196" s="194" t="s">
        <v>143</v>
      </c>
    </row>
    <row r="197" spans="1:65" s="2" customFormat="1" ht="16.5" customHeight="1">
      <c r="A197" s="39"/>
      <c r="B197" s="166"/>
      <c r="C197" s="167" t="s">
        <v>271</v>
      </c>
      <c r="D197" s="167" t="s">
        <v>145</v>
      </c>
      <c r="E197" s="168" t="s">
        <v>272</v>
      </c>
      <c r="F197" s="169" t="s">
        <v>273</v>
      </c>
      <c r="G197" s="170" t="s">
        <v>210</v>
      </c>
      <c r="H197" s="171">
        <v>10</v>
      </c>
      <c r="I197" s="172"/>
      <c r="J197" s="173">
        <f>ROUND(I197*H197,2)</f>
        <v>0</v>
      </c>
      <c r="K197" s="169" t="s">
        <v>149</v>
      </c>
      <c r="L197" s="40"/>
      <c r="M197" s="174" t="s">
        <v>3</v>
      </c>
      <c r="N197" s="175" t="s">
        <v>43</v>
      </c>
      <c r="O197" s="73"/>
      <c r="P197" s="176">
        <f>O197*H197</f>
        <v>0</v>
      </c>
      <c r="Q197" s="176">
        <v>0.00366</v>
      </c>
      <c r="R197" s="176">
        <f>Q197*H197</f>
        <v>0.0366</v>
      </c>
      <c r="S197" s="176">
        <v>0</v>
      </c>
      <c r="T197" s="17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78" t="s">
        <v>150</v>
      </c>
      <c r="AT197" s="178" t="s">
        <v>145</v>
      </c>
      <c r="AU197" s="178" t="s">
        <v>82</v>
      </c>
      <c r="AY197" s="20" t="s">
        <v>143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80</v>
      </c>
      <c r="BK197" s="179">
        <f>ROUND(I197*H197,2)</f>
        <v>0</v>
      </c>
      <c r="BL197" s="20" t="s">
        <v>150</v>
      </c>
      <c r="BM197" s="178" t="s">
        <v>274</v>
      </c>
    </row>
    <row r="198" spans="1:47" s="2" customFormat="1" ht="12">
      <c r="A198" s="39"/>
      <c r="B198" s="40"/>
      <c r="C198" s="39"/>
      <c r="D198" s="180" t="s">
        <v>152</v>
      </c>
      <c r="E198" s="39"/>
      <c r="F198" s="181" t="s">
        <v>275</v>
      </c>
      <c r="G198" s="39"/>
      <c r="H198" s="39"/>
      <c r="I198" s="182"/>
      <c r="J198" s="39"/>
      <c r="K198" s="39"/>
      <c r="L198" s="40"/>
      <c r="M198" s="183"/>
      <c r="N198" s="184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152</v>
      </c>
      <c r="AU198" s="20" t="s">
        <v>82</v>
      </c>
    </row>
    <row r="199" spans="1:51" s="14" customFormat="1" ht="12">
      <c r="A199" s="14"/>
      <c r="B199" s="193"/>
      <c r="C199" s="14"/>
      <c r="D199" s="186" t="s">
        <v>154</v>
      </c>
      <c r="E199" s="194" t="s">
        <v>3</v>
      </c>
      <c r="F199" s="195" t="s">
        <v>276</v>
      </c>
      <c r="G199" s="14"/>
      <c r="H199" s="196">
        <v>10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154</v>
      </c>
      <c r="AU199" s="194" t="s">
        <v>82</v>
      </c>
      <c r="AV199" s="14" t="s">
        <v>82</v>
      </c>
      <c r="AW199" s="14" t="s">
        <v>33</v>
      </c>
      <c r="AX199" s="14" t="s">
        <v>80</v>
      </c>
      <c r="AY199" s="194" t="s">
        <v>143</v>
      </c>
    </row>
    <row r="200" spans="1:65" s="2" customFormat="1" ht="21.75" customHeight="1">
      <c r="A200" s="39"/>
      <c r="B200" s="166"/>
      <c r="C200" s="167" t="s">
        <v>277</v>
      </c>
      <c r="D200" s="167" t="s">
        <v>145</v>
      </c>
      <c r="E200" s="168" t="s">
        <v>278</v>
      </c>
      <c r="F200" s="169" t="s">
        <v>279</v>
      </c>
      <c r="G200" s="170" t="s">
        <v>210</v>
      </c>
      <c r="H200" s="171">
        <v>20</v>
      </c>
      <c r="I200" s="172"/>
      <c r="J200" s="173">
        <f>ROUND(I200*H200,2)</f>
        <v>0</v>
      </c>
      <c r="K200" s="169" t="s">
        <v>149</v>
      </c>
      <c r="L200" s="40"/>
      <c r="M200" s="174" t="s">
        <v>3</v>
      </c>
      <c r="N200" s="175" t="s">
        <v>43</v>
      </c>
      <c r="O200" s="73"/>
      <c r="P200" s="176">
        <f>O200*H200</f>
        <v>0</v>
      </c>
      <c r="Q200" s="176">
        <v>0.01</v>
      </c>
      <c r="R200" s="176">
        <f>Q200*H200</f>
        <v>0.2</v>
      </c>
      <c r="S200" s="176">
        <v>0</v>
      </c>
      <c r="T200" s="17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78" t="s">
        <v>150</v>
      </c>
      <c r="AT200" s="178" t="s">
        <v>145</v>
      </c>
      <c r="AU200" s="178" t="s">
        <v>82</v>
      </c>
      <c r="AY200" s="20" t="s">
        <v>143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0" t="s">
        <v>80</v>
      </c>
      <c r="BK200" s="179">
        <f>ROUND(I200*H200,2)</f>
        <v>0</v>
      </c>
      <c r="BL200" s="20" t="s">
        <v>150</v>
      </c>
      <c r="BM200" s="178" t="s">
        <v>280</v>
      </c>
    </row>
    <row r="201" spans="1:47" s="2" customFormat="1" ht="12">
      <c r="A201" s="39"/>
      <c r="B201" s="40"/>
      <c r="C201" s="39"/>
      <c r="D201" s="180" t="s">
        <v>152</v>
      </c>
      <c r="E201" s="39"/>
      <c r="F201" s="181" t="s">
        <v>281</v>
      </c>
      <c r="G201" s="39"/>
      <c r="H201" s="39"/>
      <c r="I201" s="182"/>
      <c r="J201" s="39"/>
      <c r="K201" s="39"/>
      <c r="L201" s="40"/>
      <c r="M201" s="183"/>
      <c r="N201" s="184"/>
      <c r="O201" s="73"/>
      <c r="P201" s="73"/>
      <c r="Q201" s="73"/>
      <c r="R201" s="73"/>
      <c r="S201" s="73"/>
      <c r="T201" s="74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20" t="s">
        <v>152</v>
      </c>
      <c r="AU201" s="20" t="s">
        <v>82</v>
      </c>
    </row>
    <row r="202" spans="1:51" s="14" customFormat="1" ht="12">
      <c r="A202" s="14"/>
      <c r="B202" s="193"/>
      <c r="C202" s="14"/>
      <c r="D202" s="186" t="s">
        <v>154</v>
      </c>
      <c r="E202" s="194" t="s">
        <v>3</v>
      </c>
      <c r="F202" s="195" t="s">
        <v>282</v>
      </c>
      <c r="G202" s="14"/>
      <c r="H202" s="196">
        <v>20</v>
      </c>
      <c r="I202" s="197"/>
      <c r="J202" s="14"/>
      <c r="K202" s="14"/>
      <c r="L202" s="193"/>
      <c r="M202" s="198"/>
      <c r="N202" s="199"/>
      <c r="O202" s="199"/>
      <c r="P202" s="199"/>
      <c r="Q202" s="199"/>
      <c r="R202" s="199"/>
      <c r="S202" s="199"/>
      <c r="T202" s="20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4" t="s">
        <v>154</v>
      </c>
      <c r="AU202" s="194" t="s">
        <v>82</v>
      </c>
      <c r="AV202" s="14" t="s">
        <v>82</v>
      </c>
      <c r="AW202" s="14" t="s">
        <v>33</v>
      </c>
      <c r="AX202" s="14" t="s">
        <v>80</v>
      </c>
      <c r="AY202" s="194" t="s">
        <v>143</v>
      </c>
    </row>
    <row r="203" spans="1:65" s="2" customFormat="1" ht="21.75" customHeight="1">
      <c r="A203" s="39"/>
      <c r="B203" s="166"/>
      <c r="C203" s="167" t="s">
        <v>283</v>
      </c>
      <c r="D203" s="167" t="s">
        <v>145</v>
      </c>
      <c r="E203" s="168" t="s">
        <v>284</v>
      </c>
      <c r="F203" s="169" t="s">
        <v>285</v>
      </c>
      <c r="G203" s="170" t="s">
        <v>210</v>
      </c>
      <c r="H203" s="171">
        <v>2</v>
      </c>
      <c r="I203" s="172"/>
      <c r="J203" s="173">
        <f>ROUND(I203*H203,2)</f>
        <v>0</v>
      </c>
      <c r="K203" s="169" t="s">
        <v>149</v>
      </c>
      <c r="L203" s="40"/>
      <c r="M203" s="174" t="s">
        <v>3</v>
      </c>
      <c r="N203" s="175" t="s">
        <v>43</v>
      </c>
      <c r="O203" s="73"/>
      <c r="P203" s="176">
        <f>O203*H203</f>
        <v>0</v>
      </c>
      <c r="Q203" s="176">
        <v>0.0406</v>
      </c>
      <c r="R203" s="176">
        <f>Q203*H203</f>
        <v>0.0812</v>
      </c>
      <c r="S203" s="176">
        <v>0</v>
      </c>
      <c r="T203" s="17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78" t="s">
        <v>150</v>
      </c>
      <c r="AT203" s="178" t="s">
        <v>145</v>
      </c>
      <c r="AU203" s="178" t="s">
        <v>82</v>
      </c>
      <c r="AY203" s="20" t="s">
        <v>143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20" t="s">
        <v>80</v>
      </c>
      <c r="BK203" s="179">
        <f>ROUND(I203*H203,2)</f>
        <v>0</v>
      </c>
      <c r="BL203" s="20" t="s">
        <v>150</v>
      </c>
      <c r="BM203" s="178" t="s">
        <v>286</v>
      </c>
    </row>
    <row r="204" spans="1:47" s="2" customFormat="1" ht="12">
      <c r="A204" s="39"/>
      <c r="B204" s="40"/>
      <c r="C204" s="39"/>
      <c r="D204" s="180" t="s">
        <v>152</v>
      </c>
      <c r="E204" s="39"/>
      <c r="F204" s="181" t="s">
        <v>287</v>
      </c>
      <c r="G204" s="39"/>
      <c r="H204" s="39"/>
      <c r="I204" s="182"/>
      <c r="J204" s="39"/>
      <c r="K204" s="39"/>
      <c r="L204" s="40"/>
      <c r="M204" s="183"/>
      <c r="N204" s="184"/>
      <c r="O204" s="73"/>
      <c r="P204" s="73"/>
      <c r="Q204" s="73"/>
      <c r="R204" s="73"/>
      <c r="S204" s="73"/>
      <c r="T204" s="7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20" t="s">
        <v>152</v>
      </c>
      <c r="AU204" s="20" t="s">
        <v>82</v>
      </c>
    </row>
    <row r="205" spans="1:51" s="14" customFormat="1" ht="12">
      <c r="A205" s="14"/>
      <c r="B205" s="193"/>
      <c r="C205" s="14"/>
      <c r="D205" s="186" t="s">
        <v>154</v>
      </c>
      <c r="E205" s="194" t="s">
        <v>3</v>
      </c>
      <c r="F205" s="195" t="s">
        <v>288</v>
      </c>
      <c r="G205" s="14"/>
      <c r="H205" s="196">
        <v>2</v>
      </c>
      <c r="I205" s="197"/>
      <c r="J205" s="14"/>
      <c r="K205" s="14"/>
      <c r="L205" s="193"/>
      <c r="M205" s="198"/>
      <c r="N205" s="199"/>
      <c r="O205" s="199"/>
      <c r="P205" s="199"/>
      <c r="Q205" s="199"/>
      <c r="R205" s="199"/>
      <c r="S205" s="199"/>
      <c r="T205" s="20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4" t="s">
        <v>154</v>
      </c>
      <c r="AU205" s="194" t="s">
        <v>82</v>
      </c>
      <c r="AV205" s="14" t="s">
        <v>82</v>
      </c>
      <c r="AW205" s="14" t="s">
        <v>33</v>
      </c>
      <c r="AX205" s="14" t="s">
        <v>80</v>
      </c>
      <c r="AY205" s="194" t="s">
        <v>143</v>
      </c>
    </row>
    <row r="206" spans="1:65" s="2" customFormat="1" ht="16.5" customHeight="1">
      <c r="A206" s="39"/>
      <c r="B206" s="166"/>
      <c r="C206" s="167" t="s">
        <v>8</v>
      </c>
      <c r="D206" s="167" t="s">
        <v>145</v>
      </c>
      <c r="E206" s="168" t="s">
        <v>289</v>
      </c>
      <c r="F206" s="169" t="s">
        <v>290</v>
      </c>
      <c r="G206" s="170" t="s">
        <v>148</v>
      </c>
      <c r="H206" s="171">
        <v>23.446</v>
      </c>
      <c r="I206" s="172"/>
      <c r="J206" s="173">
        <f>ROUND(I206*H206,2)</f>
        <v>0</v>
      </c>
      <c r="K206" s="169" t="s">
        <v>149</v>
      </c>
      <c r="L206" s="40"/>
      <c r="M206" s="174" t="s">
        <v>3</v>
      </c>
      <c r="N206" s="175" t="s">
        <v>43</v>
      </c>
      <c r="O206" s="73"/>
      <c r="P206" s="176">
        <f>O206*H206</f>
        <v>0</v>
      </c>
      <c r="Q206" s="176">
        <v>0.003</v>
      </c>
      <c r="R206" s="176">
        <f>Q206*H206</f>
        <v>0.07033800000000001</v>
      </c>
      <c r="S206" s="176">
        <v>0</v>
      </c>
      <c r="T206" s="17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78" t="s">
        <v>150</v>
      </c>
      <c r="AT206" s="178" t="s">
        <v>145</v>
      </c>
      <c r="AU206" s="178" t="s">
        <v>82</v>
      </c>
      <c r="AY206" s="20" t="s">
        <v>143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80</v>
      </c>
      <c r="BK206" s="179">
        <f>ROUND(I206*H206,2)</f>
        <v>0</v>
      </c>
      <c r="BL206" s="20" t="s">
        <v>150</v>
      </c>
      <c r="BM206" s="178" t="s">
        <v>291</v>
      </c>
    </row>
    <row r="207" spans="1:47" s="2" customFormat="1" ht="12">
      <c r="A207" s="39"/>
      <c r="B207" s="40"/>
      <c r="C207" s="39"/>
      <c r="D207" s="180" t="s">
        <v>152</v>
      </c>
      <c r="E207" s="39"/>
      <c r="F207" s="181" t="s">
        <v>292</v>
      </c>
      <c r="G207" s="39"/>
      <c r="H207" s="39"/>
      <c r="I207" s="182"/>
      <c r="J207" s="39"/>
      <c r="K207" s="39"/>
      <c r="L207" s="40"/>
      <c r="M207" s="183"/>
      <c r="N207" s="184"/>
      <c r="O207" s="73"/>
      <c r="P207" s="73"/>
      <c r="Q207" s="73"/>
      <c r="R207" s="73"/>
      <c r="S207" s="73"/>
      <c r="T207" s="74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20" t="s">
        <v>152</v>
      </c>
      <c r="AU207" s="20" t="s">
        <v>82</v>
      </c>
    </row>
    <row r="208" spans="1:51" s="13" customFormat="1" ht="12">
      <c r="A208" s="13"/>
      <c r="B208" s="185"/>
      <c r="C208" s="13"/>
      <c r="D208" s="186" t="s">
        <v>154</v>
      </c>
      <c r="E208" s="187" t="s">
        <v>3</v>
      </c>
      <c r="F208" s="188" t="s">
        <v>228</v>
      </c>
      <c r="G208" s="13"/>
      <c r="H208" s="187" t="s">
        <v>3</v>
      </c>
      <c r="I208" s="189"/>
      <c r="J208" s="13"/>
      <c r="K208" s="13"/>
      <c r="L208" s="185"/>
      <c r="M208" s="190"/>
      <c r="N208" s="191"/>
      <c r="O208" s="191"/>
      <c r="P208" s="191"/>
      <c r="Q208" s="191"/>
      <c r="R208" s="191"/>
      <c r="S208" s="191"/>
      <c r="T208" s="19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154</v>
      </c>
      <c r="AU208" s="187" t="s">
        <v>82</v>
      </c>
      <c r="AV208" s="13" t="s">
        <v>80</v>
      </c>
      <c r="AW208" s="13" t="s">
        <v>33</v>
      </c>
      <c r="AX208" s="13" t="s">
        <v>72</v>
      </c>
      <c r="AY208" s="187" t="s">
        <v>143</v>
      </c>
    </row>
    <row r="209" spans="1:51" s="14" customFormat="1" ht="12">
      <c r="A209" s="14"/>
      <c r="B209" s="193"/>
      <c r="C209" s="14"/>
      <c r="D209" s="186" t="s">
        <v>154</v>
      </c>
      <c r="E209" s="194" t="s">
        <v>3</v>
      </c>
      <c r="F209" s="195" t="s">
        <v>270</v>
      </c>
      <c r="G209" s="14"/>
      <c r="H209" s="196">
        <v>23.446</v>
      </c>
      <c r="I209" s="197"/>
      <c r="J209" s="14"/>
      <c r="K209" s="14"/>
      <c r="L209" s="193"/>
      <c r="M209" s="198"/>
      <c r="N209" s="199"/>
      <c r="O209" s="199"/>
      <c r="P209" s="199"/>
      <c r="Q209" s="199"/>
      <c r="R209" s="199"/>
      <c r="S209" s="199"/>
      <c r="T209" s="20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4" t="s">
        <v>154</v>
      </c>
      <c r="AU209" s="194" t="s">
        <v>82</v>
      </c>
      <c r="AV209" s="14" t="s">
        <v>82</v>
      </c>
      <c r="AW209" s="14" t="s">
        <v>33</v>
      </c>
      <c r="AX209" s="14" t="s">
        <v>80</v>
      </c>
      <c r="AY209" s="194" t="s">
        <v>143</v>
      </c>
    </row>
    <row r="210" spans="1:65" s="2" customFormat="1" ht="16.5" customHeight="1">
      <c r="A210" s="39"/>
      <c r="B210" s="166"/>
      <c r="C210" s="167" t="s">
        <v>293</v>
      </c>
      <c r="D210" s="167" t="s">
        <v>145</v>
      </c>
      <c r="E210" s="168" t="s">
        <v>294</v>
      </c>
      <c r="F210" s="169" t="s">
        <v>295</v>
      </c>
      <c r="G210" s="170" t="s">
        <v>148</v>
      </c>
      <c r="H210" s="171">
        <v>50.995</v>
      </c>
      <c r="I210" s="172"/>
      <c r="J210" s="173">
        <f>ROUND(I210*H210,2)</f>
        <v>0</v>
      </c>
      <c r="K210" s="169" t="s">
        <v>149</v>
      </c>
      <c r="L210" s="40"/>
      <c r="M210" s="174" t="s">
        <v>3</v>
      </c>
      <c r="N210" s="175" t="s">
        <v>43</v>
      </c>
      <c r="O210" s="73"/>
      <c r="P210" s="176">
        <f>O210*H210</f>
        <v>0</v>
      </c>
      <c r="Q210" s="176">
        <v>0.03358</v>
      </c>
      <c r="R210" s="176">
        <f>Q210*H210</f>
        <v>1.7124120999999999</v>
      </c>
      <c r="S210" s="176">
        <v>0</v>
      </c>
      <c r="T210" s="17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178" t="s">
        <v>150</v>
      </c>
      <c r="AT210" s="178" t="s">
        <v>145</v>
      </c>
      <c r="AU210" s="178" t="s">
        <v>82</v>
      </c>
      <c r="AY210" s="20" t="s">
        <v>143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0" t="s">
        <v>80</v>
      </c>
      <c r="BK210" s="179">
        <f>ROUND(I210*H210,2)</f>
        <v>0</v>
      </c>
      <c r="BL210" s="20" t="s">
        <v>150</v>
      </c>
      <c r="BM210" s="178" t="s">
        <v>296</v>
      </c>
    </row>
    <row r="211" spans="1:47" s="2" customFormat="1" ht="12">
      <c r="A211" s="39"/>
      <c r="B211" s="40"/>
      <c r="C211" s="39"/>
      <c r="D211" s="180" t="s">
        <v>152</v>
      </c>
      <c r="E211" s="39"/>
      <c r="F211" s="181" t="s">
        <v>297</v>
      </c>
      <c r="G211" s="39"/>
      <c r="H211" s="39"/>
      <c r="I211" s="182"/>
      <c r="J211" s="39"/>
      <c r="K211" s="39"/>
      <c r="L211" s="40"/>
      <c r="M211" s="183"/>
      <c r="N211" s="184"/>
      <c r="O211" s="73"/>
      <c r="P211" s="73"/>
      <c r="Q211" s="73"/>
      <c r="R211" s="73"/>
      <c r="S211" s="73"/>
      <c r="T211" s="74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20" t="s">
        <v>152</v>
      </c>
      <c r="AU211" s="20" t="s">
        <v>82</v>
      </c>
    </row>
    <row r="212" spans="1:51" s="13" customFormat="1" ht="12">
      <c r="A212" s="13"/>
      <c r="B212" s="185"/>
      <c r="C212" s="13"/>
      <c r="D212" s="186" t="s">
        <v>154</v>
      </c>
      <c r="E212" s="187" t="s">
        <v>3</v>
      </c>
      <c r="F212" s="188" t="s">
        <v>298</v>
      </c>
      <c r="G212" s="13"/>
      <c r="H212" s="187" t="s">
        <v>3</v>
      </c>
      <c r="I212" s="189"/>
      <c r="J212" s="13"/>
      <c r="K212" s="13"/>
      <c r="L212" s="185"/>
      <c r="M212" s="190"/>
      <c r="N212" s="191"/>
      <c r="O212" s="191"/>
      <c r="P212" s="191"/>
      <c r="Q212" s="191"/>
      <c r="R212" s="191"/>
      <c r="S212" s="191"/>
      <c r="T212" s="19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154</v>
      </c>
      <c r="AU212" s="187" t="s">
        <v>82</v>
      </c>
      <c r="AV212" s="13" t="s">
        <v>80</v>
      </c>
      <c r="AW212" s="13" t="s">
        <v>33</v>
      </c>
      <c r="AX212" s="13" t="s">
        <v>72</v>
      </c>
      <c r="AY212" s="187" t="s">
        <v>143</v>
      </c>
    </row>
    <row r="213" spans="1:51" s="14" customFormat="1" ht="12">
      <c r="A213" s="14"/>
      <c r="B213" s="193"/>
      <c r="C213" s="14"/>
      <c r="D213" s="186" t="s">
        <v>154</v>
      </c>
      <c r="E213" s="194" t="s">
        <v>3</v>
      </c>
      <c r="F213" s="195" t="s">
        <v>299</v>
      </c>
      <c r="G213" s="14"/>
      <c r="H213" s="196">
        <v>28.8</v>
      </c>
      <c r="I213" s="197"/>
      <c r="J213" s="14"/>
      <c r="K213" s="14"/>
      <c r="L213" s="193"/>
      <c r="M213" s="198"/>
      <c r="N213" s="199"/>
      <c r="O213" s="199"/>
      <c r="P213" s="199"/>
      <c r="Q213" s="199"/>
      <c r="R213" s="199"/>
      <c r="S213" s="199"/>
      <c r="T213" s="20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4" t="s">
        <v>154</v>
      </c>
      <c r="AU213" s="194" t="s">
        <v>82</v>
      </c>
      <c r="AV213" s="14" t="s">
        <v>82</v>
      </c>
      <c r="AW213" s="14" t="s">
        <v>33</v>
      </c>
      <c r="AX213" s="14" t="s">
        <v>72</v>
      </c>
      <c r="AY213" s="194" t="s">
        <v>143</v>
      </c>
    </row>
    <row r="214" spans="1:51" s="13" customFormat="1" ht="12">
      <c r="A214" s="13"/>
      <c r="B214" s="185"/>
      <c r="C214" s="13"/>
      <c r="D214" s="186" t="s">
        <v>154</v>
      </c>
      <c r="E214" s="187" t="s">
        <v>3</v>
      </c>
      <c r="F214" s="188" t="s">
        <v>221</v>
      </c>
      <c r="G214" s="13"/>
      <c r="H214" s="187" t="s">
        <v>3</v>
      </c>
      <c r="I214" s="189"/>
      <c r="J214" s="13"/>
      <c r="K214" s="13"/>
      <c r="L214" s="185"/>
      <c r="M214" s="190"/>
      <c r="N214" s="191"/>
      <c r="O214" s="191"/>
      <c r="P214" s="191"/>
      <c r="Q214" s="191"/>
      <c r="R214" s="191"/>
      <c r="S214" s="191"/>
      <c r="T214" s="19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7" t="s">
        <v>154</v>
      </c>
      <c r="AU214" s="187" t="s">
        <v>82</v>
      </c>
      <c r="AV214" s="13" t="s">
        <v>80</v>
      </c>
      <c r="AW214" s="13" t="s">
        <v>33</v>
      </c>
      <c r="AX214" s="13" t="s">
        <v>72</v>
      </c>
      <c r="AY214" s="187" t="s">
        <v>143</v>
      </c>
    </row>
    <row r="215" spans="1:51" s="14" customFormat="1" ht="12">
      <c r="A215" s="14"/>
      <c r="B215" s="193"/>
      <c r="C215" s="14"/>
      <c r="D215" s="186" t="s">
        <v>154</v>
      </c>
      <c r="E215" s="194" t="s">
        <v>3</v>
      </c>
      <c r="F215" s="195" t="s">
        <v>300</v>
      </c>
      <c r="G215" s="14"/>
      <c r="H215" s="196">
        <v>22.195</v>
      </c>
      <c r="I215" s="197"/>
      <c r="J215" s="14"/>
      <c r="K215" s="14"/>
      <c r="L215" s="193"/>
      <c r="M215" s="198"/>
      <c r="N215" s="199"/>
      <c r="O215" s="199"/>
      <c r="P215" s="199"/>
      <c r="Q215" s="199"/>
      <c r="R215" s="199"/>
      <c r="S215" s="199"/>
      <c r="T215" s="20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4" t="s">
        <v>154</v>
      </c>
      <c r="AU215" s="194" t="s">
        <v>82</v>
      </c>
      <c r="AV215" s="14" t="s">
        <v>82</v>
      </c>
      <c r="AW215" s="14" t="s">
        <v>33</v>
      </c>
      <c r="AX215" s="14" t="s">
        <v>72</v>
      </c>
      <c r="AY215" s="194" t="s">
        <v>143</v>
      </c>
    </row>
    <row r="216" spans="1:51" s="15" customFormat="1" ht="12">
      <c r="A216" s="15"/>
      <c r="B216" s="201"/>
      <c r="C216" s="15"/>
      <c r="D216" s="186" t="s">
        <v>154</v>
      </c>
      <c r="E216" s="202" t="s">
        <v>3</v>
      </c>
      <c r="F216" s="203" t="s">
        <v>172</v>
      </c>
      <c r="G216" s="15"/>
      <c r="H216" s="204">
        <v>50.995</v>
      </c>
      <c r="I216" s="205"/>
      <c r="J216" s="15"/>
      <c r="K216" s="15"/>
      <c r="L216" s="201"/>
      <c r="M216" s="206"/>
      <c r="N216" s="207"/>
      <c r="O216" s="207"/>
      <c r="P216" s="207"/>
      <c r="Q216" s="207"/>
      <c r="R216" s="207"/>
      <c r="S216" s="207"/>
      <c r="T216" s="20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02" t="s">
        <v>154</v>
      </c>
      <c r="AU216" s="202" t="s">
        <v>82</v>
      </c>
      <c r="AV216" s="15" t="s">
        <v>150</v>
      </c>
      <c r="AW216" s="15" t="s">
        <v>33</v>
      </c>
      <c r="AX216" s="15" t="s">
        <v>80</v>
      </c>
      <c r="AY216" s="202" t="s">
        <v>143</v>
      </c>
    </row>
    <row r="217" spans="1:65" s="2" customFormat="1" ht="24.15" customHeight="1">
      <c r="A217" s="39"/>
      <c r="B217" s="166"/>
      <c r="C217" s="167" t="s">
        <v>301</v>
      </c>
      <c r="D217" s="167" t="s">
        <v>145</v>
      </c>
      <c r="E217" s="168" t="s">
        <v>302</v>
      </c>
      <c r="F217" s="169" t="s">
        <v>303</v>
      </c>
      <c r="G217" s="170" t="s">
        <v>148</v>
      </c>
      <c r="H217" s="171">
        <v>221.16</v>
      </c>
      <c r="I217" s="172"/>
      <c r="J217" s="173">
        <f>ROUND(I217*H217,2)</f>
        <v>0</v>
      </c>
      <c r="K217" s="169" t="s">
        <v>149</v>
      </c>
      <c r="L217" s="40"/>
      <c r="M217" s="174" t="s">
        <v>3</v>
      </c>
      <c r="N217" s="175" t="s">
        <v>43</v>
      </c>
      <c r="O217" s="73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78" t="s">
        <v>150</v>
      </c>
      <c r="AT217" s="178" t="s">
        <v>145</v>
      </c>
      <c r="AU217" s="178" t="s">
        <v>82</v>
      </c>
      <c r="AY217" s="20" t="s">
        <v>143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80</v>
      </c>
      <c r="BK217" s="179">
        <f>ROUND(I217*H217,2)</f>
        <v>0</v>
      </c>
      <c r="BL217" s="20" t="s">
        <v>150</v>
      </c>
      <c r="BM217" s="178" t="s">
        <v>304</v>
      </c>
    </row>
    <row r="218" spans="1:47" s="2" customFormat="1" ht="12">
      <c r="A218" s="39"/>
      <c r="B218" s="40"/>
      <c r="C218" s="39"/>
      <c r="D218" s="180" t="s">
        <v>152</v>
      </c>
      <c r="E218" s="39"/>
      <c r="F218" s="181" t="s">
        <v>305</v>
      </c>
      <c r="G218" s="39"/>
      <c r="H218" s="39"/>
      <c r="I218" s="182"/>
      <c r="J218" s="39"/>
      <c r="K218" s="39"/>
      <c r="L218" s="40"/>
      <c r="M218" s="183"/>
      <c r="N218" s="184"/>
      <c r="O218" s="73"/>
      <c r="P218" s="73"/>
      <c r="Q218" s="73"/>
      <c r="R218" s="73"/>
      <c r="S218" s="73"/>
      <c r="T218" s="74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20" t="s">
        <v>152</v>
      </c>
      <c r="AU218" s="20" t="s">
        <v>82</v>
      </c>
    </row>
    <row r="219" spans="1:51" s="14" customFormat="1" ht="12">
      <c r="A219" s="14"/>
      <c r="B219" s="193"/>
      <c r="C219" s="14"/>
      <c r="D219" s="186" t="s">
        <v>154</v>
      </c>
      <c r="E219" s="194" t="s">
        <v>3</v>
      </c>
      <c r="F219" s="195" t="s">
        <v>306</v>
      </c>
      <c r="G219" s="14"/>
      <c r="H219" s="196">
        <v>3.24</v>
      </c>
      <c r="I219" s="197"/>
      <c r="J219" s="14"/>
      <c r="K219" s="14"/>
      <c r="L219" s="193"/>
      <c r="M219" s="198"/>
      <c r="N219" s="199"/>
      <c r="O219" s="199"/>
      <c r="P219" s="199"/>
      <c r="Q219" s="199"/>
      <c r="R219" s="199"/>
      <c r="S219" s="199"/>
      <c r="T219" s="20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4" t="s">
        <v>154</v>
      </c>
      <c r="AU219" s="194" t="s">
        <v>82</v>
      </c>
      <c r="AV219" s="14" t="s">
        <v>82</v>
      </c>
      <c r="AW219" s="14" t="s">
        <v>33</v>
      </c>
      <c r="AX219" s="14" t="s">
        <v>72</v>
      </c>
      <c r="AY219" s="194" t="s">
        <v>143</v>
      </c>
    </row>
    <row r="220" spans="1:51" s="14" customFormat="1" ht="12">
      <c r="A220" s="14"/>
      <c r="B220" s="193"/>
      <c r="C220" s="14"/>
      <c r="D220" s="186" t="s">
        <v>154</v>
      </c>
      <c r="E220" s="194" t="s">
        <v>3</v>
      </c>
      <c r="F220" s="195" t="s">
        <v>307</v>
      </c>
      <c r="G220" s="14"/>
      <c r="H220" s="196">
        <v>37.8</v>
      </c>
      <c r="I220" s="197"/>
      <c r="J220" s="14"/>
      <c r="K220" s="14"/>
      <c r="L220" s="193"/>
      <c r="M220" s="198"/>
      <c r="N220" s="199"/>
      <c r="O220" s="199"/>
      <c r="P220" s="199"/>
      <c r="Q220" s="199"/>
      <c r="R220" s="199"/>
      <c r="S220" s="199"/>
      <c r="T220" s="20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4" t="s">
        <v>154</v>
      </c>
      <c r="AU220" s="194" t="s">
        <v>82</v>
      </c>
      <c r="AV220" s="14" t="s">
        <v>82</v>
      </c>
      <c r="AW220" s="14" t="s">
        <v>33</v>
      </c>
      <c r="AX220" s="14" t="s">
        <v>72</v>
      </c>
      <c r="AY220" s="194" t="s">
        <v>143</v>
      </c>
    </row>
    <row r="221" spans="1:51" s="14" customFormat="1" ht="12">
      <c r="A221" s="14"/>
      <c r="B221" s="193"/>
      <c r="C221" s="14"/>
      <c r="D221" s="186" t="s">
        <v>154</v>
      </c>
      <c r="E221" s="194" t="s">
        <v>3</v>
      </c>
      <c r="F221" s="195" t="s">
        <v>308</v>
      </c>
      <c r="G221" s="14"/>
      <c r="H221" s="196">
        <v>17.28</v>
      </c>
      <c r="I221" s="197"/>
      <c r="J221" s="14"/>
      <c r="K221" s="14"/>
      <c r="L221" s="193"/>
      <c r="M221" s="198"/>
      <c r="N221" s="199"/>
      <c r="O221" s="199"/>
      <c r="P221" s="199"/>
      <c r="Q221" s="199"/>
      <c r="R221" s="199"/>
      <c r="S221" s="199"/>
      <c r="T221" s="20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4" t="s">
        <v>154</v>
      </c>
      <c r="AU221" s="194" t="s">
        <v>82</v>
      </c>
      <c r="AV221" s="14" t="s">
        <v>82</v>
      </c>
      <c r="AW221" s="14" t="s">
        <v>33</v>
      </c>
      <c r="AX221" s="14" t="s">
        <v>72</v>
      </c>
      <c r="AY221" s="194" t="s">
        <v>143</v>
      </c>
    </row>
    <row r="222" spans="1:51" s="14" customFormat="1" ht="12">
      <c r="A222" s="14"/>
      <c r="B222" s="193"/>
      <c r="C222" s="14"/>
      <c r="D222" s="186" t="s">
        <v>154</v>
      </c>
      <c r="E222" s="194" t="s">
        <v>3</v>
      </c>
      <c r="F222" s="195" t="s">
        <v>309</v>
      </c>
      <c r="G222" s="14"/>
      <c r="H222" s="196">
        <v>5.76</v>
      </c>
      <c r="I222" s="197"/>
      <c r="J222" s="14"/>
      <c r="K222" s="14"/>
      <c r="L222" s="193"/>
      <c r="M222" s="198"/>
      <c r="N222" s="199"/>
      <c r="O222" s="199"/>
      <c r="P222" s="199"/>
      <c r="Q222" s="199"/>
      <c r="R222" s="199"/>
      <c r="S222" s="199"/>
      <c r="T222" s="20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4" t="s">
        <v>154</v>
      </c>
      <c r="AU222" s="194" t="s">
        <v>82</v>
      </c>
      <c r="AV222" s="14" t="s">
        <v>82</v>
      </c>
      <c r="AW222" s="14" t="s">
        <v>33</v>
      </c>
      <c r="AX222" s="14" t="s">
        <v>72</v>
      </c>
      <c r="AY222" s="194" t="s">
        <v>143</v>
      </c>
    </row>
    <row r="223" spans="1:51" s="14" customFormat="1" ht="12">
      <c r="A223" s="14"/>
      <c r="B223" s="193"/>
      <c r="C223" s="14"/>
      <c r="D223" s="186" t="s">
        <v>154</v>
      </c>
      <c r="E223" s="194" t="s">
        <v>3</v>
      </c>
      <c r="F223" s="195" t="s">
        <v>310</v>
      </c>
      <c r="G223" s="14"/>
      <c r="H223" s="196">
        <v>144</v>
      </c>
      <c r="I223" s="197"/>
      <c r="J223" s="14"/>
      <c r="K223" s="14"/>
      <c r="L223" s="193"/>
      <c r="M223" s="198"/>
      <c r="N223" s="199"/>
      <c r="O223" s="199"/>
      <c r="P223" s="199"/>
      <c r="Q223" s="199"/>
      <c r="R223" s="199"/>
      <c r="S223" s="199"/>
      <c r="T223" s="20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94" t="s">
        <v>154</v>
      </c>
      <c r="AU223" s="194" t="s">
        <v>82</v>
      </c>
      <c r="AV223" s="14" t="s">
        <v>82</v>
      </c>
      <c r="AW223" s="14" t="s">
        <v>33</v>
      </c>
      <c r="AX223" s="14" t="s">
        <v>72</v>
      </c>
      <c r="AY223" s="194" t="s">
        <v>143</v>
      </c>
    </row>
    <row r="224" spans="1:51" s="14" customFormat="1" ht="12">
      <c r="A224" s="14"/>
      <c r="B224" s="193"/>
      <c r="C224" s="14"/>
      <c r="D224" s="186" t="s">
        <v>154</v>
      </c>
      <c r="E224" s="194" t="s">
        <v>3</v>
      </c>
      <c r="F224" s="195" t="s">
        <v>311</v>
      </c>
      <c r="G224" s="14"/>
      <c r="H224" s="196">
        <v>8.58</v>
      </c>
      <c r="I224" s="197"/>
      <c r="J224" s="14"/>
      <c r="K224" s="14"/>
      <c r="L224" s="193"/>
      <c r="M224" s="198"/>
      <c r="N224" s="199"/>
      <c r="O224" s="199"/>
      <c r="P224" s="199"/>
      <c r="Q224" s="199"/>
      <c r="R224" s="199"/>
      <c r="S224" s="199"/>
      <c r="T224" s="20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4" t="s">
        <v>154</v>
      </c>
      <c r="AU224" s="194" t="s">
        <v>82</v>
      </c>
      <c r="AV224" s="14" t="s">
        <v>82</v>
      </c>
      <c r="AW224" s="14" t="s">
        <v>33</v>
      </c>
      <c r="AX224" s="14" t="s">
        <v>72</v>
      </c>
      <c r="AY224" s="194" t="s">
        <v>143</v>
      </c>
    </row>
    <row r="225" spans="1:51" s="14" customFormat="1" ht="12">
      <c r="A225" s="14"/>
      <c r="B225" s="193"/>
      <c r="C225" s="14"/>
      <c r="D225" s="186" t="s">
        <v>154</v>
      </c>
      <c r="E225" s="194" t="s">
        <v>3</v>
      </c>
      <c r="F225" s="195" t="s">
        <v>312</v>
      </c>
      <c r="G225" s="14"/>
      <c r="H225" s="196">
        <v>4.5</v>
      </c>
      <c r="I225" s="197"/>
      <c r="J225" s="14"/>
      <c r="K225" s="14"/>
      <c r="L225" s="193"/>
      <c r="M225" s="198"/>
      <c r="N225" s="199"/>
      <c r="O225" s="199"/>
      <c r="P225" s="199"/>
      <c r="Q225" s="199"/>
      <c r="R225" s="199"/>
      <c r="S225" s="199"/>
      <c r="T225" s="20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4" t="s">
        <v>154</v>
      </c>
      <c r="AU225" s="194" t="s">
        <v>82</v>
      </c>
      <c r="AV225" s="14" t="s">
        <v>82</v>
      </c>
      <c r="AW225" s="14" t="s">
        <v>33</v>
      </c>
      <c r="AX225" s="14" t="s">
        <v>72</v>
      </c>
      <c r="AY225" s="194" t="s">
        <v>143</v>
      </c>
    </row>
    <row r="226" spans="1:51" s="15" customFormat="1" ht="12">
      <c r="A226" s="15"/>
      <c r="B226" s="201"/>
      <c r="C226" s="15"/>
      <c r="D226" s="186" t="s">
        <v>154</v>
      </c>
      <c r="E226" s="202" t="s">
        <v>3</v>
      </c>
      <c r="F226" s="203" t="s">
        <v>172</v>
      </c>
      <c r="G226" s="15"/>
      <c r="H226" s="204">
        <v>221.16</v>
      </c>
      <c r="I226" s="205"/>
      <c r="J226" s="15"/>
      <c r="K226" s="15"/>
      <c r="L226" s="201"/>
      <c r="M226" s="206"/>
      <c r="N226" s="207"/>
      <c r="O226" s="207"/>
      <c r="P226" s="207"/>
      <c r="Q226" s="207"/>
      <c r="R226" s="207"/>
      <c r="S226" s="207"/>
      <c r="T226" s="20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02" t="s">
        <v>154</v>
      </c>
      <c r="AU226" s="202" t="s">
        <v>82</v>
      </c>
      <c r="AV226" s="15" t="s">
        <v>150</v>
      </c>
      <c r="AW226" s="15" t="s">
        <v>33</v>
      </c>
      <c r="AX226" s="15" t="s">
        <v>80</v>
      </c>
      <c r="AY226" s="202" t="s">
        <v>143</v>
      </c>
    </row>
    <row r="227" spans="1:65" s="2" customFormat="1" ht="16.5" customHeight="1">
      <c r="A227" s="39"/>
      <c r="B227" s="166"/>
      <c r="C227" s="167" t="s">
        <v>313</v>
      </c>
      <c r="D227" s="167" t="s">
        <v>145</v>
      </c>
      <c r="E227" s="168" t="s">
        <v>314</v>
      </c>
      <c r="F227" s="169" t="s">
        <v>315</v>
      </c>
      <c r="G227" s="170" t="s">
        <v>233</v>
      </c>
      <c r="H227" s="171">
        <v>528.78</v>
      </c>
      <c r="I227" s="172"/>
      <c r="J227" s="173">
        <f>ROUND(I227*H227,2)</f>
        <v>0</v>
      </c>
      <c r="K227" s="169" t="s">
        <v>149</v>
      </c>
      <c r="L227" s="40"/>
      <c r="M227" s="174" t="s">
        <v>3</v>
      </c>
      <c r="N227" s="175" t="s">
        <v>43</v>
      </c>
      <c r="O227" s="73"/>
      <c r="P227" s="176">
        <f>O227*H227</f>
        <v>0</v>
      </c>
      <c r="Q227" s="176">
        <v>0.0015</v>
      </c>
      <c r="R227" s="176">
        <f>Q227*H227</f>
        <v>0.7931699999999999</v>
      </c>
      <c r="S227" s="176">
        <v>0</v>
      </c>
      <c r="T227" s="17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78" t="s">
        <v>150</v>
      </c>
      <c r="AT227" s="178" t="s">
        <v>145</v>
      </c>
      <c r="AU227" s="178" t="s">
        <v>82</v>
      </c>
      <c r="AY227" s="20" t="s">
        <v>143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0" t="s">
        <v>80</v>
      </c>
      <c r="BK227" s="179">
        <f>ROUND(I227*H227,2)</f>
        <v>0</v>
      </c>
      <c r="BL227" s="20" t="s">
        <v>150</v>
      </c>
      <c r="BM227" s="178" t="s">
        <v>316</v>
      </c>
    </row>
    <row r="228" spans="1:47" s="2" customFormat="1" ht="12">
      <c r="A228" s="39"/>
      <c r="B228" s="40"/>
      <c r="C228" s="39"/>
      <c r="D228" s="180" t="s">
        <v>152</v>
      </c>
      <c r="E228" s="39"/>
      <c r="F228" s="181" t="s">
        <v>317</v>
      </c>
      <c r="G228" s="39"/>
      <c r="H228" s="39"/>
      <c r="I228" s="182"/>
      <c r="J228" s="39"/>
      <c r="K228" s="39"/>
      <c r="L228" s="40"/>
      <c r="M228" s="183"/>
      <c r="N228" s="184"/>
      <c r="O228" s="73"/>
      <c r="P228" s="73"/>
      <c r="Q228" s="73"/>
      <c r="R228" s="73"/>
      <c r="S228" s="73"/>
      <c r="T228" s="74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20" t="s">
        <v>152</v>
      </c>
      <c r="AU228" s="20" t="s">
        <v>82</v>
      </c>
    </row>
    <row r="229" spans="1:51" s="13" customFormat="1" ht="12">
      <c r="A229" s="13"/>
      <c r="B229" s="185"/>
      <c r="C229" s="13"/>
      <c r="D229" s="186" t="s">
        <v>154</v>
      </c>
      <c r="E229" s="187" t="s">
        <v>3</v>
      </c>
      <c r="F229" s="188" t="s">
        <v>318</v>
      </c>
      <c r="G229" s="13"/>
      <c r="H229" s="187" t="s">
        <v>3</v>
      </c>
      <c r="I229" s="189"/>
      <c r="J229" s="13"/>
      <c r="K229" s="13"/>
      <c r="L229" s="185"/>
      <c r="M229" s="190"/>
      <c r="N229" s="191"/>
      <c r="O229" s="191"/>
      <c r="P229" s="191"/>
      <c r="Q229" s="191"/>
      <c r="R229" s="191"/>
      <c r="S229" s="191"/>
      <c r="T229" s="19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7" t="s">
        <v>154</v>
      </c>
      <c r="AU229" s="187" t="s">
        <v>82</v>
      </c>
      <c r="AV229" s="13" t="s">
        <v>80</v>
      </c>
      <c r="AW229" s="13" t="s">
        <v>33</v>
      </c>
      <c r="AX229" s="13" t="s">
        <v>72</v>
      </c>
      <c r="AY229" s="187" t="s">
        <v>143</v>
      </c>
    </row>
    <row r="230" spans="1:51" s="14" customFormat="1" ht="12">
      <c r="A230" s="14"/>
      <c r="B230" s="193"/>
      <c r="C230" s="14"/>
      <c r="D230" s="186" t="s">
        <v>154</v>
      </c>
      <c r="E230" s="194" t="s">
        <v>3</v>
      </c>
      <c r="F230" s="195" t="s">
        <v>319</v>
      </c>
      <c r="G230" s="14"/>
      <c r="H230" s="196">
        <v>18</v>
      </c>
      <c r="I230" s="197"/>
      <c r="J230" s="14"/>
      <c r="K230" s="14"/>
      <c r="L230" s="193"/>
      <c r="M230" s="198"/>
      <c r="N230" s="199"/>
      <c r="O230" s="199"/>
      <c r="P230" s="199"/>
      <c r="Q230" s="199"/>
      <c r="R230" s="199"/>
      <c r="S230" s="199"/>
      <c r="T230" s="20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4" t="s">
        <v>154</v>
      </c>
      <c r="AU230" s="194" t="s">
        <v>82</v>
      </c>
      <c r="AV230" s="14" t="s">
        <v>82</v>
      </c>
      <c r="AW230" s="14" t="s">
        <v>33</v>
      </c>
      <c r="AX230" s="14" t="s">
        <v>72</v>
      </c>
      <c r="AY230" s="194" t="s">
        <v>143</v>
      </c>
    </row>
    <row r="231" spans="1:51" s="14" customFormat="1" ht="12">
      <c r="A231" s="14"/>
      <c r="B231" s="193"/>
      <c r="C231" s="14"/>
      <c r="D231" s="186" t="s">
        <v>154</v>
      </c>
      <c r="E231" s="194" t="s">
        <v>3</v>
      </c>
      <c r="F231" s="195" t="s">
        <v>320</v>
      </c>
      <c r="G231" s="14"/>
      <c r="H231" s="196">
        <v>168</v>
      </c>
      <c r="I231" s="197"/>
      <c r="J231" s="14"/>
      <c r="K231" s="14"/>
      <c r="L231" s="193"/>
      <c r="M231" s="198"/>
      <c r="N231" s="199"/>
      <c r="O231" s="199"/>
      <c r="P231" s="199"/>
      <c r="Q231" s="199"/>
      <c r="R231" s="199"/>
      <c r="S231" s="199"/>
      <c r="T231" s="20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4" t="s">
        <v>154</v>
      </c>
      <c r="AU231" s="194" t="s">
        <v>82</v>
      </c>
      <c r="AV231" s="14" t="s">
        <v>82</v>
      </c>
      <c r="AW231" s="14" t="s">
        <v>33</v>
      </c>
      <c r="AX231" s="14" t="s">
        <v>72</v>
      </c>
      <c r="AY231" s="194" t="s">
        <v>143</v>
      </c>
    </row>
    <row r="232" spans="1:51" s="14" customFormat="1" ht="12">
      <c r="A232" s="14"/>
      <c r="B232" s="193"/>
      <c r="C232" s="14"/>
      <c r="D232" s="186" t="s">
        <v>154</v>
      </c>
      <c r="E232" s="194" t="s">
        <v>3</v>
      </c>
      <c r="F232" s="195" t="s">
        <v>321</v>
      </c>
      <c r="G232" s="14"/>
      <c r="H232" s="196">
        <v>52.8</v>
      </c>
      <c r="I232" s="197"/>
      <c r="J232" s="14"/>
      <c r="K232" s="14"/>
      <c r="L232" s="193"/>
      <c r="M232" s="198"/>
      <c r="N232" s="199"/>
      <c r="O232" s="199"/>
      <c r="P232" s="199"/>
      <c r="Q232" s="199"/>
      <c r="R232" s="199"/>
      <c r="S232" s="199"/>
      <c r="T232" s="20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4" t="s">
        <v>154</v>
      </c>
      <c r="AU232" s="194" t="s">
        <v>82</v>
      </c>
      <c r="AV232" s="14" t="s">
        <v>82</v>
      </c>
      <c r="AW232" s="14" t="s">
        <v>33</v>
      </c>
      <c r="AX232" s="14" t="s">
        <v>72</v>
      </c>
      <c r="AY232" s="194" t="s">
        <v>143</v>
      </c>
    </row>
    <row r="233" spans="1:51" s="14" customFormat="1" ht="12">
      <c r="A233" s="14"/>
      <c r="B233" s="193"/>
      <c r="C233" s="14"/>
      <c r="D233" s="186" t="s">
        <v>154</v>
      </c>
      <c r="E233" s="194" t="s">
        <v>3</v>
      </c>
      <c r="F233" s="195" t="s">
        <v>322</v>
      </c>
      <c r="G233" s="14"/>
      <c r="H233" s="196">
        <v>14.4</v>
      </c>
      <c r="I233" s="197"/>
      <c r="J233" s="14"/>
      <c r="K233" s="14"/>
      <c r="L233" s="193"/>
      <c r="M233" s="198"/>
      <c r="N233" s="199"/>
      <c r="O233" s="199"/>
      <c r="P233" s="199"/>
      <c r="Q233" s="199"/>
      <c r="R233" s="199"/>
      <c r="S233" s="199"/>
      <c r="T233" s="20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4" t="s">
        <v>154</v>
      </c>
      <c r="AU233" s="194" t="s">
        <v>82</v>
      </c>
      <c r="AV233" s="14" t="s">
        <v>82</v>
      </c>
      <c r="AW233" s="14" t="s">
        <v>33</v>
      </c>
      <c r="AX233" s="14" t="s">
        <v>72</v>
      </c>
      <c r="AY233" s="194" t="s">
        <v>143</v>
      </c>
    </row>
    <row r="234" spans="1:51" s="14" customFormat="1" ht="12">
      <c r="A234" s="14"/>
      <c r="B234" s="193"/>
      <c r="C234" s="14"/>
      <c r="D234" s="186" t="s">
        <v>154</v>
      </c>
      <c r="E234" s="194" t="s">
        <v>3</v>
      </c>
      <c r="F234" s="195" t="s">
        <v>323</v>
      </c>
      <c r="G234" s="14"/>
      <c r="H234" s="196">
        <v>240</v>
      </c>
      <c r="I234" s="197"/>
      <c r="J234" s="14"/>
      <c r="K234" s="14"/>
      <c r="L234" s="193"/>
      <c r="M234" s="198"/>
      <c r="N234" s="199"/>
      <c r="O234" s="199"/>
      <c r="P234" s="199"/>
      <c r="Q234" s="199"/>
      <c r="R234" s="199"/>
      <c r="S234" s="199"/>
      <c r="T234" s="20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4" t="s">
        <v>154</v>
      </c>
      <c r="AU234" s="194" t="s">
        <v>82</v>
      </c>
      <c r="AV234" s="14" t="s">
        <v>82</v>
      </c>
      <c r="AW234" s="14" t="s">
        <v>33</v>
      </c>
      <c r="AX234" s="14" t="s">
        <v>72</v>
      </c>
      <c r="AY234" s="194" t="s">
        <v>143</v>
      </c>
    </row>
    <row r="235" spans="1:51" s="14" customFormat="1" ht="12">
      <c r="A235" s="14"/>
      <c r="B235" s="193"/>
      <c r="C235" s="14"/>
      <c r="D235" s="186" t="s">
        <v>154</v>
      </c>
      <c r="E235" s="194" t="s">
        <v>3</v>
      </c>
      <c r="F235" s="195" t="s">
        <v>324</v>
      </c>
      <c r="G235" s="14"/>
      <c r="H235" s="196">
        <v>18.6</v>
      </c>
      <c r="I235" s="197"/>
      <c r="J235" s="14"/>
      <c r="K235" s="14"/>
      <c r="L235" s="193"/>
      <c r="M235" s="198"/>
      <c r="N235" s="199"/>
      <c r="O235" s="199"/>
      <c r="P235" s="199"/>
      <c r="Q235" s="199"/>
      <c r="R235" s="199"/>
      <c r="S235" s="199"/>
      <c r="T235" s="20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4" t="s">
        <v>154</v>
      </c>
      <c r="AU235" s="194" t="s">
        <v>82</v>
      </c>
      <c r="AV235" s="14" t="s">
        <v>82</v>
      </c>
      <c r="AW235" s="14" t="s">
        <v>33</v>
      </c>
      <c r="AX235" s="14" t="s">
        <v>72</v>
      </c>
      <c r="AY235" s="194" t="s">
        <v>143</v>
      </c>
    </row>
    <row r="236" spans="1:51" s="14" customFormat="1" ht="12">
      <c r="A236" s="14"/>
      <c r="B236" s="193"/>
      <c r="C236" s="14"/>
      <c r="D236" s="186" t="s">
        <v>154</v>
      </c>
      <c r="E236" s="194" t="s">
        <v>3</v>
      </c>
      <c r="F236" s="195" t="s">
        <v>325</v>
      </c>
      <c r="G236" s="14"/>
      <c r="H236" s="196">
        <v>7.5</v>
      </c>
      <c r="I236" s="197"/>
      <c r="J236" s="14"/>
      <c r="K236" s="14"/>
      <c r="L236" s="193"/>
      <c r="M236" s="198"/>
      <c r="N236" s="199"/>
      <c r="O236" s="199"/>
      <c r="P236" s="199"/>
      <c r="Q236" s="199"/>
      <c r="R236" s="199"/>
      <c r="S236" s="199"/>
      <c r="T236" s="20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4" t="s">
        <v>154</v>
      </c>
      <c r="AU236" s="194" t="s">
        <v>82</v>
      </c>
      <c r="AV236" s="14" t="s">
        <v>82</v>
      </c>
      <c r="AW236" s="14" t="s">
        <v>33</v>
      </c>
      <c r="AX236" s="14" t="s">
        <v>72</v>
      </c>
      <c r="AY236" s="194" t="s">
        <v>143</v>
      </c>
    </row>
    <row r="237" spans="1:51" s="14" customFormat="1" ht="12">
      <c r="A237" s="14"/>
      <c r="B237" s="193"/>
      <c r="C237" s="14"/>
      <c r="D237" s="186" t="s">
        <v>154</v>
      </c>
      <c r="E237" s="194" t="s">
        <v>3</v>
      </c>
      <c r="F237" s="195" t="s">
        <v>326</v>
      </c>
      <c r="G237" s="14"/>
      <c r="H237" s="196">
        <v>9.48</v>
      </c>
      <c r="I237" s="197"/>
      <c r="J237" s="14"/>
      <c r="K237" s="14"/>
      <c r="L237" s="193"/>
      <c r="M237" s="198"/>
      <c r="N237" s="199"/>
      <c r="O237" s="199"/>
      <c r="P237" s="199"/>
      <c r="Q237" s="199"/>
      <c r="R237" s="199"/>
      <c r="S237" s="199"/>
      <c r="T237" s="20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4" t="s">
        <v>154</v>
      </c>
      <c r="AU237" s="194" t="s">
        <v>82</v>
      </c>
      <c r="AV237" s="14" t="s">
        <v>82</v>
      </c>
      <c r="AW237" s="14" t="s">
        <v>33</v>
      </c>
      <c r="AX237" s="14" t="s">
        <v>72</v>
      </c>
      <c r="AY237" s="194" t="s">
        <v>143</v>
      </c>
    </row>
    <row r="238" spans="1:51" s="15" customFormat="1" ht="12">
      <c r="A238" s="15"/>
      <c r="B238" s="201"/>
      <c r="C238" s="15"/>
      <c r="D238" s="186" t="s">
        <v>154</v>
      </c>
      <c r="E238" s="202" t="s">
        <v>3</v>
      </c>
      <c r="F238" s="203" t="s">
        <v>172</v>
      </c>
      <c r="G238" s="15"/>
      <c r="H238" s="204">
        <v>528.78</v>
      </c>
      <c r="I238" s="205"/>
      <c r="J238" s="15"/>
      <c r="K238" s="15"/>
      <c r="L238" s="201"/>
      <c r="M238" s="206"/>
      <c r="N238" s="207"/>
      <c r="O238" s="207"/>
      <c r="P238" s="207"/>
      <c r="Q238" s="207"/>
      <c r="R238" s="207"/>
      <c r="S238" s="207"/>
      <c r="T238" s="20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02" t="s">
        <v>154</v>
      </c>
      <c r="AU238" s="202" t="s">
        <v>82</v>
      </c>
      <c r="AV238" s="15" t="s">
        <v>150</v>
      </c>
      <c r="AW238" s="15" t="s">
        <v>33</v>
      </c>
      <c r="AX238" s="15" t="s">
        <v>80</v>
      </c>
      <c r="AY238" s="202" t="s">
        <v>143</v>
      </c>
    </row>
    <row r="239" spans="1:65" s="2" customFormat="1" ht="44.25" customHeight="1">
      <c r="A239" s="39"/>
      <c r="B239" s="166"/>
      <c r="C239" s="167" t="s">
        <v>327</v>
      </c>
      <c r="D239" s="167" t="s">
        <v>145</v>
      </c>
      <c r="E239" s="168" t="s">
        <v>328</v>
      </c>
      <c r="F239" s="169" t="s">
        <v>329</v>
      </c>
      <c r="G239" s="170" t="s">
        <v>148</v>
      </c>
      <c r="H239" s="171">
        <v>779.84</v>
      </c>
      <c r="I239" s="172"/>
      <c r="J239" s="173">
        <f>ROUND(I239*H239,2)</f>
        <v>0</v>
      </c>
      <c r="K239" s="169" t="s">
        <v>149</v>
      </c>
      <c r="L239" s="40"/>
      <c r="M239" s="174" t="s">
        <v>3</v>
      </c>
      <c r="N239" s="175" t="s">
        <v>43</v>
      </c>
      <c r="O239" s="73"/>
      <c r="P239" s="176">
        <f>O239*H239</f>
        <v>0</v>
      </c>
      <c r="Q239" s="176">
        <v>0.0117</v>
      </c>
      <c r="R239" s="176">
        <f>Q239*H239</f>
        <v>9.124128</v>
      </c>
      <c r="S239" s="176">
        <v>0</v>
      </c>
      <c r="T239" s="17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178" t="s">
        <v>150</v>
      </c>
      <c r="AT239" s="178" t="s">
        <v>145</v>
      </c>
      <c r="AU239" s="178" t="s">
        <v>82</v>
      </c>
      <c r="AY239" s="20" t="s">
        <v>143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20" t="s">
        <v>80</v>
      </c>
      <c r="BK239" s="179">
        <f>ROUND(I239*H239,2)</f>
        <v>0</v>
      </c>
      <c r="BL239" s="20" t="s">
        <v>150</v>
      </c>
      <c r="BM239" s="178" t="s">
        <v>330</v>
      </c>
    </row>
    <row r="240" spans="1:47" s="2" customFormat="1" ht="12">
      <c r="A240" s="39"/>
      <c r="B240" s="40"/>
      <c r="C240" s="39"/>
      <c r="D240" s="180" t="s">
        <v>152</v>
      </c>
      <c r="E240" s="39"/>
      <c r="F240" s="181" t="s">
        <v>331</v>
      </c>
      <c r="G240" s="39"/>
      <c r="H240" s="39"/>
      <c r="I240" s="182"/>
      <c r="J240" s="39"/>
      <c r="K240" s="39"/>
      <c r="L240" s="40"/>
      <c r="M240" s="183"/>
      <c r="N240" s="184"/>
      <c r="O240" s="73"/>
      <c r="P240" s="73"/>
      <c r="Q240" s="73"/>
      <c r="R240" s="73"/>
      <c r="S240" s="73"/>
      <c r="T240" s="74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20" t="s">
        <v>152</v>
      </c>
      <c r="AU240" s="20" t="s">
        <v>82</v>
      </c>
    </row>
    <row r="241" spans="1:51" s="13" customFormat="1" ht="12">
      <c r="A241" s="13"/>
      <c r="B241" s="185"/>
      <c r="C241" s="13"/>
      <c r="D241" s="186" t="s">
        <v>154</v>
      </c>
      <c r="E241" s="187" t="s">
        <v>3</v>
      </c>
      <c r="F241" s="188" t="s">
        <v>332</v>
      </c>
      <c r="G241" s="13"/>
      <c r="H241" s="187" t="s">
        <v>3</v>
      </c>
      <c r="I241" s="189"/>
      <c r="J241" s="13"/>
      <c r="K241" s="13"/>
      <c r="L241" s="185"/>
      <c r="M241" s="190"/>
      <c r="N241" s="191"/>
      <c r="O241" s="191"/>
      <c r="P241" s="191"/>
      <c r="Q241" s="191"/>
      <c r="R241" s="191"/>
      <c r="S241" s="191"/>
      <c r="T241" s="19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7" t="s">
        <v>154</v>
      </c>
      <c r="AU241" s="187" t="s">
        <v>82</v>
      </c>
      <c r="AV241" s="13" t="s">
        <v>80</v>
      </c>
      <c r="AW241" s="13" t="s">
        <v>33</v>
      </c>
      <c r="AX241" s="13" t="s">
        <v>72</v>
      </c>
      <c r="AY241" s="187" t="s">
        <v>143</v>
      </c>
    </row>
    <row r="242" spans="1:51" s="14" customFormat="1" ht="12">
      <c r="A242" s="14"/>
      <c r="B242" s="193"/>
      <c r="C242" s="14"/>
      <c r="D242" s="186" t="s">
        <v>154</v>
      </c>
      <c r="E242" s="194" t="s">
        <v>3</v>
      </c>
      <c r="F242" s="195" t="s">
        <v>333</v>
      </c>
      <c r="G242" s="14"/>
      <c r="H242" s="196">
        <v>138.179</v>
      </c>
      <c r="I242" s="197"/>
      <c r="J242" s="14"/>
      <c r="K242" s="14"/>
      <c r="L242" s="193"/>
      <c r="M242" s="198"/>
      <c r="N242" s="199"/>
      <c r="O242" s="199"/>
      <c r="P242" s="199"/>
      <c r="Q242" s="199"/>
      <c r="R242" s="199"/>
      <c r="S242" s="199"/>
      <c r="T242" s="20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4" t="s">
        <v>154</v>
      </c>
      <c r="AU242" s="194" t="s">
        <v>82</v>
      </c>
      <c r="AV242" s="14" t="s">
        <v>82</v>
      </c>
      <c r="AW242" s="14" t="s">
        <v>33</v>
      </c>
      <c r="AX242" s="14" t="s">
        <v>72</v>
      </c>
      <c r="AY242" s="194" t="s">
        <v>143</v>
      </c>
    </row>
    <row r="243" spans="1:51" s="14" customFormat="1" ht="12">
      <c r="A243" s="14"/>
      <c r="B243" s="193"/>
      <c r="C243" s="14"/>
      <c r="D243" s="186" t="s">
        <v>154</v>
      </c>
      <c r="E243" s="194" t="s">
        <v>3</v>
      </c>
      <c r="F243" s="195" t="s">
        <v>334</v>
      </c>
      <c r="G243" s="14"/>
      <c r="H243" s="196">
        <v>143.699</v>
      </c>
      <c r="I243" s="197"/>
      <c r="J243" s="14"/>
      <c r="K243" s="14"/>
      <c r="L243" s="193"/>
      <c r="M243" s="198"/>
      <c r="N243" s="199"/>
      <c r="O243" s="199"/>
      <c r="P243" s="199"/>
      <c r="Q243" s="199"/>
      <c r="R243" s="199"/>
      <c r="S243" s="199"/>
      <c r="T243" s="20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4" t="s">
        <v>154</v>
      </c>
      <c r="AU243" s="194" t="s">
        <v>82</v>
      </c>
      <c r="AV243" s="14" t="s">
        <v>82</v>
      </c>
      <c r="AW243" s="14" t="s">
        <v>33</v>
      </c>
      <c r="AX243" s="14" t="s">
        <v>72</v>
      </c>
      <c r="AY243" s="194" t="s">
        <v>143</v>
      </c>
    </row>
    <row r="244" spans="1:51" s="16" customFormat="1" ht="12">
      <c r="A244" s="16"/>
      <c r="B244" s="209"/>
      <c r="C244" s="16"/>
      <c r="D244" s="186" t="s">
        <v>154</v>
      </c>
      <c r="E244" s="210" t="s">
        <v>335</v>
      </c>
      <c r="F244" s="211" t="s">
        <v>336</v>
      </c>
      <c r="G244" s="16"/>
      <c r="H244" s="212">
        <v>281.878</v>
      </c>
      <c r="I244" s="213"/>
      <c r="J244" s="16"/>
      <c r="K244" s="16"/>
      <c r="L244" s="209"/>
      <c r="M244" s="214"/>
      <c r="N244" s="215"/>
      <c r="O244" s="215"/>
      <c r="P244" s="215"/>
      <c r="Q244" s="215"/>
      <c r="R244" s="215"/>
      <c r="S244" s="215"/>
      <c r="T244" s="2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10" t="s">
        <v>154</v>
      </c>
      <c r="AU244" s="210" t="s">
        <v>82</v>
      </c>
      <c r="AV244" s="16" t="s">
        <v>161</v>
      </c>
      <c r="AW244" s="16" t="s">
        <v>33</v>
      </c>
      <c r="AX244" s="16" t="s">
        <v>72</v>
      </c>
      <c r="AY244" s="210" t="s">
        <v>143</v>
      </c>
    </row>
    <row r="245" spans="1:51" s="13" customFormat="1" ht="12">
      <c r="A245" s="13"/>
      <c r="B245" s="185"/>
      <c r="C245" s="13"/>
      <c r="D245" s="186" t="s">
        <v>154</v>
      </c>
      <c r="E245" s="187" t="s">
        <v>3</v>
      </c>
      <c r="F245" s="188" t="s">
        <v>337</v>
      </c>
      <c r="G245" s="13"/>
      <c r="H245" s="187" t="s">
        <v>3</v>
      </c>
      <c r="I245" s="189"/>
      <c r="J245" s="13"/>
      <c r="K245" s="13"/>
      <c r="L245" s="185"/>
      <c r="M245" s="190"/>
      <c r="N245" s="191"/>
      <c r="O245" s="191"/>
      <c r="P245" s="191"/>
      <c r="Q245" s="191"/>
      <c r="R245" s="191"/>
      <c r="S245" s="191"/>
      <c r="T245" s="19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7" t="s">
        <v>154</v>
      </c>
      <c r="AU245" s="187" t="s">
        <v>82</v>
      </c>
      <c r="AV245" s="13" t="s">
        <v>80</v>
      </c>
      <c r="AW245" s="13" t="s">
        <v>33</v>
      </c>
      <c r="AX245" s="13" t="s">
        <v>72</v>
      </c>
      <c r="AY245" s="187" t="s">
        <v>143</v>
      </c>
    </row>
    <row r="246" spans="1:51" s="14" customFormat="1" ht="12">
      <c r="A246" s="14"/>
      <c r="B246" s="193"/>
      <c r="C246" s="14"/>
      <c r="D246" s="186" t="s">
        <v>154</v>
      </c>
      <c r="E246" s="194" t="s">
        <v>3</v>
      </c>
      <c r="F246" s="195" t="s">
        <v>338</v>
      </c>
      <c r="G246" s="14"/>
      <c r="H246" s="196">
        <v>354.576</v>
      </c>
      <c r="I246" s="197"/>
      <c r="J246" s="14"/>
      <c r="K246" s="14"/>
      <c r="L246" s="193"/>
      <c r="M246" s="198"/>
      <c r="N246" s="199"/>
      <c r="O246" s="199"/>
      <c r="P246" s="199"/>
      <c r="Q246" s="199"/>
      <c r="R246" s="199"/>
      <c r="S246" s="199"/>
      <c r="T246" s="20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194" t="s">
        <v>154</v>
      </c>
      <c r="AU246" s="194" t="s">
        <v>82</v>
      </c>
      <c r="AV246" s="14" t="s">
        <v>82</v>
      </c>
      <c r="AW246" s="14" t="s">
        <v>33</v>
      </c>
      <c r="AX246" s="14" t="s">
        <v>72</v>
      </c>
      <c r="AY246" s="194" t="s">
        <v>143</v>
      </c>
    </row>
    <row r="247" spans="1:51" s="14" customFormat="1" ht="12">
      <c r="A247" s="14"/>
      <c r="B247" s="193"/>
      <c r="C247" s="14"/>
      <c r="D247" s="186" t="s">
        <v>154</v>
      </c>
      <c r="E247" s="194" t="s">
        <v>3</v>
      </c>
      <c r="F247" s="195" t="s">
        <v>339</v>
      </c>
      <c r="G247" s="14"/>
      <c r="H247" s="196">
        <v>-19.44</v>
      </c>
      <c r="I247" s="197"/>
      <c r="J247" s="14"/>
      <c r="K247" s="14"/>
      <c r="L247" s="193"/>
      <c r="M247" s="198"/>
      <c r="N247" s="199"/>
      <c r="O247" s="199"/>
      <c r="P247" s="199"/>
      <c r="Q247" s="199"/>
      <c r="R247" s="199"/>
      <c r="S247" s="199"/>
      <c r="T247" s="20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4" t="s">
        <v>154</v>
      </c>
      <c r="AU247" s="194" t="s">
        <v>82</v>
      </c>
      <c r="AV247" s="14" t="s">
        <v>82</v>
      </c>
      <c r="AW247" s="14" t="s">
        <v>33</v>
      </c>
      <c r="AX247" s="14" t="s">
        <v>72</v>
      </c>
      <c r="AY247" s="194" t="s">
        <v>143</v>
      </c>
    </row>
    <row r="248" spans="1:51" s="14" customFormat="1" ht="12">
      <c r="A248" s="14"/>
      <c r="B248" s="193"/>
      <c r="C248" s="14"/>
      <c r="D248" s="186" t="s">
        <v>154</v>
      </c>
      <c r="E248" s="194" t="s">
        <v>3</v>
      </c>
      <c r="F248" s="195" t="s">
        <v>340</v>
      </c>
      <c r="G248" s="14"/>
      <c r="H248" s="196">
        <v>-1.08</v>
      </c>
      <c r="I248" s="197"/>
      <c r="J248" s="14"/>
      <c r="K248" s="14"/>
      <c r="L248" s="193"/>
      <c r="M248" s="198"/>
      <c r="N248" s="199"/>
      <c r="O248" s="199"/>
      <c r="P248" s="199"/>
      <c r="Q248" s="199"/>
      <c r="R248" s="199"/>
      <c r="S248" s="199"/>
      <c r="T248" s="20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4" t="s">
        <v>154</v>
      </c>
      <c r="AU248" s="194" t="s">
        <v>82</v>
      </c>
      <c r="AV248" s="14" t="s">
        <v>82</v>
      </c>
      <c r="AW248" s="14" t="s">
        <v>33</v>
      </c>
      <c r="AX248" s="14" t="s">
        <v>72</v>
      </c>
      <c r="AY248" s="194" t="s">
        <v>143</v>
      </c>
    </row>
    <row r="249" spans="1:51" s="14" customFormat="1" ht="12">
      <c r="A249" s="14"/>
      <c r="B249" s="193"/>
      <c r="C249" s="14"/>
      <c r="D249" s="186" t="s">
        <v>154</v>
      </c>
      <c r="E249" s="194" t="s">
        <v>3</v>
      </c>
      <c r="F249" s="195" t="s">
        <v>341</v>
      </c>
      <c r="G249" s="14"/>
      <c r="H249" s="196">
        <v>-63.36</v>
      </c>
      <c r="I249" s="197"/>
      <c r="J249" s="14"/>
      <c r="K249" s="14"/>
      <c r="L249" s="193"/>
      <c r="M249" s="198"/>
      <c r="N249" s="199"/>
      <c r="O249" s="199"/>
      <c r="P249" s="199"/>
      <c r="Q249" s="199"/>
      <c r="R249" s="199"/>
      <c r="S249" s="199"/>
      <c r="T249" s="20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4" t="s">
        <v>154</v>
      </c>
      <c r="AU249" s="194" t="s">
        <v>82</v>
      </c>
      <c r="AV249" s="14" t="s">
        <v>82</v>
      </c>
      <c r="AW249" s="14" t="s">
        <v>33</v>
      </c>
      <c r="AX249" s="14" t="s">
        <v>72</v>
      </c>
      <c r="AY249" s="194" t="s">
        <v>143</v>
      </c>
    </row>
    <row r="250" spans="1:51" s="14" customFormat="1" ht="12">
      <c r="A250" s="14"/>
      <c r="B250" s="193"/>
      <c r="C250" s="14"/>
      <c r="D250" s="186" t="s">
        <v>154</v>
      </c>
      <c r="E250" s="194" t="s">
        <v>3</v>
      </c>
      <c r="F250" s="195" t="s">
        <v>342</v>
      </c>
      <c r="G250" s="14"/>
      <c r="H250" s="196">
        <v>-4.32</v>
      </c>
      <c r="I250" s="197"/>
      <c r="J250" s="14"/>
      <c r="K250" s="14"/>
      <c r="L250" s="193"/>
      <c r="M250" s="198"/>
      <c r="N250" s="199"/>
      <c r="O250" s="199"/>
      <c r="P250" s="199"/>
      <c r="Q250" s="199"/>
      <c r="R250" s="199"/>
      <c r="S250" s="199"/>
      <c r="T250" s="20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4" t="s">
        <v>154</v>
      </c>
      <c r="AU250" s="194" t="s">
        <v>82</v>
      </c>
      <c r="AV250" s="14" t="s">
        <v>82</v>
      </c>
      <c r="AW250" s="14" t="s">
        <v>33</v>
      </c>
      <c r="AX250" s="14" t="s">
        <v>72</v>
      </c>
      <c r="AY250" s="194" t="s">
        <v>143</v>
      </c>
    </row>
    <row r="251" spans="1:51" s="14" customFormat="1" ht="12">
      <c r="A251" s="14"/>
      <c r="B251" s="193"/>
      <c r="C251" s="14"/>
      <c r="D251" s="186" t="s">
        <v>154</v>
      </c>
      <c r="E251" s="194" t="s">
        <v>3</v>
      </c>
      <c r="F251" s="195" t="s">
        <v>343</v>
      </c>
      <c r="G251" s="14"/>
      <c r="H251" s="196">
        <v>-19.8</v>
      </c>
      <c r="I251" s="197"/>
      <c r="J251" s="14"/>
      <c r="K251" s="14"/>
      <c r="L251" s="193"/>
      <c r="M251" s="198"/>
      <c r="N251" s="199"/>
      <c r="O251" s="199"/>
      <c r="P251" s="199"/>
      <c r="Q251" s="199"/>
      <c r="R251" s="199"/>
      <c r="S251" s="199"/>
      <c r="T251" s="20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4" t="s">
        <v>154</v>
      </c>
      <c r="AU251" s="194" t="s">
        <v>82</v>
      </c>
      <c r="AV251" s="14" t="s">
        <v>82</v>
      </c>
      <c r="AW251" s="14" t="s">
        <v>33</v>
      </c>
      <c r="AX251" s="14" t="s">
        <v>72</v>
      </c>
      <c r="AY251" s="194" t="s">
        <v>143</v>
      </c>
    </row>
    <row r="252" spans="1:51" s="14" customFormat="1" ht="12">
      <c r="A252" s="14"/>
      <c r="B252" s="193"/>
      <c r="C252" s="14"/>
      <c r="D252" s="186" t="s">
        <v>154</v>
      </c>
      <c r="E252" s="194" t="s">
        <v>3</v>
      </c>
      <c r="F252" s="195" t="s">
        <v>344</v>
      </c>
      <c r="G252" s="14"/>
      <c r="H252" s="196">
        <v>354.576</v>
      </c>
      <c r="I252" s="197"/>
      <c r="J252" s="14"/>
      <c r="K252" s="14"/>
      <c r="L252" s="193"/>
      <c r="M252" s="198"/>
      <c r="N252" s="199"/>
      <c r="O252" s="199"/>
      <c r="P252" s="199"/>
      <c r="Q252" s="199"/>
      <c r="R252" s="199"/>
      <c r="S252" s="199"/>
      <c r="T252" s="20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4" t="s">
        <v>154</v>
      </c>
      <c r="AU252" s="194" t="s">
        <v>82</v>
      </c>
      <c r="AV252" s="14" t="s">
        <v>82</v>
      </c>
      <c r="AW252" s="14" t="s">
        <v>33</v>
      </c>
      <c r="AX252" s="14" t="s">
        <v>72</v>
      </c>
      <c r="AY252" s="194" t="s">
        <v>143</v>
      </c>
    </row>
    <row r="253" spans="1:51" s="14" customFormat="1" ht="12">
      <c r="A253" s="14"/>
      <c r="B253" s="193"/>
      <c r="C253" s="14"/>
      <c r="D253" s="186" t="s">
        <v>154</v>
      </c>
      <c r="E253" s="194" t="s">
        <v>3</v>
      </c>
      <c r="F253" s="195" t="s">
        <v>345</v>
      </c>
      <c r="G253" s="14"/>
      <c r="H253" s="196">
        <v>-6.35</v>
      </c>
      <c r="I253" s="197"/>
      <c r="J253" s="14"/>
      <c r="K253" s="14"/>
      <c r="L253" s="193"/>
      <c r="M253" s="198"/>
      <c r="N253" s="199"/>
      <c r="O253" s="199"/>
      <c r="P253" s="199"/>
      <c r="Q253" s="199"/>
      <c r="R253" s="199"/>
      <c r="S253" s="199"/>
      <c r="T253" s="20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4" t="s">
        <v>154</v>
      </c>
      <c r="AU253" s="194" t="s">
        <v>82</v>
      </c>
      <c r="AV253" s="14" t="s">
        <v>82</v>
      </c>
      <c r="AW253" s="14" t="s">
        <v>33</v>
      </c>
      <c r="AX253" s="14" t="s">
        <v>72</v>
      </c>
      <c r="AY253" s="194" t="s">
        <v>143</v>
      </c>
    </row>
    <row r="254" spans="1:51" s="14" customFormat="1" ht="12">
      <c r="A254" s="14"/>
      <c r="B254" s="193"/>
      <c r="C254" s="14"/>
      <c r="D254" s="186" t="s">
        <v>154</v>
      </c>
      <c r="E254" s="194" t="s">
        <v>3</v>
      </c>
      <c r="F254" s="195" t="s">
        <v>346</v>
      </c>
      <c r="G254" s="14"/>
      <c r="H254" s="196">
        <v>-18.36</v>
      </c>
      <c r="I254" s="197"/>
      <c r="J254" s="14"/>
      <c r="K254" s="14"/>
      <c r="L254" s="193"/>
      <c r="M254" s="198"/>
      <c r="N254" s="199"/>
      <c r="O254" s="199"/>
      <c r="P254" s="199"/>
      <c r="Q254" s="199"/>
      <c r="R254" s="199"/>
      <c r="S254" s="199"/>
      <c r="T254" s="20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4" t="s">
        <v>154</v>
      </c>
      <c r="AU254" s="194" t="s">
        <v>82</v>
      </c>
      <c r="AV254" s="14" t="s">
        <v>82</v>
      </c>
      <c r="AW254" s="14" t="s">
        <v>33</v>
      </c>
      <c r="AX254" s="14" t="s">
        <v>72</v>
      </c>
      <c r="AY254" s="194" t="s">
        <v>143</v>
      </c>
    </row>
    <row r="255" spans="1:51" s="14" customFormat="1" ht="12">
      <c r="A255" s="14"/>
      <c r="B255" s="193"/>
      <c r="C255" s="14"/>
      <c r="D255" s="186" t="s">
        <v>154</v>
      </c>
      <c r="E255" s="194" t="s">
        <v>3</v>
      </c>
      <c r="F255" s="195" t="s">
        <v>347</v>
      </c>
      <c r="G255" s="14"/>
      <c r="H255" s="196">
        <v>-2.16</v>
      </c>
      <c r="I255" s="197"/>
      <c r="J255" s="14"/>
      <c r="K255" s="14"/>
      <c r="L255" s="193"/>
      <c r="M255" s="198"/>
      <c r="N255" s="199"/>
      <c r="O255" s="199"/>
      <c r="P255" s="199"/>
      <c r="Q255" s="199"/>
      <c r="R255" s="199"/>
      <c r="S255" s="199"/>
      <c r="T255" s="20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4" t="s">
        <v>154</v>
      </c>
      <c r="AU255" s="194" t="s">
        <v>82</v>
      </c>
      <c r="AV255" s="14" t="s">
        <v>82</v>
      </c>
      <c r="AW255" s="14" t="s">
        <v>33</v>
      </c>
      <c r="AX255" s="14" t="s">
        <v>72</v>
      </c>
      <c r="AY255" s="194" t="s">
        <v>143</v>
      </c>
    </row>
    <row r="256" spans="1:51" s="14" customFormat="1" ht="12">
      <c r="A256" s="14"/>
      <c r="B256" s="193"/>
      <c r="C256" s="14"/>
      <c r="D256" s="186" t="s">
        <v>154</v>
      </c>
      <c r="E256" s="194" t="s">
        <v>3</v>
      </c>
      <c r="F256" s="195" t="s">
        <v>341</v>
      </c>
      <c r="G256" s="14"/>
      <c r="H256" s="196">
        <v>-63.36</v>
      </c>
      <c r="I256" s="197"/>
      <c r="J256" s="14"/>
      <c r="K256" s="14"/>
      <c r="L256" s="193"/>
      <c r="M256" s="198"/>
      <c r="N256" s="199"/>
      <c r="O256" s="199"/>
      <c r="P256" s="199"/>
      <c r="Q256" s="199"/>
      <c r="R256" s="199"/>
      <c r="S256" s="199"/>
      <c r="T256" s="20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4" t="s">
        <v>154</v>
      </c>
      <c r="AU256" s="194" t="s">
        <v>82</v>
      </c>
      <c r="AV256" s="14" t="s">
        <v>82</v>
      </c>
      <c r="AW256" s="14" t="s">
        <v>33</v>
      </c>
      <c r="AX256" s="14" t="s">
        <v>72</v>
      </c>
      <c r="AY256" s="194" t="s">
        <v>143</v>
      </c>
    </row>
    <row r="257" spans="1:51" s="14" customFormat="1" ht="12">
      <c r="A257" s="14"/>
      <c r="B257" s="193"/>
      <c r="C257" s="14"/>
      <c r="D257" s="186" t="s">
        <v>154</v>
      </c>
      <c r="E257" s="194" t="s">
        <v>3</v>
      </c>
      <c r="F257" s="195" t="s">
        <v>348</v>
      </c>
      <c r="G257" s="14"/>
      <c r="H257" s="196">
        <v>-12.96</v>
      </c>
      <c r="I257" s="197"/>
      <c r="J257" s="14"/>
      <c r="K257" s="14"/>
      <c r="L257" s="193"/>
      <c r="M257" s="198"/>
      <c r="N257" s="199"/>
      <c r="O257" s="199"/>
      <c r="P257" s="199"/>
      <c r="Q257" s="199"/>
      <c r="R257" s="199"/>
      <c r="S257" s="199"/>
      <c r="T257" s="20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94" t="s">
        <v>154</v>
      </c>
      <c r="AU257" s="194" t="s">
        <v>82</v>
      </c>
      <c r="AV257" s="14" t="s">
        <v>82</v>
      </c>
      <c r="AW257" s="14" t="s">
        <v>33</v>
      </c>
      <c r="AX257" s="14" t="s">
        <v>72</v>
      </c>
      <c r="AY257" s="194" t="s">
        <v>143</v>
      </c>
    </row>
    <row r="258" spans="1:51" s="16" customFormat="1" ht="12">
      <c r="A258" s="16"/>
      <c r="B258" s="209"/>
      <c r="C258" s="16"/>
      <c r="D258" s="186" t="s">
        <v>154</v>
      </c>
      <c r="E258" s="210" t="s">
        <v>349</v>
      </c>
      <c r="F258" s="211" t="s">
        <v>336</v>
      </c>
      <c r="G258" s="16"/>
      <c r="H258" s="212">
        <v>497.962</v>
      </c>
      <c r="I258" s="213"/>
      <c r="J258" s="16"/>
      <c r="K258" s="16"/>
      <c r="L258" s="209"/>
      <c r="M258" s="214"/>
      <c r="N258" s="215"/>
      <c r="O258" s="215"/>
      <c r="P258" s="215"/>
      <c r="Q258" s="215"/>
      <c r="R258" s="215"/>
      <c r="S258" s="215"/>
      <c r="T258" s="2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10" t="s">
        <v>154</v>
      </c>
      <c r="AU258" s="210" t="s">
        <v>82</v>
      </c>
      <c r="AV258" s="16" t="s">
        <v>161</v>
      </c>
      <c r="AW258" s="16" t="s">
        <v>33</v>
      </c>
      <c r="AX258" s="16" t="s">
        <v>72</v>
      </c>
      <c r="AY258" s="210" t="s">
        <v>143</v>
      </c>
    </row>
    <row r="259" spans="1:51" s="15" customFormat="1" ht="12">
      <c r="A259" s="15"/>
      <c r="B259" s="201"/>
      <c r="C259" s="15"/>
      <c r="D259" s="186" t="s">
        <v>154</v>
      </c>
      <c r="E259" s="202" t="s">
        <v>3</v>
      </c>
      <c r="F259" s="203" t="s">
        <v>172</v>
      </c>
      <c r="G259" s="15"/>
      <c r="H259" s="204">
        <v>779.84</v>
      </c>
      <c r="I259" s="205"/>
      <c r="J259" s="15"/>
      <c r="K259" s="15"/>
      <c r="L259" s="201"/>
      <c r="M259" s="206"/>
      <c r="N259" s="207"/>
      <c r="O259" s="207"/>
      <c r="P259" s="207"/>
      <c r="Q259" s="207"/>
      <c r="R259" s="207"/>
      <c r="S259" s="207"/>
      <c r="T259" s="20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02" t="s">
        <v>154</v>
      </c>
      <c r="AU259" s="202" t="s">
        <v>82</v>
      </c>
      <c r="AV259" s="15" t="s">
        <v>150</v>
      </c>
      <c r="AW259" s="15" t="s">
        <v>33</v>
      </c>
      <c r="AX259" s="15" t="s">
        <v>80</v>
      </c>
      <c r="AY259" s="202" t="s">
        <v>143</v>
      </c>
    </row>
    <row r="260" spans="1:65" s="2" customFormat="1" ht="16.5" customHeight="1">
      <c r="A260" s="39"/>
      <c r="B260" s="166"/>
      <c r="C260" s="217" t="s">
        <v>350</v>
      </c>
      <c r="D260" s="217" t="s">
        <v>351</v>
      </c>
      <c r="E260" s="218" t="s">
        <v>352</v>
      </c>
      <c r="F260" s="219" t="s">
        <v>353</v>
      </c>
      <c r="G260" s="220" t="s">
        <v>148</v>
      </c>
      <c r="H260" s="221">
        <v>514.834</v>
      </c>
      <c r="I260" s="222"/>
      <c r="J260" s="223">
        <f>ROUND(I260*H260,2)</f>
        <v>0</v>
      </c>
      <c r="K260" s="219" t="s">
        <v>149</v>
      </c>
      <c r="L260" s="224"/>
      <c r="M260" s="225" t="s">
        <v>3</v>
      </c>
      <c r="N260" s="226" t="s">
        <v>43</v>
      </c>
      <c r="O260" s="73"/>
      <c r="P260" s="176">
        <f>O260*H260</f>
        <v>0</v>
      </c>
      <c r="Q260" s="176">
        <v>0.0061</v>
      </c>
      <c r="R260" s="176">
        <f>Q260*H260</f>
        <v>3.1404874</v>
      </c>
      <c r="S260" s="176">
        <v>0</v>
      </c>
      <c r="T260" s="17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178" t="s">
        <v>207</v>
      </c>
      <c r="AT260" s="178" t="s">
        <v>351</v>
      </c>
      <c r="AU260" s="178" t="s">
        <v>82</v>
      </c>
      <c r="AY260" s="20" t="s">
        <v>143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20" t="s">
        <v>80</v>
      </c>
      <c r="BK260" s="179">
        <f>ROUND(I260*H260,2)</f>
        <v>0</v>
      </c>
      <c r="BL260" s="20" t="s">
        <v>150</v>
      </c>
      <c r="BM260" s="178" t="s">
        <v>354</v>
      </c>
    </row>
    <row r="261" spans="1:65" s="2" customFormat="1" ht="16.5" customHeight="1">
      <c r="A261" s="39"/>
      <c r="B261" s="166"/>
      <c r="C261" s="217" t="s">
        <v>355</v>
      </c>
      <c r="D261" s="217" t="s">
        <v>351</v>
      </c>
      <c r="E261" s="218" t="s">
        <v>356</v>
      </c>
      <c r="F261" s="219" t="s">
        <v>357</v>
      </c>
      <c r="G261" s="220" t="s">
        <v>148</v>
      </c>
      <c r="H261" s="221">
        <v>303.998</v>
      </c>
      <c r="I261" s="222"/>
      <c r="J261" s="223">
        <f>ROUND(I261*H261,2)</f>
        <v>0</v>
      </c>
      <c r="K261" s="219" t="s">
        <v>149</v>
      </c>
      <c r="L261" s="224"/>
      <c r="M261" s="225" t="s">
        <v>3</v>
      </c>
      <c r="N261" s="226" t="s">
        <v>43</v>
      </c>
      <c r="O261" s="73"/>
      <c r="P261" s="176">
        <f>O261*H261</f>
        <v>0</v>
      </c>
      <c r="Q261" s="176">
        <v>0.0072</v>
      </c>
      <c r="R261" s="176">
        <f>Q261*H261</f>
        <v>2.1887855999999997</v>
      </c>
      <c r="S261" s="176">
        <v>0</v>
      </c>
      <c r="T261" s="17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78" t="s">
        <v>207</v>
      </c>
      <c r="AT261" s="178" t="s">
        <v>351</v>
      </c>
      <c r="AU261" s="178" t="s">
        <v>82</v>
      </c>
      <c r="AY261" s="20" t="s">
        <v>143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20" t="s">
        <v>80</v>
      </c>
      <c r="BK261" s="179">
        <f>ROUND(I261*H261,2)</f>
        <v>0</v>
      </c>
      <c r="BL261" s="20" t="s">
        <v>150</v>
      </c>
      <c r="BM261" s="178" t="s">
        <v>358</v>
      </c>
    </row>
    <row r="262" spans="1:65" s="2" customFormat="1" ht="16.5" customHeight="1">
      <c r="A262" s="39"/>
      <c r="B262" s="166"/>
      <c r="C262" s="167" t="s">
        <v>359</v>
      </c>
      <c r="D262" s="167" t="s">
        <v>145</v>
      </c>
      <c r="E262" s="168" t="s">
        <v>360</v>
      </c>
      <c r="F262" s="169" t="s">
        <v>361</v>
      </c>
      <c r="G262" s="170" t="s">
        <v>148</v>
      </c>
      <c r="H262" s="171">
        <v>1055.7</v>
      </c>
      <c r="I262" s="172"/>
      <c r="J262" s="173">
        <f>ROUND(I262*H262,2)</f>
        <v>0</v>
      </c>
      <c r="K262" s="169" t="s">
        <v>149</v>
      </c>
      <c r="L262" s="40"/>
      <c r="M262" s="174" t="s">
        <v>3</v>
      </c>
      <c r="N262" s="175" t="s">
        <v>43</v>
      </c>
      <c r="O262" s="73"/>
      <c r="P262" s="176">
        <f>O262*H262</f>
        <v>0</v>
      </c>
      <c r="Q262" s="176">
        <v>0.00026</v>
      </c>
      <c r="R262" s="176">
        <f>Q262*H262</f>
        <v>0.274482</v>
      </c>
      <c r="S262" s="176">
        <v>0</v>
      </c>
      <c r="T262" s="17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78" t="s">
        <v>150</v>
      </c>
      <c r="AT262" s="178" t="s">
        <v>145</v>
      </c>
      <c r="AU262" s="178" t="s">
        <v>82</v>
      </c>
      <c r="AY262" s="20" t="s">
        <v>143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20" t="s">
        <v>80</v>
      </c>
      <c r="BK262" s="179">
        <f>ROUND(I262*H262,2)</f>
        <v>0</v>
      </c>
      <c r="BL262" s="20" t="s">
        <v>150</v>
      </c>
      <c r="BM262" s="178" t="s">
        <v>362</v>
      </c>
    </row>
    <row r="263" spans="1:47" s="2" customFormat="1" ht="12">
      <c r="A263" s="39"/>
      <c r="B263" s="40"/>
      <c r="C263" s="39"/>
      <c r="D263" s="180" t="s">
        <v>152</v>
      </c>
      <c r="E263" s="39"/>
      <c r="F263" s="181" t="s">
        <v>363</v>
      </c>
      <c r="G263" s="39"/>
      <c r="H263" s="39"/>
      <c r="I263" s="182"/>
      <c r="J263" s="39"/>
      <c r="K263" s="39"/>
      <c r="L263" s="40"/>
      <c r="M263" s="183"/>
      <c r="N263" s="184"/>
      <c r="O263" s="73"/>
      <c r="P263" s="73"/>
      <c r="Q263" s="73"/>
      <c r="R263" s="73"/>
      <c r="S263" s="73"/>
      <c r="T263" s="74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20" t="s">
        <v>152</v>
      </c>
      <c r="AU263" s="20" t="s">
        <v>82</v>
      </c>
    </row>
    <row r="264" spans="1:51" s="13" customFormat="1" ht="12">
      <c r="A264" s="13"/>
      <c r="B264" s="185"/>
      <c r="C264" s="13"/>
      <c r="D264" s="186" t="s">
        <v>154</v>
      </c>
      <c r="E264" s="187" t="s">
        <v>3</v>
      </c>
      <c r="F264" s="188" t="s">
        <v>332</v>
      </c>
      <c r="G264" s="13"/>
      <c r="H264" s="187" t="s">
        <v>3</v>
      </c>
      <c r="I264" s="189"/>
      <c r="J264" s="13"/>
      <c r="K264" s="13"/>
      <c r="L264" s="185"/>
      <c r="M264" s="190"/>
      <c r="N264" s="191"/>
      <c r="O264" s="191"/>
      <c r="P264" s="191"/>
      <c r="Q264" s="191"/>
      <c r="R264" s="191"/>
      <c r="S264" s="191"/>
      <c r="T264" s="19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154</v>
      </c>
      <c r="AU264" s="187" t="s">
        <v>82</v>
      </c>
      <c r="AV264" s="13" t="s">
        <v>80</v>
      </c>
      <c r="AW264" s="13" t="s">
        <v>33</v>
      </c>
      <c r="AX264" s="13" t="s">
        <v>72</v>
      </c>
      <c r="AY264" s="187" t="s">
        <v>143</v>
      </c>
    </row>
    <row r="265" spans="1:51" s="14" customFormat="1" ht="12">
      <c r="A265" s="14"/>
      <c r="B265" s="193"/>
      <c r="C265" s="14"/>
      <c r="D265" s="186" t="s">
        <v>154</v>
      </c>
      <c r="E265" s="194" t="s">
        <v>3</v>
      </c>
      <c r="F265" s="195" t="s">
        <v>333</v>
      </c>
      <c r="G265" s="14"/>
      <c r="H265" s="196">
        <v>138.179</v>
      </c>
      <c r="I265" s="197"/>
      <c r="J265" s="14"/>
      <c r="K265" s="14"/>
      <c r="L265" s="193"/>
      <c r="M265" s="198"/>
      <c r="N265" s="199"/>
      <c r="O265" s="199"/>
      <c r="P265" s="199"/>
      <c r="Q265" s="199"/>
      <c r="R265" s="199"/>
      <c r="S265" s="199"/>
      <c r="T265" s="20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4" t="s">
        <v>154</v>
      </c>
      <c r="AU265" s="194" t="s">
        <v>82</v>
      </c>
      <c r="AV265" s="14" t="s">
        <v>82</v>
      </c>
      <c r="AW265" s="14" t="s">
        <v>33</v>
      </c>
      <c r="AX265" s="14" t="s">
        <v>72</v>
      </c>
      <c r="AY265" s="194" t="s">
        <v>143</v>
      </c>
    </row>
    <row r="266" spans="1:51" s="14" customFormat="1" ht="12">
      <c r="A266" s="14"/>
      <c r="B266" s="193"/>
      <c r="C266" s="14"/>
      <c r="D266" s="186" t="s">
        <v>154</v>
      </c>
      <c r="E266" s="194" t="s">
        <v>3</v>
      </c>
      <c r="F266" s="195" t="s">
        <v>334</v>
      </c>
      <c r="G266" s="14"/>
      <c r="H266" s="196">
        <v>143.699</v>
      </c>
      <c r="I266" s="197"/>
      <c r="J266" s="14"/>
      <c r="K266" s="14"/>
      <c r="L266" s="193"/>
      <c r="M266" s="198"/>
      <c r="N266" s="199"/>
      <c r="O266" s="199"/>
      <c r="P266" s="199"/>
      <c r="Q266" s="199"/>
      <c r="R266" s="199"/>
      <c r="S266" s="199"/>
      <c r="T266" s="20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94" t="s">
        <v>154</v>
      </c>
      <c r="AU266" s="194" t="s">
        <v>82</v>
      </c>
      <c r="AV266" s="14" t="s">
        <v>82</v>
      </c>
      <c r="AW266" s="14" t="s">
        <v>33</v>
      </c>
      <c r="AX266" s="14" t="s">
        <v>72</v>
      </c>
      <c r="AY266" s="194" t="s">
        <v>143</v>
      </c>
    </row>
    <row r="267" spans="1:51" s="16" customFormat="1" ht="12">
      <c r="A267" s="16"/>
      <c r="B267" s="209"/>
      <c r="C267" s="16"/>
      <c r="D267" s="186" t="s">
        <v>154</v>
      </c>
      <c r="E267" s="210" t="s">
        <v>3</v>
      </c>
      <c r="F267" s="211" t="s">
        <v>336</v>
      </c>
      <c r="G267" s="16"/>
      <c r="H267" s="212">
        <v>281.878</v>
      </c>
      <c r="I267" s="213"/>
      <c r="J267" s="16"/>
      <c r="K267" s="16"/>
      <c r="L267" s="209"/>
      <c r="M267" s="214"/>
      <c r="N267" s="215"/>
      <c r="O267" s="215"/>
      <c r="P267" s="215"/>
      <c r="Q267" s="215"/>
      <c r="R267" s="215"/>
      <c r="S267" s="215"/>
      <c r="T267" s="2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10" t="s">
        <v>154</v>
      </c>
      <c r="AU267" s="210" t="s">
        <v>82</v>
      </c>
      <c r="AV267" s="16" t="s">
        <v>161</v>
      </c>
      <c r="AW267" s="16" t="s">
        <v>33</v>
      </c>
      <c r="AX267" s="16" t="s">
        <v>72</v>
      </c>
      <c r="AY267" s="210" t="s">
        <v>143</v>
      </c>
    </row>
    <row r="268" spans="1:51" s="13" customFormat="1" ht="12">
      <c r="A268" s="13"/>
      <c r="B268" s="185"/>
      <c r="C268" s="13"/>
      <c r="D268" s="186" t="s">
        <v>154</v>
      </c>
      <c r="E268" s="187" t="s">
        <v>3</v>
      </c>
      <c r="F268" s="188" t="s">
        <v>337</v>
      </c>
      <c r="G268" s="13"/>
      <c r="H268" s="187" t="s">
        <v>3</v>
      </c>
      <c r="I268" s="189"/>
      <c r="J268" s="13"/>
      <c r="K268" s="13"/>
      <c r="L268" s="185"/>
      <c r="M268" s="190"/>
      <c r="N268" s="191"/>
      <c r="O268" s="191"/>
      <c r="P268" s="191"/>
      <c r="Q268" s="191"/>
      <c r="R268" s="191"/>
      <c r="S268" s="191"/>
      <c r="T268" s="19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7" t="s">
        <v>154</v>
      </c>
      <c r="AU268" s="187" t="s">
        <v>82</v>
      </c>
      <c r="AV268" s="13" t="s">
        <v>80</v>
      </c>
      <c r="AW268" s="13" t="s">
        <v>33</v>
      </c>
      <c r="AX268" s="13" t="s">
        <v>72</v>
      </c>
      <c r="AY268" s="187" t="s">
        <v>143</v>
      </c>
    </row>
    <row r="269" spans="1:51" s="14" customFormat="1" ht="12">
      <c r="A269" s="14"/>
      <c r="B269" s="193"/>
      <c r="C269" s="14"/>
      <c r="D269" s="186" t="s">
        <v>154</v>
      </c>
      <c r="E269" s="194" t="s">
        <v>3</v>
      </c>
      <c r="F269" s="195" t="s">
        <v>338</v>
      </c>
      <c r="G269" s="14"/>
      <c r="H269" s="196">
        <v>354.576</v>
      </c>
      <c r="I269" s="197"/>
      <c r="J269" s="14"/>
      <c r="K269" s="14"/>
      <c r="L269" s="193"/>
      <c r="M269" s="198"/>
      <c r="N269" s="199"/>
      <c r="O269" s="199"/>
      <c r="P269" s="199"/>
      <c r="Q269" s="199"/>
      <c r="R269" s="199"/>
      <c r="S269" s="199"/>
      <c r="T269" s="20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4" t="s">
        <v>154</v>
      </c>
      <c r="AU269" s="194" t="s">
        <v>82</v>
      </c>
      <c r="AV269" s="14" t="s">
        <v>82</v>
      </c>
      <c r="AW269" s="14" t="s">
        <v>33</v>
      </c>
      <c r="AX269" s="14" t="s">
        <v>72</v>
      </c>
      <c r="AY269" s="194" t="s">
        <v>143</v>
      </c>
    </row>
    <row r="270" spans="1:51" s="14" customFormat="1" ht="12">
      <c r="A270" s="14"/>
      <c r="B270" s="193"/>
      <c r="C270" s="14"/>
      <c r="D270" s="186" t="s">
        <v>154</v>
      </c>
      <c r="E270" s="194" t="s">
        <v>3</v>
      </c>
      <c r="F270" s="195" t="s">
        <v>339</v>
      </c>
      <c r="G270" s="14"/>
      <c r="H270" s="196">
        <v>-19.44</v>
      </c>
      <c r="I270" s="197"/>
      <c r="J270" s="14"/>
      <c r="K270" s="14"/>
      <c r="L270" s="193"/>
      <c r="M270" s="198"/>
      <c r="N270" s="199"/>
      <c r="O270" s="199"/>
      <c r="P270" s="199"/>
      <c r="Q270" s="199"/>
      <c r="R270" s="199"/>
      <c r="S270" s="199"/>
      <c r="T270" s="20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4" t="s">
        <v>154</v>
      </c>
      <c r="AU270" s="194" t="s">
        <v>82</v>
      </c>
      <c r="AV270" s="14" t="s">
        <v>82</v>
      </c>
      <c r="AW270" s="14" t="s">
        <v>33</v>
      </c>
      <c r="AX270" s="14" t="s">
        <v>72</v>
      </c>
      <c r="AY270" s="194" t="s">
        <v>143</v>
      </c>
    </row>
    <row r="271" spans="1:51" s="14" customFormat="1" ht="12">
      <c r="A271" s="14"/>
      <c r="B271" s="193"/>
      <c r="C271" s="14"/>
      <c r="D271" s="186" t="s">
        <v>154</v>
      </c>
      <c r="E271" s="194" t="s">
        <v>3</v>
      </c>
      <c r="F271" s="195" t="s">
        <v>340</v>
      </c>
      <c r="G271" s="14"/>
      <c r="H271" s="196">
        <v>-1.08</v>
      </c>
      <c r="I271" s="197"/>
      <c r="J271" s="14"/>
      <c r="K271" s="14"/>
      <c r="L271" s="193"/>
      <c r="M271" s="198"/>
      <c r="N271" s="199"/>
      <c r="O271" s="199"/>
      <c r="P271" s="199"/>
      <c r="Q271" s="199"/>
      <c r="R271" s="199"/>
      <c r="S271" s="199"/>
      <c r="T271" s="20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4" t="s">
        <v>154</v>
      </c>
      <c r="AU271" s="194" t="s">
        <v>82</v>
      </c>
      <c r="AV271" s="14" t="s">
        <v>82</v>
      </c>
      <c r="AW271" s="14" t="s">
        <v>33</v>
      </c>
      <c r="AX271" s="14" t="s">
        <v>72</v>
      </c>
      <c r="AY271" s="194" t="s">
        <v>143</v>
      </c>
    </row>
    <row r="272" spans="1:51" s="14" customFormat="1" ht="12">
      <c r="A272" s="14"/>
      <c r="B272" s="193"/>
      <c r="C272" s="14"/>
      <c r="D272" s="186" t="s">
        <v>154</v>
      </c>
      <c r="E272" s="194" t="s">
        <v>3</v>
      </c>
      <c r="F272" s="195" t="s">
        <v>341</v>
      </c>
      <c r="G272" s="14"/>
      <c r="H272" s="196">
        <v>-63.36</v>
      </c>
      <c r="I272" s="197"/>
      <c r="J272" s="14"/>
      <c r="K272" s="14"/>
      <c r="L272" s="193"/>
      <c r="M272" s="198"/>
      <c r="N272" s="199"/>
      <c r="O272" s="199"/>
      <c r="P272" s="199"/>
      <c r="Q272" s="199"/>
      <c r="R272" s="199"/>
      <c r="S272" s="199"/>
      <c r="T272" s="20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94" t="s">
        <v>154</v>
      </c>
      <c r="AU272" s="194" t="s">
        <v>82</v>
      </c>
      <c r="AV272" s="14" t="s">
        <v>82</v>
      </c>
      <c r="AW272" s="14" t="s">
        <v>33</v>
      </c>
      <c r="AX272" s="14" t="s">
        <v>72</v>
      </c>
      <c r="AY272" s="194" t="s">
        <v>143</v>
      </c>
    </row>
    <row r="273" spans="1:51" s="14" customFormat="1" ht="12">
      <c r="A273" s="14"/>
      <c r="B273" s="193"/>
      <c r="C273" s="14"/>
      <c r="D273" s="186" t="s">
        <v>154</v>
      </c>
      <c r="E273" s="194" t="s">
        <v>3</v>
      </c>
      <c r="F273" s="195" t="s">
        <v>342</v>
      </c>
      <c r="G273" s="14"/>
      <c r="H273" s="196">
        <v>-4.32</v>
      </c>
      <c r="I273" s="197"/>
      <c r="J273" s="14"/>
      <c r="K273" s="14"/>
      <c r="L273" s="193"/>
      <c r="M273" s="198"/>
      <c r="N273" s="199"/>
      <c r="O273" s="199"/>
      <c r="P273" s="199"/>
      <c r="Q273" s="199"/>
      <c r="R273" s="199"/>
      <c r="S273" s="199"/>
      <c r="T273" s="20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194" t="s">
        <v>154</v>
      </c>
      <c r="AU273" s="194" t="s">
        <v>82</v>
      </c>
      <c r="AV273" s="14" t="s">
        <v>82</v>
      </c>
      <c r="AW273" s="14" t="s">
        <v>33</v>
      </c>
      <c r="AX273" s="14" t="s">
        <v>72</v>
      </c>
      <c r="AY273" s="194" t="s">
        <v>143</v>
      </c>
    </row>
    <row r="274" spans="1:51" s="14" customFormat="1" ht="12">
      <c r="A274" s="14"/>
      <c r="B274" s="193"/>
      <c r="C274" s="14"/>
      <c r="D274" s="186" t="s">
        <v>154</v>
      </c>
      <c r="E274" s="194" t="s">
        <v>3</v>
      </c>
      <c r="F274" s="195" t="s">
        <v>343</v>
      </c>
      <c r="G274" s="14"/>
      <c r="H274" s="196">
        <v>-19.8</v>
      </c>
      <c r="I274" s="197"/>
      <c r="J274" s="14"/>
      <c r="K274" s="14"/>
      <c r="L274" s="193"/>
      <c r="M274" s="198"/>
      <c r="N274" s="199"/>
      <c r="O274" s="199"/>
      <c r="P274" s="199"/>
      <c r="Q274" s="199"/>
      <c r="R274" s="199"/>
      <c r="S274" s="199"/>
      <c r="T274" s="20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4" t="s">
        <v>154</v>
      </c>
      <c r="AU274" s="194" t="s">
        <v>82</v>
      </c>
      <c r="AV274" s="14" t="s">
        <v>82</v>
      </c>
      <c r="AW274" s="14" t="s">
        <v>33</v>
      </c>
      <c r="AX274" s="14" t="s">
        <v>72</v>
      </c>
      <c r="AY274" s="194" t="s">
        <v>143</v>
      </c>
    </row>
    <row r="275" spans="1:51" s="14" customFormat="1" ht="12">
      <c r="A275" s="14"/>
      <c r="B275" s="193"/>
      <c r="C275" s="14"/>
      <c r="D275" s="186" t="s">
        <v>154</v>
      </c>
      <c r="E275" s="194" t="s">
        <v>3</v>
      </c>
      <c r="F275" s="195" t="s">
        <v>344</v>
      </c>
      <c r="G275" s="14"/>
      <c r="H275" s="196">
        <v>354.576</v>
      </c>
      <c r="I275" s="197"/>
      <c r="J275" s="14"/>
      <c r="K275" s="14"/>
      <c r="L275" s="193"/>
      <c r="M275" s="198"/>
      <c r="N275" s="199"/>
      <c r="O275" s="199"/>
      <c r="P275" s="199"/>
      <c r="Q275" s="199"/>
      <c r="R275" s="199"/>
      <c r="S275" s="199"/>
      <c r="T275" s="20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4" t="s">
        <v>154</v>
      </c>
      <c r="AU275" s="194" t="s">
        <v>82</v>
      </c>
      <c r="AV275" s="14" t="s">
        <v>82</v>
      </c>
      <c r="AW275" s="14" t="s">
        <v>33</v>
      </c>
      <c r="AX275" s="14" t="s">
        <v>72</v>
      </c>
      <c r="AY275" s="194" t="s">
        <v>143</v>
      </c>
    </row>
    <row r="276" spans="1:51" s="14" customFormat="1" ht="12">
      <c r="A276" s="14"/>
      <c r="B276" s="193"/>
      <c r="C276" s="14"/>
      <c r="D276" s="186" t="s">
        <v>154</v>
      </c>
      <c r="E276" s="194" t="s">
        <v>3</v>
      </c>
      <c r="F276" s="195" t="s">
        <v>345</v>
      </c>
      <c r="G276" s="14"/>
      <c r="H276" s="196">
        <v>-6.35</v>
      </c>
      <c r="I276" s="197"/>
      <c r="J276" s="14"/>
      <c r="K276" s="14"/>
      <c r="L276" s="193"/>
      <c r="M276" s="198"/>
      <c r="N276" s="199"/>
      <c r="O276" s="199"/>
      <c r="P276" s="199"/>
      <c r="Q276" s="199"/>
      <c r="R276" s="199"/>
      <c r="S276" s="199"/>
      <c r="T276" s="20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94" t="s">
        <v>154</v>
      </c>
      <c r="AU276" s="194" t="s">
        <v>82</v>
      </c>
      <c r="AV276" s="14" t="s">
        <v>82</v>
      </c>
      <c r="AW276" s="14" t="s">
        <v>33</v>
      </c>
      <c r="AX276" s="14" t="s">
        <v>72</v>
      </c>
      <c r="AY276" s="194" t="s">
        <v>143</v>
      </c>
    </row>
    <row r="277" spans="1:51" s="14" customFormat="1" ht="12">
      <c r="A277" s="14"/>
      <c r="B277" s="193"/>
      <c r="C277" s="14"/>
      <c r="D277" s="186" t="s">
        <v>154</v>
      </c>
      <c r="E277" s="194" t="s">
        <v>3</v>
      </c>
      <c r="F277" s="195" t="s">
        <v>346</v>
      </c>
      <c r="G277" s="14"/>
      <c r="H277" s="196">
        <v>-18.36</v>
      </c>
      <c r="I277" s="197"/>
      <c r="J277" s="14"/>
      <c r="K277" s="14"/>
      <c r="L277" s="193"/>
      <c r="M277" s="198"/>
      <c r="N277" s="199"/>
      <c r="O277" s="199"/>
      <c r="P277" s="199"/>
      <c r="Q277" s="199"/>
      <c r="R277" s="199"/>
      <c r="S277" s="199"/>
      <c r="T277" s="20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4" t="s">
        <v>154</v>
      </c>
      <c r="AU277" s="194" t="s">
        <v>82</v>
      </c>
      <c r="AV277" s="14" t="s">
        <v>82</v>
      </c>
      <c r="AW277" s="14" t="s">
        <v>33</v>
      </c>
      <c r="AX277" s="14" t="s">
        <v>72</v>
      </c>
      <c r="AY277" s="194" t="s">
        <v>143</v>
      </c>
    </row>
    <row r="278" spans="1:51" s="14" customFormat="1" ht="12">
      <c r="A278" s="14"/>
      <c r="B278" s="193"/>
      <c r="C278" s="14"/>
      <c r="D278" s="186" t="s">
        <v>154</v>
      </c>
      <c r="E278" s="194" t="s">
        <v>3</v>
      </c>
      <c r="F278" s="195" t="s">
        <v>347</v>
      </c>
      <c r="G278" s="14"/>
      <c r="H278" s="196">
        <v>-2.16</v>
      </c>
      <c r="I278" s="197"/>
      <c r="J278" s="14"/>
      <c r="K278" s="14"/>
      <c r="L278" s="193"/>
      <c r="M278" s="198"/>
      <c r="N278" s="199"/>
      <c r="O278" s="199"/>
      <c r="P278" s="199"/>
      <c r="Q278" s="199"/>
      <c r="R278" s="199"/>
      <c r="S278" s="199"/>
      <c r="T278" s="20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194" t="s">
        <v>154</v>
      </c>
      <c r="AU278" s="194" t="s">
        <v>82</v>
      </c>
      <c r="AV278" s="14" t="s">
        <v>82</v>
      </c>
      <c r="AW278" s="14" t="s">
        <v>33</v>
      </c>
      <c r="AX278" s="14" t="s">
        <v>72</v>
      </c>
      <c r="AY278" s="194" t="s">
        <v>143</v>
      </c>
    </row>
    <row r="279" spans="1:51" s="14" customFormat="1" ht="12">
      <c r="A279" s="14"/>
      <c r="B279" s="193"/>
      <c r="C279" s="14"/>
      <c r="D279" s="186" t="s">
        <v>154</v>
      </c>
      <c r="E279" s="194" t="s">
        <v>3</v>
      </c>
      <c r="F279" s="195" t="s">
        <v>341</v>
      </c>
      <c r="G279" s="14"/>
      <c r="H279" s="196">
        <v>-63.36</v>
      </c>
      <c r="I279" s="197"/>
      <c r="J279" s="14"/>
      <c r="K279" s="14"/>
      <c r="L279" s="193"/>
      <c r="M279" s="198"/>
      <c r="N279" s="199"/>
      <c r="O279" s="199"/>
      <c r="P279" s="199"/>
      <c r="Q279" s="199"/>
      <c r="R279" s="199"/>
      <c r="S279" s="199"/>
      <c r="T279" s="20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194" t="s">
        <v>154</v>
      </c>
      <c r="AU279" s="194" t="s">
        <v>82</v>
      </c>
      <c r="AV279" s="14" t="s">
        <v>82</v>
      </c>
      <c r="AW279" s="14" t="s">
        <v>33</v>
      </c>
      <c r="AX279" s="14" t="s">
        <v>72</v>
      </c>
      <c r="AY279" s="194" t="s">
        <v>143</v>
      </c>
    </row>
    <row r="280" spans="1:51" s="14" customFormat="1" ht="12">
      <c r="A280" s="14"/>
      <c r="B280" s="193"/>
      <c r="C280" s="14"/>
      <c r="D280" s="186" t="s">
        <v>154</v>
      </c>
      <c r="E280" s="194" t="s">
        <v>3</v>
      </c>
      <c r="F280" s="195" t="s">
        <v>348</v>
      </c>
      <c r="G280" s="14"/>
      <c r="H280" s="196">
        <v>-12.96</v>
      </c>
      <c r="I280" s="197"/>
      <c r="J280" s="14"/>
      <c r="K280" s="14"/>
      <c r="L280" s="193"/>
      <c r="M280" s="198"/>
      <c r="N280" s="199"/>
      <c r="O280" s="199"/>
      <c r="P280" s="199"/>
      <c r="Q280" s="199"/>
      <c r="R280" s="199"/>
      <c r="S280" s="199"/>
      <c r="T280" s="20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94" t="s">
        <v>154</v>
      </c>
      <c r="AU280" s="194" t="s">
        <v>82</v>
      </c>
      <c r="AV280" s="14" t="s">
        <v>82</v>
      </c>
      <c r="AW280" s="14" t="s">
        <v>33</v>
      </c>
      <c r="AX280" s="14" t="s">
        <v>72</v>
      </c>
      <c r="AY280" s="194" t="s">
        <v>143</v>
      </c>
    </row>
    <row r="281" spans="1:51" s="16" customFormat="1" ht="12">
      <c r="A281" s="16"/>
      <c r="B281" s="209"/>
      <c r="C281" s="16"/>
      <c r="D281" s="186" t="s">
        <v>154</v>
      </c>
      <c r="E281" s="210" t="s">
        <v>3</v>
      </c>
      <c r="F281" s="211" t="s">
        <v>336</v>
      </c>
      <c r="G281" s="16"/>
      <c r="H281" s="212">
        <v>497.962</v>
      </c>
      <c r="I281" s="213"/>
      <c r="J281" s="16"/>
      <c r="K281" s="16"/>
      <c r="L281" s="209"/>
      <c r="M281" s="214"/>
      <c r="N281" s="215"/>
      <c r="O281" s="215"/>
      <c r="P281" s="215"/>
      <c r="Q281" s="215"/>
      <c r="R281" s="215"/>
      <c r="S281" s="215"/>
      <c r="T281" s="2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10" t="s">
        <v>154</v>
      </c>
      <c r="AU281" s="210" t="s">
        <v>82</v>
      </c>
      <c r="AV281" s="16" t="s">
        <v>161</v>
      </c>
      <c r="AW281" s="16" t="s">
        <v>33</v>
      </c>
      <c r="AX281" s="16" t="s">
        <v>72</v>
      </c>
      <c r="AY281" s="210" t="s">
        <v>143</v>
      </c>
    </row>
    <row r="282" spans="1:51" s="13" customFormat="1" ht="12">
      <c r="A282" s="13"/>
      <c r="B282" s="185"/>
      <c r="C282" s="13"/>
      <c r="D282" s="186" t="s">
        <v>154</v>
      </c>
      <c r="E282" s="187" t="s">
        <v>3</v>
      </c>
      <c r="F282" s="188" t="s">
        <v>364</v>
      </c>
      <c r="G282" s="13"/>
      <c r="H282" s="187" t="s">
        <v>3</v>
      </c>
      <c r="I282" s="189"/>
      <c r="J282" s="13"/>
      <c r="K282" s="13"/>
      <c r="L282" s="185"/>
      <c r="M282" s="190"/>
      <c r="N282" s="191"/>
      <c r="O282" s="191"/>
      <c r="P282" s="191"/>
      <c r="Q282" s="191"/>
      <c r="R282" s="191"/>
      <c r="S282" s="191"/>
      <c r="T282" s="19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154</v>
      </c>
      <c r="AU282" s="187" t="s">
        <v>82</v>
      </c>
      <c r="AV282" s="13" t="s">
        <v>80</v>
      </c>
      <c r="AW282" s="13" t="s">
        <v>33</v>
      </c>
      <c r="AX282" s="13" t="s">
        <v>72</v>
      </c>
      <c r="AY282" s="187" t="s">
        <v>143</v>
      </c>
    </row>
    <row r="283" spans="1:51" s="14" customFormat="1" ht="12">
      <c r="A283" s="14"/>
      <c r="B283" s="193"/>
      <c r="C283" s="14"/>
      <c r="D283" s="186" t="s">
        <v>154</v>
      </c>
      <c r="E283" s="194" t="s">
        <v>3</v>
      </c>
      <c r="F283" s="195" t="s">
        <v>365</v>
      </c>
      <c r="G283" s="14"/>
      <c r="H283" s="196">
        <v>183.015</v>
      </c>
      <c r="I283" s="197"/>
      <c r="J283" s="14"/>
      <c r="K283" s="14"/>
      <c r="L283" s="193"/>
      <c r="M283" s="198"/>
      <c r="N283" s="199"/>
      <c r="O283" s="199"/>
      <c r="P283" s="199"/>
      <c r="Q283" s="199"/>
      <c r="R283" s="199"/>
      <c r="S283" s="199"/>
      <c r="T283" s="20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4" t="s">
        <v>154</v>
      </c>
      <c r="AU283" s="194" t="s">
        <v>82</v>
      </c>
      <c r="AV283" s="14" t="s">
        <v>82</v>
      </c>
      <c r="AW283" s="14" t="s">
        <v>33</v>
      </c>
      <c r="AX283" s="14" t="s">
        <v>72</v>
      </c>
      <c r="AY283" s="194" t="s">
        <v>143</v>
      </c>
    </row>
    <row r="284" spans="1:51" s="16" customFormat="1" ht="12">
      <c r="A284" s="16"/>
      <c r="B284" s="209"/>
      <c r="C284" s="16"/>
      <c r="D284" s="186" t="s">
        <v>154</v>
      </c>
      <c r="E284" s="210" t="s">
        <v>3</v>
      </c>
      <c r="F284" s="211" t="s">
        <v>336</v>
      </c>
      <c r="G284" s="16"/>
      <c r="H284" s="212">
        <v>183.015</v>
      </c>
      <c r="I284" s="213"/>
      <c r="J284" s="16"/>
      <c r="K284" s="16"/>
      <c r="L284" s="209"/>
      <c r="M284" s="214"/>
      <c r="N284" s="215"/>
      <c r="O284" s="215"/>
      <c r="P284" s="215"/>
      <c r="Q284" s="215"/>
      <c r="R284" s="215"/>
      <c r="S284" s="215"/>
      <c r="T284" s="2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10" t="s">
        <v>154</v>
      </c>
      <c r="AU284" s="210" t="s">
        <v>82</v>
      </c>
      <c r="AV284" s="16" t="s">
        <v>161</v>
      </c>
      <c r="AW284" s="16" t="s">
        <v>33</v>
      </c>
      <c r="AX284" s="16" t="s">
        <v>72</v>
      </c>
      <c r="AY284" s="210" t="s">
        <v>143</v>
      </c>
    </row>
    <row r="285" spans="1:51" s="13" customFormat="1" ht="12">
      <c r="A285" s="13"/>
      <c r="B285" s="185"/>
      <c r="C285" s="13"/>
      <c r="D285" s="186" t="s">
        <v>154</v>
      </c>
      <c r="E285" s="187" t="s">
        <v>3</v>
      </c>
      <c r="F285" s="188" t="s">
        <v>366</v>
      </c>
      <c r="G285" s="13"/>
      <c r="H285" s="187" t="s">
        <v>3</v>
      </c>
      <c r="I285" s="189"/>
      <c r="J285" s="13"/>
      <c r="K285" s="13"/>
      <c r="L285" s="185"/>
      <c r="M285" s="190"/>
      <c r="N285" s="191"/>
      <c r="O285" s="191"/>
      <c r="P285" s="191"/>
      <c r="Q285" s="191"/>
      <c r="R285" s="191"/>
      <c r="S285" s="191"/>
      <c r="T285" s="19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7" t="s">
        <v>154</v>
      </c>
      <c r="AU285" s="187" t="s">
        <v>82</v>
      </c>
      <c r="AV285" s="13" t="s">
        <v>80</v>
      </c>
      <c r="AW285" s="13" t="s">
        <v>33</v>
      </c>
      <c r="AX285" s="13" t="s">
        <v>72</v>
      </c>
      <c r="AY285" s="187" t="s">
        <v>143</v>
      </c>
    </row>
    <row r="286" spans="1:51" s="14" customFormat="1" ht="12">
      <c r="A286" s="14"/>
      <c r="B286" s="193"/>
      <c r="C286" s="14"/>
      <c r="D286" s="186" t="s">
        <v>154</v>
      </c>
      <c r="E286" s="194" t="s">
        <v>3</v>
      </c>
      <c r="F286" s="195" t="s">
        <v>367</v>
      </c>
      <c r="G286" s="14"/>
      <c r="H286" s="196">
        <v>21.96</v>
      </c>
      <c r="I286" s="197"/>
      <c r="J286" s="14"/>
      <c r="K286" s="14"/>
      <c r="L286" s="193"/>
      <c r="M286" s="198"/>
      <c r="N286" s="199"/>
      <c r="O286" s="199"/>
      <c r="P286" s="199"/>
      <c r="Q286" s="199"/>
      <c r="R286" s="199"/>
      <c r="S286" s="199"/>
      <c r="T286" s="20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94" t="s">
        <v>154</v>
      </c>
      <c r="AU286" s="194" t="s">
        <v>82</v>
      </c>
      <c r="AV286" s="14" t="s">
        <v>82</v>
      </c>
      <c r="AW286" s="14" t="s">
        <v>33</v>
      </c>
      <c r="AX286" s="14" t="s">
        <v>72</v>
      </c>
      <c r="AY286" s="194" t="s">
        <v>143</v>
      </c>
    </row>
    <row r="287" spans="1:51" s="16" customFormat="1" ht="12">
      <c r="A287" s="16"/>
      <c r="B287" s="209"/>
      <c r="C287" s="16"/>
      <c r="D287" s="186" t="s">
        <v>154</v>
      </c>
      <c r="E287" s="210" t="s">
        <v>3</v>
      </c>
      <c r="F287" s="211" t="s">
        <v>336</v>
      </c>
      <c r="G287" s="16"/>
      <c r="H287" s="212">
        <v>21.96</v>
      </c>
      <c r="I287" s="213"/>
      <c r="J287" s="16"/>
      <c r="K287" s="16"/>
      <c r="L287" s="209"/>
      <c r="M287" s="214"/>
      <c r="N287" s="215"/>
      <c r="O287" s="215"/>
      <c r="P287" s="215"/>
      <c r="Q287" s="215"/>
      <c r="R287" s="215"/>
      <c r="S287" s="215"/>
      <c r="T287" s="2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10" t="s">
        <v>154</v>
      </c>
      <c r="AU287" s="210" t="s">
        <v>82</v>
      </c>
      <c r="AV287" s="16" t="s">
        <v>161</v>
      </c>
      <c r="AW287" s="16" t="s">
        <v>33</v>
      </c>
      <c r="AX287" s="16" t="s">
        <v>72</v>
      </c>
      <c r="AY287" s="210" t="s">
        <v>143</v>
      </c>
    </row>
    <row r="288" spans="1:51" s="13" customFormat="1" ht="12">
      <c r="A288" s="13"/>
      <c r="B288" s="185"/>
      <c r="C288" s="13"/>
      <c r="D288" s="186" t="s">
        <v>154</v>
      </c>
      <c r="E288" s="187" t="s">
        <v>3</v>
      </c>
      <c r="F288" s="188" t="s">
        <v>368</v>
      </c>
      <c r="G288" s="13"/>
      <c r="H288" s="187" t="s">
        <v>3</v>
      </c>
      <c r="I288" s="189"/>
      <c r="J288" s="13"/>
      <c r="K288" s="13"/>
      <c r="L288" s="185"/>
      <c r="M288" s="190"/>
      <c r="N288" s="191"/>
      <c r="O288" s="191"/>
      <c r="P288" s="191"/>
      <c r="Q288" s="191"/>
      <c r="R288" s="191"/>
      <c r="S288" s="191"/>
      <c r="T288" s="19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7" t="s">
        <v>154</v>
      </c>
      <c r="AU288" s="187" t="s">
        <v>82</v>
      </c>
      <c r="AV288" s="13" t="s">
        <v>80</v>
      </c>
      <c r="AW288" s="13" t="s">
        <v>33</v>
      </c>
      <c r="AX288" s="13" t="s">
        <v>72</v>
      </c>
      <c r="AY288" s="187" t="s">
        <v>143</v>
      </c>
    </row>
    <row r="289" spans="1:51" s="14" customFormat="1" ht="12">
      <c r="A289" s="14"/>
      <c r="B289" s="193"/>
      <c r="C289" s="14"/>
      <c r="D289" s="186" t="s">
        <v>154</v>
      </c>
      <c r="E289" s="194" t="s">
        <v>3</v>
      </c>
      <c r="F289" s="195" t="s">
        <v>369</v>
      </c>
      <c r="G289" s="14"/>
      <c r="H289" s="196">
        <v>59.835</v>
      </c>
      <c r="I289" s="197"/>
      <c r="J289" s="14"/>
      <c r="K289" s="14"/>
      <c r="L289" s="193"/>
      <c r="M289" s="198"/>
      <c r="N289" s="199"/>
      <c r="O289" s="199"/>
      <c r="P289" s="199"/>
      <c r="Q289" s="199"/>
      <c r="R289" s="199"/>
      <c r="S289" s="199"/>
      <c r="T289" s="20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94" t="s">
        <v>154</v>
      </c>
      <c r="AU289" s="194" t="s">
        <v>82</v>
      </c>
      <c r="AV289" s="14" t="s">
        <v>82</v>
      </c>
      <c r="AW289" s="14" t="s">
        <v>33</v>
      </c>
      <c r="AX289" s="14" t="s">
        <v>72</v>
      </c>
      <c r="AY289" s="194" t="s">
        <v>143</v>
      </c>
    </row>
    <row r="290" spans="1:51" s="13" customFormat="1" ht="12">
      <c r="A290" s="13"/>
      <c r="B290" s="185"/>
      <c r="C290" s="13"/>
      <c r="D290" s="186" t="s">
        <v>154</v>
      </c>
      <c r="E290" s="187" t="s">
        <v>3</v>
      </c>
      <c r="F290" s="188" t="s">
        <v>370</v>
      </c>
      <c r="G290" s="13"/>
      <c r="H290" s="187" t="s">
        <v>3</v>
      </c>
      <c r="I290" s="189"/>
      <c r="J290" s="13"/>
      <c r="K290" s="13"/>
      <c r="L290" s="185"/>
      <c r="M290" s="190"/>
      <c r="N290" s="191"/>
      <c r="O290" s="191"/>
      <c r="P290" s="191"/>
      <c r="Q290" s="191"/>
      <c r="R290" s="191"/>
      <c r="S290" s="191"/>
      <c r="T290" s="19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154</v>
      </c>
      <c r="AU290" s="187" t="s">
        <v>82</v>
      </c>
      <c r="AV290" s="13" t="s">
        <v>80</v>
      </c>
      <c r="AW290" s="13" t="s">
        <v>33</v>
      </c>
      <c r="AX290" s="13" t="s">
        <v>72</v>
      </c>
      <c r="AY290" s="187" t="s">
        <v>143</v>
      </c>
    </row>
    <row r="291" spans="1:51" s="14" customFormat="1" ht="12">
      <c r="A291" s="14"/>
      <c r="B291" s="193"/>
      <c r="C291" s="14"/>
      <c r="D291" s="186" t="s">
        <v>154</v>
      </c>
      <c r="E291" s="194" t="s">
        <v>3</v>
      </c>
      <c r="F291" s="195" t="s">
        <v>371</v>
      </c>
      <c r="G291" s="14"/>
      <c r="H291" s="196">
        <v>11.05</v>
      </c>
      <c r="I291" s="197"/>
      <c r="J291" s="14"/>
      <c r="K291" s="14"/>
      <c r="L291" s="193"/>
      <c r="M291" s="198"/>
      <c r="N291" s="199"/>
      <c r="O291" s="199"/>
      <c r="P291" s="199"/>
      <c r="Q291" s="199"/>
      <c r="R291" s="199"/>
      <c r="S291" s="199"/>
      <c r="T291" s="20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4" t="s">
        <v>154</v>
      </c>
      <c r="AU291" s="194" t="s">
        <v>82</v>
      </c>
      <c r="AV291" s="14" t="s">
        <v>82</v>
      </c>
      <c r="AW291" s="14" t="s">
        <v>33</v>
      </c>
      <c r="AX291" s="14" t="s">
        <v>72</v>
      </c>
      <c r="AY291" s="194" t="s">
        <v>143</v>
      </c>
    </row>
    <row r="292" spans="1:51" s="15" customFormat="1" ht="12">
      <c r="A292" s="15"/>
      <c r="B292" s="201"/>
      <c r="C292" s="15"/>
      <c r="D292" s="186" t="s">
        <v>154</v>
      </c>
      <c r="E292" s="202" t="s">
        <v>3</v>
      </c>
      <c r="F292" s="203" t="s">
        <v>172</v>
      </c>
      <c r="G292" s="15"/>
      <c r="H292" s="204">
        <v>1055.7</v>
      </c>
      <c r="I292" s="205"/>
      <c r="J292" s="15"/>
      <c r="K292" s="15"/>
      <c r="L292" s="201"/>
      <c r="M292" s="206"/>
      <c r="N292" s="207"/>
      <c r="O292" s="207"/>
      <c r="P292" s="207"/>
      <c r="Q292" s="207"/>
      <c r="R292" s="207"/>
      <c r="S292" s="207"/>
      <c r="T292" s="20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02" t="s">
        <v>154</v>
      </c>
      <c r="AU292" s="202" t="s">
        <v>82</v>
      </c>
      <c r="AV292" s="15" t="s">
        <v>150</v>
      </c>
      <c r="AW292" s="15" t="s">
        <v>33</v>
      </c>
      <c r="AX292" s="15" t="s">
        <v>80</v>
      </c>
      <c r="AY292" s="202" t="s">
        <v>143</v>
      </c>
    </row>
    <row r="293" spans="1:65" s="2" customFormat="1" ht="24.15" customHeight="1">
      <c r="A293" s="39"/>
      <c r="B293" s="166"/>
      <c r="C293" s="167" t="s">
        <v>372</v>
      </c>
      <c r="D293" s="167" t="s">
        <v>145</v>
      </c>
      <c r="E293" s="168" t="s">
        <v>373</v>
      </c>
      <c r="F293" s="169" t="s">
        <v>374</v>
      </c>
      <c r="G293" s="170" t="s">
        <v>233</v>
      </c>
      <c r="H293" s="171">
        <v>81.66</v>
      </c>
      <c r="I293" s="172"/>
      <c r="J293" s="173">
        <f>ROUND(I293*H293,2)</f>
        <v>0</v>
      </c>
      <c r="K293" s="169" t="s">
        <v>149</v>
      </c>
      <c r="L293" s="40"/>
      <c r="M293" s="174" t="s">
        <v>3</v>
      </c>
      <c r="N293" s="175" t="s">
        <v>43</v>
      </c>
      <c r="O293" s="73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78" t="s">
        <v>150</v>
      </c>
      <c r="AT293" s="178" t="s">
        <v>145</v>
      </c>
      <c r="AU293" s="178" t="s">
        <v>82</v>
      </c>
      <c r="AY293" s="20" t="s">
        <v>143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0" t="s">
        <v>80</v>
      </c>
      <c r="BK293" s="179">
        <f>ROUND(I293*H293,2)</f>
        <v>0</v>
      </c>
      <c r="BL293" s="20" t="s">
        <v>150</v>
      </c>
      <c r="BM293" s="178" t="s">
        <v>375</v>
      </c>
    </row>
    <row r="294" spans="1:47" s="2" customFormat="1" ht="12">
      <c r="A294" s="39"/>
      <c r="B294" s="40"/>
      <c r="C294" s="39"/>
      <c r="D294" s="180" t="s">
        <v>152</v>
      </c>
      <c r="E294" s="39"/>
      <c r="F294" s="181" t="s">
        <v>376</v>
      </c>
      <c r="G294" s="39"/>
      <c r="H294" s="39"/>
      <c r="I294" s="182"/>
      <c r="J294" s="39"/>
      <c r="K294" s="39"/>
      <c r="L294" s="40"/>
      <c r="M294" s="183"/>
      <c r="N294" s="184"/>
      <c r="O294" s="73"/>
      <c r="P294" s="73"/>
      <c r="Q294" s="73"/>
      <c r="R294" s="73"/>
      <c r="S294" s="73"/>
      <c r="T294" s="74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20" t="s">
        <v>152</v>
      </c>
      <c r="AU294" s="20" t="s">
        <v>82</v>
      </c>
    </row>
    <row r="295" spans="1:51" s="14" customFormat="1" ht="12">
      <c r="A295" s="14"/>
      <c r="B295" s="193"/>
      <c r="C295" s="14"/>
      <c r="D295" s="186" t="s">
        <v>154</v>
      </c>
      <c r="E295" s="194" t="s">
        <v>3</v>
      </c>
      <c r="F295" s="195" t="s">
        <v>377</v>
      </c>
      <c r="G295" s="14"/>
      <c r="H295" s="196">
        <v>81.66</v>
      </c>
      <c r="I295" s="197"/>
      <c r="J295" s="14"/>
      <c r="K295" s="14"/>
      <c r="L295" s="193"/>
      <c r="M295" s="198"/>
      <c r="N295" s="199"/>
      <c r="O295" s="199"/>
      <c r="P295" s="199"/>
      <c r="Q295" s="199"/>
      <c r="R295" s="199"/>
      <c r="S295" s="199"/>
      <c r="T295" s="20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94" t="s">
        <v>154</v>
      </c>
      <c r="AU295" s="194" t="s">
        <v>82</v>
      </c>
      <c r="AV295" s="14" t="s">
        <v>82</v>
      </c>
      <c r="AW295" s="14" t="s">
        <v>33</v>
      </c>
      <c r="AX295" s="14" t="s">
        <v>80</v>
      </c>
      <c r="AY295" s="194" t="s">
        <v>143</v>
      </c>
    </row>
    <row r="296" spans="1:65" s="2" customFormat="1" ht="16.5" customHeight="1">
      <c r="A296" s="39"/>
      <c r="B296" s="166"/>
      <c r="C296" s="217" t="s">
        <v>378</v>
      </c>
      <c r="D296" s="217" t="s">
        <v>351</v>
      </c>
      <c r="E296" s="218" t="s">
        <v>379</v>
      </c>
      <c r="F296" s="219" t="s">
        <v>380</v>
      </c>
      <c r="G296" s="220" t="s">
        <v>233</v>
      </c>
      <c r="H296" s="221">
        <v>85.743</v>
      </c>
      <c r="I296" s="222"/>
      <c r="J296" s="223">
        <f>ROUND(I296*H296,2)</f>
        <v>0</v>
      </c>
      <c r="K296" s="219" t="s">
        <v>149</v>
      </c>
      <c r="L296" s="224"/>
      <c r="M296" s="225" t="s">
        <v>3</v>
      </c>
      <c r="N296" s="226" t="s">
        <v>43</v>
      </c>
      <c r="O296" s="73"/>
      <c r="P296" s="176">
        <f>O296*H296</f>
        <v>0</v>
      </c>
      <c r="Q296" s="176">
        <v>0.0001</v>
      </c>
      <c r="R296" s="176">
        <f>Q296*H296</f>
        <v>0.0085743</v>
      </c>
      <c r="S296" s="176">
        <v>0</v>
      </c>
      <c r="T296" s="17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178" t="s">
        <v>207</v>
      </c>
      <c r="AT296" s="178" t="s">
        <v>351</v>
      </c>
      <c r="AU296" s="178" t="s">
        <v>82</v>
      </c>
      <c r="AY296" s="20" t="s">
        <v>143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20" t="s">
        <v>80</v>
      </c>
      <c r="BK296" s="179">
        <f>ROUND(I296*H296,2)</f>
        <v>0</v>
      </c>
      <c r="BL296" s="20" t="s">
        <v>150</v>
      </c>
      <c r="BM296" s="178" t="s">
        <v>381</v>
      </c>
    </row>
    <row r="297" spans="1:51" s="14" customFormat="1" ht="12">
      <c r="A297" s="14"/>
      <c r="B297" s="193"/>
      <c r="C297" s="14"/>
      <c r="D297" s="186" t="s">
        <v>154</v>
      </c>
      <c r="E297" s="14"/>
      <c r="F297" s="195" t="s">
        <v>382</v>
      </c>
      <c r="G297" s="14"/>
      <c r="H297" s="196">
        <v>85.743</v>
      </c>
      <c r="I297" s="197"/>
      <c r="J297" s="14"/>
      <c r="K297" s="14"/>
      <c r="L297" s="193"/>
      <c r="M297" s="198"/>
      <c r="N297" s="199"/>
      <c r="O297" s="199"/>
      <c r="P297" s="199"/>
      <c r="Q297" s="199"/>
      <c r="R297" s="199"/>
      <c r="S297" s="199"/>
      <c r="T297" s="20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194" t="s">
        <v>154</v>
      </c>
      <c r="AU297" s="194" t="s">
        <v>82</v>
      </c>
      <c r="AV297" s="14" t="s">
        <v>82</v>
      </c>
      <c r="AW297" s="14" t="s">
        <v>4</v>
      </c>
      <c r="AX297" s="14" t="s">
        <v>80</v>
      </c>
      <c r="AY297" s="194" t="s">
        <v>143</v>
      </c>
    </row>
    <row r="298" spans="1:65" s="2" customFormat="1" ht="24.15" customHeight="1">
      <c r="A298" s="39"/>
      <c r="B298" s="166"/>
      <c r="C298" s="167" t="s">
        <v>383</v>
      </c>
      <c r="D298" s="167" t="s">
        <v>145</v>
      </c>
      <c r="E298" s="168" t="s">
        <v>384</v>
      </c>
      <c r="F298" s="169" t="s">
        <v>385</v>
      </c>
      <c r="G298" s="170" t="s">
        <v>233</v>
      </c>
      <c r="H298" s="171">
        <v>554.62</v>
      </c>
      <c r="I298" s="172"/>
      <c r="J298" s="173">
        <f>ROUND(I298*H298,2)</f>
        <v>0</v>
      </c>
      <c r="K298" s="169" t="s">
        <v>149</v>
      </c>
      <c r="L298" s="40"/>
      <c r="M298" s="174" t="s">
        <v>3</v>
      </c>
      <c r="N298" s="175" t="s">
        <v>43</v>
      </c>
      <c r="O298" s="73"/>
      <c r="P298" s="176">
        <f>O298*H298</f>
        <v>0</v>
      </c>
      <c r="Q298" s="176">
        <v>0</v>
      </c>
      <c r="R298" s="176">
        <f>Q298*H298</f>
        <v>0</v>
      </c>
      <c r="S298" s="176">
        <v>0</v>
      </c>
      <c r="T298" s="17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178" t="s">
        <v>150</v>
      </c>
      <c r="AT298" s="178" t="s">
        <v>145</v>
      </c>
      <c r="AU298" s="178" t="s">
        <v>82</v>
      </c>
      <c r="AY298" s="20" t="s">
        <v>143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0" t="s">
        <v>80</v>
      </c>
      <c r="BK298" s="179">
        <f>ROUND(I298*H298,2)</f>
        <v>0</v>
      </c>
      <c r="BL298" s="20" t="s">
        <v>150</v>
      </c>
      <c r="BM298" s="178" t="s">
        <v>386</v>
      </c>
    </row>
    <row r="299" spans="1:47" s="2" customFormat="1" ht="12">
      <c r="A299" s="39"/>
      <c r="B299" s="40"/>
      <c r="C299" s="39"/>
      <c r="D299" s="180" t="s">
        <v>152</v>
      </c>
      <c r="E299" s="39"/>
      <c r="F299" s="181" t="s">
        <v>387</v>
      </c>
      <c r="G299" s="39"/>
      <c r="H299" s="39"/>
      <c r="I299" s="182"/>
      <c r="J299" s="39"/>
      <c r="K299" s="39"/>
      <c r="L299" s="40"/>
      <c r="M299" s="183"/>
      <c r="N299" s="184"/>
      <c r="O299" s="73"/>
      <c r="P299" s="73"/>
      <c r="Q299" s="73"/>
      <c r="R299" s="73"/>
      <c r="S299" s="73"/>
      <c r="T299" s="74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20" t="s">
        <v>152</v>
      </c>
      <c r="AU299" s="20" t="s">
        <v>82</v>
      </c>
    </row>
    <row r="300" spans="1:51" s="13" customFormat="1" ht="12">
      <c r="A300" s="13"/>
      <c r="B300" s="185"/>
      <c r="C300" s="13"/>
      <c r="D300" s="186" t="s">
        <v>154</v>
      </c>
      <c r="E300" s="187" t="s">
        <v>3</v>
      </c>
      <c r="F300" s="188" t="s">
        <v>388</v>
      </c>
      <c r="G300" s="13"/>
      <c r="H300" s="187" t="s">
        <v>3</v>
      </c>
      <c r="I300" s="189"/>
      <c r="J300" s="13"/>
      <c r="K300" s="13"/>
      <c r="L300" s="185"/>
      <c r="M300" s="190"/>
      <c r="N300" s="191"/>
      <c r="O300" s="191"/>
      <c r="P300" s="191"/>
      <c r="Q300" s="191"/>
      <c r="R300" s="191"/>
      <c r="S300" s="191"/>
      <c r="T300" s="19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154</v>
      </c>
      <c r="AU300" s="187" t="s">
        <v>82</v>
      </c>
      <c r="AV300" s="13" t="s">
        <v>80</v>
      </c>
      <c r="AW300" s="13" t="s">
        <v>33</v>
      </c>
      <c r="AX300" s="13" t="s">
        <v>72</v>
      </c>
      <c r="AY300" s="187" t="s">
        <v>143</v>
      </c>
    </row>
    <row r="301" spans="1:51" s="14" customFormat="1" ht="12">
      <c r="A301" s="14"/>
      <c r="B301" s="193"/>
      <c r="C301" s="14"/>
      <c r="D301" s="186" t="s">
        <v>154</v>
      </c>
      <c r="E301" s="194" t="s">
        <v>3</v>
      </c>
      <c r="F301" s="195" t="s">
        <v>389</v>
      </c>
      <c r="G301" s="14"/>
      <c r="H301" s="196">
        <v>35.32</v>
      </c>
      <c r="I301" s="197"/>
      <c r="J301" s="14"/>
      <c r="K301" s="14"/>
      <c r="L301" s="193"/>
      <c r="M301" s="198"/>
      <c r="N301" s="199"/>
      <c r="O301" s="199"/>
      <c r="P301" s="199"/>
      <c r="Q301" s="199"/>
      <c r="R301" s="199"/>
      <c r="S301" s="199"/>
      <c r="T301" s="20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94" t="s">
        <v>154</v>
      </c>
      <c r="AU301" s="194" t="s">
        <v>82</v>
      </c>
      <c r="AV301" s="14" t="s">
        <v>82</v>
      </c>
      <c r="AW301" s="14" t="s">
        <v>33</v>
      </c>
      <c r="AX301" s="14" t="s">
        <v>72</v>
      </c>
      <c r="AY301" s="194" t="s">
        <v>143</v>
      </c>
    </row>
    <row r="302" spans="1:51" s="13" customFormat="1" ht="12">
      <c r="A302" s="13"/>
      <c r="B302" s="185"/>
      <c r="C302" s="13"/>
      <c r="D302" s="186" t="s">
        <v>154</v>
      </c>
      <c r="E302" s="187" t="s">
        <v>3</v>
      </c>
      <c r="F302" s="188" t="s">
        <v>390</v>
      </c>
      <c r="G302" s="13"/>
      <c r="H302" s="187" t="s">
        <v>3</v>
      </c>
      <c r="I302" s="189"/>
      <c r="J302" s="13"/>
      <c r="K302" s="13"/>
      <c r="L302" s="185"/>
      <c r="M302" s="190"/>
      <c r="N302" s="191"/>
      <c r="O302" s="191"/>
      <c r="P302" s="191"/>
      <c r="Q302" s="191"/>
      <c r="R302" s="191"/>
      <c r="S302" s="191"/>
      <c r="T302" s="19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154</v>
      </c>
      <c r="AU302" s="187" t="s">
        <v>82</v>
      </c>
      <c r="AV302" s="13" t="s">
        <v>80</v>
      </c>
      <c r="AW302" s="13" t="s">
        <v>33</v>
      </c>
      <c r="AX302" s="13" t="s">
        <v>72</v>
      </c>
      <c r="AY302" s="187" t="s">
        <v>143</v>
      </c>
    </row>
    <row r="303" spans="1:51" s="14" customFormat="1" ht="12">
      <c r="A303" s="14"/>
      <c r="B303" s="193"/>
      <c r="C303" s="14"/>
      <c r="D303" s="186" t="s">
        <v>154</v>
      </c>
      <c r="E303" s="194" t="s">
        <v>3</v>
      </c>
      <c r="F303" s="195" t="s">
        <v>319</v>
      </c>
      <c r="G303" s="14"/>
      <c r="H303" s="196">
        <v>18</v>
      </c>
      <c r="I303" s="197"/>
      <c r="J303" s="14"/>
      <c r="K303" s="14"/>
      <c r="L303" s="193"/>
      <c r="M303" s="198"/>
      <c r="N303" s="199"/>
      <c r="O303" s="199"/>
      <c r="P303" s="199"/>
      <c r="Q303" s="199"/>
      <c r="R303" s="199"/>
      <c r="S303" s="199"/>
      <c r="T303" s="20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194" t="s">
        <v>154</v>
      </c>
      <c r="AU303" s="194" t="s">
        <v>82</v>
      </c>
      <c r="AV303" s="14" t="s">
        <v>82</v>
      </c>
      <c r="AW303" s="14" t="s">
        <v>33</v>
      </c>
      <c r="AX303" s="14" t="s">
        <v>72</v>
      </c>
      <c r="AY303" s="194" t="s">
        <v>143</v>
      </c>
    </row>
    <row r="304" spans="1:51" s="14" customFormat="1" ht="12">
      <c r="A304" s="14"/>
      <c r="B304" s="193"/>
      <c r="C304" s="14"/>
      <c r="D304" s="186" t="s">
        <v>154</v>
      </c>
      <c r="E304" s="194" t="s">
        <v>3</v>
      </c>
      <c r="F304" s="195" t="s">
        <v>320</v>
      </c>
      <c r="G304" s="14"/>
      <c r="H304" s="196">
        <v>168</v>
      </c>
      <c r="I304" s="197"/>
      <c r="J304" s="14"/>
      <c r="K304" s="14"/>
      <c r="L304" s="193"/>
      <c r="M304" s="198"/>
      <c r="N304" s="199"/>
      <c r="O304" s="199"/>
      <c r="P304" s="199"/>
      <c r="Q304" s="199"/>
      <c r="R304" s="199"/>
      <c r="S304" s="199"/>
      <c r="T304" s="20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94" t="s">
        <v>154</v>
      </c>
      <c r="AU304" s="194" t="s">
        <v>82</v>
      </c>
      <c r="AV304" s="14" t="s">
        <v>82</v>
      </c>
      <c r="AW304" s="14" t="s">
        <v>33</v>
      </c>
      <c r="AX304" s="14" t="s">
        <v>72</v>
      </c>
      <c r="AY304" s="194" t="s">
        <v>143</v>
      </c>
    </row>
    <row r="305" spans="1:51" s="14" customFormat="1" ht="12">
      <c r="A305" s="14"/>
      <c r="B305" s="193"/>
      <c r="C305" s="14"/>
      <c r="D305" s="186" t="s">
        <v>154</v>
      </c>
      <c r="E305" s="194" t="s">
        <v>3</v>
      </c>
      <c r="F305" s="195" t="s">
        <v>321</v>
      </c>
      <c r="G305" s="14"/>
      <c r="H305" s="196">
        <v>52.8</v>
      </c>
      <c r="I305" s="197"/>
      <c r="J305" s="14"/>
      <c r="K305" s="14"/>
      <c r="L305" s="193"/>
      <c r="M305" s="198"/>
      <c r="N305" s="199"/>
      <c r="O305" s="199"/>
      <c r="P305" s="199"/>
      <c r="Q305" s="199"/>
      <c r="R305" s="199"/>
      <c r="S305" s="199"/>
      <c r="T305" s="20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4" t="s">
        <v>154</v>
      </c>
      <c r="AU305" s="194" t="s">
        <v>82</v>
      </c>
      <c r="AV305" s="14" t="s">
        <v>82</v>
      </c>
      <c r="AW305" s="14" t="s">
        <v>33</v>
      </c>
      <c r="AX305" s="14" t="s">
        <v>72</v>
      </c>
      <c r="AY305" s="194" t="s">
        <v>143</v>
      </c>
    </row>
    <row r="306" spans="1:51" s="14" customFormat="1" ht="12">
      <c r="A306" s="14"/>
      <c r="B306" s="193"/>
      <c r="C306" s="14"/>
      <c r="D306" s="186" t="s">
        <v>154</v>
      </c>
      <c r="E306" s="194" t="s">
        <v>3</v>
      </c>
      <c r="F306" s="195" t="s">
        <v>322</v>
      </c>
      <c r="G306" s="14"/>
      <c r="H306" s="196">
        <v>14.4</v>
      </c>
      <c r="I306" s="197"/>
      <c r="J306" s="14"/>
      <c r="K306" s="14"/>
      <c r="L306" s="193"/>
      <c r="M306" s="198"/>
      <c r="N306" s="199"/>
      <c r="O306" s="199"/>
      <c r="P306" s="199"/>
      <c r="Q306" s="199"/>
      <c r="R306" s="199"/>
      <c r="S306" s="199"/>
      <c r="T306" s="20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4" t="s">
        <v>154</v>
      </c>
      <c r="AU306" s="194" t="s">
        <v>82</v>
      </c>
      <c r="AV306" s="14" t="s">
        <v>82</v>
      </c>
      <c r="AW306" s="14" t="s">
        <v>33</v>
      </c>
      <c r="AX306" s="14" t="s">
        <v>72</v>
      </c>
      <c r="AY306" s="194" t="s">
        <v>143</v>
      </c>
    </row>
    <row r="307" spans="1:51" s="14" customFormat="1" ht="12">
      <c r="A307" s="14"/>
      <c r="B307" s="193"/>
      <c r="C307" s="14"/>
      <c r="D307" s="186" t="s">
        <v>154</v>
      </c>
      <c r="E307" s="194" t="s">
        <v>3</v>
      </c>
      <c r="F307" s="195" t="s">
        <v>323</v>
      </c>
      <c r="G307" s="14"/>
      <c r="H307" s="196">
        <v>240</v>
      </c>
      <c r="I307" s="197"/>
      <c r="J307" s="14"/>
      <c r="K307" s="14"/>
      <c r="L307" s="193"/>
      <c r="M307" s="198"/>
      <c r="N307" s="199"/>
      <c r="O307" s="199"/>
      <c r="P307" s="199"/>
      <c r="Q307" s="199"/>
      <c r="R307" s="199"/>
      <c r="S307" s="199"/>
      <c r="T307" s="20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94" t="s">
        <v>154</v>
      </c>
      <c r="AU307" s="194" t="s">
        <v>82</v>
      </c>
      <c r="AV307" s="14" t="s">
        <v>82</v>
      </c>
      <c r="AW307" s="14" t="s">
        <v>33</v>
      </c>
      <c r="AX307" s="14" t="s">
        <v>72</v>
      </c>
      <c r="AY307" s="194" t="s">
        <v>143</v>
      </c>
    </row>
    <row r="308" spans="1:51" s="14" customFormat="1" ht="12">
      <c r="A308" s="14"/>
      <c r="B308" s="193"/>
      <c r="C308" s="14"/>
      <c r="D308" s="186" t="s">
        <v>154</v>
      </c>
      <c r="E308" s="194" t="s">
        <v>3</v>
      </c>
      <c r="F308" s="195" t="s">
        <v>324</v>
      </c>
      <c r="G308" s="14"/>
      <c r="H308" s="196">
        <v>18.6</v>
      </c>
      <c r="I308" s="197"/>
      <c r="J308" s="14"/>
      <c r="K308" s="14"/>
      <c r="L308" s="193"/>
      <c r="M308" s="198"/>
      <c r="N308" s="199"/>
      <c r="O308" s="199"/>
      <c r="P308" s="199"/>
      <c r="Q308" s="199"/>
      <c r="R308" s="199"/>
      <c r="S308" s="199"/>
      <c r="T308" s="20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4" t="s">
        <v>154</v>
      </c>
      <c r="AU308" s="194" t="s">
        <v>82</v>
      </c>
      <c r="AV308" s="14" t="s">
        <v>82</v>
      </c>
      <c r="AW308" s="14" t="s">
        <v>33</v>
      </c>
      <c r="AX308" s="14" t="s">
        <v>72</v>
      </c>
      <c r="AY308" s="194" t="s">
        <v>143</v>
      </c>
    </row>
    <row r="309" spans="1:51" s="14" customFormat="1" ht="12">
      <c r="A309" s="14"/>
      <c r="B309" s="193"/>
      <c r="C309" s="14"/>
      <c r="D309" s="186" t="s">
        <v>154</v>
      </c>
      <c r="E309" s="194" t="s">
        <v>3</v>
      </c>
      <c r="F309" s="195" t="s">
        <v>325</v>
      </c>
      <c r="G309" s="14"/>
      <c r="H309" s="196">
        <v>7.5</v>
      </c>
      <c r="I309" s="197"/>
      <c r="J309" s="14"/>
      <c r="K309" s="14"/>
      <c r="L309" s="193"/>
      <c r="M309" s="198"/>
      <c r="N309" s="199"/>
      <c r="O309" s="199"/>
      <c r="P309" s="199"/>
      <c r="Q309" s="199"/>
      <c r="R309" s="199"/>
      <c r="S309" s="199"/>
      <c r="T309" s="20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4" t="s">
        <v>154</v>
      </c>
      <c r="AU309" s="194" t="s">
        <v>82</v>
      </c>
      <c r="AV309" s="14" t="s">
        <v>82</v>
      </c>
      <c r="AW309" s="14" t="s">
        <v>33</v>
      </c>
      <c r="AX309" s="14" t="s">
        <v>72</v>
      </c>
      <c r="AY309" s="194" t="s">
        <v>143</v>
      </c>
    </row>
    <row r="310" spans="1:51" s="15" customFormat="1" ht="12">
      <c r="A310" s="15"/>
      <c r="B310" s="201"/>
      <c r="C310" s="15"/>
      <c r="D310" s="186" t="s">
        <v>154</v>
      </c>
      <c r="E310" s="202" t="s">
        <v>3</v>
      </c>
      <c r="F310" s="203" t="s">
        <v>172</v>
      </c>
      <c r="G310" s="15"/>
      <c r="H310" s="204">
        <v>554.62</v>
      </c>
      <c r="I310" s="205"/>
      <c r="J310" s="15"/>
      <c r="K310" s="15"/>
      <c r="L310" s="201"/>
      <c r="M310" s="206"/>
      <c r="N310" s="207"/>
      <c r="O310" s="207"/>
      <c r="P310" s="207"/>
      <c r="Q310" s="207"/>
      <c r="R310" s="207"/>
      <c r="S310" s="207"/>
      <c r="T310" s="20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02" t="s">
        <v>154</v>
      </c>
      <c r="AU310" s="202" t="s">
        <v>82</v>
      </c>
      <c r="AV310" s="15" t="s">
        <v>150</v>
      </c>
      <c r="AW310" s="15" t="s">
        <v>33</v>
      </c>
      <c r="AX310" s="15" t="s">
        <v>80</v>
      </c>
      <c r="AY310" s="202" t="s">
        <v>143</v>
      </c>
    </row>
    <row r="311" spans="1:65" s="2" customFormat="1" ht="16.5" customHeight="1">
      <c r="A311" s="39"/>
      <c r="B311" s="166"/>
      <c r="C311" s="217" t="s">
        <v>391</v>
      </c>
      <c r="D311" s="217" t="s">
        <v>351</v>
      </c>
      <c r="E311" s="218" t="s">
        <v>392</v>
      </c>
      <c r="F311" s="219" t="s">
        <v>393</v>
      </c>
      <c r="G311" s="220" t="s">
        <v>233</v>
      </c>
      <c r="H311" s="221">
        <v>582.351</v>
      </c>
      <c r="I311" s="222"/>
      <c r="J311" s="223">
        <f>ROUND(I311*H311,2)</f>
        <v>0</v>
      </c>
      <c r="K311" s="219" t="s">
        <v>149</v>
      </c>
      <c r="L311" s="224"/>
      <c r="M311" s="225" t="s">
        <v>3</v>
      </c>
      <c r="N311" s="226" t="s">
        <v>43</v>
      </c>
      <c r="O311" s="73"/>
      <c r="P311" s="176">
        <f>O311*H311</f>
        <v>0</v>
      </c>
      <c r="Q311" s="176">
        <v>0.0001</v>
      </c>
      <c r="R311" s="176">
        <f>Q311*H311</f>
        <v>0.058235100000000005</v>
      </c>
      <c r="S311" s="176">
        <v>0</v>
      </c>
      <c r="T311" s="17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178" t="s">
        <v>207</v>
      </c>
      <c r="AT311" s="178" t="s">
        <v>351</v>
      </c>
      <c r="AU311" s="178" t="s">
        <v>82</v>
      </c>
      <c r="AY311" s="20" t="s">
        <v>143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0" t="s">
        <v>80</v>
      </c>
      <c r="BK311" s="179">
        <f>ROUND(I311*H311,2)</f>
        <v>0</v>
      </c>
      <c r="BL311" s="20" t="s">
        <v>150</v>
      </c>
      <c r="BM311" s="178" t="s">
        <v>394</v>
      </c>
    </row>
    <row r="312" spans="1:51" s="14" customFormat="1" ht="12">
      <c r="A312" s="14"/>
      <c r="B312" s="193"/>
      <c r="C312" s="14"/>
      <c r="D312" s="186" t="s">
        <v>154</v>
      </c>
      <c r="E312" s="14"/>
      <c r="F312" s="195" t="s">
        <v>395</v>
      </c>
      <c r="G312" s="14"/>
      <c r="H312" s="196">
        <v>582.351</v>
      </c>
      <c r="I312" s="197"/>
      <c r="J312" s="14"/>
      <c r="K312" s="14"/>
      <c r="L312" s="193"/>
      <c r="M312" s="198"/>
      <c r="N312" s="199"/>
      <c r="O312" s="199"/>
      <c r="P312" s="199"/>
      <c r="Q312" s="199"/>
      <c r="R312" s="199"/>
      <c r="S312" s="199"/>
      <c r="T312" s="20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94" t="s">
        <v>154</v>
      </c>
      <c r="AU312" s="194" t="s">
        <v>82</v>
      </c>
      <c r="AV312" s="14" t="s">
        <v>82</v>
      </c>
      <c r="AW312" s="14" t="s">
        <v>4</v>
      </c>
      <c r="AX312" s="14" t="s">
        <v>80</v>
      </c>
      <c r="AY312" s="194" t="s">
        <v>143</v>
      </c>
    </row>
    <row r="313" spans="1:65" s="2" customFormat="1" ht="33" customHeight="1">
      <c r="A313" s="39"/>
      <c r="B313" s="166"/>
      <c r="C313" s="167" t="s">
        <v>396</v>
      </c>
      <c r="D313" s="167" t="s">
        <v>145</v>
      </c>
      <c r="E313" s="168" t="s">
        <v>397</v>
      </c>
      <c r="F313" s="169" t="s">
        <v>398</v>
      </c>
      <c r="G313" s="170" t="s">
        <v>233</v>
      </c>
      <c r="H313" s="171">
        <v>1038.6</v>
      </c>
      <c r="I313" s="172"/>
      <c r="J313" s="173">
        <f>ROUND(I313*H313,2)</f>
        <v>0</v>
      </c>
      <c r="K313" s="169" t="s">
        <v>149</v>
      </c>
      <c r="L313" s="40"/>
      <c r="M313" s="174" t="s">
        <v>3</v>
      </c>
      <c r="N313" s="175" t="s">
        <v>43</v>
      </c>
      <c r="O313" s="73"/>
      <c r="P313" s="176">
        <f>O313*H313</f>
        <v>0</v>
      </c>
      <c r="Q313" s="176">
        <v>0</v>
      </c>
      <c r="R313" s="176">
        <f>Q313*H313</f>
        <v>0</v>
      </c>
      <c r="S313" s="176">
        <v>0</v>
      </c>
      <c r="T313" s="17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178" t="s">
        <v>150</v>
      </c>
      <c r="AT313" s="178" t="s">
        <v>145</v>
      </c>
      <c r="AU313" s="178" t="s">
        <v>82</v>
      </c>
      <c r="AY313" s="20" t="s">
        <v>143</v>
      </c>
      <c r="BE313" s="179">
        <f>IF(N313="základní",J313,0)</f>
        <v>0</v>
      </c>
      <c r="BF313" s="179">
        <f>IF(N313="snížená",J313,0)</f>
        <v>0</v>
      </c>
      <c r="BG313" s="179">
        <f>IF(N313="zákl. přenesená",J313,0)</f>
        <v>0</v>
      </c>
      <c r="BH313" s="179">
        <f>IF(N313="sníž. přenesená",J313,0)</f>
        <v>0</v>
      </c>
      <c r="BI313" s="179">
        <f>IF(N313="nulová",J313,0)</f>
        <v>0</v>
      </c>
      <c r="BJ313" s="20" t="s">
        <v>80</v>
      </c>
      <c r="BK313" s="179">
        <f>ROUND(I313*H313,2)</f>
        <v>0</v>
      </c>
      <c r="BL313" s="20" t="s">
        <v>150</v>
      </c>
      <c r="BM313" s="178" t="s">
        <v>399</v>
      </c>
    </row>
    <row r="314" spans="1:47" s="2" customFormat="1" ht="12">
      <c r="A314" s="39"/>
      <c r="B314" s="40"/>
      <c r="C314" s="39"/>
      <c r="D314" s="180" t="s">
        <v>152</v>
      </c>
      <c r="E314" s="39"/>
      <c r="F314" s="181" t="s">
        <v>400</v>
      </c>
      <c r="G314" s="39"/>
      <c r="H314" s="39"/>
      <c r="I314" s="182"/>
      <c r="J314" s="39"/>
      <c r="K314" s="39"/>
      <c r="L314" s="40"/>
      <c r="M314" s="183"/>
      <c r="N314" s="184"/>
      <c r="O314" s="73"/>
      <c r="P314" s="73"/>
      <c r="Q314" s="73"/>
      <c r="R314" s="73"/>
      <c r="S314" s="73"/>
      <c r="T314" s="74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20" t="s">
        <v>152</v>
      </c>
      <c r="AU314" s="20" t="s">
        <v>82</v>
      </c>
    </row>
    <row r="315" spans="1:51" s="13" customFormat="1" ht="12">
      <c r="A315" s="13"/>
      <c r="B315" s="185"/>
      <c r="C315" s="13"/>
      <c r="D315" s="186" t="s">
        <v>154</v>
      </c>
      <c r="E315" s="187" t="s">
        <v>3</v>
      </c>
      <c r="F315" s="188" t="s">
        <v>401</v>
      </c>
      <c r="G315" s="13"/>
      <c r="H315" s="187" t="s">
        <v>3</v>
      </c>
      <c r="I315" s="189"/>
      <c r="J315" s="13"/>
      <c r="K315" s="13"/>
      <c r="L315" s="185"/>
      <c r="M315" s="190"/>
      <c r="N315" s="191"/>
      <c r="O315" s="191"/>
      <c r="P315" s="191"/>
      <c r="Q315" s="191"/>
      <c r="R315" s="191"/>
      <c r="S315" s="191"/>
      <c r="T315" s="19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7" t="s">
        <v>154</v>
      </c>
      <c r="AU315" s="187" t="s">
        <v>82</v>
      </c>
      <c r="AV315" s="13" t="s">
        <v>80</v>
      </c>
      <c r="AW315" s="13" t="s">
        <v>33</v>
      </c>
      <c r="AX315" s="13" t="s">
        <v>72</v>
      </c>
      <c r="AY315" s="187" t="s">
        <v>143</v>
      </c>
    </row>
    <row r="316" spans="1:51" s="14" customFormat="1" ht="12">
      <c r="A316" s="14"/>
      <c r="B316" s="193"/>
      <c r="C316" s="14"/>
      <c r="D316" s="186" t="s">
        <v>154</v>
      </c>
      <c r="E316" s="194" t="s">
        <v>3</v>
      </c>
      <c r="F316" s="195" t="s">
        <v>319</v>
      </c>
      <c r="G316" s="14"/>
      <c r="H316" s="196">
        <v>18</v>
      </c>
      <c r="I316" s="197"/>
      <c r="J316" s="14"/>
      <c r="K316" s="14"/>
      <c r="L316" s="193"/>
      <c r="M316" s="198"/>
      <c r="N316" s="199"/>
      <c r="O316" s="199"/>
      <c r="P316" s="199"/>
      <c r="Q316" s="199"/>
      <c r="R316" s="199"/>
      <c r="S316" s="199"/>
      <c r="T316" s="20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4" t="s">
        <v>154</v>
      </c>
      <c r="AU316" s="194" t="s">
        <v>82</v>
      </c>
      <c r="AV316" s="14" t="s">
        <v>82</v>
      </c>
      <c r="AW316" s="14" t="s">
        <v>33</v>
      </c>
      <c r="AX316" s="14" t="s">
        <v>72</v>
      </c>
      <c r="AY316" s="194" t="s">
        <v>143</v>
      </c>
    </row>
    <row r="317" spans="1:51" s="14" customFormat="1" ht="12">
      <c r="A317" s="14"/>
      <c r="B317" s="193"/>
      <c r="C317" s="14"/>
      <c r="D317" s="186" t="s">
        <v>154</v>
      </c>
      <c r="E317" s="194" t="s">
        <v>3</v>
      </c>
      <c r="F317" s="195" t="s">
        <v>320</v>
      </c>
      <c r="G317" s="14"/>
      <c r="H317" s="196">
        <v>168</v>
      </c>
      <c r="I317" s="197"/>
      <c r="J317" s="14"/>
      <c r="K317" s="14"/>
      <c r="L317" s="193"/>
      <c r="M317" s="198"/>
      <c r="N317" s="199"/>
      <c r="O317" s="199"/>
      <c r="P317" s="199"/>
      <c r="Q317" s="199"/>
      <c r="R317" s="199"/>
      <c r="S317" s="199"/>
      <c r="T317" s="20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94" t="s">
        <v>154</v>
      </c>
      <c r="AU317" s="194" t="s">
        <v>82</v>
      </c>
      <c r="AV317" s="14" t="s">
        <v>82</v>
      </c>
      <c r="AW317" s="14" t="s">
        <v>33</v>
      </c>
      <c r="AX317" s="14" t="s">
        <v>72</v>
      </c>
      <c r="AY317" s="194" t="s">
        <v>143</v>
      </c>
    </row>
    <row r="318" spans="1:51" s="14" customFormat="1" ht="12">
      <c r="A318" s="14"/>
      <c r="B318" s="193"/>
      <c r="C318" s="14"/>
      <c r="D318" s="186" t="s">
        <v>154</v>
      </c>
      <c r="E318" s="194" t="s">
        <v>3</v>
      </c>
      <c r="F318" s="195" t="s">
        <v>321</v>
      </c>
      <c r="G318" s="14"/>
      <c r="H318" s="196">
        <v>52.8</v>
      </c>
      <c r="I318" s="197"/>
      <c r="J318" s="14"/>
      <c r="K318" s="14"/>
      <c r="L318" s="193"/>
      <c r="M318" s="198"/>
      <c r="N318" s="199"/>
      <c r="O318" s="199"/>
      <c r="P318" s="199"/>
      <c r="Q318" s="199"/>
      <c r="R318" s="199"/>
      <c r="S318" s="199"/>
      <c r="T318" s="20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94" t="s">
        <v>154</v>
      </c>
      <c r="AU318" s="194" t="s">
        <v>82</v>
      </c>
      <c r="AV318" s="14" t="s">
        <v>82</v>
      </c>
      <c r="AW318" s="14" t="s">
        <v>33</v>
      </c>
      <c r="AX318" s="14" t="s">
        <v>72</v>
      </c>
      <c r="AY318" s="194" t="s">
        <v>143</v>
      </c>
    </row>
    <row r="319" spans="1:51" s="14" customFormat="1" ht="12">
      <c r="A319" s="14"/>
      <c r="B319" s="193"/>
      <c r="C319" s="14"/>
      <c r="D319" s="186" t="s">
        <v>154</v>
      </c>
      <c r="E319" s="194" t="s">
        <v>3</v>
      </c>
      <c r="F319" s="195" t="s">
        <v>322</v>
      </c>
      <c r="G319" s="14"/>
      <c r="H319" s="196">
        <v>14.4</v>
      </c>
      <c r="I319" s="197"/>
      <c r="J319" s="14"/>
      <c r="K319" s="14"/>
      <c r="L319" s="193"/>
      <c r="M319" s="198"/>
      <c r="N319" s="199"/>
      <c r="O319" s="199"/>
      <c r="P319" s="199"/>
      <c r="Q319" s="199"/>
      <c r="R319" s="199"/>
      <c r="S319" s="199"/>
      <c r="T319" s="20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4" t="s">
        <v>154</v>
      </c>
      <c r="AU319" s="194" t="s">
        <v>82</v>
      </c>
      <c r="AV319" s="14" t="s">
        <v>82</v>
      </c>
      <c r="AW319" s="14" t="s">
        <v>33</v>
      </c>
      <c r="AX319" s="14" t="s">
        <v>72</v>
      </c>
      <c r="AY319" s="194" t="s">
        <v>143</v>
      </c>
    </row>
    <row r="320" spans="1:51" s="14" customFormat="1" ht="12">
      <c r="A320" s="14"/>
      <c r="B320" s="193"/>
      <c r="C320" s="14"/>
      <c r="D320" s="186" t="s">
        <v>154</v>
      </c>
      <c r="E320" s="194" t="s">
        <v>3</v>
      </c>
      <c r="F320" s="195" t="s">
        <v>323</v>
      </c>
      <c r="G320" s="14"/>
      <c r="H320" s="196">
        <v>240</v>
      </c>
      <c r="I320" s="197"/>
      <c r="J320" s="14"/>
      <c r="K320" s="14"/>
      <c r="L320" s="193"/>
      <c r="M320" s="198"/>
      <c r="N320" s="199"/>
      <c r="O320" s="199"/>
      <c r="P320" s="199"/>
      <c r="Q320" s="199"/>
      <c r="R320" s="199"/>
      <c r="S320" s="199"/>
      <c r="T320" s="20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194" t="s">
        <v>154</v>
      </c>
      <c r="AU320" s="194" t="s">
        <v>82</v>
      </c>
      <c r="AV320" s="14" t="s">
        <v>82</v>
      </c>
      <c r="AW320" s="14" t="s">
        <v>33</v>
      </c>
      <c r="AX320" s="14" t="s">
        <v>72</v>
      </c>
      <c r="AY320" s="194" t="s">
        <v>143</v>
      </c>
    </row>
    <row r="321" spans="1:51" s="14" customFormat="1" ht="12">
      <c r="A321" s="14"/>
      <c r="B321" s="193"/>
      <c r="C321" s="14"/>
      <c r="D321" s="186" t="s">
        <v>154</v>
      </c>
      <c r="E321" s="194" t="s">
        <v>3</v>
      </c>
      <c r="F321" s="195" t="s">
        <v>324</v>
      </c>
      <c r="G321" s="14"/>
      <c r="H321" s="196">
        <v>18.6</v>
      </c>
      <c r="I321" s="197"/>
      <c r="J321" s="14"/>
      <c r="K321" s="14"/>
      <c r="L321" s="193"/>
      <c r="M321" s="198"/>
      <c r="N321" s="199"/>
      <c r="O321" s="199"/>
      <c r="P321" s="199"/>
      <c r="Q321" s="199"/>
      <c r="R321" s="199"/>
      <c r="S321" s="199"/>
      <c r="T321" s="20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194" t="s">
        <v>154</v>
      </c>
      <c r="AU321" s="194" t="s">
        <v>82</v>
      </c>
      <c r="AV321" s="14" t="s">
        <v>82</v>
      </c>
      <c r="AW321" s="14" t="s">
        <v>33</v>
      </c>
      <c r="AX321" s="14" t="s">
        <v>72</v>
      </c>
      <c r="AY321" s="194" t="s">
        <v>143</v>
      </c>
    </row>
    <row r="322" spans="1:51" s="14" customFormat="1" ht="12">
      <c r="A322" s="14"/>
      <c r="B322" s="193"/>
      <c r="C322" s="14"/>
      <c r="D322" s="186" t="s">
        <v>154</v>
      </c>
      <c r="E322" s="194" t="s">
        <v>3</v>
      </c>
      <c r="F322" s="195" t="s">
        <v>325</v>
      </c>
      <c r="G322" s="14"/>
      <c r="H322" s="196">
        <v>7.5</v>
      </c>
      <c r="I322" s="197"/>
      <c r="J322" s="14"/>
      <c r="K322" s="14"/>
      <c r="L322" s="193"/>
      <c r="M322" s="198"/>
      <c r="N322" s="199"/>
      <c r="O322" s="199"/>
      <c r="P322" s="199"/>
      <c r="Q322" s="199"/>
      <c r="R322" s="199"/>
      <c r="S322" s="199"/>
      <c r="T322" s="20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194" t="s">
        <v>154</v>
      </c>
      <c r="AU322" s="194" t="s">
        <v>82</v>
      </c>
      <c r="AV322" s="14" t="s">
        <v>82</v>
      </c>
      <c r="AW322" s="14" t="s">
        <v>33</v>
      </c>
      <c r="AX322" s="14" t="s">
        <v>72</v>
      </c>
      <c r="AY322" s="194" t="s">
        <v>143</v>
      </c>
    </row>
    <row r="323" spans="1:51" s="16" customFormat="1" ht="12">
      <c r="A323" s="16"/>
      <c r="B323" s="209"/>
      <c r="C323" s="16"/>
      <c r="D323" s="186" t="s">
        <v>154</v>
      </c>
      <c r="E323" s="210" t="s">
        <v>3</v>
      </c>
      <c r="F323" s="211" t="s">
        <v>336</v>
      </c>
      <c r="G323" s="16"/>
      <c r="H323" s="212">
        <v>519.3</v>
      </c>
      <c r="I323" s="213"/>
      <c r="J323" s="16"/>
      <c r="K323" s="16"/>
      <c r="L323" s="209"/>
      <c r="M323" s="214"/>
      <c r="N323" s="215"/>
      <c r="O323" s="215"/>
      <c r="P323" s="215"/>
      <c r="Q323" s="215"/>
      <c r="R323" s="215"/>
      <c r="S323" s="215"/>
      <c r="T323" s="2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10" t="s">
        <v>154</v>
      </c>
      <c r="AU323" s="210" t="s">
        <v>82</v>
      </c>
      <c r="AV323" s="16" t="s">
        <v>161</v>
      </c>
      <c r="AW323" s="16" t="s">
        <v>33</v>
      </c>
      <c r="AX323" s="16" t="s">
        <v>72</v>
      </c>
      <c r="AY323" s="210" t="s">
        <v>143</v>
      </c>
    </row>
    <row r="324" spans="1:51" s="14" customFormat="1" ht="12">
      <c r="A324" s="14"/>
      <c r="B324" s="193"/>
      <c r="C324" s="14"/>
      <c r="D324" s="186" t="s">
        <v>154</v>
      </c>
      <c r="E324" s="194" t="s">
        <v>3</v>
      </c>
      <c r="F324" s="195" t="s">
        <v>402</v>
      </c>
      <c r="G324" s="14"/>
      <c r="H324" s="196">
        <v>519.3</v>
      </c>
      <c r="I324" s="197"/>
      <c r="J324" s="14"/>
      <c r="K324" s="14"/>
      <c r="L324" s="193"/>
      <c r="M324" s="198"/>
      <c r="N324" s="199"/>
      <c r="O324" s="199"/>
      <c r="P324" s="199"/>
      <c r="Q324" s="199"/>
      <c r="R324" s="199"/>
      <c r="S324" s="199"/>
      <c r="T324" s="20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194" t="s">
        <v>154</v>
      </c>
      <c r="AU324" s="194" t="s">
        <v>82</v>
      </c>
      <c r="AV324" s="14" t="s">
        <v>82</v>
      </c>
      <c r="AW324" s="14" t="s">
        <v>33</v>
      </c>
      <c r="AX324" s="14" t="s">
        <v>72</v>
      </c>
      <c r="AY324" s="194" t="s">
        <v>143</v>
      </c>
    </row>
    <row r="325" spans="1:51" s="15" customFormat="1" ht="12">
      <c r="A325" s="15"/>
      <c r="B325" s="201"/>
      <c r="C325" s="15"/>
      <c r="D325" s="186" t="s">
        <v>154</v>
      </c>
      <c r="E325" s="202" t="s">
        <v>3</v>
      </c>
      <c r="F325" s="203" t="s">
        <v>172</v>
      </c>
      <c r="G325" s="15"/>
      <c r="H325" s="204">
        <v>1038.6</v>
      </c>
      <c r="I325" s="205"/>
      <c r="J325" s="15"/>
      <c r="K325" s="15"/>
      <c r="L325" s="201"/>
      <c r="M325" s="206"/>
      <c r="N325" s="207"/>
      <c r="O325" s="207"/>
      <c r="P325" s="207"/>
      <c r="Q325" s="207"/>
      <c r="R325" s="207"/>
      <c r="S325" s="207"/>
      <c r="T325" s="20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02" t="s">
        <v>154</v>
      </c>
      <c r="AU325" s="202" t="s">
        <v>82</v>
      </c>
      <c r="AV325" s="15" t="s">
        <v>150</v>
      </c>
      <c r="AW325" s="15" t="s">
        <v>33</v>
      </c>
      <c r="AX325" s="15" t="s">
        <v>80</v>
      </c>
      <c r="AY325" s="202" t="s">
        <v>143</v>
      </c>
    </row>
    <row r="326" spans="1:65" s="2" customFormat="1" ht="16.5" customHeight="1">
      <c r="A326" s="39"/>
      <c r="B326" s="166"/>
      <c r="C326" s="217" t="s">
        <v>403</v>
      </c>
      <c r="D326" s="217" t="s">
        <v>351</v>
      </c>
      <c r="E326" s="218" t="s">
        <v>404</v>
      </c>
      <c r="F326" s="219" t="s">
        <v>405</v>
      </c>
      <c r="G326" s="220" t="s">
        <v>233</v>
      </c>
      <c r="H326" s="221">
        <v>1090.53</v>
      </c>
      <c r="I326" s="222"/>
      <c r="J326" s="223">
        <f>ROUND(I326*H326,2)</f>
        <v>0</v>
      </c>
      <c r="K326" s="219" t="s">
        <v>149</v>
      </c>
      <c r="L326" s="224"/>
      <c r="M326" s="225" t="s">
        <v>3</v>
      </c>
      <c r="N326" s="226" t="s">
        <v>43</v>
      </c>
      <c r="O326" s="73"/>
      <c r="P326" s="176">
        <f>O326*H326</f>
        <v>0</v>
      </c>
      <c r="Q326" s="176">
        <v>4E-05</v>
      </c>
      <c r="R326" s="176">
        <f>Q326*H326</f>
        <v>0.043621200000000006</v>
      </c>
      <c r="S326" s="176">
        <v>0</v>
      </c>
      <c r="T326" s="17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78" t="s">
        <v>207</v>
      </c>
      <c r="AT326" s="178" t="s">
        <v>351</v>
      </c>
      <c r="AU326" s="178" t="s">
        <v>82</v>
      </c>
      <c r="AY326" s="20" t="s">
        <v>143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20" t="s">
        <v>80</v>
      </c>
      <c r="BK326" s="179">
        <f>ROUND(I326*H326,2)</f>
        <v>0</v>
      </c>
      <c r="BL326" s="20" t="s">
        <v>150</v>
      </c>
      <c r="BM326" s="178" t="s">
        <v>406</v>
      </c>
    </row>
    <row r="327" spans="1:51" s="14" customFormat="1" ht="12">
      <c r="A327" s="14"/>
      <c r="B327" s="193"/>
      <c r="C327" s="14"/>
      <c r="D327" s="186" t="s">
        <v>154</v>
      </c>
      <c r="E327" s="14"/>
      <c r="F327" s="195" t="s">
        <v>407</v>
      </c>
      <c r="G327" s="14"/>
      <c r="H327" s="196">
        <v>1090.53</v>
      </c>
      <c r="I327" s="197"/>
      <c r="J327" s="14"/>
      <c r="K327" s="14"/>
      <c r="L327" s="193"/>
      <c r="M327" s="198"/>
      <c r="N327" s="199"/>
      <c r="O327" s="199"/>
      <c r="P327" s="199"/>
      <c r="Q327" s="199"/>
      <c r="R327" s="199"/>
      <c r="S327" s="199"/>
      <c r="T327" s="20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194" t="s">
        <v>154</v>
      </c>
      <c r="AU327" s="194" t="s">
        <v>82</v>
      </c>
      <c r="AV327" s="14" t="s">
        <v>82</v>
      </c>
      <c r="AW327" s="14" t="s">
        <v>4</v>
      </c>
      <c r="AX327" s="14" t="s">
        <v>80</v>
      </c>
      <c r="AY327" s="194" t="s">
        <v>143</v>
      </c>
    </row>
    <row r="328" spans="1:65" s="2" customFormat="1" ht="37.8" customHeight="1">
      <c r="A328" s="39"/>
      <c r="B328" s="166"/>
      <c r="C328" s="167" t="s">
        <v>408</v>
      </c>
      <c r="D328" s="167" t="s">
        <v>145</v>
      </c>
      <c r="E328" s="168" t="s">
        <v>409</v>
      </c>
      <c r="F328" s="169" t="s">
        <v>410</v>
      </c>
      <c r="G328" s="170" t="s">
        <v>148</v>
      </c>
      <c r="H328" s="171">
        <v>62.665</v>
      </c>
      <c r="I328" s="172"/>
      <c r="J328" s="173">
        <f>ROUND(I328*H328,2)</f>
        <v>0</v>
      </c>
      <c r="K328" s="169" t="s">
        <v>149</v>
      </c>
      <c r="L328" s="40"/>
      <c r="M328" s="174" t="s">
        <v>3</v>
      </c>
      <c r="N328" s="175" t="s">
        <v>43</v>
      </c>
      <c r="O328" s="73"/>
      <c r="P328" s="176">
        <f>O328*H328</f>
        <v>0</v>
      </c>
      <c r="Q328" s="176">
        <v>0.00852</v>
      </c>
      <c r="R328" s="176">
        <f>Q328*H328</f>
        <v>0.5339058</v>
      </c>
      <c r="S328" s="176">
        <v>0</v>
      </c>
      <c r="T328" s="17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178" t="s">
        <v>150</v>
      </c>
      <c r="AT328" s="178" t="s">
        <v>145</v>
      </c>
      <c r="AU328" s="178" t="s">
        <v>82</v>
      </c>
      <c r="AY328" s="20" t="s">
        <v>143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20" t="s">
        <v>80</v>
      </c>
      <c r="BK328" s="179">
        <f>ROUND(I328*H328,2)</f>
        <v>0</v>
      </c>
      <c r="BL328" s="20" t="s">
        <v>150</v>
      </c>
      <c r="BM328" s="178" t="s">
        <v>411</v>
      </c>
    </row>
    <row r="329" spans="1:47" s="2" customFormat="1" ht="12">
      <c r="A329" s="39"/>
      <c r="B329" s="40"/>
      <c r="C329" s="39"/>
      <c r="D329" s="180" t="s">
        <v>152</v>
      </c>
      <c r="E329" s="39"/>
      <c r="F329" s="181" t="s">
        <v>412</v>
      </c>
      <c r="G329" s="39"/>
      <c r="H329" s="39"/>
      <c r="I329" s="182"/>
      <c r="J329" s="39"/>
      <c r="K329" s="39"/>
      <c r="L329" s="40"/>
      <c r="M329" s="183"/>
      <c r="N329" s="184"/>
      <c r="O329" s="73"/>
      <c r="P329" s="73"/>
      <c r="Q329" s="73"/>
      <c r="R329" s="73"/>
      <c r="S329" s="73"/>
      <c r="T329" s="74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20" t="s">
        <v>152</v>
      </c>
      <c r="AU329" s="20" t="s">
        <v>82</v>
      </c>
    </row>
    <row r="330" spans="1:51" s="13" customFormat="1" ht="12">
      <c r="A330" s="13"/>
      <c r="B330" s="185"/>
      <c r="C330" s="13"/>
      <c r="D330" s="186" t="s">
        <v>154</v>
      </c>
      <c r="E330" s="187" t="s">
        <v>3</v>
      </c>
      <c r="F330" s="188" t="s">
        <v>413</v>
      </c>
      <c r="G330" s="13"/>
      <c r="H330" s="187" t="s">
        <v>3</v>
      </c>
      <c r="I330" s="189"/>
      <c r="J330" s="13"/>
      <c r="K330" s="13"/>
      <c r="L330" s="185"/>
      <c r="M330" s="190"/>
      <c r="N330" s="191"/>
      <c r="O330" s="191"/>
      <c r="P330" s="191"/>
      <c r="Q330" s="191"/>
      <c r="R330" s="191"/>
      <c r="S330" s="191"/>
      <c r="T330" s="19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7" t="s">
        <v>154</v>
      </c>
      <c r="AU330" s="187" t="s">
        <v>82</v>
      </c>
      <c r="AV330" s="13" t="s">
        <v>80</v>
      </c>
      <c r="AW330" s="13" t="s">
        <v>33</v>
      </c>
      <c r="AX330" s="13" t="s">
        <v>72</v>
      </c>
      <c r="AY330" s="187" t="s">
        <v>143</v>
      </c>
    </row>
    <row r="331" spans="1:51" s="14" customFormat="1" ht="12">
      <c r="A331" s="14"/>
      <c r="B331" s="193"/>
      <c r="C331" s="14"/>
      <c r="D331" s="186" t="s">
        <v>154</v>
      </c>
      <c r="E331" s="194" t="s">
        <v>3</v>
      </c>
      <c r="F331" s="195" t="s">
        <v>414</v>
      </c>
      <c r="G331" s="14"/>
      <c r="H331" s="196">
        <v>19.55</v>
      </c>
      <c r="I331" s="197"/>
      <c r="J331" s="14"/>
      <c r="K331" s="14"/>
      <c r="L331" s="193"/>
      <c r="M331" s="198"/>
      <c r="N331" s="199"/>
      <c r="O331" s="199"/>
      <c r="P331" s="199"/>
      <c r="Q331" s="199"/>
      <c r="R331" s="199"/>
      <c r="S331" s="199"/>
      <c r="T331" s="20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94" t="s">
        <v>154</v>
      </c>
      <c r="AU331" s="194" t="s">
        <v>82</v>
      </c>
      <c r="AV331" s="14" t="s">
        <v>82</v>
      </c>
      <c r="AW331" s="14" t="s">
        <v>33</v>
      </c>
      <c r="AX331" s="14" t="s">
        <v>72</v>
      </c>
      <c r="AY331" s="194" t="s">
        <v>143</v>
      </c>
    </row>
    <row r="332" spans="1:51" s="14" customFormat="1" ht="12">
      <c r="A332" s="14"/>
      <c r="B332" s="193"/>
      <c r="C332" s="14"/>
      <c r="D332" s="186" t="s">
        <v>154</v>
      </c>
      <c r="E332" s="194" t="s">
        <v>3</v>
      </c>
      <c r="F332" s="195" t="s">
        <v>415</v>
      </c>
      <c r="G332" s="14"/>
      <c r="H332" s="196">
        <v>20.5</v>
      </c>
      <c r="I332" s="197"/>
      <c r="J332" s="14"/>
      <c r="K332" s="14"/>
      <c r="L332" s="193"/>
      <c r="M332" s="198"/>
      <c r="N332" s="199"/>
      <c r="O332" s="199"/>
      <c r="P332" s="199"/>
      <c r="Q332" s="199"/>
      <c r="R332" s="199"/>
      <c r="S332" s="199"/>
      <c r="T332" s="20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194" t="s">
        <v>154</v>
      </c>
      <c r="AU332" s="194" t="s">
        <v>82</v>
      </c>
      <c r="AV332" s="14" t="s">
        <v>82</v>
      </c>
      <c r="AW332" s="14" t="s">
        <v>33</v>
      </c>
      <c r="AX332" s="14" t="s">
        <v>72</v>
      </c>
      <c r="AY332" s="194" t="s">
        <v>143</v>
      </c>
    </row>
    <row r="333" spans="1:51" s="14" customFormat="1" ht="12">
      <c r="A333" s="14"/>
      <c r="B333" s="193"/>
      <c r="C333" s="14"/>
      <c r="D333" s="186" t="s">
        <v>154</v>
      </c>
      <c r="E333" s="194" t="s">
        <v>3</v>
      </c>
      <c r="F333" s="195" t="s">
        <v>416</v>
      </c>
      <c r="G333" s="14"/>
      <c r="H333" s="196">
        <v>8.165</v>
      </c>
      <c r="I333" s="197"/>
      <c r="J333" s="14"/>
      <c r="K333" s="14"/>
      <c r="L333" s="193"/>
      <c r="M333" s="198"/>
      <c r="N333" s="199"/>
      <c r="O333" s="199"/>
      <c r="P333" s="199"/>
      <c r="Q333" s="199"/>
      <c r="R333" s="199"/>
      <c r="S333" s="199"/>
      <c r="T333" s="20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194" t="s">
        <v>154</v>
      </c>
      <c r="AU333" s="194" t="s">
        <v>82</v>
      </c>
      <c r="AV333" s="14" t="s">
        <v>82</v>
      </c>
      <c r="AW333" s="14" t="s">
        <v>33</v>
      </c>
      <c r="AX333" s="14" t="s">
        <v>72</v>
      </c>
      <c r="AY333" s="194" t="s">
        <v>143</v>
      </c>
    </row>
    <row r="334" spans="1:51" s="14" customFormat="1" ht="12">
      <c r="A334" s="14"/>
      <c r="B334" s="193"/>
      <c r="C334" s="14"/>
      <c r="D334" s="186" t="s">
        <v>154</v>
      </c>
      <c r="E334" s="194" t="s">
        <v>3</v>
      </c>
      <c r="F334" s="195" t="s">
        <v>417</v>
      </c>
      <c r="G334" s="14"/>
      <c r="H334" s="196">
        <v>14.45</v>
      </c>
      <c r="I334" s="197"/>
      <c r="J334" s="14"/>
      <c r="K334" s="14"/>
      <c r="L334" s="193"/>
      <c r="M334" s="198"/>
      <c r="N334" s="199"/>
      <c r="O334" s="199"/>
      <c r="P334" s="199"/>
      <c r="Q334" s="199"/>
      <c r="R334" s="199"/>
      <c r="S334" s="199"/>
      <c r="T334" s="20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94" t="s">
        <v>154</v>
      </c>
      <c r="AU334" s="194" t="s">
        <v>82</v>
      </c>
      <c r="AV334" s="14" t="s">
        <v>82</v>
      </c>
      <c r="AW334" s="14" t="s">
        <v>33</v>
      </c>
      <c r="AX334" s="14" t="s">
        <v>72</v>
      </c>
      <c r="AY334" s="194" t="s">
        <v>143</v>
      </c>
    </row>
    <row r="335" spans="1:51" s="15" customFormat="1" ht="12">
      <c r="A335" s="15"/>
      <c r="B335" s="201"/>
      <c r="C335" s="15"/>
      <c r="D335" s="186" t="s">
        <v>154</v>
      </c>
      <c r="E335" s="202" t="s">
        <v>86</v>
      </c>
      <c r="F335" s="203" t="s">
        <v>172</v>
      </c>
      <c r="G335" s="15"/>
      <c r="H335" s="204">
        <v>62.665</v>
      </c>
      <c r="I335" s="205"/>
      <c r="J335" s="15"/>
      <c r="K335" s="15"/>
      <c r="L335" s="201"/>
      <c r="M335" s="206"/>
      <c r="N335" s="207"/>
      <c r="O335" s="207"/>
      <c r="P335" s="207"/>
      <c r="Q335" s="207"/>
      <c r="R335" s="207"/>
      <c r="S335" s="207"/>
      <c r="T335" s="208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02" t="s">
        <v>154</v>
      </c>
      <c r="AU335" s="202" t="s">
        <v>82</v>
      </c>
      <c r="AV335" s="15" t="s">
        <v>150</v>
      </c>
      <c r="AW335" s="15" t="s">
        <v>33</v>
      </c>
      <c r="AX335" s="15" t="s">
        <v>80</v>
      </c>
      <c r="AY335" s="202" t="s">
        <v>143</v>
      </c>
    </row>
    <row r="336" spans="1:65" s="2" customFormat="1" ht="16.5" customHeight="1">
      <c r="A336" s="39"/>
      <c r="B336" s="166"/>
      <c r="C336" s="217" t="s">
        <v>418</v>
      </c>
      <c r="D336" s="217" t="s">
        <v>351</v>
      </c>
      <c r="E336" s="218" t="s">
        <v>419</v>
      </c>
      <c r="F336" s="219" t="s">
        <v>420</v>
      </c>
      <c r="G336" s="220" t="s">
        <v>148</v>
      </c>
      <c r="H336" s="221">
        <v>65.798</v>
      </c>
      <c r="I336" s="222"/>
      <c r="J336" s="223">
        <f>ROUND(I336*H336,2)</f>
        <v>0</v>
      </c>
      <c r="K336" s="219" t="s">
        <v>149</v>
      </c>
      <c r="L336" s="224"/>
      <c r="M336" s="225" t="s">
        <v>3</v>
      </c>
      <c r="N336" s="226" t="s">
        <v>43</v>
      </c>
      <c r="O336" s="73"/>
      <c r="P336" s="176">
        <f>O336*H336</f>
        <v>0</v>
      </c>
      <c r="Q336" s="176">
        <v>0.0029</v>
      </c>
      <c r="R336" s="176">
        <f>Q336*H336</f>
        <v>0.1908142</v>
      </c>
      <c r="S336" s="176">
        <v>0</v>
      </c>
      <c r="T336" s="17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178" t="s">
        <v>207</v>
      </c>
      <c r="AT336" s="178" t="s">
        <v>351</v>
      </c>
      <c r="AU336" s="178" t="s">
        <v>82</v>
      </c>
      <c r="AY336" s="20" t="s">
        <v>143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20" t="s">
        <v>80</v>
      </c>
      <c r="BK336" s="179">
        <f>ROUND(I336*H336,2)</f>
        <v>0</v>
      </c>
      <c r="BL336" s="20" t="s">
        <v>150</v>
      </c>
      <c r="BM336" s="178" t="s">
        <v>421</v>
      </c>
    </row>
    <row r="337" spans="1:51" s="14" customFormat="1" ht="12">
      <c r="A337" s="14"/>
      <c r="B337" s="193"/>
      <c r="C337" s="14"/>
      <c r="D337" s="186" t="s">
        <v>154</v>
      </c>
      <c r="E337" s="194" t="s">
        <v>3</v>
      </c>
      <c r="F337" s="195" t="s">
        <v>422</v>
      </c>
      <c r="G337" s="14"/>
      <c r="H337" s="196">
        <v>65.798</v>
      </c>
      <c r="I337" s="197"/>
      <c r="J337" s="14"/>
      <c r="K337" s="14"/>
      <c r="L337" s="193"/>
      <c r="M337" s="198"/>
      <c r="N337" s="199"/>
      <c r="O337" s="199"/>
      <c r="P337" s="199"/>
      <c r="Q337" s="199"/>
      <c r="R337" s="199"/>
      <c r="S337" s="199"/>
      <c r="T337" s="20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194" t="s">
        <v>154</v>
      </c>
      <c r="AU337" s="194" t="s">
        <v>82</v>
      </c>
      <c r="AV337" s="14" t="s">
        <v>82</v>
      </c>
      <c r="AW337" s="14" t="s">
        <v>33</v>
      </c>
      <c r="AX337" s="14" t="s">
        <v>80</v>
      </c>
      <c r="AY337" s="194" t="s">
        <v>143</v>
      </c>
    </row>
    <row r="338" spans="1:65" s="2" customFormat="1" ht="37.8" customHeight="1">
      <c r="A338" s="39"/>
      <c r="B338" s="166"/>
      <c r="C338" s="167" t="s">
        <v>423</v>
      </c>
      <c r="D338" s="167" t="s">
        <v>145</v>
      </c>
      <c r="E338" s="168" t="s">
        <v>424</v>
      </c>
      <c r="F338" s="169" t="s">
        <v>425</v>
      </c>
      <c r="G338" s="170" t="s">
        <v>148</v>
      </c>
      <c r="H338" s="171">
        <v>64.088</v>
      </c>
      <c r="I338" s="172"/>
      <c r="J338" s="173">
        <f>ROUND(I338*H338,2)</f>
        <v>0</v>
      </c>
      <c r="K338" s="169" t="s">
        <v>149</v>
      </c>
      <c r="L338" s="40"/>
      <c r="M338" s="174" t="s">
        <v>3</v>
      </c>
      <c r="N338" s="175" t="s">
        <v>43</v>
      </c>
      <c r="O338" s="73"/>
      <c r="P338" s="176">
        <f>O338*H338</f>
        <v>0</v>
      </c>
      <c r="Q338" s="176">
        <v>0.0086</v>
      </c>
      <c r="R338" s="176">
        <f>Q338*H338</f>
        <v>0.5511568</v>
      </c>
      <c r="S338" s="176">
        <v>0</v>
      </c>
      <c r="T338" s="17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178" t="s">
        <v>150</v>
      </c>
      <c r="AT338" s="178" t="s">
        <v>145</v>
      </c>
      <c r="AU338" s="178" t="s">
        <v>82</v>
      </c>
      <c r="AY338" s="20" t="s">
        <v>143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20" t="s">
        <v>80</v>
      </c>
      <c r="BK338" s="179">
        <f>ROUND(I338*H338,2)</f>
        <v>0</v>
      </c>
      <c r="BL338" s="20" t="s">
        <v>150</v>
      </c>
      <c r="BM338" s="178" t="s">
        <v>426</v>
      </c>
    </row>
    <row r="339" spans="1:47" s="2" customFormat="1" ht="12">
      <c r="A339" s="39"/>
      <c r="B339" s="40"/>
      <c r="C339" s="39"/>
      <c r="D339" s="180" t="s">
        <v>152</v>
      </c>
      <c r="E339" s="39"/>
      <c r="F339" s="181" t="s">
        <v>427</v>
      </c>
      <c r="G339" s="39"/>
      <c r="H339" s="39"/>
      <c r="I339" s="182"/>
      <c r="J339" s="39"/>
      <c r="K339" s="39"/>
      <c r="L339" s="40"/>
      <c r="M339" s="183"/>
      <c r="N339" s="184"/>
      <c r="O339" s="73"/>
      <c r="P339" s="73"/>
      <c r="Q339" s="73"/>
      <c r="R339" s="73"/>
      <c r="S339" s="73"/>
      <c r="T339" s="74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20" t="s">
        <v>152</v>
      </c>
      <c r="AU339" s="20" t="s">
        <v>82</v>
      </c>
    </row>
    <row r="340" spans="1:51" s="13" customFormat="1" ht="12">
      <c r="A340" s="13"/>
      <c r="B340" s="185"/>
      <c r="C340" s="13"/>
      <c r="D340" s="186" t="s">
        <v>154</v>
      </c>
      <c r="E340" s="187" t="s">
        <v>3</v>
      </c>
      <c r="F340" s="188" t="s">
        <v>428</v>
      </c>
      <c r="G340" s="13"/>
      <c r="H340" s="187" t="s">
        <v>3</v>
      </c>
      <c r="I340" s="189"/>
      <c r="J340" s="13"/>
      <c r="K340" s="13"/>
      <c r="L340" s="185"/>
      <c r="M340" s="190"/>
      <c r="N340" s="191"/>
      <c r="O340" s="191"/>
      <c r="P340" s="191"/>
      <c r="Q340" s="191"/>
      <c r="R340" s="191"/>
      <c r="S340" s="191"/>
      <c r="T340" s="19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7" t="s">
        <v>154</v>
      </c>
      <c r="AU340" s="187" t="s">
        <v>82</v>
      </c>
      <c r="AV340" s="13" t="s">
        <v>80</v>
      </c>
      <c r="AW340" s="13" t="s">
        <v>33</v>
      </c>
      <c r="AX340" s="13" t="s">
        <v>72</v>
      </c>
      <c r="AY340" s="187" t="s">
        <v>143</v>
      </c>
    </row>
    <row r="341" spans="1:51" s="14" customFormat="1" ht="12">
      <c r="A341" s="14"/>
      <c r="B341" s="193"/>
      <c r="C341" s="14"/>
      <c r="D341" s="186" t="s">
        <v>154</v>
      </c>
      <c r="E341" s="194" t="s">
        <v>3</v>
      </c>
      <c r="F341" s="195" t="s">
        <v>429</v>
      </c>
      <c r="G341" s="14"/>
      <c r="H341" s="196">
        <v>9.403</v>
      </c>
      <c r="I341" s="197"/>
      <c r="J341" s="14"/>
      <c r="K341" s="14"/>
      <c r="L341" s="193"/>
      <c r="M341" s="198"/>
      <c r="N341" s="199"/>
      <c r="O341" s="199"/>
      <c r="P341" s="199"/>
      <c r="Q341" s="199"/>
      <c r="R341" s="199"/>
      <c r="S341" s="199"/>
      <c r="T341" s="20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194" t="s">
        <v>154</v>
      </c>
      <c r="AU341" s="194" t="s">
        <v>82</v>
      </c>
      <c r="AV341" s="14" t="s">
        <v>82</v>
      </c>
      <c r="AW341" s="14" t="s">
        <v>33</v>
      </c>
      <c r="AX341" s="14" t="s">
        <v>72</v>
      </c>
      <c r="AY341" s="194" t="s">
        <v>143</v>
      </c>
    </row>
    <row r="342" spans="1:51" s="14" customFormat="1" ht="12">
      <c r="A342" s="14"/>
      <c r="B342" s="193"/>
      <c r="C342" s="14"/>
      <c r="D342" s="186" t="s">
        <v>154</v>
      </c>
      <c r="E342" s="194" t="s">
        <v>3</v>
      </c>
      <c r="F342" s="195" t="s">
        <v>416</v>
      </c>
      <c r="G342" s="14"/>
      <c r="H342" s="196">
        <v>8.165</v>
      </c>
      <c r="I342" s="197"/>
      <c r="J342" s="14"/>
      <c r="K342" s="14"/>
      <c r="L342" s="193"/>
      <c r="M342" s="198"/>
      <c r="N342" s="199"/>
      <c r="O342" s="199"/>
      <c r="P342" s="199"/>
      <c r="Q342" s="199"/>
      <c r="R342" s="199"/>
      <c r="S342" s="199"/>
      <c r="T342" s="20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94" t="s">
        <v>154</v>
      </c>
      <c r="AU342" s="194" t="s">
        <v>82</v>
      </c>
      <c r="AV342" s="14" t="s">
        <v>82</v>
      </c>
      <c r="AW342" s="14" t="s">
        <v>33</v>
      </c>
      <c r="AX342" s="14" t="s">
        <v>72</v>
      </c>
      <c r="AY342" s="194" t="s">
        <v>143</v>
      </c>
    </row>
    <row r="343" spans="1:51" s="16" customFormat="1" ht="12">
      <c r="A343" s="16"/>
      <c r="B343" s="209"/>
      <c r="C343" s="16"/>
      <c r="D343" s="186" t="s">
        <v>154</v>
      </c>
      <c r="E343" s="210" t="s">
        <v>430</v>
      </c>
      <c r="F343" s="211" t="s">
        <v>336</v>
      </c>
      <c r="G343" s="16"/>
      <c r="H343" s="212">
        <v>17.568</v>
      </c>
      <c r="I343" s="213"/>
      <c r="J343" s="16"/>
      <c r="K343" s="16"/>
      <c r="L343" s="209"/>
      <c r="M343" s="214"/>
      <c r="N343" s="215"/>
      <c r="O343" s="215"/>
      <c r="P343" s="215"/>
      <c r="Q343" s="215"/>
      <c r="R343" s="215"/>
      <c r="S343" s="215"/>
      <c r="T343" s="2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10" t="s">
        <v>154</v>
      </c>
      <c r="AU343" s="210" t="s">
        <v>82</v>
      </c>
      <c r="AV343" s="16" t="s">
        <v>161</v>
      </c>
      <c r="AW343" s="16" t="s">
        <v>33</v>
      </c>
      <c r="AX343" s="16" t="s">
        <v>72</v>
      </c>
      <c r="AY343" s="210" t="s">
        <v>143</v>
      </c>
    </row>
    <row r="344" spans="1:51" s="13" customFormat="1" ht="12">
      <c r="A344" s="13"/>
      <c r="B344" s="185"/>
      <c r="C344" s="13"/>
      <c r="D344" s="186" t="s">
        <v>154</v>
      </c>
      <c r="E344" s="187" t="s">
        <v>3</v>
      </c>
      <c r="F344" s="188" t="s">
        <v>431</v>
      </c>
      <c r="G344" s="13"/>
      <c r="H344" s="187" t="s">
        <v>3</v>
      </c>
      <c r="I344" s="189"/>
      <c r="J344" s="13"/>
      <c r="K344" s="13"/>
      <c r="L344" s="185"/>
      <c r="M344" s="190"/>
      <c r="N344" s="191"/>
      <c r="O344" s="191"/>
      <c r="P344" s="191"/>
      <c r="Q344" s="191"/>
      <c r="R344" s="191"/>
      <c r="S344" s="191"/>
      <c r="T344" s="19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7" t="s">
        <v>154</v>
      </c>
      <c r="AU344" s="187" t="s">
        <v>82</v>
      </c>
      <c r="AV344" s="13" t="s">
        <v>80</v>
      </c>
      <c r="AW344" s="13" t="s">
        <v>33</v>
      </c>
      <c r="AX344" s="13" t="s">
        <v>72</v>
      </c>
      <c r="AY344" s="187" t="s">
        <v>143</v>
      </c>
    </row>
    <row r="345" spans="1:51" s="14" customFormat="1" ht="12">
      <c r="A345" s="14"/>
      <c r="B345" s="193"/>
      <c r="C345" s="14"/>
      <c r="D345" s="186" t="s">
        <v>154</v>
      </c>
      <c r="E345" s="194" t="s">
        <v>3</v>
      </c>
      <c r="F345" s="195" t="s">
        <v>432</v>
      </c>
      <c r="G345" s="14"/>
      <c r="H345" s="196">
        <v>24.66</v>
      </c>
      <c r="I345" s="197"/>
      <c r="J345" s="14"/>
      <c r="K345" s="14"/>
      <c r="L345" s="193"/>
      <c r="M345" s="198"/>
      <c r="N345" s="199"/>
      <c r="O345" s="199"/>
      <c r="P345" s="199"/>
      <c r="Q345" s="199"/>
      <c r="R345" s="199"/>
      <c r="S345" s="199"/>
      <c r="T345" s="20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194" t="s">
        <v>154</v>
      </c>
      <c r="AU345" s="194" t="s">
        <v>82</v>
      </c>
      <c r="AV345" s="14" t="s">
        <v>82</v>
      </c>
      <c r="AW345" s="14" t="s">
        <v>33</v>
      </c>
      <c r="AX345" s="14" t="s">
        <v>72</v>
      </c>
      <c r="AY345" s="194" t="s">
        <v>143</v>
      </c>
    </row>
    <row r="346" spans="1:51" s="14" customFormat="1" ht="12">
      <c r="A346" s="14"/>
      <c r="B346" s="193"/>
      <c r="C346" s="14"/>
      <c r="D346" s="186" t="s">
        <v>154</v>
      </c>
      <c r="E346" s="194" t="s">
        <v>3</v>
      </c>
      <c r="F346" s="195" t="s">
        <v>433</v>
      </c>
      <c r="G346" s="14"/>
      <c r="H346" s="196">
        <v>21.86</v>
      </c>
      <c r="I346" s="197"/>
      <c r="J346" s="14"/>
      <c r="K346" s="14"/>
      <c r="L346" s="193"/>
      <c r="M346" s="198"/>
      <c r="N346" s="199"/>
      <c r="O346" s="199"/>
      <c r="P346" s="199"/>
      <c r="Q346" s="199"/>
      <c r="R346" s="199"/>
      <c r="S346" s="199"/>
      <c r="T346" s="20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194" t="s">
        <v>154</v>
      </c>
      <c r="AU346" s="194" t="s">
        <v>82</v>
      </c>
      <c r="AV346" s="14" t="s">
        <v>82</v>
      </c>
      <c r="AW346" s="14" t="s">
        <v>33</v>
      </c>
      <c r="AX346" s="14" t="s">
        <v>72</v>
      </c>
      <c r="AY346" s="194" t="s">
        <v>143</v>
      </c>
    </row>
    <row r="347" spans="1:51" s="16" customFormat="1" ht="12">
      <c r="A347" s="16"/>
      <c r="B347" s="209"/>
      <c r="C347" s="16"/>
      <c r="D347" s="186" t="s">
        <v>154</v>
      </c>
      <c r="E347" s="210" t="s">
        <v>434</v>
      </c>
      <c r="F347" s="211" t="s">
        <v>336</v>
      </c>
      <c r="G347" s="16"/>
      <c r="H347" s="212">
        <v>46.52</v>
      </c>
      <c r="I347" s="213"/>
      <c r="J347" s="16"/>
      <c r="K347" s="16"/>
      <c r="L347" s="209"/>
      <c r="M347" s="214"/>
      <c r="N347" s="215"/>
      <c r="O347" s="215"/>
      <c r="P347" s="215"/>
      <c r="Q347" s="215"/>
      <c r="R347" s="215"/>
      <c r="S347" s="215"/>
      <c r="T347" s="2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10" t="s">
        <v>154</v>
      </c>
      <c r="AU347" s="210" t="s">
        <v>82</v>
      </c>
      <c r="AV347" s="16" t="s">
        <v>161</v>
      </c>
      <c r="AW347" s="16" t="s">
        <v>33</v>
      </c>
      <c r="AX347" s="16" t="s">
        <v>72</v>
      </c>
      <c r="AY347" s="210" t="s">
        <v>143</v>
      </c>
    </row>
    <row r="348" spans="1:51" s="15" customFormat="1" ht="12">
      <c r="A348" s="15"/>
      <c r="B348" s="201"/>
      <c r="C348" s="15"/>
      <c r="D348" s="186" t="s">
        <v>154</v>
      </c>
      <c r="E348" s="202" t="s">
        <v>3</v>
      </c>
      <c r="F348" s="203" t="s">
        <v>172</v>
      </c>
      <c r="G348" s="15"/>
      <c r="H348" s="204">
        <v>64.088</v>
      </c>
      <c r="I348" s="205"/>
      <c r="J348" s="15"/>
      <c r="K348" s="15"/>
      <c r="L348" s="201"/>
      <c r="M348" s="206"/>
      <c r="N348" s="207"/>
      <c r="O348" s="207"/>
      <c r="P348" s="207"/>
      <c r="Q348" s="207"/>
      <c r="R348" s="207"/>
      <c r="S348" s="207"/>
      <c r="T348" s="208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02" t="s">
        <v>154</v>
      </c>
      <c r="AU348" s="202" t="s">
        <v>82</v>
      </c>
      <c r="AV348" s="15" t="s">
        <v>150</v>
      </c>
      <c r="AW348" s="15" t="s">
        <v>33</v>
      </c>
      <c r="AX348" s="15" t="s">
        <v>80</v>
      </c>
      <c r="AY348" s="202" t="s">
        <v>143</v>
      </c>
    </row>
    <row r="349" spans="1:65" s="2" customFormat="1" ht="16.5" customHeight="1">
      <c r="A349" s="39"/>
      <c r="B349" s="166"/>
      <c r="C349" s="217" t="s">
        <v>435</v>
      </c>
      <c r="D349" s="217" t="s">
        <v>351</v>
      </c>
      <c r="E349" s="218" t="s">
        <v>436</v>
      </c>
      <c r="F349" s="219" t="s">
        <v>437</v>
      </c>
      <c r="G349" s="220" t="s">
        <v>148</v>
      </c>
      <c r="H349" s="221">
        <v>77.056</v>
      </c>
      <c r="I349" s="222"/>
      <c r="J349" s="223">
        <f>ROUND(I349*H349,2)</f>
        <v>0</v>
      </c>
      <c r="K349" s="219" t="s">
        <v>149</v>
      </c>
      <c r="L349" s="224"/>
      <c r="M349" s="225" t="s">
        <v>3</v>
      </c>
      <c r="N349" s="226" t="s">
        <v>43</v>
      </c>
      <c r="O349" s="73"/>
      <c r="P349" s="176">
        <f>O349*H349</f>
        <v>0</v>
      </c>
      <c r="Q349" s="176">
        <v>0.00386</v>
      </c>
      <c r="R349" s="176">
        <f>Q349*H349</f>
        <v>0.29743616</v>
      </c>
      <c r="S349" s="176">
        <v>0</v>
      </c>
      <c r="T349" s="17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178" t="s">
        <v>207</v>
      </c>
      <c r="AT349" s="178" t="s">
        <v>351</v>
      </c>
      <c r="AU349" s="178" t="s">
        <v>82</v>
      </c>
      <c r="AY349" s="20" t="s">
        <v>143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20" t="s">
        <v>80</v>
      </c>
      <c r="BK349" s="179">
        <f>ROUND(I349*H349,2)</f>
        <v>0</v>
      </c>
      <c r="BL349" s="20" t="s">
        <v>150</v>
      </c>
      <c r="BM349" s="178" t="s">
        <v>438</v>
      </c>
    </row>
    <row r="350" spans="1:65" s="2" customFormat="1" ht="16.5" customHeight="1">
      <c r="A350" s="39"/>
      <c r="B350" s="166"/>
      <c r="C350" s="217" t="s">
        <v>439</v>
      </c>
      <c r="D350" s="217" t="s">
        <v>351</v>
      </c>
      <c r="E350" s="218" t="s">
        <v>440</v>
      </c>
      <c r="F350" s="219" t="s">
        <v>441</v>
      </c>
      <c r="G350" s="220" t="s">
        <v>148</v>
      </c>
      <c r="H350" s="221">
        <v>32.648</v>
      </c>
      <c r="I350" s="222"/>
      <c r="J350" s="223">
        <f>ROUND(I350*H350,2)</f>
        <v>0</v>
      </c>
      <c r="K350" s="219" t="s">
        <v>149</v>
      </c>
      <c r="L350" s="224"/>
      <c r="M350" s="225" t="s">
        <v>3</v>
      </c>
      <c r="N350" s="226" t="s">
        <v>43</v>
      </c>
      <c r="O350" s="73"/>
      <c r="P350" s="176">
        <f>O350*H350</f>
        <v>0</v>
      </c>
      <c r="Q350" s="176">
        <v>0.0048</v>
      </c>
      <c r="R350" s="176">
        <f>Q350*H350</f>
        <v>0.1567104</v>
      </c>
      <c r="S350" s="176">
        <v>0</v>
      </c>
      <c r="T350" s="17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178" t="s">
        <v>207</v>
      </c>
      <c r="AT350" s="178" t="s">
        <v>351</v>
      </c>
      <c r="AU350" s="178" t="s">
        <v>82</v>
      </c>
      <c r="AY350" s="20" t="s">
        <v>143</v>
      </c>
      <c r="BE350" s="179">
        <f>IF(N350="základní",J350,0)</f>
        <v>0</v>
      </c>
      <c r="BF350" s="179">
        <f>IF(N350="snížená",J350,0)</f>
        <v>0</v>
      </c>
      <c r="BG350" s="179">
        <f>IF(N350="zákl. přenesená",J350,0)</f>
        <v>0</v>
      </c>
      <c r="BH350" s="179">
        <f>IF(N350="sníž. přenesená",J350,0)</f>
        <v>0</v>
      </c>
      <c r="BI350" s="179">
        <f>IF(N350="nulová",J350,0)</f>
        <v>0</v>
      </c>
      <c r="BJ350" s="20" t="s">
        <v>80</v>
      </c>
      <c r="BK350" s="179">
        <f>ROUND(I350*H350,2)</f>
        <v>0</v>
      </c>
      <c r="BL350" s="20" t="s">
        <v>150</v>
      </c>
      <c r="BM350" s="178" t="s">
        <v>442</v>
      </c>
    </row>
    <row r="351" spans="1:65" s="2" customFormat="1" ht="37.8" customHeight="1">
      <c r="A351" s="39"/>
      <c r="B351" s="166"/>
      <c r="C351" s="167" t="s">
        <v>443</v>
      </c>
      <c r="D351" s="167" t="s">
        <v>145</v>
      </c>
      <c r="E351" s="168" t="s">
        <v>444</v>
      </c>
      <c r="F351" s="169" t="s">
        <v>445</v>
      </c>
      <c r="G351" s="170" t="s">
        <v>233</v>
      </c>
      <c r="H351" s="171">
        <v>519.3</v>
      </c>
      <c r="I351" s="172"/>
      <c r="J351" s="173">
        <f>ROUND(I351*H351,2)</f>
        <v>0</v>
      </c>
      <c r="K351" s="169" t="s">
        <v>149</v>
      </c>
      <c r="L351" s="40"/>
      <c r="M351" s="174" t="s">
        <v>3</v>
      </c>
      <c r="N351" s="175" t="s">
        <v>43</v>
      </c>
      <c r="O351" s="73"/>
      <c r="P351" s="176">
        <f>O351*H351</f>
        <v>0</v>
      </c>
      <c r="Q351" s="176">
        <v>0.00339</v>
      </c>
      <c r="R351" s="176">
        <f>Q351*H351</f>
        <v>1.7604269999999997</v>
      </c>
      <c r="S351" s="176">
        <v>0</v>
      </c>
      <c r="T351" s="17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178" t="s">
        <v>150</v>
      </c>
      <c r="AT351" s="178" t="s">
        <v>145</v>
      </c>
      <c r="AU351" s="178" t="s">
        <v>82</v>
      </c>
      <c r="AY351" s="20" t="s">
        <v>143</v>
      </c>
      <c r="BE351" s="179">
        <f>IF(N351="základní",J351,0)</f>
        <v>0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20" t="s">
        <v>80</v>
      </c>
      <c r="BK351" s="179">
        <f>ROUND(I351*H351,2)</f>
        <v>0</v>
      </c>
      <c r="BL351" s="20" t="s">
        <v>150</v>
      </c>
      <c r="BM351" s="178" t="s">
        <v>446</v>
      </c>
    </row>
    <row r="352" spans="1:47" s="2" customFormat="1" ht="12">
      <c r="A352" s="39"/>
      <c r="B352" s="40"/>
      <c r="C352" s="39"/>
      <c r="D352" s="180" t="s">
        <v>152</v>
      </c>
      <c r="E352" s="39"/>
      <c r="F352" s="181" t="s">
        <v>447</v>
      </c>
      <c r="G352" s="39"/>
      <c r="H352" s="39"/>
      <c r="I352" s="182"/>
      <c r="J352" s="39"/>
      <c r="K352" s="39"/>
      <c r="L352" s="40"/>
      <c r="M352" s="183"/>
      <c r="N352" s="184"/>
      <c r="O352" s="73"/>
      <c r="P352" s="73"/>
      <c r="Q352" s="73"/>
      <c r="R352" s="73"/>
      <c r="S352" s="73"/>
      <c r="T352" s="74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20" t="s">
        <v>152</v>
      </c>
      <c r="AU352" s="20" t="s">
        <v>82</v>
      </c>
    </row>
    <row r="353" spans="1:51" s="14" customFormat="1" ht="12">
      <c r="A353" s="14"/>
      <c r="B353" s="193"/>
      <c r="C353" s="14"/>
      <c r="D353" s="186" t="s">
        <v>154</v>
      </c>
      <c r="E353" s="194" t="s">
        <v>3</v>
      </c>
      <c r="F353" s="195" t="s">
        <v>319</v>
      </c>
      <c r="G353" s="14"/>
      <c r="H353" s="196">
        <v>18</v>
      </c>
      <c r="I353" s="197"/>
      <c r="J353" s="14"/>
      <c r="K353" s="14"/>
      <c r="L353" s="193"/>
      <c r="M353" s="198"/>
      <c r="N353" s="199"/>
      <c r="O353" s="199"/>
      <c r="P353" s="199"/>
      <c r="Q353" s="199"/>
      <c r="R353" s="199"/>
      <c r="S353" s="199"/>
      <c r="T353" s="20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194" t="s">
        <v>154</v>
      </c>
      <c r="AU353" s="194" t="s">
        <v>82</v>
      </c>
      <c r="AV353" s="14" t="s">
        <v>82</v>
      </c>
      <c r="AW353" s="14" t="s">
        <v>33</v>
      </c>
      <c r="AX353" s="14" t="s">
        <v>72</v>
      </c>
      <c r="AY353" s="194" t="s">
        <v>143</v>
      </c>
    </row>
    <row r="354" spans="1:51" s="14" customFormat="1" ht="12">
      <c r="A354" s="14"/>
      <c r="B354" s="193"/>
      <c r="C354" s="14"/>
      <c r="D354" s="186" t="s">
        <v>154</v>
      </c>
      <c r="E354" s="194" t="s">
        <v>3</v>
      </c>
      <c r="F354" s="195" t="s">
        <v>320</v>
      </c>
      <c r="G354" s="14"/>
      <c r="H354" s="196">
        <v>168</v>
      </c>
      <c r="I354" s="197"/>
      <c r="J354" s="14"/>
      <c r="K354" s="14"/>
      <c r="L354" s="193"/>
      <c r="M354" s="198"/>
      <c r="N354" s="199"/>
      <c r="O354" s="199"/>
      <c r="P354" s="199"/>
      <c r="Q354" s="199"/>
      <c r="R354" s="199"/>
      <c r="S354" s="199"/>
      <c r="T354" s="20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94" t="s">
        <v>154</v>
      </c>
      <c r="AU354" s="194" t="s">
        <v>82</v>
      </c>
      <c r="AV354" s="14" t="s">
        <v>82</v>
      </c>
      <c r="AW354" s="14" t="s">
        <v>33</v>
      </c>
      <c r="AX354" s="14" t="s">
        <v>72</v>
      </c>
      <c r="AY354" s="194" t="s">
        <v>143</v>
      </c>
    </row>
    <row r="355" spans="1:51" s="14" customFormat="1" ht="12">
      <c r="A355" s="14"/>
      <c r="B355" s="193"/>
      <c r="C355" s="14"/>
      <c r="D355" s="186" t="s">
        <v>154</v>
      </c>
      <c r="E355" s="194" t="s">
        <v>3</v>
      </c>
      <c r="F355" s="195" t="s">
        <v>321</v>
      </c>
      <c r="G355" s="14"/>
      <c r="H355" s="196">
        <v>52.8</v>
      </c>
      <c r="I355" s="197"/>
      <c r="J355" s="14"/>
      <c r="K355" s="14"/>
      <c r="L355" s="193"/>
      <c r="M355" s="198"/>
      <c r="N355" s="199"/>
      <c r="O355" s="199"/>
      <c r="P355" s="199"/>
      <c r="Q355" s="199"/>
      <c r="R355" s="199"/>
      <c r="S355" s="199"/>
      <c r="T355" s="20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94" t="s">
        <v>154</v>
      </c>
      <c r="AU355" s="194" t="s">
        <v>82</v>
      </c>
      <c r="AV355" s="14" t="s">
        <v>82</v>
      </c>
      <c r="AW355" s="14" t="s">
        <v>33</v>
      </c>
      <c r="AX355" s="14" t="s">
        <v>72</v>
      </c>
      <c r="AY355" s="194" t="s">
        <v>143</v>
      </c>
    </row>
    <row r="356" spans="1:51" s="14" customFormat="1" ht="12">
      <c r="A356" s="14"/>
      <c r="B356" s="193"/>
      <c r="C356" s="14"/>
      <c r="D356" s="186" t="s">
        <v>154</v>
      </c>
      <c r="E356" s="194" t="s">
        <v>3</v>
      </c>
      <c r="F356" s="195" t="s">
        <v>322</v>
      </c>
      <c r="G356" s="14"/>
      <c r="H356" s="196">
        <v>14.4</v>
      </c>
      <c r="I356" s="197"/>
      <c r="J356" s="14"/>
      <c r="K356" s="14"/>
      <c r="L356" s="193"/>
      <c r="M356" s="198"/>
      <c r="N356" s="199"/>
      <c r="O356" s="199"/>
      <c r="P356" s="199"/>
      <c r="Q356" s="199"/>
      <c r="R356" s="199"/>
      <c r="S356" s="199"/>
      <c r="T356" s="20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194" t="s">
        <v>154</v>
      </c>
      <c r="AU356" s="194" t="s">
        <v>82</v>
      </c>
      <c r="AV356" s="14" t="s">
        <v>82</v>
      </c>
      <c r="AW356" s="14" t="s">
        <v>33</v>
      </c>
      <c r="AX356" s="14" t="s">
        <v>72</v>
      </c>
      <c r="AY356" s="194" t="s">
        <v>143</v>
      </c>
    </row>
    <row r="357" spans="1:51" s="14" customFormat="1" ht="12">
      <c r="A357" s="14"/>
      <c r="B357" s="193"/>
      <c r="C357" s="14"/>
      <c r="D357" s="186" t="s">
        <v>154</v>
      </c>
      <c r="E357" s="194" t="s">
        <v>3</v>
      </c>
      <c r="F357" s="195" t="s">
        <v>323</v>
      </c>
      <c r="G357" s="14"/>
      <c r="H357" s="196">
        <v>240</v>
      </c>
      <c r="I357" s="197"/>
      <c r="J357" s="14"/>
      <c r="K357" s="14"/>
      <c r="L357" s="193"/>
      <c r="M357" s="198"/>
      <c r="N357" s="199"/>
      <c r="O357" s="199"/>
      <c r="P357" s="199"/>
      <c r="Q357" s="199"/>
      <c r="R357" s="199"/>
      <c r="S357" s="199"/>
      <c r="T357" s="20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94" t="s">
        <v>154</v>
      </c>
      <c r="AU357" s="194" t="s">
        <v>82</v>
      </c>
      <c r="AV357" s="14" t="s">
        <v>82</v>
      </c>
      <c r="AW357" s="14" t="s">
        <v>33</v>
      </c>
      <c r="AX357" s="14" t="s">
        <v>72</v>
      </c>
      <c r="AY357" s="194" t="s">
        <v>143</v>
      </c>
    </row>
    <row r="358" spans="1:51" s="14" customFormat="1" ht="12">
      <c r="A358" s="14"/>
      <c r="B358" s="193"/>
      <c r="C358" s="14"/>
      <c r="D358" s="186" t="s">
        <v>154</v>
      </c>
      <c r="E358" s="194" t="s">
        <v>3</v>
      </c>
      <c r="F358" s="195" t="s">
        <v>448</v>
      </c>
      <c r="G358" s="14"/>
      <c r="H358" s="196">
        <v>18.6</v>
      </c>
      <c r="I358" s="197"/>
      <c r="J358" s="14"/>
      <c r="K358" s="14"/>
      <c r="L358" s="193"/>
      <c r="M358" s="198"/>
      <c r="N358" s="199"/>
      <c r="O358" s="199"/>
      <c r="P358" s="199"/>
      <c r="Q358" s="199"/>
      <c r="R358" s="199"/>
      <c r="S358" s="199"/>
      <c r="T358" s="20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194" t="s">
        <v>154</v>
      </c>
      <c r="AU358" s="194" t="s">
        <v>82</v>
      </c>
      <c r="AV358" s="14" t="s">
        <v>82</v>
      </c>
      <c r="AW358" s="14" t="s">
        <v>33</v>
      </c>
      <c r="AX358" s="14" t="s">
        <v>72</v>
      </c>
      <c r="AY358" s="194" t="s">
        <v>143</v>
      </c>
    </row>
    <row r="359" spans="1:51" s="14" customFormat="1" ht="12">
      <c r="A359" s="14"/>
      <c r="B359" s="193"/>
      <c r="C359" s="14"/>
      <c r="D359" s="186" t="s">
        <v>154</v>
      </c>
      <c r="E359" s="194" t="s">
        <v>3</v>
      </c>
      <c r="F359" s="195" t="s">
        <v>449</v>
      </c>
      <c r="G359" s="14"/>
      <c r="H359" s="196">
        <v>7.5</v>
      </c>
      <c r="I359" s="197"/>
      <c r="J359" s="14"/>
      <c r="K359" s="14"/>
      <c r="L359" s="193"/>
      <c r="M359" s="198"/>
      <c r="N359" s="199"/>
      <c r="O359" s="199"/>
      <c r="P359" s="199"/>
      <c r="Q359" s="199"/>
      <c r="R359" s="199"/>
      <c r="S359" s="199"/>
      <c r="T359" s="20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194" t="s">
        <v>154</v>
      </c>
      <c r="AU359" s="194" t="s">
        <v>82</v>
      </c>
      <c r="AV359" s="14" t="s">
        <v>82</v>
      </c>
      <c r="AW359" s="14" t="s">
        <v>33</v>
      </c>
      <c r="AX359" s="14" t="s">
        <v>72</v>
      </c>
      <c r="AY359" s="194" t="s">
        <v>143</v>
      </c>
    </row>
    <row r="360" spans="1:51" s="15" customFormat="1" ht="12">
      <c r="A360" s="15"/>
      <c r="B360" s="201"/>
      <c r="C360" s="15"/>
      <c r="D360" s="186" t="s">
        <v>154</v>
      </c>
      <c r="E360" s="202" t="s">
        <v>3</v>
      </c>
      <c r="F360" s="203" t="s">
        <v>172</v>
      </c>
      <c r="G360" s="15"/>
      <c r="H360" s="204">
        <v>519.3</v>
      </c>
      <c r="I360" s="205"/>
      <c r="J360" s="15"/>
      <c r="K360" s="15"/>
      <c r="L360" s="201"/>
      <c r="M360" s="206"/>
      <c r="N360" s="207"/>
      <c r="O360" s="207"/>
      <c r="P360" s="207"/>
      <c r="Q360" s="207"/>
      <c r="R360" s="207"/>
      <c r="S360" s="207"/>
      <c r="T360" s="208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02" t="s">
        <v>154</v>
      </c>
      <c r="AU360" s="202" t="s">
        <v>82</v>
      </c>
      <c r="AV360" s="15" t="s">
        <v>150</v>
      </c>
      <c r="AW360" s="15" t="s">
        <v>33</v>
      </c>
      <c r="AX360" s="15" t="s">
        <v>80</v>
      </c>
      <c r="AY360" s="202" t="s">
        <v>143</v>
      </c>
    </row>
    <row r="361" spans="1:65" s="2" customFormat="1" ht="24.15" customHeight="1">
      <c r="A361" s="39"/>
      <c r="B361" s="166"/>
      <c r="C361" s="217" t="s">
        <v>450</v>
      </c>
      <c r="D361" s="217" t="s">
        <v>351</v>
      </c>
      <c r="E361" s="218" t="s">
        <v>451</v>
      </c>
      <c r="F361" s="219" t="s">
        <v>452</v>
      </c>
      <c r="G361" s="220" t="s">
        <v>148</v>
      </c>
      <c r="H361" s="221">
        <v>199.931</v>
      </c>
      <c r="I361" s="222"/>
      <c r="J361" s="223">
        <f>ROUND(I361*H361,2)</f>
        <v>0</v>
      </c>
      <c r="K361" s="219" t="s">
        <v>3</v>
      </c>
      <c r="L361" s="224"/>
      <c r="M361" s="225" t="s">
        <v>3</v>
      </c>
      <c r="N361" s="226" t="s">
        <v>43</v>
      </c>
      <c r="O361" s="73"/>
      <c r="P361" s="176">
        <f>O361*H361</f>
        <v>0</v>
      </c>
      <c r="Q361" s="176">
        <v>0.0036</v>
      </c>
      <c r="R361" s="176">
        <f>Q361*H361</f>
        <v>0.7197516</v>
      </c>
      <c r="S361" s="176">
        <v>0</v>
      </c>
      <c r="T361" s="17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178" t="s">
        <v>207</v>
      </c>
      <c r="AT361" s="178" t="s">
        <v>351</v>
      </c>
      <c r="AU361" s="178" t="s">
        <v>82</v>
      </c>
      <c r="AY361" s="20" t="s">
        <v>143</v>
      </c>
      <c r="BE361" s="179">
        <f>IF(N361="základní",J361,0)</f>
        <v>0</v>
      </c>
      <c r="BF361" s="179">
        <f>IF(N361="snížená",J361,0)</f>
        <v>0</v>
      </c>
      <c r="BG361" s="179">
        <f>IF(N361="zákl. přenesená",J361,0)</f>
        <v>0</v>
      </c>
      <c r="BH361" s="179">
        <f>IF(N361="sníž. přenesená",J361,0)</f>
        <v>0</v>
      </c>
      <c r="BI361" s="179">
        <f>IF(N361="nulová",J361,0)</f>
        <v>0</v>
      </c>
      <c r="BJ361" s="20" t="s">
        <v>80</v>
      </c>
      <c r="BK361" s="179">
        <f>ROUND(I361*H361,2)</f>
        <v>0</v>
      </c>
      <c r="BL361" s="20" t="s">
        <v>150</v>
      </c>
      <c r="BM361" s="178" t="s">
        <v>453</v>
      </c>
    </row>
    <row r="362" spans="1:51" s="14" customFormat="1" ht="12">
      <c r="A362" s="14"/>
      <c r="B362" s="193"/>
      <c r="C362" s="14"/>
      <c r="D362" s="186" t="s">
        <v>154</v>
      </c>
      <c r="E362" s="194" t="s">
        <v>454</v>
      </c>
      <c r="F362" s="195" t="s">
        <v>455</v>
      </c>
      <c r="G362" s="14"/>
      <c r="H362" s="196">
        <v>199.931</v>
      </c>
      <c r="I362" s="197"/>
      <c r="J362" s="14"/>
      <c r="K362" s="14"/>
      <c r="L362" s="193"/>
      <c r="M362" s="198"/>
      <c r="N362" s="199"/>
      <c r="O362" s="199"/>
      <c r="P362" s="199"/>
      <c r="Q362" s="199"/>
      <c r="R362" s="199"/>
      <c r="S362" s="199"/>
      <c r="T362" s="20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194" t="s">
        <v>154</v>
      </c>
      <c r="AU362" s="194" t="s">
        <v>82</v>
      </c>
      <c r="AV362" s="14" t="s">
        <v>82</v>
      </c>
      <c r="AW362" s="14" t="s">
        <v>33</v>
      </c>
      <c r="AX362" s="14" t="s">
        <v>80</v>
      </c>
      <c r="AY362" s="194" t="s">
        <v>143</v>
      </c>
    </row>
    <row r="363" spans="1:65" s="2" customFormat="1" ht="16.5" customHeight="1">
      <c r="A363" s="39"/>
      <c r="B363" s="166"/>
      <c r="C363" s="167" t="s">
        <v>456</v>
      </c>
      <c r="D363" s="167" t="s">
        <v>145</v>
      </c>
      <c r="E363" s="168" t="s">
        <v>457</v>
      </c>
      <c r="F363" s="169" t="s">
        <v>458</v>
      </c>
      <c r="G363" s="170" t="s">
        <v>233</v>
      </c>
      <c r="H363" s="171">
        <v>119.1</v>
      </c>
      <c r="I363" s="172"/>
      <c r="J363" s="173">
        <f>ROUND(I363*H363,2)</f>
        <v>0</v>
      </c>
      <c r="K363" s="169" t="s">
        <v>149</v>
      </c>
      <c r="L363" s="40"/>
      <c r="M363" s="174" t="s">
        <v>3</v>
      </c>
      <c r="N363" s="175" t="s">
        <v>43</v>
      </c>
      <c r="O363" s="73"/>
      <c r="P363" s="176">
        <f>O363*H363</f>
        <v>0</v>
      </c>
      <c r="Q363" s="176">
        <v>3E-05</v>
      </c>
      <c r="R363" s="176">
        <f>Q363*H363</f>
        <v>0.003573</v>
      </c>
      <c r="S363" s="176">
        <v>0</v>
      </c>
      <c r="T363" s="17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178" t="s">
        <v>150</v>
      </c>
      <c r="AT363" s="178" t="s">
        <v>145</v>
      </c>
      <c r="AU363" s="178" t="s">
        <v>82</v>
      </c>
      <c r="AY363" s="20" t="s">
        <v>143</v>
      </c>
      <c r="BE363" s="179">
        <f>IF(N363="základní",J363,0)</f>
        <v>0</v>
      </c>
      <c r="BF363" s="179">
        <f>IF(N363="snížená",J363,0)</f>
        <v>0</v>
      </c>
      <c r="BG363" s="179">
        <f>IF(N363="zákl. přenesená",J363,0)</f>
        <v>0</v>
      </c>
      <c r="BH363" s="179">
        <f>IF(N363="sníž. přenesená",J363,0)</f>
        <v>0</v>
      </c>
      <c r="BI363" s="179">
        <f>IF(N363="nulová",J363,0)</f>
        <v>0</v>
      </c>
      <c r="BJ363" s="20" t="s">
        <v>80</v>
      </c>
      <c r="BK363" s="179">
        <f>ROUND(I363*H363,2)</f>
        <v>0</v>
      </c>
      <c r="BL363" s="20" t="s">
        <v>150</v>
      </c>
      <c r="BM363" s="178" t="s">
        <v>459</v>
      </c>
    </row>
    <row r="364" spans="1:47" s="2" customFormat="1" ht="12">
      <c r="A364" s="39"/>
      <c r="B364" s="40"/>
      <c r="C364" s="39"/>
      <c r="D364" s="180" t="s">
        <v>152</v>
      </c>
      <c r="E364" s="39"/>
      <c r="F364" s="181" t="s">
        <v>460</v>
      </c>
      <c r="G364" s="39"/>
      <c r="H364" s="39"/>
      <c r="I364" s="182"/>
      <c r="J364" s="39"/>
      <c r="K364" s="39"/>
      <c r="L364" s="40"/>
      <c r="M364" s="183"/>
      <c r="N364" s="184"/>
      <c r="O364" s="73"/>
      <c r="P364" s="73"/>
      <c r="Q364" s="73"/>
      <c r="R364" s="73"/>
      <c r="S364" s="73"/>
      <c r="T364" s="74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20" t="s">
        <v>152</v>
      </c>
      <c r="AU364" s="20" t="s">
        <v>82</v>
      </c>
    </row>
    <row r="365" spans="1:51" s="14" customFormat="1" ht="12">
      <c r="A365" s="14"/>
      <c r="B365" s="193"/>
      <c r="C365" s="14"/>
      <c r="D365" s="186" t="s">
        <v>154</v>
      </c>
      <c r="E365" s="194" t="s">
        <v>3</v>
      </c>
      <c r="F365" s="195" t="s">
        <v>461</v>
      </c>
      <c r="G365" s="14"/>
      <c r="H365" s="196">
        <v>119.1</v>
      </c>
      <c r="I365" s="197"/>
      <c r="J365" s="14"/>
      <c r="K365" s="14"/>
      <c r="L365" s="193"/>
      <c r="M365" s="198"/>
      <c r="N365" s="199"/>
      <c r="O365" s="199"/>
      <c r="P365" s="199"/>
      <c r="Q365" s="199"/>
      <c r="R365" s="199"/>
      <c r="S365" s="199"/>
      <c r="T365" s="20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194" t="s">
        <v>154</v>
      </c>
      <c r="AU365" s="194" t="s">
        <v>82</v>
      </c>
      <c r="AV365" s="14" t="s">
        <v>82</v>
      </c>
      <c r="AW365" s="14" t="s">
        <v>33</v>
      </c>
      <c r="AX365" s="14" t="s">
        <v>80</v>
      </c>
      <c r="AY365" s="194" t="s">
        <v>143</v>
      </c>
    </row>
    <row r="366" spans="1:65" s="2" customFormat="1" ht="16.5" customHeight="1">
      <c r="A366" s="39"/>
      <c r="B366" s="166"/>
      <c r="C366" s="217" t="s">
        <v>462</v>
      </c>
      <c r="D366" s="217" t="s">
        <v>351</v>
      </c>
      <c r="E366" s="218" t="s">
        <v>463</v>
      </c>
      <c r="F366" s="219" t="s">
        <v>464</v>
      </c>
      <c r="G366" s="220" t="s">
        <v>233</v>
      </c>
      <c r="H366" s="221">
        <v>36.813</v>
      </c>
      <c r="I366" s="222"/>
      <c r="J366" s="223">
        <f>ROUND(I366*H366,2)</f>
        <v>0</v>
      </c>
      <c r="K366" s="219" t="s">
        <v>149</v>
      </c>
      <c r="L366" s="224"/>
      <c r="M366" s="225" t="s">
        <v>3</v>
      </c>
      <c r="N366" s="226" t="s">
        <v>43</v>
      </c>
      <c r="O366" s="73"/>
      <c r="P366" s="176">
        <f>O366*H366</f>
        <v>0</v>
      </c>
      <c r="Q366" s="176">
        <v>0.0006</v>
      </c>
      <c r="R366" s="176">
        <f>Q366*H366</f>
        <v>0.0220878</v>
      </c>
      <c r="S366" s="176">
        <v>0</v>
      </c>
      <c r="T366" s="17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178" t="s">
        <v>207</v>
      </c>
      <c r="AT366" s="178" t="s">
        <v>351</v>
      </c>
      <c r="AU366" s="178" t="s">
        <v>82</v>
      </c>
      <c r="AY366" s="20" t="s">
        <v>143</v>
      </c>
      <c r="BE366" s="179">
        <f>IF(N366="základní",J366,0)</f>
        <v>0</v>
      </c>
      <c r="BF366" s="179">
        <f>IF(N366="snížená",J366,0)</f>
        <v>0</v>
      </c>
      <c r="BG366" s="179">
        <f>IF(N366="zákl. přenesená",J366,0)</f>
        <v>0</v>
      </c>
      <c r="BH366" s="179">
        <f>IF(N366="sníž. přenesená",J366,0)</f>
        <v>0</v>
      </c>
      <c r="BI366" s="179">
        <f>IF(N366="nulová",J366,0)</f>
        <v>0</v>
      </c>
      <c r="BJ366" s="20" t="s">
        <v>80</v>
      </c>
      <c r="BK366" s="179">
        <f>ROUND(I366*H366,2)</f>
        <v>0</v>
      </c>
      <c r="BL366" s="20" t="s">
        <v>150</v>
      </c>
      <c r="BM366" s="178" t="s">
        <v>465</v>
      </c>
    </row>
    <row r="367" spans="1:51" s="14" customFormat="1" ht="12">
      <c r="A367" s="14"/>
      <c r="B367" s="193"/>
      <c r="C367" s="14"/>
      <c r="D367" s="186" t="s">
        <v>154</v>
      </c>
      <c r="E367" s="194" t="s">
        <v>3</v>
      </c>
      <c r="F367" s="195" t="s">
        <v>466</v>
      </c>
      <c r="G367" s="14"/>
      <c r="H367" s="196">
        <v>36.813</v>
      </c>
      <c r="I367" s="197"/>
      <c r="J367" s="14"/>
      <c r="K367" s="14"/>
      <c r="L367" s="193"/>
      <c r="M367" s="198"/>
      <c r="N367" s="199"/>
      <c r="O367" s="199"/>
      <c r="P367" s="199"/>
      <c r="Q367" s="199"/>
      <c r="R367" s="199"/>
      <c r="S367" s="199"/>
      <c r="T367" s="20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94" t="s">
        <v>154</v>
      </c>
      <c r="AU367" s="194" t="s">
        <v>82</v>
      </c>
      <c r="AV367" s="14" t="s">
        <v>82</v>
      </c>
      <c r="AW367" s="14" t="s">
        <v>33</v>
      </c>
      <c r="AX367" s="14" t="s">
        <v>80</v>
      </c>
      <c r="AY367" s="194" t="s">
        <v>143</v>
      </c>
    </row>
    <row r="368" spans="1:65" s="2" customFormat="1" ht="16.5" customHeight="1">
      <c r="A368" s="39"/>
      <c r="B368" s="166"/>
      <c r="C368" s="217" t="s">
        <v>467</v>
      </c>
      <c r="D368" s="217" t="s">
        <v>351</v>
      </c>
      <c r="E368" s="218" t="s">
        <v>468</v>
      </c>
      <c r="F368" s="219" t="s">
        <v>469</v>
      </c>
      <c r="G368" s="220" t="s">
        <v>233</v>
      </c>
      <c r="H368" s="221">
        <v>88.137</v>
      </c>
      <c r="I368" s="222"/>
      <c r="J368" s="223">
        <f>ROUND(I368*H368,2)</f>
        <v>0</v>
      </c>
      <c r="K368" s="219" t="s">
        <v>149</v>
      </c>
      <c r="L368" s="224"/>
      <c r="M368" s="225" t="s">
        <v>3</v>
      </c>
      <c r="N368" s="226" t="s">
        <v>43</v>
      </c>
      <c r="O368" s="73"/>
      <c r="P368" s="176">
        <f>O368*H368</f>
        <v>0</v>
      </c>
      <c r="Q368" s="176">
        <v>0.0005</v>
      </c>
      <c r="R368" s="176">
        <f>Q368*H368</f>
        <v>0.044068500000000004</v>
      </c>
      <c r="S368" s="176">
        <v>0</v>
      </c>
      <c r="T368" s="17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78" t="s">
        <v>207</v>
      </c>
      <c r="AT368" s="178" t="s">
        <v>351</v>
      </c>
      <c r="AU368" s="178" t="s">
        <v>82</v>
      </c>
      <c r="AY368" s="20" t="s">
        <v>143</v>
      </c>
      <c r="BE368" s="179">
        <f>IF(N368="základní",J368,0)</f>
        <v>0</v>
      </c>
      <c r="BF368" s="179">
        <f>IF(N368="snížená",J368,0)</f>
        <v>0</v>
      </c>
      <c r="BG368" s="179">
        <f>IF(N368="zákl. přenesená",J368,0)</f>
        <v>0</v>
      </c>
      <c r="BH368" s="179">
        <f>IF(N368="sníž. přenesená",J368,0)</f>
        <v>0</v>
      </c>
      <c r="BI368" s="179">
        <f>IF(N368="nulová",J368,0)</f>
        <v>0</v>
      </c>
      <c r="BJ368" s="20" t="s">
        <v>80</v>
      </c>
      <c r="BK368" s="179">
        <f>ROUND(I368*H368,2)</f>
        <v>0</v>
      </c>
      <c r="BL368" s="20" t="s">
        <v>150</v>
      </c>
      <c r="BM368" s="178" t="s">
        <v>470</v>
      </c>
    </row>
    <row r="369" spans="1:51" s="14" customFormat="1" ht="12">
      <c r="A369" s="14"/>
      <c r="B369" s="193"/>
      <c r="C369" s="14"/>
      <c r="D369" s="186" t="s">
        <v>154</v>
      </c>
      <c r="E369" s="194" t="s">
        <v>3</v>
      </c>
      <c r="F369" s="195" t="s">
        <v>471</v>
      </c>
      <c r="G369" s="14"/>
      <c r="H369" s="196">
        <v>88.137</v>
      </c>
      <c r="I369" s="197"/>
      <c r="J369" s="14"/>
      <c r="K369" s="14"/>
      <c r="L369" s="193"/>
      <c r="M369" s="198"/>
      <c r="N369" s="199"/>
      <c r="O369" s="199"/>
      <c r="P369" s="199"/>
      <c r="Q369" s="199"/>
      <c r="R369" s="199"/>
      <c r="S369" s="199"/>
      <c r="T369" s="20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194" t="s">
        <v>154</v>
      </c>
      <c r="AU369" s="194" t="s">
        <v>82</v>
      </c>
      <c r="AV369" s="14" t="s">
        <v>82</v>
      </c>
      <c r="AW369" s="14" t="s">
        <v>33</v>
      </c>
      <c r="AX369" s="14" t="s">
        <v>80</v>
      </c>
      <c r="AY369" s="194" t="s">
        <v>143</v>
      </c>
    </row>
    <row r="370" spans="1:65" s="2" customFormat="1" ht="16.5" customHeight="1">
      <c r="A370" s="39"/>
      <c r="B370" s="166"/>
      <c r="C370" s="217" t="s">
        <v>472</v>
      </c>
      <c r="D370" s="217" t="s">
        <v>351</v>
      </c>
      <c r="E370" s="218" t="s">
        <v>473</v>
      </c>
      <c r="F370" s="219" t="s">
        <v>474</v>
      </c>
      <c r="G370" s="220" t="s">
        <v>210</v>
      </c>
      <c r="H370" s="221">
        <v>20</v>
      </c>
      <c r="I370" s="222"/>
      <c r="J370" s="223">
        <f>ROUND(I370*H370,2)</f>
        <v>0</v>
      </c>
      <c r="K370" s="219" t="s">
        <v>149</v>
      </c>
      <c r="L370" s="224"/>
      <c r="M370" s="225" t="s">
        <v>3</v>
      </c>
      <c r="N370" s="226" t="s">
        <v>43</v>
      </c>
      <c r="O370" s="73"/>
      <c r="P370" s="176">
        <f>O370*H370</f>
        <v>0</v>
      </c>
      <c r="Q370" s="176">
        <v>0</v>
      </c>
      <c r="R370" s="176">
        <f>Q370*H370</f>
        <v>0</v>
      </c>
      <c r="S370" s="176">
        <v>0</v>
      </c>
      <c r="T370" s="17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78" t="s">
        <v>207</v>
      </c>
      <c r="AT370" s="178" t="s">
        <v>351</v>
      </c>
      <c r="AU370" s="178" t="s">
        <v>82</v>
      </c>
      <c r="AY370" s="20" t="s">
        <v>143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20" t="s">
        <v>80</v>
      </c>
      <c r="BK370" s="179">
        <f>ROUND(I370*H370,2)</f>
        <v>0</v>
      </c>
      <c r="BL370" s="20" t="s">
        <v>150</v>
      </c>
      <c r="BM370" s="178" t="s">
        <v>475</v>
      </c>
    </row>
    <row r="371" spans="1:65" s="2" customFormat="1" ht="16.5" customHeight="1">
      <c r="A371" s="39"/>
      <c r="B371" s="166"/>
      <c r="C371" s="217" t="s">
        <v>476</v>
      </c>
      <c r="D371" s="217" t="s">
        <v>351</v>
      </c>
      <c r="E371" s="218" t="s">
        <v>477</v>
      </c>
      <c r="F371" s="219" t="s">
        <v>478</v>
      </c>
      <c r="G371" s="220" t="s">
        <v>210</v>
      </c>
      <c r="H371" s="221">
        <v>10</v>
      </c>
      <c r="I371" s="222"/>
      <c r="J371" s="223">
        <f>ROUND(I371*H371,2)</f>
        <v>0</v>
      </c>
      <c r="K371" s="219" t="s">
        <v>149</v>
      </c>
      <c r="L371" s="224"/>
      <c r="M371" s="225" t="s">
        <v>3</v>
      </c>
      <c r="N371" s="226" t="s">
        <v>43</v>
      </c>
      <c r="O371" s="73"/>
      <c r="P371" s="176">
        <f>O371*H371</f>
        <v>0</v>
      </c>
      <c r="Q371" s="176">
        <v>1E-05</v>
      </c>
      <c r="R371" s="176">
        <f>Q371*H371</f>
        <v>0.0001</v>
      </c>
      <c r="S371" s="176">
        <v>0</v>
      </c>
      <c r="T371" s="17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178" t="s">
        <v>207</v>
      </c>
      <c r="AT371" s="178" t="s">
        <v>351</v>
      </c>
      <c r="AU371" s="178" t="s">
        <v>82</v>
      </c>
      <c r="AY371" s="20" t="s">
        <v>143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20" t="s">
        <v>80</v>
      </c>
      <c r="BK371" s="179">
        <f>ROUND(I371*H371,2)</f>
        <v>0</v>
      </c>
      <c r="BL371" s="20" t="s">
        <v>150</v>
      </c>
      <c r="BM371" s="178" t="s">
        <v>479</v>
      </c>
    </row>
    <row r="372" spans="1:65" s="2" customFormat="1" ht="16.5" customHeight="1">
      <c r="A372" s="39"/>
      <c r="B372" s="166"/>
      <c r="C372" s="217" t="s">
        <v>480</v>
      </c>
      <c r="D372" s="217" t="s">
        <v>351</v>
      </c>
      <c r="E372" s="218" t="s">
        <v>481</v>
      </c>
      <c r="F372" s="219" t="s">
        <v>482</v>
      </c>
      <c r="G372" s="220" t="s">
        <v>210</v>
      </c>
      <c r="H372" s="221">
        <v>10</v>
      </c>
      <c r="I372" s="222"/>
      <c r="J372" s="223">
        <f>ROUND(I372*H372,2)</f>
        <v>0</v>
      </c>
      <c r="K372" s="219" t="s">
        <v>149</v>
      </c>
      <c r="L372" s="224"/>
      <c r="M372" s="225" t="s">
        <v>3</v>
      </c>
      <c r="N372" s="226" t="s">
        <v>43</v>
      </c>
      <c r="O372" s="73"/>
      <c r="P372" s="176">
        <f>O372*H372</f>
        <v>0</v>
      </c>
      <c r="Q372" s="176">
        <v>1E-05</v>
      </c>
      <c r="R372" s="176">
        <f>Q372*H372</f>
        <v>0.0001</v>
      </c>
      <c r="S372" s="176">
        <v>0</v>
      </c>
      <c r="T372" s="17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178" t="s">
        <v>207</v>
      </c>
      <c r="AT372" s="178" t="s">
        <v>351</v>
      </c>
      <c r="AU372" s="178" t="s">
        <v>82</v>
      </c>
      <c r="AY372" s="20" t="s">
        <v>143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20" t="s">
        <v>80</v>
      </c>
      <c r="BK372" s="179">
        <f>ROUND(I372*H372,2)</f>
        <v>0</v>
      </c>
      <c r="BL372" s="20" t="s">
        <v>150</v>
      </c>
      <c r="BM372" s="178" t="s">
        <v>483</v>
      </c>
    </row>
    <row r="373" spans="1:65" s="2" customFormat="1" ht="16.5" customHeight="1">
      <c r="A373" s="39"/>
      <c r="B373" s="166"/>
      <c r="C373" s="217" t="s">
        <v>484</v>
      </c>
      <c r="D373" s="217" t="s">
        <v>351</v>
      </c>
      <c r="E373" s="218" t="s">
        <v>485</v>
      </c>
      <c r="F373" s="219" t="s">
        <v>486</v>
      </c>
      <c r="G373" s="220" t="s">
        <v>210</v>
      </c>
      <c r="H373" s="221">
        <v>10</v>
      </c>
      <c r="I373" s="222"/>
      <c r="J373" s="223">
        <f>ROUND(I373*H373,2)</f>
        <v>0</v>
      </c>
      <c r="K373" s="219" t="s">
        <v>149</v>
      </c>
      <c r="L373" s="224"/>
      <c r="M373" s="225" t="s">
        <v>3</v>
      </c>
      <c r="N373" s="226" t="s">
        <v>43</v>
      </c>
      <c r="O373" s="73"/>
      <c r="P373" s="176">
        <f>O373*H373</f>
        <v>0</v>
      </c>
      <c r="Q373" s="176">
        <v>1E-05</v>
      </c>
      <c r="R373" s="176">
        <f>Q373*H373</f>
        <v>0.0001</v>
      </c>
      <c r="S373" s="176">
        <v>0</v>
      </c>
      <c r="T373" s="17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178" t="s">
        <v>207</v>
      </c>
      <c r="AT373" s="178" t="s">
        <v>351</v>
      </c>
      <c r="AU373" s="178" t="s">
        <v>82</v>
      </c>
      <c r="AY373" s="20" t="s">
        <v>143</v>
      </c>
      <c r="BE373" s="179">
        <f>IF(N373="základní",J373,0)</f>
        <v>0</v>
      </c>
      <c r="BF373" s="179">
        <f>IF(N373="snížená",J373,0)</f>
        <v>0</v>
      </c>
      <c r="BG373" s="179">
        <f>IF(N373="zákl. přenesená",J373,0)</f>
        <v>0</v>
      </c>
      <c r="BH373" s="179">
        <f>IF(N373="sníž. přenesená",J373,0)</f>
        <v>0</v>
      </c>
      <c r="BI373" s="179">
        <f>IF(N373="nulová",J373,0)</f>
        <v>0</v>
      </c>
      <c r="BJ373" s="20" t="s">
        <v>80</v>
      </c>
      <c r="BK373" s="179">
        <f>ROUND(I373*H373,2)</f>
        <v>0</v>
      </c>
      <c r="BL373" s="20" t="s">
        <v>150</v>
      </c>
      <c r="BM373" s="178" t="s">
        <v>487</v>
      </c>
    </row>
    <row r="374" spans="1:65" s="2" customFormat="1" ht="16.5" customHeight="1">
      <c r="A374" s="39"/>
      <c r="B374" s="166"/>
      <c r="C374" s="217" t="s">
        <v>488</v>
      </c>
      <c r="D374" s="217" t="s">
        <v>351</v>
      </c>
      <c r="E374" s="218" t="s">
        <v>489</v>
      </c>
      <c r="F374" s="219" t="s">
        <v>490</v>
      </c>
      <c r="G374" s="220" t="s">
        <v>210</v>
      </c>
      <c r="H374" s="221">
        <v>10</v>
      </c>
      <c r="I374" s="222"/>
      <c r="J374" s="223">
        <f>ROUND(I374*H374,2)</f>
        <v>0</v>
      </c>
      <c r="K374" s="219" t="s">
        <v>149</v>
      </c>
      <c r="L374" s="224"/>
      <c r="M374" s="225" t="s">
        <v>3</v>
      </c>
      <c r="N374" s="226" t="s">
        <v>43</v>
      </c>
      <c r="O374" s="73"/>
      <c r="P374" s="176">
        <f>O374*H374</f>
        <v>0</v>
      </c>
      <c r="Q374" s="176">
        <v>0.0001</v>
      </c>
      <c r="R374" s="176">
        <f>Q374*H374</f>
        <v>0.001</v>
      </c>
      <c r="S374" s="176">
        <v>0</v>
      </c>
      <c r="T374" s="177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178" t="s">
        <v>207</v>
      </c>
      <c r="AT374" s="178" t="s">
        <v>351</v>
      </c>
      <c r="AU374" s="178" t="s">
        <v>82</v>
      </c>
      <c r="AY374" s="20" t="s">
        <v>143</v>
      </c>
      <c r="BE374" s="179">
        <f>IF(N374="základní",J374,0)</f>
        <v>0</v>
      </c>
      <c r="BF374" s="179">
        <f>IF(N374="snížená",J374,0)</f>
        <v>0</v>
      </c>
      <c r="BG374" s="179">
        <f>IF(N374="zákl. přenesená",J374,0)</f>
        <v>0</v>
      </c>
      <c r="BH374" s="179">
        <f>IF(N374="sníž. přenesená",J374,0)</f>
        <v>0</v>
      </c>
      <c r="BI374" s="179">
        <f>IF(N374="nulová",J374,0)</f>
        <v>0</v>
      </c>
      <c r="BJ374" s="20" t="s">
        <v>80</v>
      </c>
      <c r="BK374" s="179">
        <f>ROUND(I374*H374,2)</f>
        <v>0</v>
      </c>
      <c r="BL374" s="20" t="s">
        <v>150</v>
      </c>
      <c r="BM374" s="178" t="s">
        <v>491</v>
      </c>
    </row>
    <row r="375" spans="1:65" s="2" customFormat="1" ht="16.5" customHeight="1">
      <c r="A375" s="39"/>
      <c r="B375" s="166"/>
      <c r="C375" s="167" t="s">
        <v>492</v>
      </c>
      <c r="D375" s="167" t="s">
        <v>145</v>
      </c>
      <c r="E375" s="168" t="s">
        <v>493</v>
      </c>
      <c r="F375" s="169" t="s">
        <v>494</v>
      </c>
      <c r="G375" s="170" t="s">
        <v>148</v>
      </c>
      <c r="H375" s="171">
        <v>21.96</v>
      </c>
      <c r="I375" s="172"/>
      <c r="J375" s="173">
        <f>ROUND(I375*H375,2)</f>
        <v>0</v>
      </c>
      <c r="K375" s="169" t="s">
        <v>149</v>
      </c>
      <c r="L375" s="40"/>
      <c r="M375" s="174" t="s">
        <v>3</v>
      </c>
      <c r="N375" s="175" t="s">
        <v>43</v>
      </c>
      <c r="O375" s="73"/>
      <c r="P375" s="176">
        <f>O375*H375</f>
        <v>0</v>
      </c>
      <c r="Q375" s="176">
        <v>0.0315</v>
      </c>
      <c r="R375" s="176">
        <f>Q375*H375</f>
        <v>0.69174</v>
      </c>
      <c r="S375" s="176">
        <v>0</v>
      </c>
      <c r="T375" s="17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178" t="s">
        <v>150</v>
      </c>
      <c r="AT375" s="178" t="s">
        <v>145</v>
      </c>
      <c r="AU375" s="178" t="s">
        <v>82</v>
      </c>
      <c r="AY375" s="20" t="s">
        <v>143</v>
      </c>
      <c r="BE375" s="179">
        <f>IF(N375="základní",J375,0)</f>
        <v>0</v>
      </c>
      <c r="BF375" s="179">
        <f>IF(N375="snížená",J375,0)</f>
        <v>0</v>
      </c>
      <c r="BG375" s="179">
        <f>IF(N375="zákl. přenesená",J375,0)</f>
        <v>0</v>
      </c>
      <c r="BH375" s="179">
        <f>IF(N375="sníž. přenesená",J375,0)</f>
        <v>0</v>
      </c>
      <c r="BI375" s="179">
        <f>IF(N375="nulová",J375,0)</f>
        <v>0</v>
      </c>
      <c r="BJ375" s="20" t="s">
        <v>80</v>
      </c>
      <c r="BK375" s="179">
        <f>ROUND(I375*H375,2)</f>
        <v>0</v>
      </c>
      <c r="BL375" s="20" t="s">
        <v>150</v>
      </c>
      <c r="BM375" s="178" t="s">
        <v>495</v>
      </c>
    </row>
    <row r="376" spans="1:47" s="2" customFormat="1" ht="12">
      <c r="A376" s="39"/>
      <c r="B376" s="40"/>
      <c r="C376" s="39"/>
      <c r="D376" s="180" t="s">
        <v>152</v>
      </c>
      <c r="E376" s="39"/>
      <c r="F376" s="181" t="s">
        <v>496</v>
      </c>
      <c r="G376" s="39"/>
      <c r="H376" s="39"/>
      <c r="I376" s="182"/>
      <c r="J376" s="39"/>
      <c r="K376" s="39"/>
      <c r="L376" s="40"/>
      <c r="M376" s="183"/>
      <c r="N376" s="184"/>
      <c r="O376" s="73"/>
      <c r="P376" s="73"/>
      <c r="Q376" s="73"/>
      <c r="R376" s="73"/>
      <c r="S376" s="73"/>
      <c r="T376" s="74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20" t="s">
        <v>152</v>
      </c>
      <c r="AU376" s="20" t="s">
        <v>82</v>
      </c>
    </row>
    <row r="377" spans="1:51" s="13" customFormat="1" ht="12">
      <c r="A377" s="13"/>
      <c r="B377" s="185"/>
      <c r="C377" s="13"/>
      <c r="D377" s="186" t="s">
        <v>154</v>
      </c>
      <c r="E377" s="187" t="s">
        <v>3</v>
      </c>
      <c r="F377" s="188" t="s">
        <v>366</v>
      </c>
      <c r="G377" s="13"/>
      <c r="H377" s="187" t="s">
        <v>3</v>
      </c>
      <c r="I377" s="189"/>
      <c r="J377" s="13"/>
      <c r="K377" s="13"/>
      <c r="L377" s="185"/>
      <c r="M377" s="190"/>
      <c r="N377" s="191"/>
      <c r="O377" s="191"/>
      <c r="P377" s="191"/>
      <c r="Q377" s="191"/>
      <c r="R377" s="191"/>
      <c r="S377" s="191"/>
      <c r="T377" s="19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7" t="s">
        <v>154</v>
      </c>
      <c r="AU377" s="187" t="s">
        <v>82</v>
      </c>
      <c r="AV377" s="13" t="s">
        <v>80</v>
      </c>
      <c r="AW377" s="13" t="s">
        <v>33</v>
      </c>
      <c r="AX377" s="13" t="s">
        <v>72</v>
      </c>
      <c r="AY377" s="187" t="s">
        <v>143</v>
      </c>
    </row>
    <row r="378" spans="1:51" s="14" customFormat="1" ht="12">
      <c r="A378" s="14"/>
      <c r="B378" s="193"/>
      <c r="C378" s="14"/>
      <c r="D378" s="186" t="s">
        <v>154</v>
      </c>
      <c r="E378" s="194" t="s">
        <v>3</v>
      </c>
      <c r="F378" s="195" t="s">
        <v>367</v>
      </c>
      <c r="G378" s="14"/>
      <c r="H378" s="196">
        <v>21.96</v>
      </c>
      <c r="I378" s="197"/>
      <c r="J378" s="14"/>
      <c r="K378" s="14"/>
      <c r="L378" s="193"/>
      <c r="M378" s="198"/>
      <c r="N378" s="199"/>
      <c r="O378" s="199"/>
      <c r="P378" s="199"/>
      <c r="Q378" s="199"/>
      <c r="R378" s="199"/>
      <c r="S378" s="199"/>
      <c r="T378" s="20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194" t="s">
        <v>154</v>
      </c>
      <c r="AU378" s="194" t="s">
        <v>82</v>
      </c>
      <c r="AV378" s="14" t="s">
        <v>82</v>
      </c>
      <c r="AW378" s="14" t="s">
        <v>33</v>
      </c>
      <c r="AX378" s="14" t="s">
        <v>80</v>
      </c>
      <c r="AY378" s="194" t="s">
        <v>143</v>
      </c>
    </row>
    <row r="379" spans="1:65" s="2" customFormat="1" ht="24.15" customHeight="1">
      <c r="A379" s="39"/>
      <c r="B379" s="166"/>
      <c r="C379" s="167" t="s">
        <v>497</v>
      </c>
      <c r="D379" s="167" t="s">
        <v>145</v>
      </c>
      <c r="E379" s="168" t="s">
        <v>498</v>
      </c>
      <c r="F379" s="169" t="s">
        <v>499</v>
      </c>
      <c r="G379" s="170" t="s">
        <v>148</v>
      </c>
      <c r="H379" s="171">
        <v>21.96</v>
      </c>
      <c r="I379" s="172"/>
      <c r="J379" s="173">
        <f>ROUND(I379*H379,2)</f>
        <v>0</v>
      </c>
      <c r="K379" s="169" t="s">
        <v>149</v>
      </c>
      <c r="L379" s="40"/>
      <c r="M379" s="174" t="s">
        <v>3</v>
      </c>
      <c r="N379" s="175" t="s">
        <v>43</v>
      </c>
      <c r="O379" s="73"/>
      <c r="P379" s="176">
        <f>O379*H379</f>
        <v>0</v>
      </c>
      <c r="Q379" s="176">
        <v>0.0105</v>
      </c>
      <c r="R379" s="176">
        <f>Q379*H379</f>
        <v>0.23058000000000003</v>
      </c>
      <c r="S379" s="176">
        <v>0</v>
      </c>
      <c r="T379" s="17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178" t="s">
        <v>150</v>
      </c>
      <c r="AT379" s="178" t="s">
        <v>145</v>
      </c>
      <c r="AU379" s="178" t="s">
        <v>82</v>
      </c>
      <c r="AY379" s="20" t="s">
        <v>143</v>
      </c>
      <c r="BE379" s="179">
        <f>IF(N379="základní",J379,0)</f>
        <v>0</v>
      </c>
      <c r="BF379" s="179">
        <f>IF(N379="snížená",J379,0)</f>
        <v>0</v>
      </c>
      <c r="BG379" s="179">
        <f>IF(N379="zákl. přenesená",J379,0)</f>
        <v>0</v>
      </c>
      <c r="BH379" s="179">
        <f>IF(N379="sníž. přenesená",J379,0)</f>
        <v>0</v>
      </c>
      <c r="BI379" s="179">
        <f>IF(N379="nulová",J379,0)</f>
        <v>0</v>
      </c>
      <c r="BJ379" s="20" t="s">
        <v>80</v>
      </c>
      <c r="BK379" s="179">
        <f>ROUND(I379*H379,2)</f>
        <v>0</v>
      </c>
      <c r="BL379" s="20" t="s">
        <v>150</v>
      </c>
      <c r="BM379" s="178" t="s">
        <v>500</v>
      </c>
    </row>
    <row r="380" spans="1:47" s="2" customFormat="1" ht="12">
      <c r="A380" s="39"/>
      <c r="B380" s="40"/>
      <c r="C380" s="39"/>
      <c r="D380" s="180" t="s">
        <v>152</v>
      </c>
      <c r="E380" s="39"/>
      <c r="F380" s="181" t="s">
        <v>501</v>
      </c>
      <c r="G380" s="39"/>
      <c r="H380" s="39"/>
      <c r="I380" s="182"/>
      <c r="J380" s="39"/>
      <c r="K380" s="39"/>
      <c r="L380" s="40"/>
      <c r="M380" s="183"/>
      <c r="N380" s="184"/>
      <c r="O380" s="73"/>
      <c r="P380" s="73"/>
      <c r="Q380" s="73"/>
      <c r="R380" s="73"/>
      <c r="S380" s="73"/>
      <c r="T380" s="74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20" t="s">
        <v>152</v>
      </c>
      <c r="AU380" s="20" t="s">
        <v>82</v>
      </c>
    </row>
    <row r="381" spans="1:65" s="2" customFormat="1" ht="21.75" customHeight="1">
      <c r="A381" s="39"/>
      <c r="B381" s="166"/>
      <c r="C381" s="167" t="s">
        <v>502</v>
      </c>
      <c r="D381" s="167" t="s">
        <v>145</v>
      </c>
      <c r="E381" s="168" t="s">
        <v>503</v>
      </c>
      <c r="F381" s="169" t="s">
        <v>504</v>
      </c>
      <c r="G381" s="170" t="s">
        <v>148</v>
      </c>
      <c r="H381" s="171">
        <v>70.842</v>
      </c>
      <c r="I381" s="172"/>
      <c r="J381" s="173">
        <f>ROUND(I381*H381,2)</f>
        <v>0</v>
      </c>
      <c r="K381" s="169" t="s">
        <v>149</v>
      </c>
      <c r="L381" s="40"/>
      <c r="M381" s="174" t="s">
        <v>3</v>
      </c>
      <c r="N381" s="175" t="s">
        <v>43</v>
      </c>
      <c r="O381" s="73"/>
      <c r="P381" s="176">
        <f>O381*H381</f>
        <v>0</v>
      </c>
      <c r="Q381" s="176">
        <v>0.0057</v>
      </c>
      <c r="R381" s="176">
        <f>Q381*H381</f>
        <v>0.40379940000000003</v>
      </c>
      <c r="S381" s="176">
        <v>0</v>
      </c>
      <c r="T381" s="17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178" t="s">
        <v>150</v>
      </c>
      <c r="AT381" s="178" t="s">
        <v>145</v>
      </c>
      <c r="AU381" s="178" t="s">
        <v>82</v>
      </c>
      <c r="AY381" s="20" t="s">
        <v>143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20" t="s">
        <v>80</v>
      </c>
      <c r="BK381" s="179">
        <f>ROUND(I381*H381,2)</f>
        <v>0</v>
      </c>
      <c r="BL381" s="20" t="s">
        <v>150</v>
      </c>
      <c r="BM381" s="178" t="s">
        <v>505</v>
      </c>
    </row>
    <row r="382" spans="1:47" s="2" customFormat="1" ht="12">
      <c r="A382" s="39"/>
      <c r="B382" s="40"/>
      <c r="C382" s="39"/>
      <c r="D382" s="180" t="s">
        <v>152</v>
      </c>
      <c r="E382" s="39"/>
      <c r="F382" s="181" t="s">
        <v>506</v>
      </c>
      <c r="G382" s="39"/>
      <c r="H382" s="39"/>
      <c r="I382" s="182"/>
      <c r="J382" s="39"/>
      <c r="K382" s="39"/>
      <c r="L382" s="40"/>
      <c r="M382" s="183"/>
      <c r="N382" s="184"/>
      <c r="O382" s="73"/>
      <c r="P382" s="73"/>
      <c r="Q382" s="73"/>
      <c r="R382" s="73"/>
      <c r="S382" s="73"/>
      <c r="T382" s="74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20" t="s">
        <v>152</v>
      </c>
      <c r="AU382" s="20" t="s">
        <v>82</v>
      </c>
    </row>
    <row r="383" spans="1:51" s="13" customFormat="1" ht="12">
      <c r="A383" s="13"/>
      <c r="B383" s="185"/>
      <c r="C383" s="13"/>
      <c r="D383" s="186" t="s">
        <v>154</v>
      </c>
      <c r="E383" s="187" t="s">
        <v>3</v>
      </c>
      <c r="F383" s="188" t="s">
        <v>507</v>
      </c>
      <c r="G383" s="13"/>
      <c r="H383" s="187" t="s">
        <v>3</v>
      </c>
      <c r="I383" s="189"/>
      <c r="J383" s="13"/>
      <c r="K383" s="13"/>
      <c r="L383" s="185"/>
      <c r="M383" s="190"/>
      <c r="N383" s="191"/>
      <c r="O383" s="191"/>
      <c r="P383" s="191"/>
      <c r="Q383" s="191"/>
      <c r="R383" s="191"/>
      <c r="S383" s="191"/>
      <c r="T383" s="19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87" t="s">
        <v>154</v>
      </c>
      <c r="AU383" s="187" t="s">
        <v>82</v>
      </c>
      <c r="AV383" s="13" t="s">
        <v>80</v>
      </c>
      <c r="AW383" s="13" t="s">
        <v>33</v>
      </c>
      <c r="AX383" s="13" t="s">
        <v>72</v>
      </c>
      <c r="AY383" s="187" t="s">
        <v>143</v>
      </c>
    </row>
    <row r="384" spans="1:51" s="14" customFormat="1" ht="12">
      <c r="A384" s="14"/>
      <c r="B384" s="193"/>
      <c r="C384" s="14"/>
      <c r="D384" s="186" t="s">
        <v>154</v>
      </c>
      <c r="E384" s="194" t="s">
        <v>3</v>
      </c>
      <c r="F384" s="195" t="s">
        <v>508</v>
      </c>
      <c r="G384" s="14"/>
      <c r="H384" s="196">
        <v>7.522</v>
      </c>
      <c r="I384" s="197"/>
      <c r="J384" s="14"/>
      <c r="K384" s="14"/>
      <c r="L384" s="193"/>
      <c r="M384" s="198"/>
      <c r="N384" s="199"/>
      <c r="O384" s="199"/>
      <c r="P384" s="199"/>
      <c r="Q384" s="199"/>
      <c r="R384" s="199"/>
      <c r="S384" s="199"/>
      <c r="T384" s="20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194" t="s">
        <v>154</v>
      </c>
      <c r="AU384" s="194" t="s">
        <v>82</v>
      </c>
      <c r="AV384" s="14" t="s">
        <v>82</v>
      </c>
      <c r="AW384" s="14" t="s">
        <v>33</v>
      </c>
      <c r="AX384" s="14" t="s">
        <v>72</v>
      </c>
      <c r="AY384" s="194" t="s">
        <v>143</v>
      </c>
    </row>
    <row r="385" spans="1:51" s="14" customFormat="1" ht="12">
      <c r="A385" s="14"/>
      <c r="B385" s="193"/>
      <c r="C385" s="14"/>
      <c r="D385" s="186" t="s">
        <v>154</v>
      </c>
      <c r="E385" s="194" t="s">
        <v>3</v>
      </c>
      <c r="F385" s="195" t="s">
        <v>509</v>
      </c>
      <c r="G385" s="14"/>
      <c r="H385" s="196">
        <v>6.532</v>
      </c>
      <c r="I385" s="197"/>
      <c r="J385" s="14"/>
      <c r="K385" s="14"/>
      <c r="L385" s="193"/>
      <c r="M385" s="198"/>
      <c r="N385" s="199"/>
      <c r="O385" s="199"/>
      <c r="P385" s="199"/>
      <c r="Q385" s="199"/>
      <c r="R385" s="199"/>
      <c r="S385" s="199"/>
      <c r="T385" s="20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194" t="s">
        <v>154</v>
      </c>
      <c r="AU385" s="194" t="s">
        <v>82</v>
      </c>
      <c r="AV385" s="14" t="s">
        <v>82</v>
      </c>
      <c r="AW385" s="14" t="s">
        <v>33</v>
      </c>
      <c r="AX385" s="14" t="s">
        <v>72</v>
      </c>
      <c r="AY385" s="194" t="s">
        <v>143</v>
      </c>
    </row>
    <row r="386" spans="1:51" s="16" customFormat="1" ht="12">
      <c r="A386" s="16"/>
      <c r="B386" s="209"/>
      <c r="C386" s="16"/>
      <c r="D386" s="186" t="s">
        <v>154</v>
      </c>
      <c r="E386" s="210" t="s">
        <v>3</v>
      </c>
      <c r="F386" s="211" t="s">
        <v>336</v>
      </c>
      <c r="G386" s="16"/>
      <c r="H386" s="212">
        <v>14.054</v>
      </c>
      <c r="I386" s="213"/>
      <c r="J386" s="16"/>
      <c r="K386" s="16"/>
      <c r="L386" s="209"/>
      <c r="M386" s="214"/>
      <c r="N386" s="215"/>
      <c r="O386" s="215"/>
      <c r="P386" s="215"/>
      <c r="Q386" s="215"/>
      <c r="R386" s="215"/>
      <c r="S386" s="215"/>
      <c r="T386" s="2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10" t="s">
        <v>154</v>
      </c>
      <c r="AU386" s="210" t="s">
        <v>82</v>
      </c>
      <c r="AV386" s="16" t="s">
        <v>161</v>
      </c>
      <c r="AW386" s="16" t="s">
        <v>33</v>
      </c>
      <c r="AX386" s="16" t="s">
        <v>72</v>
      </c>
      <c r="AY386" s="210" t="s">
        <v>143</v>
      </c>
    </row>
    <row r="387" spans="1:51" s="13" customFormat="1" ht="12">
      <c r="A387" s="13"/>
      <c r="B387" s="185"/>
      <c r="C387" s="13"/>
      <c r="D387" s="186" t="s">
        <v>154</v>
      </c>
      <c r="E387" s="187" t="s">
        <v>3</v>
      </c>
      <c r="F387" s="188" t="s">
        <v>510</v>
      </c>
      <c r="G387" s="13"/>
      <c r="H387" s="187" t="s">
        <v>3</v>
      </c>
      <c r="I387" s="189"/>
      <c r="J387" s="13"/>
      <c r="K387" s="13"/>
      <c r="L387" s="185"/>
      <c r="M387" s="190"/>
      <c r="N387" s="191"/>
      <c r="O387" s="191"/>
      <c r="P387" s="191"/>
      <c r="Q387" s="191"/>
      <c r="R387" s="191"/>
      <c r="S387" s="191"/>
      <c r="T387" s="19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154</v>
      </c>
      <c r="AU387" s="187" t="s">
        <v>82</v>
      </c>
      <c r="AV387" s="13" t="s">
        <v>80</v>
      </c>
      <c r="AW387" s="13" t="s">
        <v>33</v>
      </c>
      <c r="AX387" s="13" t="s">
        <v>72</v>
      </c>
      <c r="AY387" s="187" t="s">
        <v>143</v>
      </c>
    </row>
    <row r="388" spans="1:51" s="14" customFormat="1" ht="12">
      <c r="A388" s="14"/>
      <c r="B388" s="193"/>
      <c r="C388" s="14"/>
      <c r="D388" s="186" t="s">
        <v>154</v>
      </c>
      <c r="E388" s="194" t="s">
        <v>3</v>
      </c>
      <c r="F388" s="195" t="s">
        <v>511</v>
      </c>
      <c r="G388" s="14"/>
      <c r="H388" s="196">
        <v>17.34</v>
      </c>
      <c r="I388" s="197"/>
      <c r="J388" s="14"/>
      <c r="K388" s="14"/>
      <c r="L388" s="193"/>
      <c r="M388" s="198"/>
      <c r="N388" s="199"/>
      <c r="O388" s="199"/>
      <c r="P388" s="199"/>
      <c r="Q388" s="199"/>
      <c r="R388" s="199"/>
      <c r="S388" s="199"/>
      <c r="T388" s="20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194" t="s">
        <v>154</v>
      </c>
      <c r="AU388" s="194" t="s">
        <v>82</v>
      </c>
      <c r="AV388" s="14" t="s">
        <v>82</v>
      </c>
      <c r="AW388" s="14" t="s">
        <v>33</v>
      </c>
      <c r="AX388" s="14" t="s">
        <v>72</v>
      </c>
      <c r="AY388" s="194" t="s">
        <v>143</v>
      </c>
    </row>
    <row r="389" spans="1:51" s="14" customFormat="1" ht="12">
      <c r="A389" s="14"/>
      <c r="B389" s="193"/>
      <c r="C389" s="14"/>
      <c r="D389" s="186" t="s">
        <v>154</v>
      </c>
      <c r="E389" s="194" t="s">
        <v>3</v>
      </c>
      <c r="F389" s="195" t="s">
        <v>512</v>
      </c>
      <c r="G389" s="14"/>
      <c r="H389" s="196">
        <v>17.488</v>
      </c>
      <c r="I389" s="197"/>
      <c r="J389" s="14"/>
      <c r="K389" s="14"/>
      <c r="L389" s="193"/>
      <c r="M389" s="198"/>
      <c r="N389" s="199"/>
      <c r="O389" s="199"/>
      <c r="P389" s="199"/>
      <c r="Q389" s="199"/>
      <c r="R389" s="199"/>
      <c r="S389" s="199"/>
      <c r="T389" s="20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94" t="s">
        <v>154</v>
      </c>
      <c r="AU389" s="194" t="s">
        <v>82</v>
      </c>
      <c r="AV389" s="14" t="s">
        <v>82</v>
      </c>
      <c r="AW389" s="14" t="s">
        <v>33</v>
      </c>
      <c r="AX389" s="14" t="s">
        <v>72</v>
      </c>
      <c r="AY389" s="194" t="s">
        <v>143</v>
      </c>
    </row>
    <row r="390" spans="1:51" s="16" customFormat="1" ht="12">
      <c r="A390" s="16"/>
      <c r="B390" s="209"/>
      <c r="C390" s="16"/>
      <c r="D390" s="186" t="s">
        <v>154</v>
      </c>
      <c r="E390" s="210" t="s">
        <v>3</v>
      </c>
      <c r="F390" s="211" t="s">
        <v>336</v>
      </c>
      <c r="G390" s="16"/>
      <c r="H390" s="212">
        <v>34.828</v>
      </c>
      <c r="I390" s="213"/>
      <c r="J390" s="16"/>
      <c r="K390" s="16"/>
      <c r="L390" s="209"/>
      <c r="M390" s="214"/>
      <c r="N390" s="215"/>
      <c r="O390" s="215"/>
      <c r="P390" s="215"/>
      <c r="Q390" s="215"/>
      <c r="R390" s="215"/>
      <c r="S390" s="215"/>
      <c r="T390" s="2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10" t="s">
        <v>154</v>
      </c>
      <c r="AU390" s="210" t="s">
        <v>82</v>
      </c>
      <c r="AV390" s="16" t="s">
        <v>161</v>
      </c>
      <c r="AW390" s="16" t="s">
        <v>33</v>
      </c>
      <c r="AX390" s="16" t="s">
        <v>72</v>
      </c>
      <c r="AY390" s="210" t="s">
        <v>143</v>
      </c>
    </row>
    <row r="391" spans="1:51" s="13" customFormat="1" ht="12">
      <c r="A391" s="13"/>
      <c r="B391" s="185"/>
      <c r="C391" s="13"/>
      <c r="D391" s="186" t="s">
        <v>154</v>
      </c>
      <c r="E391" s="187" t="s">
        <v>3</v>
      </c>
      <c r="F391" s="188" t="s">
        <v>366</v>
      </c>
      <c r="G391" s="13"/>
      <c r="H391" s="187" t="s">
        <v>3</v>
      </c>
      <c r="I391" s="189"/>
      <c r="J391" s="13"/>
      <c r="K391" s="13"/>
      <c r="L391" s="185"/>
      <c r="M391" s="190"/>
      <c r="N391" s="191"/>
      <c r="O391" s="191"/>
      <c r="P391" s="191"/>
      <c r="Q391" s="191"/>
      <c r="R391" s="191"/>
      <c r="S391" s="191"/>
      <c r="T391" s="19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7" t="s">
        <v>154</v>
      </c>
      <c r="AU391" s="187" t="s">
        <v>82</v>
      </c>
      <c r="AV391" s="13" t="s">
        <v>80</v>
      </c>
      <c r="AW391" s="13" t="s">
        <v>33</v>
      </c>
      <c r="AX391" s="13" t="s">
        <v>72</v>
      </c>
      <c r="AY391" s="187" t="s">
        <v>143</v>
      </c>
    </row>
    <row r="392" spans="1:51" s="14" customFormat="1" ht="12">
      <c r="A392" s="14"/>
      <c r="B392" s="193"/>
      <c r="C392" s="14"/>
      <c r="D392" s="186" t="s">
        <v>154</v>
      </c>
      <c r="E392" s="194" t="s">
        <v>3</v>
      </c>
      <c r="F392" s="195" t="s">
        <v>367</v>
      </c>
      <c r="G392" s="14"/>
      <c r="H392" s="196">
        <v>21.96</v>
      </c>
      <c r="I392" s="197"/>
      <c r="J392" s="14"/>
      <c r="K392" s="14"/>
      <c r="L392" s="193"/>
      <c r="M392" s="198"/>
      <c r="N392" s="199"/>
      <c r="O392" s="199"/>
      <c r="P392" s="199"/>
      <c r="Q392" s="199"/>
      <c r="R392" s="199"/>
      <c r="S392" s="199"/>
      <c r="T392" s="20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194" t="s">
        <v>154</v>
      </c>
      <c r="AU392" s="194" t="s">
        <v>82</v>
      </c>
      <c r="AV392" s="14" t="s">
        <v>82</v>
      </c>
      <c r="AW392" s="14" t="s">
        <v>33</v>
      </c>
      <c r="AX392" s="14" t="s">
        <v>72</v>
      </c>
      <c r="AY392" s="194" t="s">
        <v>143</v>
      </c>
    </row>
    <row r="393" spans="1:51" s="16" customFormat="1" ht="12">
      <c r="A393" s="16"/>
      <c r="B393" s="209"/>
      <c r="C393" s="16"/>
      <c r="D393" s="186" t="s">
        <v>154</v>
      </c>
      <c r="E393" s="210" t="s">
        <v>3</v>
      </c>
      <c r="F393" s="211" t="s">
        <v>336</v>
      </c>
      <c r="G393" s="16"/>
      <c r="H393" s="212">
        <v>21.96</v>
      </c>
      <c r="I393" s="213"/>
      <c r="J393" s="16"/>
      <c r="K393" s="16"/>
      <c r="L393" s="209"/>
      <c r="M393" s="214"/>
      <c r="N393" s="215"/>
      <c r="O393" s="215"/>
      <c r="P393" s="215"/>
      <c r="Q393" s="215"/>
      <c r="R393" s="215"/>
      <c r="S393" s="215"/>
      <c r="T393" s="2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10" t="s">
        <v>154</v>
      </c>
      <c r="AU393" s="210" t="s">
        <v>82</v>
      </c>
      <c r="AV393" s="16" t="s">
        <v>161</v>
      </c>
      <c r="AW393" s="16" t="s">
        <v>33</v>
      </c>
      <c r="AX393" s="16" t="s">
        <v>72</v>
      </c>
      <c r="AY393" s="210" t="s">
        <v>143</v>
      </c>
    </row>
    <row r="394" spans="1:51" s="15" customFormat="1" ht="12">
      <c r="A394" s="15"/>
      <c r="B394" s="201"/>
      <c r="C394" s="15"/>
      <c r="D394" s="186" t="s">
        <v>154</v>
      </c>
      <c r="E394" s="202" t="s">
        <v>3</v>
      </c>
      <c r="F394" s="203" t="s">
        <v>172</v>
      </c>
      <c r="G394" s="15"/>
      <c r="H394" s="204">
        <v>70.842</v>
      </c>
      <c r="I394" s="205"/>
      <c r="J394" s="15"/>
      <c r="K394" s="15"/>
      <c r="L394" s="201"/>
      <c r="M394" s="206"/>
      <c r="N394" s="207"/>
      <c r="O394" s="207"/>
      <c r="P394" s="207"/>
      <c r="Q394" s="207"/>
      <c r="R394" s="207"/>
      <c r="S394" s="207"/>
      <c r="T394" s="20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02" t="s">
        <v>154</v>
      </c>
      <c r="AU394" s="202" t="s">
        <v>82</v>
      </c>
      <c r="AV394" s="15" t="s">
        <v>150</v>
      </c>
      <c r="AW394" s="15" t="s">
        <v>33</v>
      </c>
      <c r="AX394" s="15" t="s">
        <v>80</v>
      </c>
      <c r="AY394" s="202" t="s">
        <v>143</v>
      </c>
    </row>
    <row r="395" spans="1:65" s="2" customFormat="1" ht="24.15" customHeight="1">
      <c r="A395" s="39"/>
      <c r="B395" s="166"/>
      <c r="C395" s="167" t="s">
        <v>513</v>
      </c>
      <c r="D395" s="167" t="s">
        <v>145</v>
      </c>
      <c r="E395" s="168" t="s">
        <v>514</v>
      </c>
      <c r="F395" s="169" t="s">
        <v>515</v>
      </c>
      <c r="G395" s="170" t="s">
        <v>148</v>
      </c>
      <c r="H395" s="171">
        <v>1067.22</v>
      </c>
      <c r="I395" s="172"/>
      <c r="J395" s="173">
        <f>ROUND(I395*H395,2)</f>
        <v>0</v>
      </c>
      <c r="K395" s="169" t="s">
        <v>149</v>
      </c>
      <c r="L395" s="40"/>
      <c r="M395" s="174" t="s">
        <v>3</v>
      </c>
      <c r="N395" s="175" t="s">
        <v>43</v>
      </c>
      <c r="O395" s="73"/>
      <c r="P395" s="176">
        <f>O395*H395</f>
        <v>0</v>
      </c>
      <c r="Q395" s="176">
        <v>0.0033</v>
      </c>
      <c r="R395" s="176">
        <f>Q395*H395</f>
        <v>3.521826</v>
      </c>
      <c r="S395" s="176">
        <v>0</v>
      </c>
      <c r="T395" s="17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178" t="s">
        <v>150</v>
      </c>
      <c r="AT395" s="178" t="s">
        <v>145</v>
      </c>
      <c r="AU395" s="178" t="s">
        <v>82</v>
      </c>
      <c r="AY395" s="20" t="s">
        <v>143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20" t="s">
        <v>80</v>
      </c>
      <c r="BK395" s="179">
        <f>ROUND(I395*H395,2)</f>
        <v>0</v>
      </c>
      <c r="BL395" s="20" t="s">
        <v>150</v>
      </c>
      <c r="BM395" s="178" t="s">
        <v>516</v>
      </c>
    </row>
    <row r="396" spans="1:47" s="2" customFormat="1" ht="12">
      <c r="A396" s="39"/>
      <c r="B396" s="40"/>
      <c r="C396" s="39"/>
      <c r="D396" s="180" t="s">
        <v>152</v>
      </c>
      <c r="E396" s="39"/>
      <c r="F396" s="181" t="s">
        <v>517</v>
      </c>
      <c r="G396" s="39"/>
      <c r="H396" s="39"/>
      <c r="I396" s="182"/>
      <c r="J396" s="39"/>
      <c r="K396" s="39"/>
      <c r="L396" s="40"/>
      <c r="M396" s="183"/>
      <c r="N396" s="184"/>
      <c r="O396" s="73"/>
      <c r="P396" s="73"/>
      <c r="Q396" s="73"/>
      <c r="R396" s="73"/>
      <c r="S396" s="73"/>
      <c r="T396" s="74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20" t="s">
        <v>152</v>
      </c>
      <c r="AU396" s="20" t="s">
        <v>82</v>
      </c>
    </row>
    <row r="397" spans="1:51" s="13" customFormat="1" ht="12">
      <c r="A397" s="13"/>
      <c r="B397" s="185"/>
      <c r="C397" s="13"/>
      <c r="D397" s="186" t="s">
        <v>154</v>
      </c>
      <c r="E397" s="187" t="s">
        <v>3</v>
      </c>
      <c r="F397" s="188" t="s">
        <v>332</v>
      </c>
      <c r="G397" s="13"/>
      <c r="H397" s="187" t="s">
        <v>3</v>
      </c>
      <c r="I397" s="189"/>
      <c r="J397" s="13"/>
      <c r="K397" s="13"/>
      <c r="L397" s="185"/>
      <c r="M397" s="190"/>
      <c r="N397" s="191"/>
      <c r="O397" s="191"/>
      <c r="P397" s="191"/>
      <c r="Q397" s="191"/>
      <c r="R397" s="191"/>
      <c r="S397" s="191"/>
      <c r="T397" s="19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87" t="s">
        <v>154</v>
      </c>
      <c r="AU397" s="187" t="s">
        <v>82</v>
      </c>
      <c r="AV397" s="13" t="s">
        <v>80</v>
      </c>
      <c r="AW397" s="13" t="s">
        <v>33</v>
      </c>
      <c r="AX397" s="13" t="s">
        <v>72</v>
      </c>
      <c r="AY397" s="187" t="s">
        <v>143</v>
      </c>
    </row>
    <row r="398" spans="1:51" s="14" customFormat="1" ht="12">
      <c r="A398" s="14"/>
      <c r="B398" s="193"/>
      <c r="C398" s="14"/>
      <c r="D398" s="186" t="s">
        <v>154</v>
      </c>
      <c r="E398" s="194" t="s">
        <v>3</v>
      </c>
      <c r="F398" s="195" t="s">
        <v>518</v>
      </c>
      <c r="G398" s="14"/>
      <c r="H398" s="196">
        <v>149.699</v>
      </c>
      <c r="I398" s="197"/>
      <c r="J398" s="14"/>
      <c r="K398" s="14"/>
      <c r="L398" s="193"/>
      <c r="M398" s="198"/>
      <c r="N398" s="199"/>
      <c r="O398" s="199"/>
      <c r="P398" s="199"/>
      <c r="Q398" s="199"/>
      <c r="R398" s="199"/>
      <c r="S398" s="199"/>
      <c r="T398" s="20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194" t="s">
        <v>154</v>
      </c>
      <c r="AU398" s="194" t="s">
        <v>82</v>
      </c>
      <c r="AV398" s="14" t="s">
        <v>82</v>
      </c>
      <c r="AW398" s="14" t="s">
        <v>33</v>
      </c>
      <c r="AX398" s="14" t="s">
        <v>72</v>
      </c>
      <c r="AY398" s="194" t="s">
        <v>143</v>
      </c>
    </row>
    <row r="399" spans="1:51" s="14" customFormat="1" ht="12">
      <c r="A399" s="14"/>
      <c r="B399" s="193"/>
      <c r="C399" s="14"/>
      <c r="D399" s="186" t="s">
        <v>154</v>
      </c>
      <c r="E399" s="194" t="s">
        <v>3</v>
      </c>
      <c r="F399" s="195" t="s">
        <v>334</v>
      </c>
      <c r="G399" s="14"/>
      <c r="H399" s="196">
        <v>143.699</v>
      </c>
      <c r="I399" s="197"/>
      <c r="J399" s="14"/>
      <c r="K399" s="14"/>
      <c r="L399" s="193"/>
      <c r="M399" s="198"/>
      <c r="N399" s="199"/>
      <c r="O399" s="199"/>
      <c r="P399" s="199"/>
      <c r="Q399" s="199"/>
      <c r="R399" s="199"/>
      <c r="S399" s="199"/>
      <c r="T399" s="20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194" t="s">
        <v>154</v>
      </c>
      <c r="AU399" s="194" t="s">
        <v>82</v>
      </c>
      <c r="AV399" s="14" t="s">
        <v>82</v>
      </c>
      <c r="AW399" s="14" t="s">
        <v>33</v>
      </c>
      <c r="AX399" s="14" t="s">
        <v>72</v>
      </c>
      <c r="AY399" s="194" t="s">
        <v>143</v>
      </c>
    </row>
    <row r="400" spans="1:51" s="16" customFormat="1" ht="12">
      <c r="A400" s="16"/>
      <c r="B400" s="209"/>
      <c r="C400" s="16"/>
      <c r="D400" s="186" t="s">
        <v>154</v>
      </c>
      <c r="E400" s="210" t="s">
        <v>3</v>
      </c>
      <c r="F400" s="211" t="s">
        <v>336</v>
      </c>
      <c r="G400" s="16"/>
      <c r="H400" s="212">
        <v>293.398</v>
      </c>
      <c r="I400" s="213"/>
      <c r="J400" s="16"/>
      <c r="K400" s="16"/>
      <c r="L400" s="209"/>
      <c r="M400" s="214"/>
      <c r="N400" s="215"/>
      <c r="O400" s="215"/>
      <c r="P400" s="215"/>
      <c r="Q400" s="215"/>
      <c r="R400" s="215"/>
      <c r="S400" s="215"/>
      <c r="T400" s="2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T400" s="210" t="s">
        <v>154</v>
      </c>
      <c r="AU400" s="210" t="s">
        <v>82</v>
      </c>
      <c r="AV400" s="16" t="s">
        <v>161</v>
      </c>
      <c r="AW400" s="16" t="s">
        <v>33</v>
      </c>
      <c r="AX400" s="16" t="s">
        <v>72</v>
      </c>
      <c r="AY400" s="210" t="s">
        <v>143</v>
      </c>
    </row>
    <row r="401" spans="1:51" s="13" customFormat="1" ht="12">
      <c r="A401" s="13"/>
      <c r="B401" s="185"/>
      <c r="C401" s="13"/>
      <c r="D401" s="186" t="s">
        <v>154</v>
      </c>
      <c r="E401" s="187" t="s">
        <v>3</v>
      </c>
      <c r="F401" s="188" t="s">
        <v>337</v>
      </c>
      <c r="G401" s="13"/>
      <c r="H401" s="187" t="s">
        <v>3</v>
      </c>
      <c r="I401" s="189"/>
      <c r="J401" s="13"/>
      <c r="K401" s="13"/>
      <c r="L401" s="185"/>
      <c r="M401" s="190"/>
      <c r="N401" s="191"/>
      <c r="O401" s="191"/>
      <c r="P401" s="191"/>
      <c r="Q401" s="191"/>
      <c r="R401" s="191"/>
      <c r="S401" s="191"/>
      <c r="T401" s="19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7" t="s">
        <v>154</v>
      </c>
      <c r="AU401" s="187" t="s">
        <v>82</v>
      </c>
      <c r="AV401" s="13" t="s">
        <v>80</v>
      </c>
      <c r="AW401" s="13" t="s">
        <v>33</v>
      </c>
      <c r="AX401" s="13" t="s">
        <v>72</v>
      </c>
      <c r="AY401" s="187" t="s">
        <v>143</v>
      </c>
    </row>
    <row r="402" spans="1:51" s="14" customFormat="1" ht="12">
      <c r="A402" s="14"/>
      <c r="B402" s="193"/>
      <c r="C402" s="14"/>
      <c r="D402" s="186" t="s">
        <v>154</v>
      </c>
      <c r="E402" s="194" t="s">
        <v>3</v>
      </c>
      <c r="F402" s="195" t="s">
        <v>338</v>
      </c>
      <c r="G402" s="14"/>
      <c r="H402" s="196">
        <v>354.576</v>
      </c>
      <c r="I402" s="197"/>
      <c r="J402" s="14"/>
      <c r="K402" s="14"/>
      <c r="L402" s="193"/>
      <c r="M402" s="198"/>
      <c r="N402" s="199"/>
      <c r="O402" s="199"/>
      <c r="P402" s="199"/>
      <c r="Q402" s="199"/>
      <c r="R402" s="199"/>
      <c r="S402" s="199"/>
      <c r="T402" s="20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194" t="s">
        <v>154</v>
      </c>
      <c r="AU402" s="194" t="s">
        <v>82</v>
      </c>
      <c r="AV402" s="14" t="s">
        <v>82</v>
      </c>
      <c r="AW402" s="14" t="s">
        <v>33</v>
      </c>
      <c r="AX402" s="14" t="s">
        <v>72</v>
      </c>
      <c r="AY402" s="194" t="s">
        <v>143</v>
      </c>
    </row>
    <row r="403" spans="1:51" s="14" customFormat="1" ht="12">
      <c r="A403" s="14"/>
      <c r="B403" s="193"/>
      <c r="C403" s="14"/>
      <c r="D403" s="186" t="s">
        <v>154</v>
      </c>
      <c r="E403" s="194" t="s">
        <v>3</v>
      </c>
      <c r="F403" s="195" t="s">
        <v>339</v>
      </c>
      <c r="G403" s="14"/>
      <c r="H403" s="196">
        <v>-19.44</v>
      </c>
      <c r="I403" s="197"/>
      <c r="J403" s="14"/>
      <c r="K403" s="14"/>
      <c r="L403" s="193"/>
      <c r="M403" s="198"/>
      <c r="N403" s="199"/>
      <c r="O403" s="199"/>
      <c r="P403" s="199"/>
      <c r="Q403" s="199"/>
      <c r="R403" s="199"/>
      <c r="S403" s="199"/>
      <c r="T403" s="20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94" t="s">
        <v>154</v>
      </c>
      <c r="AU403" s="194" t="s">
        <v>82</v>
      </c>
      <c r="AV403" s="14" t="s">
        <v>82</v>
      </c>
      <c r="AW403" s="14" t="s">
        <v>33</v>
      </c>
      <c r="AX403" s="14" t="s">
        <v>72</v>
      </c>
      <c r="AY403" s="194" t="s">
        <v>143</v>
      </c>
    </row>
    <row r="404" spans="1:51" s="14" customFormat="1" ht="12">
      <c r="A404" s="14"/>
      <c r="B404" s="193"/>
      <c r="C404" s="14"/>
      <c r="D404" s="186" t="s">
        <v>154</v>
      </c>
      <c r="E404" s="194" t="s">
        <v>3</v>
      </c>
      <c r="F404" s="195" t="s">
        <v>340</v>
      </c>
      <c r="G404" s="14"/>
      <c r="H404" s="196">
        <v>-1.08</v>
      </c>
      <c r="I404" s="197"/>
      <c r="J404" s="14"/>
      <c r="K404" s="14"/>
      <c r="L404" s="193"/>
      <c r="M404" s="198"/>
      <c r="N404" s="199"/>
      <c r="O404" s="199"/>
      <c r="P404" s="199"/>
      <c r="Q404" s="199"/>
      <c r="R404" s="199"/>
      <c r="S404" s="199"/>
      <c r="T404" s="20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194" t="s">
        <v>154</v>
      </c>
      <c r="AU404" s="194" t="s">
        <v>82</v>
      </c>
      <c r="AV404" s="14" t="s">
        <v>82</v>
      </c>
      <c r="AW404" s="14" t="s">
        <v>33</v>
      </c>
      <c r="AX404" s="14" t="s">
        <v>72</v>
      </c>
      <c r="AY404" s="194" t="s">
        <v>143</v>
      </c>
    </row>
    <row r="405" spans="1:51" s="14" customFormat="1" ht="12">
      <c r="A405" s="14"/>
      <c r="B405" s="193"/>
      <c r="C405" s="14"/>
      <c r="D405" s="186" t="s">
        <v>154</v>
      </c>
      <c r="E405" s="194" t="s">
        <v>3</v>
      </c>
      <c r="F405" s="195" t="s">
        <v>341</v>
      </c>
      <c r="G405" s="14"/>
      <c r="H405" s="196">
        <v>-63.36</v>
      </c>
      <c r="I405" s="197"/>
      <c r="J405" s="14"/>
      <c r="K405" s="14"/>
      <c r="L405" s="193"/>
      <c r="M405" s="198"/>
      <c r="N405" s="199"/>
      <c r="O405" s="199"/>
      <c r="P405" s="199"/>
      <c r="Q405" s="199"/>
      <c r="R405" s="199"/>
      <c r="S405" s="199"/>
      <c r="T405" s="20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94" t="s">
        <v>154</v>
      </c>
      <c r="AU405" s="194" t="s">
        <v>82</v>
      </c>
      <c r="AV405" s="14" t="s">
        <v>82</v>
      </c>
      <c r="AW405" s="14" t="s">
        <v>33</v>
      </c>
      <c r="AX405" s="14" t="s">
        <v>72</v>
      </c>
      <c r="AY405" s="194" t="s">
        <v>143</v>
      </c>
    </row>
    <row r="406" spans="1:51" s="14" customFormat="1" ht="12">
      <c r="A406" s="14"/>
      <c r="B406" s="193"/>
      <c r="C406" s="14"/>
      <c r="D406" s="186" t="s">
        <v>154</v>
      </c>
      <c r="E406" s="194" t="s">
        <v>3</v>
      </c>
      <c r="F406" s="195" t="s">
        <v>342</v>
      </c>
      <c r="G406" s="14"/>
      <c r="H406" s="196">
        <v>-4.32</v>
      </c>
      <c r="I406" s="197"/>
      <c r="J406" s="14"/>
      <c r="K406" s="14"/>
      <c r="L406" s="193"/>
      <c r="M406" s="198"/>
      <c r="N406" s="199"/>
      <c r="O406" s="199"/>
      <c r="P406" s="199"/>
      <c r="Q406" s="199"/>
      <c r="R406" s="199"/>
      <c r="S406" s="199"/>
      <c r="T406" s="20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194" t="s">
        <v>154</v>
      </c>
      <c r="AU406" s="194" t="s">
        <v>82</v>
      </c>
      <c r="AV406" s="14" t="s">
        <v>82</v>
      </c>
      <c r="AW406" s="14" t="s">
        <v>33</v>
      </c>
      <c r="AX406" s="14" t="s">
        <v>72</v>
      </c>
      <c r="AY406" s="194" t="s">
        <v>143</v>
      </c>
    </row>
    <row r="407" spans="1:51" s="14" customFormat="1" ht="12">
      <c r="A407" s="14"/>
      <c r="B407" s="193"/>
      <c r="C407" s="14"/>
      <c r="D407" s="186" t="s">
        <v>154</v>
      </c>
      <c r="E407" s="194" t="s">
        <v>3</v>
      </c>
      <c r="F407" s="195" t="s">
        <v>343</v>
      </c>
      <c r="G407" s="14"/>
      <c r="H407" s="196">
        <v>-19.8</v>
      </c>
      <c r="I407" s="197"/>
      <c r="J407" s="14"/>
      <c r="K407" s="14"/>
      <c r="L407" s="193"/>
      <c r="M407" s="198"/>
      <c r="N407" s="199"/>
      <c r="O407" s="199"/>
      <c r="P407" s="199"/>
      <c r="Q407" s="199"/>
      <c r="R407" s="199"/>
      <c r="S407" s="199"/>
      <c r="T407" s="20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194" t="s">
        <v>154</v>
      </c>
      <c r="AU407" s="194" t="s">
        <v>82</v>
      </c>
      <c r="AV407" s="14" t="s">
        <v>82</v>
      </c>
      <c r="AW407" s="14" t="s">
        <v>33</v>
      </c>
      <c r="AX407" s="14" t="s">
        <v>72</v>
      </c>
      <c r="AY407" s="194" t="s">
        <v>143</v>
      </c>
    </row>
    <row r="408" spans="1:51" s="14" customFormat="1" ht="12">
      <c r="A408" s="14"/>
      <c r="B408" s="193"/>
      <c r="C408" s="14"/>
      <c r="D408" s="186" t="s">
        <v>154</v>
      </c>
      <c r="E408" s="194" t="s">
        <v>3</v>
      </c>
      <c r="F408" s="195" t="s">
        <v>344</v>
      </c>
      <c r="G408" s="14"/>
      <c r="H408" s="196">
        <v>354.576</v>
      </c>
      <c r="I408" s="197"/>
      <c r="J408" s="14"/>
      <c r="K408" s="14"/>
      <c r="L408" s="193"/>
      <c r="M408" s="198"/>
      <c r="N408" s="199"/>
      <c r="O408" s="199"/>
      <c r="P408" s="199"/>
      <c r="Q408" s="199"/>
      <c r="R408" s="199"/>
      <c r="S408" s="199"/>
      <c r="T408" s="20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194" t="s">
        <v>154</v>
      </c>
      <c r="AU408" s="194" t="s">
        <v>82</v>
      </c>
      <c r="AV408" s="14" t="s">
        <v>82</v>
      </c>
      <c r="AW408" s="14" t="s">
        <v>33</v>
      </c>
      <c r="AX408" s="14" t="s">
        <v>72</v>
      </c>
      <c r="AY408" s="194" t="s">
        <v>143</v>
      </c>
    </row>
    <row r="409" spans="1:51" s="14" customFormat="1" ht="12">
      <c r="A409" s="14"/>
      <c r="B409" s="193"/>
      <c r="C409" s="14"/>
      <c r="D409" s="186" t="s">
        <v>154</v>
      </c>
      <c r="E409" s="194" t="s">
        <v>3</v>
      </c>
      <c r="F409" s="195" t="s">
        <v>345</v>
      </c>
      <c r="G409" s="14"/>
      <c r="H409" s="196">
        <v>-6.35</v>
      </c>
      <c r="I409" s="197"/>
      <c r="J409" s="14"/>
      <c r="K409" s="14"/>
      <c r="L409" s="193"/>
      <c r="M409" s="198"/>
      <c r="N409" s="199"/>
      <c r="O409" s="199"/>
      <c r="P409" s="199"/>
      <c r="Q409" s="199"/>
      <c r="R409" s="199"/>
      <c r="S409" s="199"/>
      <c r="T409" s="20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194" t="s">
        <v>154</v>
      </c>
      <c r="AU409" s="194" t="s">
        <v>82</v>
      </c>
      <c r="AV409" s="14" t="s">
        <v>82</v>
      </c>
      <c r="AW409" s="14" t="s">
        <v>33</v>
      </c>
      <c r="AX409" s="14" t="s">
        <v>72</v>
      </c>
      <c r="AY409" s="194" t="s">
        <v>143</v>
      </c>
    </row>
    <row r="410" spans="1:51" s="14" customFormat="1" ht="12">
      <c r="A410" s="14"/>
      <c r="B410" s="193"/>
      <c r="C410" s="14"/>
      <c r="D410" s="186" t="s">
        <v>154</v>
      </c>
      <c r="E410" s="194" t="s">
        <v>3</v>
      </c>
      <c r="F410" s="195" t="s">
        <v>346</v>
      </c>
      <c r="G410" s="14"/>
      <c r="H410" s="196">
        <v>-18.36</v>
      </c>
      <c r="I410" s="197"/>
      <c r="J410" s="14"/>
      <c r="K410" s="14"/>
      <c r="L410" s="193"/>
      <c r="M410" s="198"/>
      <c r="N410" s="199"/>
      <c r="O410" s="199"/>
      <c r="P410" s="199"/>
      <c r="Q410" s="199"/>
      <c r="R410" s="199"/>
      <c r="S410" s="199"/>
      <c r="T410" s="20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94" t="s">
        <v>154</v>
      </c>
      <c r="AU410" s="194" t="s">
        <v>82</v>
      </c>
      <c r="AV410" s="14" t="s">
        <v>82</v>
      </c>
      <c r="AW410" s="14" t="s">
        <v>33</v>
      </c>
      <c r="AX410" s="14" t="s">
        <v>72</v>
      </c>
      <c r="AY410" s="194" t="s">
        <v>143</v>
      </c>
    </row>
    <row r="411" spans="1:51" s="14" customFormat="1" ht="12">
      <c r="A411" s="14"/>
      <c r="B411" s="193"/>
      <c r="C411" s="14"/>
      <c r="D411" s="186" t="s">
        <v>154</v>
      </c>
      <c r="E411" s="194" t="s">
        <v>3</v>
      </c>
      <c r="F411" s="195" t="s">
        <v>347</v>
      </c>
      <c r="G411" s="14"/>
      <c r="H411" s="196">
        <v>-2.16</v>
      </c>
      <c r="I411" s="197"/>
      <c r="J411" s="14"/>
      <c r="K411" s="14"/>
      <c r="L411" s="193"/>
      <c r="M411" s="198"/>
      <c r="N411" s="199"/>
      <c r="O411" s="199"/>
      <c r="P411" s="199"/>
      <c r="Q411" s="199"/>
      <c r="R411" s="199"/>
      <c r="S411" s="199"/>
      <c r="T411" s="20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94" t="s">
        <v>154</v>
      </c>
      <c r="AU411" s="194" t="s">
        <v>82</v>
      </c>
      <c r="AV411" s="14" t="s">
        <v>82</v>
      </c>
      <c r="AW411" s="14" t="s">
        <v>33</v>
      </c>
      <c r="AX411" s="14" t="s">
        <v>72</v>
      </c>
      <c r="AY411" s="194" t="s">
        <v>143</v>
      </c>
    </row>
    <row r="412" spans="1:51" s="14" customFormat="1" ht="12">
      <c r="A412" s="14"/>
      <c r="B412" s="193"/>
      <c r="C412" s="14"/>
      <c r="D412" s="186" t="s">
        <v>154</v>
      </c>
      <c r="E412" s="194" t="s">
        <v>3</v>
      </c>
      <c r="F412" s="195" t="s">
        <v>341</v>
      </c>
      <c r="G412" s="14"/>
      <c r="H412" s="196">
        <v>-63.36</v>
      </c>
      <c r="I412" s="197"/>
      <c r="J412" s="14"/>
      <c r="K412" s="14"/>
      <c r="L412" s="193"/>
      <c r="M412" s="198"/>
      <c r="N412" s="199"/>
      <c r="O412" s="199"/>
      <c r="P412" s="199"/>
      <c r="Q412" s="199"/>
      <c r="R412" s="199"/>
      <c r="S412" s="199"/>
      <c r="T412" s="20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194" t="s">
        <v>154</v>
      </c>
      <c r="AU412" s="194" t="s">
        <v>82</v>
      </c>
      <c r="AV412" s="14" t="s">
        <v>82</v>
      </c>
      <c r="AW412" s="14" t="s">
        <v>33</v>
      </c>
      <c r="AX412" s="14" t="s">
        <v>72</v>
      </c>
      <c r="AY412" s="194" t="s">
        <v>143</v>
      </c>
    </row>
    <row r="413" spans="1:51" s="14" customFormat="1" ht="12">
      <c r="A413" s="14"/>
      <c r="B413" s="193"/>
      <c r="C413" s="14"/>
      <c r="D413" s="186" t="s">
        <v>154</v>
      </c>
      <c r="E413" s="194" t="s">
        <v>3</v>
      </c>
      <c r="F413" s="195" t="s">
        <v>348</v>
      </c>
      <c r="G413" s="14"/>
      <c r="H413" s="196">
        <v>-12.96</v>
      </c>
      <c r="I413" s="197"/>
      <c r="J413" s="14"/>
      <c r="K413" s="14"/>
      <c r="L413" s="193"/>
      <c r="M413" s="198"/>
      <c r="N413" s="199"/>
      <c r="O413" s="199"/>
      <c r="P413" s="199"/>
      <c r="Q413" s="199"/>
      <c r="R413" s="199"/>
      <c r="S413" s="199"/>
      <c r="T413" s="20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194" t="s">
        <v>154</v>
      </c>
      <c r="AU413" s="194" t="s">
        <v>82</v>
      </c>
      <c r="AV413" s="14" t="s">
        <v>82</v>
      </c>
      <c r="AW413" s="14" t="s">
        <v>33</v>
      </c>
      <c r="AX413" s="14" t="s">
        <v>72</v>
      </c>
      <c r="AY413" s="194" t="s">
        <v>143</v>
      </c>
    </row>
    <row r="414" spans="1:51" s="16" customFormat="1" ht="12">
      <c r="A414" s="16"/>
      <c r="B414" s="209"/>
      <c r="C414" s="16"/>
      <c r="D414" s="186" t="s">
        <v>154</v>
      </c>
      <c r="E414" s="210" t="s">
        <v>3</v>
      </c>
      <c r="F414" s="211" t="s">
        <v>336</v>
      </c>
      <c r="G414" s="16"/>
      <c r="H414" s="212">
        <v>497.962</v>
      </c>
      <c r="I414" s="213"/>
      <c r="J414" s="16"/>
      <c r="K414" s="16"/>
      <c r="L414" s="209"/>
      <c r="M414" s="214"/>
      <c r="N414" s="215"/>
      <c r="O414" s="215"/>
      <c r="P414" s="215"/>
      <c r="Q414" s="215"/>
      <c r="R414" s="215"/>
      <c r="S414" s="215"/>
      <c r="T414" s="2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10" t="s">
        <v>154</v>
      </c>
      <c r="AU414" s="210" t="s">
        <v>82</v>
      </c>
      <c r="AV414" s="16" t="s">
        <v>161</v>
      </c>
      <c r="AW414" s="16" t="s">
        <v>33</v>
      </c>
      <c r="AX414" s="16" t="s">
        <v>72</v>
      </c>
      <c r="AY414" s="210" t="s">
        <v>143</v>
      </c>
    </row>
    <row r="415" spans="1:51" s="13" customFormat="1" ht="12">
      <c r="A415" s="13"/>
      <c r="B415" s="185"/>
      <c r="C415" s="13"/>
      <c r="D415" s="186" t="s">
        <v>154</v>
      </c>
      <c r="E415" s="187" t="s">
        <v>3</v>
      </c>
      <c r="F415" s="188" t="s">
        <v>364</v>
      </c>
      <c r="G415" s="13"/>
      <c r="H415" s="187" t="s">
        <v>3</v>
      </c>
      <c r="I415" s="189"/>
      <c r="J415" s="13"/>
      <c r="K415" s="13"/>
      <c r="L415" s="185"/>
      <c r="M415" s="190"/>
      <c r="N415" s="191"/>
      <c r="O415" s="191"/>
      <c r="P415" s="191"/>
      <c r="Q415" s="191"/>
      <c r="R415" s="191"/>
      <c r="S415" s="191"/>
      <c r="T415" s="19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7" t="s">
        <v>154</v>
      </c>
      <c r="AU415" s="187" t="s">
        <v>82</v>
      </c>
      <c r="AV415" s="13" t="s">
        <v>80</v>
      </c>
      <c r="AW415" s="13" t="s">
        <v>33</v>
      </c>
      <c r="AX415" s="13" t="s">
        <v>72</v>
      </c>
      <c r="AY415" s="187" t="s">
        <v>143</v>
      </c>
    </row>
    <row r="416" spans="1:51" s="14" customFormat="1" ht="12">
      <c r="A416" s="14"/>
      <c r="B416" s="193"/>
      <c r="C416" s="14"/>
      <c r="D416" s="186" t="s">
        <v>154</v>
      </c>
      <c r="E416" s="194" t="s">
        <v>3</v>
      </c>
      <c r="F416" s="195" t="s">
        <v>365</v>
      </c>
      <c r="G416" s="14"/>
      <c r="H416" s="196">
        <v>183.015</v>
      </c>
      <c r="I416" s="197"/>
      <c r="J416" s="14"/>
      <c r="K416" s="14"/>
      <c r="L416" s="193"/>
      <c r="M416" s="198"/>
      <c r="N416" s="199"/>
      <c r="O416" s="199"/>
      <c r="P416" s="199"/>
      <c r="Q416" s="199"/>
      <c r="R416" s="199"/>
      <c r="S416" s="199"/>
      <c r="T416" s="20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194" t="s">
        <v>154</v>
      </c>
      <c r="AU416" s="194" t="s">
        <v>82</v>
      </c>
      <c r="AV416" s="14" t="s">
        <v>82</v>
      </c>
      <c r="AW416" s="14" t="s">
        <v>33</v>
      </c>
      <c r="AX416" s="14" t="s">
        <v>72</v>
      </c>
      <c r="AY416" s="194" t="s">
        <v>143</v>
      </c>
    </row>
    <row r="417" spans="1:51" s="16" customFormat="1" ht="12">
      <c r="A417" s="16"/>
      <c r="B417" s="209"/>
      <c r="C417" s="16"/>
      <c r="D417" s="186" t="s">
        <v>154</v>
      </c>
      <c r="E417" s="210" t="s">
        <v>3</v>
      </c>
      <c r="F417" s="211" t="s">
        <v>336</v>
      </c>
      <c r="G417" s="16"/>
      <c r="H417" s="212">
        <v>183.015</v>
      </c>
      <c r="I417" s="213"/>
      <c r="J417" s="16"/>
      <c r="K417" s="16"/>
      <c r="L417" s="209"/>
      <c r="M417" s="214"/>
      <c r="N417" s="215"/>
      <c r="O417" s="215"/>
      <c r="P417" s="215"/>
      <c r="Q417" s="215"/>
      <c r="R417" s="215"/>
      <c r="S417" s="215"/>
      <c r="T417" s="2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T417" s="210" t="s">
        <v>154</v>
      </c>
      <c r="AU417" s="210" t="s">
        <v>82</v>
      </c>
      <c r="AV417" s="16" t="s">
        <v>161</v>
      </c>
      <c r="AW417" s="16" t="s">
        <v>33</v>
      </c>
      <c r="AX417" s="16" t="s">
        <v>72</v>
      </c>
      <c r="AY417" s="210" t="s">
        <v>143</v>
      </c>
    </row>
    <row r="418" spans="1:51" s="13" customFormat="1" ht="12">
      <c r="A418" s="13"/>
      <c r="B418" s="185"/>
      <c r="C418" s="13"/>
      <c r="D418" s="186" t="s">
        <v>154</v>
      </c>
      <c r="E418" s="187" t="s">
        <v>3</v>
      </c>
      <c r="F418" s="188" t="s">
        <v>366</v>
      </c>
      <c r="G418" s="13"/>
      <c r="H418" s="187" t="s">
        <v>3</v>
      </c>
      <c r="I418" s="189"/>
      <c r="J418" s="13"/>
      <c r="K418" s="13"/>
      <c r="L418" s="185"/>
      <c r="M418" s="190"/>
      <c r="N418" s="191"/>
      <c r="O418" s="191"/>
      <c r="P418" s="191"/>
      <c r="Q418" s="191"/>
      <c r="R418" s="191"/>
      <c r="S418" s="191"/>
      <c r="T418" s="19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7" t="s">
        <v>154</v>
      </c>
      <c r="AU418" s="187" t="s">
        <v>82</v>
      </c>
      <c r="AV418" s="13" t="s">
        <v>80</v>
      </c>
      <c r="AW418" s="13" t="s">
        <v>33</v>
      </c>
      <c r="AX418" s="13" t="s">
        <v>72</v>
      </c>
      <c r="AY418" s="187" t="s">
        <v>143</v>
      </c>
    </row>
    <row r="419" spans="1:51" s="14" customFormat="1" ht="12">
      <c r="A419" s="14"/>
      <c r="B419" s="193"/>
      <c r="C419" s="14"/>
      <c r="D419" s="186" t="s">
        <v>154</v>
      </c>
      <c r="E419" s="194" t="s">
        <v>3</v>
      </c>
      <c r="F419" s="195" t="s">
        <v>367</v>
      </c>
      <c r="G419" s="14"/>
      <c r="H419" s="196">
        <v>21.96</v>
      </c>
      <c r="I419" s="197"/>
      <c r="J419" s="14"/>
      <c r="K419" s="14"/>
      <c r="L419" s="193"/>
      <c r="M419" s="198"/>
      <c r="N419" s="199"/>
      <c r="O419" s="199"/>
      <c r="P419" s="199"/>
      <c r="Q419" s="199"/>
      <c r="R419" s="199"/>
      <c r="S419" s="199"/>
      <c r="T419" s="20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194" t="s">
        <v>154</v>
      </c>
      <c r="AU419" s="194" t="s">
        <v>82</v>
      </c>
      <c r="AV419" s="14" t="s">
        <v>82</v>
      </c>
      <c r="AW419" s="14" t="s">
        <v>33</v>
      </c>
      <c r="AX419" s="14" t="s">
        <v>72</v>
      </c>
      <c r="AY419" s="194" t="s">
        <v>143</v>
      </c>
    </row>
    <row r="420" spans="1:51" s="16" customFormat="1" ht="12">
      <c r="A420" s="16"/>
      <c r="B420" s="209"/>
      <c r="C420" s="16"/>
      <c r="D420" s="186" t="s">
        <v>154</v>
      </c>
      <c r="E420" s="210" t="s">
        <v>3</v>
      </c>
      <c r="F420" s="211" t="s">
        <v>336</v>
      </c>
      <c r="G420" s="16"/>
      <c r="H420" s="212">
        <v>21.96</v>
      </c>
      <c r="I420" s="213"/>
      <c r="J420" s="16"/>
      <c r="K420" s="16"/>
      <c r="L420" s="209"/>
      <c r="M420" s="214"/>
      <c r="N420" s="215"/>
      <c r="O420" s="215"/>
      <c r="P420" s="215"/>
      <c r="Q420" s="215"/>
      <c r="R420" s="215"/>
      <c r="S420" s="215"/>
      <c r="T420" s="2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10" t="s">
        <v>154</v>
      </c>
      <c r="AU420" s="210" t="s">
        <v>82</v>
      </c>
      <c r="AV420" s="16" t="s">
        <v>161</v>
      </c>
      <c r="AW420" s="16" t="s">
        <v>33</v>
      </c>
      <c r="AX420" s="16" t="s">
        <v>72</v>
      </c>
      <c r="AY420" s="210" t="s">
        <v>143</v>
      </c>
    </row>
    <row r="421" spans="1:51" s="13" customFormat="1" ht="12">
      <c r="A421" s="13"/>
      <c r="B421" s="185"/>
      <c r="C421" s="13"/>
      <c r="D421" s="186" t="s">
        <v>154</v>
      </c>
      <c r="E421" s="187" t="s">
        <v>3</v>
      </c>
      <c r="F421" s="188" t="s">
        <v>368</v>
      </c>
      <c r="G421" s="13"/>
      <c r="H421" s="187" t="s">
        <v>3</v>
      </c>
      <c r="I421" s="189"/>
      <c r="J421" s="13"/>
      <c r="K421" s="13"/>
      <c r="L421" s="185"/>
      <c r="M421" s="190"/>
      <c r="N421" s="191"/>
      <c r="O421" s="191"/>
      <c r="P421" s="191"/>
      <c r="Q421" s="191"/>
      <c r="R421" s="191"/>
      <c r="S421" s="191"/>
      <c r="T421" s="19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7" t="s">
        <v>154</v>
      </c>
      <c r="AU421" s="187" t="s">
        <v>82</v>
      </c>
      <c r="AV421" s="13" t="s">
        <v>80</v>
      </c>
      <c r="AW421" s="13" t="s">
        <v>33</v>
      </c>
      <c r="AX421" s="13" t="s">
        <v>72</v>
      </c>
      <c r="AY421" s="187" t="s">
        <v>143</v>
      </c>
    </row>
    <row r="422" spans="1:51" s="14" customFormat="1" ht="12">
      <c r="A422" s="14"/>
      <c r="B422" s="193"/>
      <c r="C422" s="14"/>
      <c r="D422" s="186" t="s">
        <v>154</v>
      </c>
      <c r="E422" s="194" t="s">
        <v>3</v>
      </c>
      <c r="F422" s="195" t="s">
        <v>369</v>
      </c>
      <c r="G422" s="14"/>
      <c r="H422" s="196">
        <v>59.835</v>
      </c>
      <c r="I422" s="197"/>
      <c r="J422" s="14"/>
      <c r="K422" s="14"/>
      <c r="L422" s="193"/>
      <c r="M422" s="198"/>
      <c r="N422" s="199"/>
      <c r="O422" s="199"/>
      <c r="P422" s="199"/>
      <c r="Q422" s="199"/>
      <c r="R422" s="199"/>
      <c r="S422" s="199"/>
      <c r="T422" s="20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194" t="s">
        <v>154</v>
      </c>
      <c r="AU422" s="194" t="s">
        <v>82</v>
      </c>
      <c r="AV422" s="14" t="s">
        <v>82</v>
      </c>
      <c r="AW422" s="14" t="s">
        <v>33</v>
      </c>
      <c r="AX422" s="14" t="s">
        <v>72</v>
      </c>
      <c r="AY422" s="194" t="s">
        <v>143</v>
      </c>
    </row>
    <row r="423" spans="1:51" s="13" customFormat="1" ht="12">
      <c r="A423" s="13"/>
      <c r="B423" s="185"/>
      <c r="C423" s="13"/>
      <c r="D423" s="186" t="s">
        <v>154</v>
      </c>
      <c r="E423" s="187" t="s">
        <v>3</v>
      </c>
      <c r="F423" s="188" t="s">
        <v>370</v>
      </c>
      <c r="G423" s="13"/>
      <c r="H423" s="187" t="s">
        <v>3</v>
      </c>
      <c r="I423" s="189"/>
      <c r="J423" s="13"/>
      <c r="K423" s="13"/>
      <c r="L423" s="185"/>
      <c r="M423" s="190"/>
      <c r="N423" s="191"/>
      <c r="O423" s="191"/>
      <c r="P423" s="191"/>
      <c r="Q423" s="191"/>
      <c r="R423" s="191"/>
      <c r="S423" s="191"/>
      <c r="T423" s="19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7" t="s">
        <v>154</v>
      </c>
      <c r="AU423" s="187" t="s">
        <v>82</v>
      </c>
      <c r="AV423" s="13" t="s">
        <v>80</v>
      </c>
      <c r="AW423" s="13" t="s">
        <v>33</v>
      </c>
      <c r="AX423" s="13" t="s">
        <v>72</v>
      </c>
      <c r="AY423" s="187" t="s">
        <v>143</v>
      </c>
    </row>
    <row r="424" spans="1:51" s="14" customFormat="1" ht="12">
      <c r="A424" s="14"/>
      <c r="B424" s="193"/>
      <c r="C424" s="14"/>
      <c r="D424" s="186" t="s">
        <v>154</v>
      </c>
      <c r="E424" s="194" t="s">
        <v>3</v>
      </c>
      <c r="F424" s="195" t="s">
        <v>371</v>
      </c>
      <c r="G424" s="14"/>
      <c r="H424" s="196">
        <v>11.05</v>
      </c>
      <c r="I424" s="197"/>
      <c r="J424" s="14"/>
      <c r="K424" s="14"/>
      <c r="L424" s="193"/>
      <c r="M424" s="198"/>
      <c r="N424" s="199"/>
      <c r="O424" s="199"/>
      <c r="P424" s="199"/>
      <c r="Q424" s="199"/>
      <c r="R424" s="199"/>
      <c r="S424" s="199"/>
      <c r="T424" s="20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94" t="s">
        <v>154</v>
      </c>
      <c r="AU424" s="194" t="s">
        <v>82</v>
      </c>
      <c r="AV424" s="14" t="s">
        <v>82</v>
      </c>
      <c r="AW424" s="14" t="s">
        <v>33</v>
      </c>
      <c r="AX424" s="14" t="s">
        <v>72</v>
      </c>
      <c r="AY424" s="194" t="s">
        <v>143</v>
      </c>
    </row>
    <row r="425" spans="1:51" s="15" customFormat="1" ht="12">
      <c r="A425" s="15"/>
      <c r="B425" s="201"/>
      <c r="C425" s="15"/>
      <c r="D425" s="186" t="s">
        <v>154</v>
      </c>
      <c r="E425" s="202" t="s">
        <v>3</v>
      </c>
      <c r="F425" s="203" t="s">
        <v>172</v>
      </c>
      <c r="G425" s="15"/>
      <c r="H425" s="204">
        <v>1067.22</v>
      </c>
      <c r="I425" s="205"/>
      <c r="J425" s="15"/>
      <c r="K425" s="15"/>
      <c r="L425" s="201"/>
      <c r="M425" s="206"/>
      <c r="N425" s="207"/>
      <c r="O425" s="207"/>
      <c r="P425" s="207"/>
      <c r="Q425" s="207"/>
      <c r="R425" s="207"/>
      <c r="S425" s="207"/>
      <c r="T425" s="208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02" t="s">
        <v>154</v>
      </c>
      <c r="AU425" s="202" t="s">
        <v>82</v>
      </c>
      <c r="AV425" s="15" t="s">
        <v>150</v>
      </c>
      <c r="AW425" s="15" t="s">
        <v>33</v>
      </c>
      <c r="AX425" s="15" t="s">
        <v>80</v>
      </c>
      <c r="AY425" s="202" t="s">
        <v>143</v>
      </c>
    </row>
    <row r="426" spans="1:65" s="2" customFormat="1" ht="24.15" customHeight="1">
      <c r="A426" s="39"/>
      <c r="B426" s="166"/>
      <c r="C426" s="167" t="s">
        <v>519</v>
      </c>
      <c r="D426" s="167" t="s">
        <v>145</v>
      </c>
      <c r="E426" s="168" t="s">
        <v>520</v>
      </c>
      <c r="F426" s="169" t="s">
        <v>521</v>
      </c>
      <c r="G426" s="170" t="s">
        <v>148</v>
      </c>
      <c r="H426" s="171">
        <v>221.16</v>
      </c>
      <c r="I426" s="172"/>
      <c r="J426" s="173">
        <f>ROUND(I426*H426,2)</f>
        <v>0</v>
      </c>
      <c r="K426" s="169" t="s">
        <v>149</v>
      </c>
      <c r="L426" s="40"/>
      <c r="M426" s="174" t="s">
        <v>3</v>
      </c>
      <c r="N426" s="175" t="s">
        <v>43</v>
      </c>
      <c r="O426" s="73"/>
      <c r="P426" s="176">
        <f>O426*H426</f>
        <v>0</v>
      </c>
      <c r="Q426" s="176">
        <v>0</v>
      </c>
      <c r="R426" s="176">
        <f>Q426*H426</f>
        <v>0</v>
      </c>
      <c r="S426" s="176">
        <v>0</v>
      </c>
      <c r="T426" s="17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178" t="s">
        <v>150</v>
      </c>
      <c r="AT426" s="178" t="s">
        <v>145</v>
      </c>
      <c r="AU426" s="178" t="s">
        <v>82</v>
      </c>
      <c r="AY426" s="20" t="s">
        <v>143</v>
      </c>
      <c r="BE426" s="179">
        <f>IF(N426="základní",J426,0)</f>
        <v>0</v>
      </c>
      <c r="BF426" s="179">
        <f>IF(N426="snížená",J426,0)</f>
        <v>0</v>
      </c>
      <c r="BG426" s="179">
        <f>IF(N426="zákl. přenesená",J426,0)</f>
        <v>0</v>
      </c>
      <c r="BH426" s="179">
        <f>IF(N426="sníž. přenesená",J426,0)</f>
        <v>0</v>
      </c>
      <c r="BI426" s="179">
        <f>IF(N426="nulová",J426,0)</f>
        <v>0</v>
      </c>
      <c r="BJ426" s="20" t="s">
        <v>80</v>
      </c>
      <c r="BK426" s="179">
        <f>ROUND(I426*H426,2)</f>
        <v>0</v>
      </c>
      <c r="BL426" s="20" t="s">
        <v>150</v>
      </c>
      <c r="BM426" s="178" t="s">
        <v>522</v>
      </c>
    </row>
    <row r="427" spans="1:47" s="2" customFormat="1" ht="12">
      <c r="A427" s="39"/>
      <c r="B427" s="40"/>
      <c r="C427" s="39"/>
      <c r="D427" s="180" t="s">
        <v>152</v>
      </c>
      <c r="E427" s="39"/>
      <c r="F427" s="181" t="s">
        <v>523</v>
      </c>
      <c r="G427" s="39"/>
      <c r="H427" s="39"/>
      <c r="I427" s="182"/>
      <c r="J427" s="39"/>
      <c r="K427" s="39"/>
      <c r="L427" s="40"/>
      <c r="M427" s="183"/>
      <c r="N427" s="184"/>
      <c r="O427" s="73"/>
      <c r="P427" s="73"/>
      <c r="Q427" s="73"/>
      <c r="R427" s="73"/>
      <c r="S427" s="73"/>
      <c r="T427" s="74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20" t="s">
        <v>152</v>
      </c>
      <c r="AU427" s="20" t="s">
        <v>82</v>
      </c>
    </row>
    <row r="428" spans="1:51" s="14" customFormat="1" ht="12">
      <c r="A428" s="14"/>
      <c r="B428" s="193"/>
      <c r="C428" s="14"/>
      <c r="D428" s="186" t="s">
        <v>154</v>
      </c>
      <c r="E428" s="194" t="s">
        <v>3</v>
      </c>
      <c r="F428" s="195" t="s">
        <v>306</v>
      </c>
      <c r="G428" s="14"/>
      <c r="H428" s="196">
        <v>3.24</v>
      </c>
      <c r="I428" s="197"/>
      <c r="J428" s="14"/>
      <c r="K428" s="14"/>
      <c r="L428" s="193"/>
      <c r="M428" s="198"/>
      <c r="N428" s="199"/>
      <c r="O428" s="199"/>
      <c r="P428" s="199"/>
      <c r="Q428" s="199"/>
      <c r="R428" s="199"/>
      <c r="S428" s="199"/>
      <c r="T428" s="20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194" t="s">
        <v>154</v>
      </c>
      <c r="AU428" s="194" t="s">
        <v>82</v>
      </c>
      <c r="AV428" s="14" t="s">
        <v>82</v>
      </c>
      <c r="AW428" s="14" t="s">
        <v>33</v>
      </c>
      <c r="AX428" s="14" t="s">
        <v>72</v>
      </c>
      <c r="AY428" s="194" t="s">
        <v>143</v>
      </c>
    </row>
    <row r="429" spans="1:51" s="14" customFormat="1" ht="12">
      <c r="A429" s="14"/>
      <c r="B429" s="193"/>
      <c r="C429" s="14"/>
      <c r="D429" s="186" t="s">
        <v>154</v>
      </c>
      <c r="E429" s="194" t="s">
        <v>3</v>
      </c>
      <c r="F429" s="195" t="s">
        <v>307</v>
      </c>
      <c r="G429" s="14"/>
      <c r="H429" s="196">
        <v>37.8</v>
      </c>
      <c r="I429" s="197"/>
      <c r="J429" s="14"/>
      <c r="K429" s="14"/>
      <c r="L429" s="193"/>
      <c r="M429" s="198"/>
      <c r="N429" s="199"/>
      <c r="O429" s="199"/>
      <c r="P429" s="199"/>
      <c r="Q429" s="199"/>
      <c r="R429" s="199"/>
      <c r="S429" s="199"/>
      <c r="T429" s="20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194" t="s">
        <v>154</v>
      </c>
      <c r="AU429" s="194" t="s">
        <v>82</v>
      </c>
      <c r="AV429" s="14" t="s">
        <v>82</v>
      </c>
      <c r="AW429" s="14" t="s">
        <v>33</v>
      </c>
      <c r="AX429" s="14" t="s">
        <v>72</v>
      </c>
      <c r="AY429" s="194" t="s">
        <v>143</v>
      </c>
    </row>
    <row r="430" spans="1:51" s="14" customFormat="1" ht="12">
      <c r="A430" s="14"/>
      <c r="B430" s="193"/>
      <c r="C430" s="14"/>
      <c r="D430" s="186" t="s">
        <v>154</v>
      </c>
      <c r="E430" s="194" t="s">
        <v>3</v>
      </c>
      <c r="F430" s="195" t="s">
        <v>308</v>
      </c>
      <c r="G430" s="14"/>
      <c r="H430" s="196">
        <v>17.28</v>
      </c>
      <c r="I430" s="197"/>
      <c r="J430" s="14"/>
      <c r="K430" s="14"/>
      <c r="L430" s="193"/>
      <c r="M430" s="198"/>
      <c r="N430" s="199"/>
      <c r="O430" s="199"/>
      <c r="P430" s="199"/>
      <c r="Q430" s="199"/>
      <c r="R430" s="199"/>
      <c r="S430" s="199"/>
      <c r="T430" s="20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194" t="s">
        <v>154</v>
      </c>
      <c r="AU430" s="194" t="s">
        <v>82</v>
      </c>
      <c r="AV430" s="14" t="s">
        <v>82</v>
      </c>
      <c r="AW430" s="14" t="s">
        <v>33</v>
      </c>
      <c r="AX430" s="14" t="s">
        <v>72</v>
      </c>
      <c r="AY430" s="194" t="s">
        <v>143</v>
      </c>
    </row>
    <row r="431" spans="1:51" s="14" customFormat="1" ht="12">
      <c r="A431" s="14"/>
      <c r="B431" s="193"/>
      <c r="C431" s="14"/>
      <c r="D431" s="186" t="s">
        <v>154</v>
      </c>
      <c r="E431" s="194" t="s">
        <v>3</v>
      </c>
      <c r="F431" s="195" t="s">
        <v>309</v>
      </c>
      <c r="G431" s="14"/>
      <c r="H431" s="196">
        <v>5.76</v>
      </c>
      <c r="I431" s="197"/>
      <c r="J431" s="14"/>
      <c r="K431" s="14"/>
      <c r="L431" s="193"/>
      <c r="M431" s="198"/>
      <c r="N431" s="199"/>
      <c r="O431" s="199"/>
      <c r="P431" s="199"/>
      <c r="Q431" s="199"/>
      <c r="R431" s="199"/>
      <c r="S431" s="199"/>
      <c r="T431" s="20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194" t="s">
        <v>154</v>
      </c>
      <c r="AU431" s="194" t="s">
        <v>82</v>
      </c>
      <c r="AV431" s="14" t="s">
        <v>82</v>
      </c>
      <c r="AW431" s="14" t="s">
        <v>33</v>
      </c>
      <c r="AX431" s="14" t="s">
        <v>72</v>
      </c>
      <c r="AY431" s="194" t="s">
        <v>143</v>
      </c>
    </row>
    <row r="432" spans="1:51" s="14" customFormat="1" ht="12">
      <c r="A432" s="14"/>
      <c r="B432" s="193"/>
      <c r="C432" s="14"/>
      <c r="D432" s="186" t="s">
        <v>154</v>
      </c>
      <c r="E432" s="194" t="s">
        <v>3</v>
      </c>
      <c r="F432" s="195" t="s">
        <v>310</v>
      </c>
      <c r="G432" s="14"/>
      <c r="H432" s="196">
        <v>144</v>
      </c>
      <c r="I432" s="197"/>
      <c r="J432" s="14"/>
      <c r="K432" s="14"/>
      <c r="L432" s="193"/>
      <c r="M432" s="198"/>
      <c r="N432" s="199"/>
      <c r="O432" s="199"/>
      <c r="P432" s="199"/>
      <c r="Q432" s="199"/>
      <c r="R432" s="199"/>
      <c r="S432" s="199"/>
      <c r="T432" s="20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194" t="s">
        <v>154</v>
      </c>
      <c r="AU432" s="194" t="s">
        <v>82</v>
      </c>
      <c r="AV432" s="14" t="s">
        <v>82</v>
      </c>
      <c r="AW432" s="14" t="s">
        <v>33</v>
      </c>
      <c r="AX432" s="14" t="s">
        <v>72</v>
      </c>
      <c r="AY432" s="194" t="s">
        <v>143</v>
      </c>
    </row>
    <row r="433" spans="1:51" s="14" customFormat="1" ht="12">
      <c r="A433" s="14"/>
      <c r="B433" s="193"/>
      <c r="C433" s="14"/>
      <c r="D433" s="186" t="s">
        <v>154</v>
      </c>
      <c r="E433" s="194" t="s">
        <v>3</v>
      </c>
      <c r="F433" s="195" t="s">
        <v>311</v>
      </c>
      <c r="G433" s="14"/>
      <c r="H433" s="196">
        <v>8.58</v>
      </c>
      <c r="I433" s="197"/>
      <c r="J433" s="14"/>
      <c r="K433" s="14"/>
      <c r="L433" s="193"/>
      <c r="M433" s="198"/>
      <c r="N433" s="199"/>
      <c r="O433" s="199"/>
      <c r="P433" s="199"/>
      <c r="Q433" s="199"/>
      <c r="R433" s="199"/>
      <c r="S433" s="199"/>
      <c r="T433" s="20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194" t="s">
        <v>154</v>
      </c>
      <c r="AU433" s="194" t="s">
        <v>82</v>
      </c>
      <c r="AV433" s="14" t="s">
        <v>82</v>
      </c>
      <c r="AW433" s="14" t="s">
        <v>33</v>
      </c>
      <c r="AX433" s="14" t="s">
        <v>72</v>
      </c>
      <c r="AY433" s="194" t="s">
        <v>143</v>
      </c>
    </row>
    <row r="434" spans="1:51" s="14" customFormat="1" ht="12">
      <c r="A434" s="14"/>
      <c r="B434" s="193"/>
      <c r="C434" s="14"/>
      <c r="D434" s="186" t="s">
        <v>154</v>
      </c>
      <c r="E434" s="194" t="s">
        <v>3</v>
      </c>
      <c r="F434" s="195" t="s">
        <v>312</v>
      </c>
      <c r="G434" s="14"/>
      <c r="H434" s="196">
        <v>4.5</v>
      </c>
      <c r="I434" s="197"/>
      <c r="J434" s="14"/>
      <c r="K434" s="14"/>
      <c r="L434" s="193"/>
      <c r="M434" s="198"/>
      <c r="N434" s="199"/>
      <c r="O434" s="199"/>
      <c r="P434" s="199"/>
      <c r="Q434" s="199"/>
      <c r="R434" s="199"/>
      <c r="S434" s="199"/>
      <c r="T434" s="20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94" t="s">
        <v>154</v>
      </c>
      <c r="AU434" s="194" t="s">
        <v>82</v>
      </c>
      <c r="AV434" s="14" t="s">
        <v>82</v>
      </c>
      <c r="AW434" s="14" t="s">
        <v>33</v>
      </c>
      <c r="AX434" s="14" t="s">
        <v>72</v>
      </c>
      <c r="AY434" s="194" t="s">
        <v>143</v>
      </c>
    </row>
    <row r="435" spans="1:51" s="15" customFormat="1" ht="12">
      <c r="A435" s="15"/>
      <c r="B435" s="201"/>
      <c r="C435" s="15"/>
      <c r="D435" s="186" t="s">
        <v>154</v>
      </c>
      <c r="E435" s="202" t="s">
        <v>3</v>
      </c>
      <c r="F435" s="203" t="s">
        <v>172</v>
      </c>
      <c r="G435" s="15"/>
      <c r="H435" s="204">
        <v>221.16</v>
      </c>
      <c r="I435" s="205"/>
      <c r="J435" s="15"/>
      <c r="K435" s="15"/>
      <c r="L435" s="201"/>
      <c r="M435" s="206"/>
      <c r="N435" s="207"/>
      <c r="O435" s="207"/>
      <c r="P435" s="207"/>
      <c r="Q435" s="207"/>
      <c r="R435" s="207"/>
      <c r="S435" s="207"/>
      <c r="T435" s="208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02" t="s">
        <v>154</v>
      </c>
      <c r="AU435" s="202" t="s">
        <v>82</v>
      </c>
      <c r="AV435" s="15" t="s">
        <v>150</v>
      </c>
      <c r="AW435" s="15" t="s">
        <v>33</v>
      </c>
      <c r="AX435" s="15" t="s">
        <v>80</v>
      </c>
      <c r="AY435" s="202" t="s">
        <v>143</v>
      </c>
    </row>
    <row r="436" spans="1:65" s="2" customFormat="1" ht="16.5" customHeight="1">
      <c r="A436" s="39"/>
      <c r="B436" s="166"/>
      <c r="C436" s="167" t="s">
        <v>524</v>
      </c>
      <c r="D436" s="167" t="s">
        <v>145</v>
      </c>
      <c r="E436" s="168" t="s">
        <v>525</v>
      </c>
      <c r="F436" s="169" t="s">
        <v>526</v>
      </c>
      <c r="G436" s="170" t="s">
        <v>148</v>
      </c>
      <c r="H436" s="171">
        <v>1288.38</v>
      </c>
      <c r="I436" s="172"/>
      <c r="J436" s="173">
        <f>ROUND(I436*H436,2)</f>
        <v>0</v>
      </c>
      <c r="K436" s="169" t="s">
        <v>149</v>
      </c>
      <c r="L436" s="40"/>
      <c r="M436" s="174" t="s">
        <v>3</v>
      </c>
      <c r="N436" s="175" t="s">
        <v>43</v>
      </c>
      <c r="O436" s="73"/>
      <c r="P436" s="176">
        <f>O436*H436</f>
        <v>0</v>
      </c>
      <c r="Q436" s="176">
        <v>0</v>
      </c>
      <c r="R436" s="176">
        <f>Q436*H436</f>
        <v>0</v>
      </c>
      <c r="S436" s="176">
        <v>0</v>
      </c>
      <c r="T436" s="17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178" t="s">
        <v>150</v>
      </c>
      <c r="AT436" s="178" t="s">
        <v>145</v>
      </c>
      <c r="AU436" s="178" t="s">
        <v>82</v>
      </c>
      <c r="AY436" s="20" t="s">
        <v>143</v>
      </c>
      <c r="BE436" s="179">
        <f>IF(N436="základní",J436,0)</f>
        <v>0</v>
      </c>
      <c r="BF436" s="179">
        <f>IF(N436="snížená",J436,0)</f>
        <v>0</v>
      </c>
      <c r="BG436" s="179">
        <f>IF(N436="zákl. přenesená",J436,0)</f>
        <v>0</v>
      </c>
      <c r="BH436" s="179">
        <f>IF(N436="sníž. přenesená",J436,0)</f>
        <v>0</v>
      </c>
      <c r="BI436" s="179">
        <f>IF(N436="nulová",J436,0)</f>
        <v>0</v>
      </c>
      <c r="BJ436" s="20" t="s">
        <v>80</v>
      </c>
      <c r="BK436" s="179">
        <f>ROUND(I436*H436,2)</f>
        <v>0</v>
      </c>
      <c r="BL436" s="20" t="s">
        <v>150</v>
      </c>
      <c r="BM436" s="178" t="s">
        <v>527</v>
      </c>
    </row>
    <row r="437" spans="1:47" s="2" customFormat="1" ht="12">
      <c r="A437" s="39"/>
      <c r="B437" s="40"/>
      <c r="C437" s="39"/>
      <c r="D437" s="180" t="s">
        <v>152</v>
      </c>
      <c r="E437" s="39"/>
      <c r="F437" s="181" t="s">
        <v>528</v>
      </c>
      <c r="G437" s="39"/>
      <c r="H437" s="39"/>
      <c r="I437" s="182"/>
      <c r="J437" s="39"/>
      <c r="K437" s="39"/>
      <c r="L437" s="40"/>
      <c r="M437" s="183"/>
      <c r="N437" s="184"/>
      <c r="O437" s="73"/>
      <c r="P437" s="73"/>
      <c r="Q437" s="73"/>
      <c r="R437" s="73"/>
      <c r="S437" s="73"/>
      <c r="T437" s="74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20" t="s">
        <v>152</v>
      </c>
      <c r="AU437" s="20" t="s">
        <v>82</v>
      </c>
    </row>
    <row r="438" spans="1:51" s="14" customFormat="1" ht="12">
      <c r="A438" s="14"/>
      <c r="B438" s="193"/>
      <c r="C438" s="14"/>
      <c r="D438" s="186" t="s">
        <v>154</v>
      </c>
      <c r="E438" s="194" t="s">
        <v>3</v>
      </c>
      <c r="F438" s="195" t="s">
        <v>529</v>
      </c>
      <c r="G438" s="14"/>
      <c r="H438" s="196">
        <v>1288.38</v>
      </c>
      <c r="I438" s="197"/>
      <c r="J438" s="14"/>
      <c r="K438" s="14"/>
      <c r="L438" s="193"/>
      <c r="M438" s="198"/>
      <c r="N438" s="199"/>
      <c r="O438" s="199"/>
      <c r="P438" s="199"/>
      <c r="Q438" s="199"/>
      <c r="R438" s="199"/>
      <c r="S438" s="199"/>
      <c r="T438" s="20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94" t="s">
        <v>154</v>
      </c>
      <c r="AU438" s="194" t="s">
        <v>82</v>
      </c>
      <c r="AV438" s="14" t="s">
        <v>82</v>
      </c>
      <c r="AW438" s="14" t="s">
        <v>33</v>
      </c>
      <c r="AX438" s="14" t="s">
        <v>80</v>
      </c>
      <c r="AY438" s="194" t="s">
        <v>143</v>
      </c>
    </row>
    <row r="439" spans="1:65" s="2" customFormat="1" ht="16.5" customHeight="1">
      <c r="A439" s="39"/>
      <c r="B439" s="166"/>
      <c r="C439" s="167" t="s">
        <v>530</v>
      </c>
      <c r="D439" s="167" t="s">
        <v>145</v>
      </c>
      <c r="E439" s="168" t="s">
        <v>531</v>
      </c>
      <c r="F439" s="169" t="s">
        <v>532</v>
      </c>
      <c r="G439" s="170" t="s">
        <v>148</v>
      </c>
      <c r="H439" s="171">
        <v>53.645</v>
      </c>
      <c r="I439" s="172"/>
      <c r="J439" s="173">
        <f>ROUND(I439*H439,2)</f>
        <v>0</v>
      </c>
      <c r="K439" s="169" t="s">
        <v>149</v>
      </c>
      <c r="L439" s="40"/>
      <c r="M439" s="174" t="s">
        <v>3</v>
      </c>
      <c r="N439" s="175" t="s">
        <v>43</v>
      </c>
      <c r="O439" s="73"/>
      <c r="P439" s="176">
        <f>O439*H439</f>
        <v>0</v>
      </c>
      <c r="Q439" s="176">
        <v>0.3674</v>
      </c>
      <c r="R439" s="176">
        <f>Q439*H439</f>
        <v>19.709173</v>
      </c>
      <c r="S439" s="176">
        <v>0</v>
      </c>
      <c r="T439" s="17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178" t="s">
        <v>150</v>
      </c>
      <c r="AT439" s="178" t="s">
        <v>145</v>
      </c>
      <c r="AU439" s="178" t="s">
        <v>82</v>
      </c>
      <c r="AY439" s="20" t="s">
        <v>143</v>
      </c>
      <c r="BE439" s="179">
        <f>IF(N439="základní",J439,0)</f>
        <v>0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20" t="s">
        <v>80</v>
      </c>
      <c r="BK439" s="179">
        <f>ROUND(I439*H439,2)</f>
        <v>0</v>
      </c>
      <c r="BL439" s="20" t="s">
        <v>150</v>
      </c>
      <c r="BM439" s="178" t="s">
        <v>533</v>
      </c>
    </row>
    <row r="440" spans="1:47" s="2" customFormat="1" ht="12">
      <c r="A440" s="39"/>
      <c r="B440" s="40"/>
      <c r="C440" s="39"/>
      <c r="D440" s="180" t="s">
        <v>152</v>
      </c>
      <c r="E440" s="39"/>
      <c r="F440" s="181" t="s">
        <v>534</v>
      </c>
      <c r="G440" s="39"/>
      <c r="H440" s="39"/>
      <c r="I440" s="182"/>
      <c r="J440" s="39"/>
      <c r="K440" s="39"/>
      <c r="L440" s="40"/>
      <c r="M440" s="183"/>
      <c r="N440" s="184"/>
      <c r="O440" s="73"/>
      <c r="P440" s="73"/>
      <c r="Q440" s="73"/>
      <c r="R440" s="73"/>
      <c r="S440" s="73"/>
      <c r="T440" s="74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20" t="s">
        <v>152</v>
      </c>
      <c r="AU440" s="20" t="s">
        <v>82</v>
      </c>
    </row>
    <row r="441" spans="1:51" s="14" customFormat="1" ht="12">
      <c r="A441" s="14"/>
      <c r="B441" s="193"/>
      <c r="C441" s="14"/>
      <c r="D441" s="186" t="s">
        <v>154</v>
      </c>
      <c r="E441" s="194" t="s">
        <v>3</v>
      </c>
      <c r="F441" s="195" t="s">
        <v>535</v>
      </c>
      <c r="G441" s="14"/>
      <c r="H441" s="196">
        <v>53.645</v>
      </c>
      <c r="I441" s="197"/>
      <c r="J441" s="14"/>
      <c r="K441" s="14"/>
      <c r="L441" s="193"/>
      <c r="M441" s="198"/>
      <c r="N441" s="199"/>
      <c r="O441" s="199"/>
      <c r="P441" s="199"/>
      <c r="Q441" s="199"/>
      <c r="R441" s="199"/>
      <c r="S441" s="199"/>
      <c r="T441" s="20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194" t="s">
        <v>154</v>
      </c>
      <c r="AU441" s="194" t="s">
        <v>82</v>
      </c>
      <c r="AV441" s="14" t="s">
        <v>82</v>
      </c>
      <c r="AW441" s="14" t="s">
        <v>33</v>
      </c>
      <c r="AX441" s="14" t="s">
        <v>80</v>
      </c>
      <c r="AY441" s="194" t="s">
        <v>143</v>
      </c>
    </row>
    <row r="442" spans="1:65" s="2" customFormat="1" ht="24.15" customHeight="1">
      <c r="A442" s="39"/>
      <c r="B442" s="166"/>
      <c r="C442" s="167" t="s">
        <v>536</v>
      </c>
      <c r="D442" s="167" t="s">
        <v>145</v>
      </c>
      <c r="E442" s="168" t="s">
        <v>537</v>
      </c>
      <c r="F442" s="169" t="s">
        <v>538</v>
      </c>
      <c r="G442" s="170" t="s">
        <v>148</v>
      </c>
      <c r="H442" s="171">
        <v>36.42</v>
      </c>
      <c r="I442" s="172"/>
      <c r="J442" s="173">
        <f>ROUND(I442*H442,2)</f>
        <v>0</v>
      </c>
      <c r="K442" s="169" t="s">
        <v>149</v>
      </c>
      <c r="L442" s="40"/>
      <c r="M442" s="174" t="s">
        <v>3</v>
      </c>
      <c r="N442" s="175" t="s">
        <v>43</v>
      </c>
      <c r="O442" s="73"/>
      <c r="P442" s="176">
        <f>O442*H442</f>
        <v>0</v>
      </c>
      <c r="Q442" s="176">
        <v>0.18048</v>
      </c>
      <c r="R442" s="176">
        <f>Q442*H442</f>
        <v>6.5730816</v>
      </c>
      <c r="S442" s="176">
        <v>0</v>
      </c>
      <c r="T442" s="17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178" t="s">
        <v>150</v>
      </c>
      <c r="AT442" s="178" t="s">
        <v>145</v>
      </c>
      <c r="AU442" s="178" t="s">
        <v>82</v>
      </c>
      <c r="AY442" s="20" t="s">
        <v>143</v>
      </c>
      <c r="BE442" s="179">
        <f>IF(N442="základní",J442,0)</f>
        <v>0</v>
      </c>
      <c r="BF442" s="179">
        <f>IF(N442="snížená",J442,0)</f>
        <v>0</v>
      </c>
      <c r="BG442" s="179">
        <f>IF(N442="zákl. přenesená",J442,0)</f>
        <v>0</v>
      </c>
      <c r="BH442" s="179">
        <f>IF(N442="sníž. přenesená",J442,0)</f>
        <v>0</v>
      </c>
      <c r="BI442" s="179">
        <f>IF(N442="nulová",J442,0)</f>
        <v>0</v>
      </c>
      <c r="BJ442" s="20" t="s">
        <v>80</v>
      </c>
      <c r="BK442" s="179">
        <f>ROUND(I442*H442,2)</f>
        <v>0</v>
      </c>
      <c r="BL442" s="20" t="s">
        <v>150</v>
      </c>
      <c r="BM442" s="178" t="s">
        <v>539</v>
      </c>
    </row>
    <row r="443" spans="1:47" s="2" customFormat="1" ht="12">
      <c r="A443" s="39"/>
      <c r="B443" s="40"/>
      <c r="C443" s="39"/>
      <c r="D443" s="180" t="s">
        <v>152</v>
      </c>
      <c r="E443" s="39"/>
      <c r="F443" s="181" t="s">
        <v>540</v>
      </c>
      <c r="G443" s="39"/>
      <c r="H443" s="39"/>
      <c r="I443" s="182"/>
      <c r="J443" s="39"/>
      <c r="K443" s="39"/>
      <c r="L443" s="40"/>
      <c r="M443" s="183"/>
      <c r="N443" s="184"/>
      <c r="O443" s="73"/>
      <c r="P443" s="73"/>
      <c r="Q443" s="73"/>
      <c r="R443" s="73"/>
      <c r="S443" s="73"/>
      <c r="T443" s="74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20" t="s">
        <v>152</v>
      </c>
      <c r="AU443" s="20" t="s">
        <v>82</v>
      </c>
    </row>
    <row r="444" spans="1:51" s="13" customFormat="1" ht="12">
      <c r="A444" s="13"/>
      <c r="B444" s="185"/>
      <c r="C444" s="13"/>
      <c r="D444" s="186" t="s">
        <v>154</v>
      </c>
      <c r="E444" s="187" t="s">
        <v>3</v>
      </c>
      <c r="F444" s="188" t="s">
        <v>541</v>
      </c>
      <c r="G444" s="13"/>
      <c r="H444" s="187" t="s">
        <v>3</v>
      </c>
      <c r="I444" s="189"/>
      <c r="J444" s="13"/>
      <c r="K444" s="13"/>
      <c r="L444" s="185"/>
      <c r="M444" s="190"/>
      <c r="N444" s="191"/>
      <c r="O444" s="191"/>
      <c r="P444" s="191"/>
      <c r="Q444" s="191"/>
      <c r="R444" s="191"/>
      <c r="S444" s="191"/>
      <c r="T444" s="19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7" t="s">
        <v>154</v>
      </c>
      <c r="AU444" s="187" t="s">
        <v>82</v>
      </c>
      <c r="AV444" s="13" t="s">
        <v>80</v>
      </c>
      <c r="AW444" s="13" t="s">
        <v>33</v>
      </c>
      <c r="AX444" s="13" t="s">
        <v>72</v>
      </c>
      <c r="AY444" s="187" t="s">
        <v>143</v>
      </c>
    </row>
    <row r="445" spans="1:51" s="14" customFormat="1" ht="12">
      <c r="A445" s="14"/>
      <c r="B445" s="193"/>
      <c r="C445" s="14"/>
      <c r="D445" s="186" t="s">
        <v>154</v>
      </c>
      <c r="E445" s="194" t="s">
        <v>3</v>
      </c>
      <c r="F445" s="195" t="s">
        <v>542</v>
      </c>
      <c r="G445" s="14"/>
      <c r="H445" s="196">
        <v>10.5</v>
      </c>
      <c r="I445" s="197"/>
      <c r="J445" s="14"/>
      <c r="K445" s="14"/>
      <c r="L445" s="193"/>
      <c r="M445" s="198"/>
      <c r="N445" s="199"/>
      <c r="O445" s="199"/>
      <c r="P445" s="199"/>
      <c r="Q445" s="199"/>
      <c r="R445" s="199"/>
      <c r="S445" s="199"/>
      <c r="T445" s="20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94" t="s">
        <v>154</v>
      </c>
      <c r="AU445" s="194" t="s">
        <v>82</v>
      </c>
      <c r="AV445" s="14" t="s">
        <v>82</v>
      </c>
      <c r="AW445" s="14" t="s">
        <v>33</v>
      </c>
      <c r="AX445" s="14" t="s">
        <v>72</v>
      </c>
      <c r="AY445" s="194" t="s">
        <v>143</v>
      </c>
    </row>
    <row r="446" spans="1:51" s="14" customFormat="1" ht="12">
      <c r="A446" s="14"/>
      <c r="B446" s="193"/>
      <c r="C446" s="14"/>
      <c r="D446" s="186" t="s">
        <v>154</v>
      </c>
      <c r="E446" s="194" t="s">
        <v>3</v>
      </c>
      <c r="F446" s="195" t="s">
        <v>543</v>
      </c>
      <c r="G446" s="14"/>
      <c r="H446" s="196">
        <v>25.92</v>
      </c>
      <c r="I446" s="197"/>
      <c r="J446" s="14"/>
      <c r="K446" s="14"/>
      <c r="L446" s="193"/>
      <c r="M446" s="198"/>
      <c r="N446" s="199"/>
      <c r="O446" s="199"/>
      <c r="P446" s="199"/>
      <c r="Q446" s="199"/>
      <c r="R446" s="199"/>
      <c r="S446" s="199"/>
      <c r="T446" s="20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194" t="s">
        <v>154</v>
      </c>
      <c r="AU446" s="194" t="s">
        <v>82</v>
      </c>
      <c r="AV446" s="14" t="s">
        <v>82</v>
      </c>
      <c r="AW446" s="14" t="s">
        <v>33</v>
      </c>
      <c r="AX446" s="14" t="s">
        <v>72</v>
      </c>
      <c r="AY446" s="194" t="s">
        <v>143</v>
      </c>
    </row>
    <row r="447" spans="1:51" s="15" customFormat="1" ht="12">
      <c r="A447" s="15"/>
      <c r="B447" s="201"/>
      <c r="C447" s="15"/>
      <c r="D447" s="186" t="s">
        <v>154</v>
      </c>
      <c r="E447" s="202" t="s">
        <v>3</v>
      </c>
      <c r="F447" s="203" t="s">
        <v>172</v>
      </c>
      <c r="G447" s="15"/>
      <c r="H447" s="204">
        <v>36.42</v>
      </c>
      <c r="I447" s="205"/>
      <c r="J447" s="15"/>
      <c r="K447" s="15"/>
      <c r="L447" s="201"/>
      <c r="M447" s="206"/>
      <c r="N447" s="207"/>
      <c r="O447" s="207"/>
      <c r="P447" s="207"/>
      <c r="Q447" s="207"/>
      <c r="R447" s="207"/>
      <c r="S447" s="207"/>
      <c r="T447" s="208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02" t="s">
        <v>154</v>
      </c>
      <c r="AU447" s="202" t="s">
        <v>82</v>
      </c>
      <c r="AV447" s="15" t="s">
        <v>150</v>
      </c>
      <c r="AW447" s="15" t="s">
        <v>33</v>
      </c>
      <c r="AX447" s="15" t="s">
        <v>80</v>
      </c>
      <c r="AY447" s="202" t="s">
        <v>143</v>
      </c>
    </row>
    <row r="448" spans="1:65" s="2" customFormat="1" ht="16.5" customHeight="1">
      <c r="A448" s="39"/>
      <c r="B448" s="166"/>
      <c r="C448" s="167" t="s">
        <v>544</v>
      </c>
      <c r="D448" s="167" t="s">
        <v>145</v>
      </c>
      <c r="E448" s="168" t="s">
        <v>545</v>
      </c>
      <c r="F448" s="169" t="s">
        <v>546</v>
      </c>
      <c r="G448" s="170" t="s">
        <v>210</v>
      </c>
      <c r="H448" s="171">
        <v>8</v>
      </c>
      <c r="I448" s="172"/>
      <c r="J448" s="173">
        <f>ROUND(I448*H448,2)</f>
        <v>0</v>
      </c>
      <c r="K448" s="169" t="s">
        <v>3</v>
      </c>
      <c r="L448" s="40"/>
      <c r="M448" s="174" t="s">
        <v>3</v>
      </c>
      <c r="N448" s="175" t="s">
        <v>43</v>
      </c>
      <c r="O448" s="73"/>
      <c r="P448" s="176">
        <f>O448*H448</f>
        <v>0</v>
      </c>
      <c r="Q448" s="176">
        <v>0</v>
      </c>
      <c r="R448" s="176">
        <f>Q448*H448</f>
        <v>0</v>
      </c>
      <c r="S448" s="176">
        <v>0</v>
      </c>
      <c r="T448" s="17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178" t="s">
        <v>150</v>
      </c>
      <c r="AT448" s="178" t="s">
        <v>145</v>
      </c>
      <c r="AU448" s="178" t="s">
        <v>82</v>
      </c>
      <c r="AY448" s="20" t="s">
        <v>143</v>
      </c>
      <c r="BE448" s="179">
        <f>IF(N448="základní",J448,0)</f>
        <v>0</v>
      </c>
      <c r="BF448" s="179">
        <f>IF(N448="snížená",J448,0)</f>
        <v>0</v>
      </c>
      <c r="BG448" s="179">
        <f>IF(N448="zákl. přenesená",J448,0)</f>
        <v>0</v>
      </c>
      <c r="BH448" s="179">
        <f>IF(N448="sníž. přenesená",J448,0)</f>
        <v>0</v>
      </c>
      <c r="BI448" s="179">
        <f>IF(N448="nulová",J448,0)</f>
        <v>0</v>
      </c>
      <c r="BJ448" s="20" t="s">
        <v>80</v>
      </c>
      <c r="BK448" s="179">
        <f>ROUND(I448*H448,2)</f>
        <v>0</v>
      </c>
      <c r="BL448" s="20" t="s">
        <v>150</v>
      </c>
      <c r="BM448" s="178" t="s">
        <v>547</v>
      </c>
    </row>
    <row r="449" spans="1:65" s="2" customFormat="1" ht="24.15" customHeight="1">
      <c r="A449" s="39"/>
      <c r="B449" s="166"/>
      <c r="C449" s="167" t="s">
        <v>548</v>
      </c>
      <c r="D449" s="167" t="s">
        <v>145</v>
      </c>
      <c r="E449" s="168" t="s">
        <v>549</v>
      </c>
      <c r="F449" s="169" t="s">
        <v>550</v>
      </c>
      <c r="G449" s="170" t="s">
        <v>210</v>
      </c>
      <c r="H449" s="171">
        <v>1</v>
      </c>
      <c r="I449" s="172"/>
      <c r="J449" s="173">
        <f>ROUND(I449*H449,2)</f>
        <v>0</v>
      </c>
      <c r="K449" s="169" t="s">
        <v>149</v>
      </c>
      <c r="L449" s="40"/>
      <c r="M449" s="174" t="s">
        <v>3</v>
      </c>
      <c r="N449" s="175" t="s">
        <v>43</v>
      </c>
      <c r="O449" s="73"/>
      <c r="P449" s="176">
        <f>O449*H449</f>
        <v>0</v>
      </c>
      <c r="Q449" s="176">
        <v>0.4417</v>
      </c>
      <c r="R449" s="176">
        <f>Q449*H449</f>
        <v>0.4417</v>
      </c>
      <c r="S449" s="176">
        <v>0</v>
      </c>
      <c r="T449" s="17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178" t="s">
        <v>150</v>
      </c>
      <c r="AT449" s="178" t="s">
        <v>145</v>
      </c>
      <c r="AU449" s="178" t="s">
        <v>82</v>
      </c>
      <c r="AY449" s="20" t="s">
        <v>143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20" t="s">
        <v>80</v>
      </c>
      <c r="BK449" s="179">
        <f>ROUND(I449*H449,2)</f>
        <v>0</v>
      </c>
      <c r="BL449" s="20" t="s">
        <v>150</v>
      </c>
      <c r="BM449" s="178" t="s">
        <v>551</v>
      </c>
    </row>
    <row r="450" spans="1:47" s="2" customFormat="1" ht="12">
      <c r="A450" s="39"/>
      <c r="B450" s="40"/>
      <c r="C450" s="39"/>
      <c r="D450" s="180" t="s">
        <v>152</v>
      </c>
      <c r="E450" s="39"/>
      <c r="F450" s="181" t="s">
        <v>552</v>
      </c>
      <c r="G450" s="39"/>
      <c r="H450" s="39"/>
      <c r="I450" s="182"/>
      <c r="J450" s="39"/>
      <c r="K450" s="39"/>
      <c r="L450" s="40"/>
      <c r="M450" s="183"/>
      <c r="N450" s="184"/>
      <c r="O450" s="73"/>
      <c r="P450" s="73"/>
      <c r="Q450" s="73"/>
      <c r="R450" s="73"/>
      <c r="S450" s="73"/>
      <c r="T450" s="74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20" t="s">
        <v>152</v>
      </c>
      <c r="AU450" s="20" t="s">
        <v>82</v>
      </c>
    </row>
    <row r="451" spans="1:51" s="14" customFormat="1" ht="12">
      <c r="A451" s="14"/>
      <c r="B451" s="193"/>
      <c r="C451" s="14"/>
      <c r="D451" s="186" t="s">
        <v>154</v>
      </c>
      <c r="E451" s="194" t="s">
        <v>3</v>
      </c>
      <c r="F451" s="195" t="s">
        <v>553</v>
      </c>
      <c r="G451" s="14"/>
      <c r="H451" s="196">
        <v>1</v>
      </c>
      <c r="I451" s="197"/>
      <c r="J451" s="14"/>
      <c r="K451" s="14"/>
      <c r="L451" s="193"/>
      <c r="M451" s="198"/>
      <c r="N451" s="199"/>
      <c r="O451" s="199"/>
      <c r="P451" s="199"/>
      <c r="Q451" s="199"/>
      <c r="R451" s="199"/>
      <c r="S451" s="199"/>
      <c r="T451" s="20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194" t="s">
        <v>154</v>
      </c>
      <c r="AU451" s="194" t="s">
        <v>82</v>
      </c>
      <c r="AV451" s="14" t="s">
        <v>82</v>
      </c>
      <c r="AW451" s="14" t="s">
        <v>33</v>
      </c>
      <c r="AX451" s="14" t="s">
        <v>80</v>
      </c>
      <c r="AY451" s="194" t="s">
        <v>143</v>
      </c>
    </row>
    <row r="452" spans="1:65" s="2" customFormat="1" ht="21.75" customHeight="1">
      <c r="A452" s="39"/>
      <c r="B452" s="166"/>
      <c r="C452" s="217" t="s">
        <v>554</v>
      </c>
      <c r="D452" s="217" t="s">
        <v>351</v>
      </c>
      <c r="E452" s="218" t="s">
        <v>555</v>
      </c>
      <c r="F452" s="219" t="s">
        <v>556</v>
      </c>
      <c r="G452" s="220" t="s">
        <v>210</v>
      </c>
      <c r="H452" s="221">
        <v>1</v>
      </c>
      <c r="I452" s="222"/>
      <c r="J452" s="223">
        <f>ROUND(I452*H452,2)</f>
        <v>0</v>
      </c>
      <c r="K452" s="219" t="s">
        <v>149</v>
      </c>
      <c r="L452" s="224"/>
      <c r="M452" s="225" t="s">
        <v>3</v>
      </c>
      <c r="N452" s="226" t="s">
        <v>43</v>
      </c>
      <c r="O452" s="73"/>
      <c r="P452" s="176">
        <f>O452*H452</f>
        <v>0</v>
      </c>
      <c r="Q452" s="176">
        <v>0.01249</v>
      </c>
      <c r="R452" s="176">
        <f>Q452*H452</f>
        <v>0.01249</v>
      </c>
      <c r="S452" s="176">
        <v>0</v>
      </c>
      <c r="T452" s="17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178" t="s">
        <v>207</v>
      </c>
      <c r="AT452" s="178" t="s">
        <v>351</v>
      </c>
      <c r="AU452" s="178" t="s">
        <v>82</v>
      </c>
      <c r="AY452" s="20" t="s">
        <v>143</v>
      </c>
      <c r="BE452" s="179">
        <f>IF(N452="základní",J452,0)</f>
        <v>0</v>
      </c>
      <c r="BF452" s="179">
        <f>IF(N452="snížená",J452,0)</f>
        <v>0</v>
      </c>
      <c r="BG452" s="179">
        <f>IF(N452="zákl. přenesená",J452,0)</f>
        <v>0</v>
      </c>
      <c r="BH452" s="179">
        <f>IF(N452="sníž. přenesená",J452,0)</f>
        <v>0</v>
      </c>
      <c r="BI452" s="179">
        <f>IF(N452="nulová",J452,0)</f>
        <v>0</v>
      </c>
      <c r="BJ452" s="20" t="s">
        <v>80</v>
      </c>
      <c r="BK452" s="179">
        <f>ROUND(I452*H452,2)</f>
        <v>0</v>
      </c>
      <c r="BL452" s="20" t="s">
        <v>150</v>
      </c>
      <c r="BM452" s="178" t="s">
        <v>557</v>
      </c>
    </row>
    <row r="453" spans="1:63" s="12" customFormat="1" ht="22.8" customHeight="1">
      <c r="A453" s="12"/>
      <c r="B453" s="153"/>
      <c r="C453" s="12"/>
      <c r="D453" s="154" t="s">
        <v>71</v>
      </c>
      <c r="E453" s="164" t="s">
        <v>207</v>
      </c>
      <c r="F453" s="164" t="s">
        <v>558</v>
      </c>
      <c r="G453" s="12"/>
      <c r="H453" s="12"/>
      <c r="I453" s="156"/>
      <c r="J453" s="165">
        <f>BK453</f>
        <v>0</v>
      </c>
      <c r="K453" s="12"/>
      <c r="L453" s="153"/>
      <c r="M453" s="158"/>
      <c r="N453" s="159"/>
      <c r="O453" s="159"/>
      <c r="P453" s="160">
        <f>SUM(P454:P474)</f>
        <v>0</v>
      </c>
      <c r="Q453" s="159"/>
      <c r="R453" s="160">
        <f>SUM(R454:R474)</f>
        <v>0.839858</v>
      </c>
      <c r="S453" s="159"/>
      <c r="T453" s="161">
        <f>SUM(T454:T474)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154" t="s">
        <v>80</v>
      </c>
      <c r="AT453" s="162" t="s">
        <v>71</v>
      </c>
      <c r="AU453" s="162" t="s">
        <v>80</v>
      </c>
      <c r="AY453" s="154" t="s">
        <v>143</v>
      </c>
      <c r="BK453" s="163">
        <f>SUM(BK454:BK474)</f>
        <v>0</v>
      </c>
    </row>
    <row r="454" spans="1:65" s="2" customFormat="1" ht="16.5" customHeight="1">
      <c r="A454" s="39"/>
      <c r="B454" s="166"/>
      <c r="C454" s="167" t="s">
        <v>559</v>
      </c>
      <c r="D454" s="167" t="s">
        <v>145</v>
      </c>
      <c r="E454" s="168" t="s">
        <v>560</v>
      </c>
      <c r="F454" s="169" t="s">
        <v>561</v>
      </c>
      <c r="G454" s="170" t="s">
        <v>233</v>
      </c>
      <c r="H454" s="171">
        <v>14</v>
      </c>
      <c r="I454" s="172"/>
      <c r="J454" s="173">
        <f>ROUND(I454*H454,2)</f>
        <v>0</v>
      </c>
      <c r="K454" s="169" t="s">
        <v>149</v>
      </c>
      <c r="L454" s="40"/>
      <c r="M454" s="174" t="s">
        <v>3</v>
      </c>
      <c r="N454" s="175" t="s">
        <v>43</v>
      </c>
      <c r="O454" s="73"/>
      <c r="P454" s="176">
        <f>O454*H454</f>
        <v>0</v>
      </c>
      <c r="Q454" s="176">
        <v>1E-05</v>
      </c>
      <c r="R454" s="176">
        <f>Q454*H454</f>
        <v>0.00014000000000000001</v>
      </c>
      <c r="S454" s="176">
        <v>0</v>
      </c>
      <c r="T454" s="177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178" t="s">
        <v>150</v>
      </c>
      <c r="AT454" s="178" t="s">
        <v>145</v>
      </c>
      <c r="AU454" s="178" t="s">
        <v>82</v>
      </c>
      <c r="AY454" s="20" t="s">
        <v>143</v>
      </c>
      <c r="BE454" s="179">
        <f>IF(N454="základní",J454,0)</f>
        <v>0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20" t="s">
        <v>80</v>
      </c>
      <c r="BK454" s="179">
        <f>ROUND(I454*H454,2)</f>
        <v>0</v>
      </c>
      <c r="BL454" s="20" t="s">
        <v>150</v>
      </c>
      <c r="BM454" s="178" t="s">
        <v>562</v>
      </c>
    </row>
    <row r="455" spans="1:47" s="2" customFormat="1" ht="12">
      <c r="A455" s="39"/>
      <c r="B455" s="40"/>
      <c r="C455" s="39"/>
      <c r="D455" s="180" t="s">
        <v>152</v>
      </c>
      <c r="E455" s="39"/>
      <c r="F455" s="181" t="s">
        <v>563</v>
      </c>
      <c r="G455" s="39"/>
      <c r="H455" s="39"/>
      <c r="I455" s="182"/>
      <c r="J455" s="39"/>
      <c r="K455" s="39"/>
      <c r="L455" s="40"/>
      <c r="M455" s="183"/>
      <c r="N455" s="184"/>
      <c r="O455" s="73"/>
      <c r="P455" s="73"/>
      <c r="Q455" s="73"/>
      <c r="R455" s="73"/>
      <c r="S455" s="73"/>
      <c r="T455" s="74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20" t="s">
        <v>152</v>
      </c>
      <c r="AU455" s="20" t="s">
        <v>82</v>
      </c>
    </row>
    <row r="456" spans="1:51" s="14" customFormat="1" ht="12">
      <c r="A456" s="14"/>
      <c r="B456" s="193"/>
      <c r="C456" s="14"/>
      <c r="D456" s="186" t="s">
        <v>154</v>
      </c>
      <c r="E456" s="194" t="s">
        <v>3</v>
      </c>
      <c r="F456" s="195" t="s">
        <v>564</v>
      </c>
      <c r="G456" s="14"/>
      <c r="H456" s="196">
        <v>14</v>
      </c>
      <c r="I456" s="197"/>
      <c r="J456" s="14"/>
      <c r="K456" s="14"/>
      <c r="L456" s="193"/>
      <c r="M456" s="198"/>
      <c r="N456" s="199"/>
      <c r="O456" s="199"/>
      <c r="P456" s="199"/>
      <c r="Q456" s="199"/>
      <c r="R456" s="199"/>
      <c r="S456" s="199"/>
      <c r="T456" s="20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194" t="s">
        <v>154</v>
      </c>
      <c r="AU456" s="194" t="s">
        <v>82</v>
      </c>
      <c r="AV456" s="14" t="s">
        <v>82</v>
      </c>
      <c r="AW456" s="14" t="s">
        <v>33</v>
      </c>
      <c r="AX456" s="14" t="s">
        <v>80</v>
      </c>
      <c r="AY456" s="194" t="s">
        <v>143</v>
      </c>
    </row>
    <row r="457" spans="1:65" s="2" customFormat="1" ht="16.5" customHeight="1">
      <c r="A457" s="39"/>
      <c r="B457" s="166"/>
      <c r="C457" s="217" t="s">
        <v>565</v>
      </c>
      <c r="D457" s="217" t="s">
        <v>351</v>
      </c>
      <c r="E457" s="218" t="s">
        <v>566</v>
      </c>
      <c r="F457" s="219" t="s">
        <v>567</v>
      </c>
      <c r="G457" s="220" t="s">
        <v>233</v>
      </c>
      <c r="H457" s="221">
        <v>14.21</v>
      </c>
      <c r="I457" s="222"/>
      <c r="J457" s="223">
        <f>ROUND(I457*H457,2)</f>
        <v>0</v>
      </c>
      <c r="K457" s="219" t="s">
        <v>149</v>
      </c>
      <c r="L457" s="224"/>
      <c r="M457" s="225" t="s">
        <v>3</v>
      </c>
      <c r="N457" s="226" t="s">
        <v>43</v>
      </c>
      <c r="O457" s="73"/>
      <c r="P457" s="176">
        <f>O457*H457</f>
        <v>0</v>
      </c>
      <c r="Q457" s="176">
        <v>0.0018</v>
      </c>
      <c r="R457" s="176">
        <f>Q457*H457</f>
        <v>0.025578</v>
      </c>
      <c r="S457" s="176">
        <v>0</v>
      </c>
      <c r="T457" s="17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178" t="s">
        <v>207</v>
      </c>
      <c r="AT457" s="178" t="s">
        <v>351</v>
      </c>
      <c r="AU457" s="178" t="s">
        <v>82</v>
      </c>
      <c r="AY457" s="20" t="s">
        <v>143</v>
      </c>
      <c r="BE457" s="179">
        <f>IF(N457="základní",J457,0)</f>
        <v>0</v>
      </c>
      <c r="BF457" s="179">
        <f>IF(N457="snížená",J457,0)</f>
        <v>0</v>
      </c>
      <c r="BG457" s="179">
        <f>IF(N457="zákl. přenesená",J457,0)</f>
        <v>0</v>
      </c>
      <c r="BH457" s="179">
        <f>IF(N457="sníž. přenesená",J457,0)</f>
        <v>0</v>
      </c>
      <c r="BI457" s="179">
        <f>IF(N457="nulová",J457,0)</f>
        <v>0</v>
      </c>
      <c r="BJ457" s="20" t="s">
        <v>80</v>
      </c>
      <c r="BK457" s="179">
        <f>ROUND(I457*H457,2)</f>
        <v>0</v>
      </c>
      <c r="BL457" s="20" t="s">
        <v>150</v>
      </c>
      <c r="BM457" s="178" t="s">
        <v>568</v>
      </c>
    </row>
    <row r="458" spans="1:51" s="14" customFormat="1" ht="12">
      <c r="A458" s="14"/>
      <c r="B458" s="193"/>
      <c r="C458" s="14"/>
      <c r="D458" s="186" t="s">
        <v>154</v>
      </c>
      <c r="E458" s="14"/>
      <c r="F458" s="195" t="s">
        <v>569</v>
      </c>
      <c r="G458" s="14"/>
      <c r="H458" s="196">
        <v>14.21</v>
      </c>
      <c r="I458" s="197"/>
      <c r="J458" s="14"/>
      <c r="K458" s="14"/>
      <c r="L458" s="193"/>
      <c r="M458" s="198"/>
      <c r="N458" s="199"/>
      <c r="O458" s="199"/>
      <c r="P458" s="199"/>
      <c r="Q458" s="199"/>
      <c r="R458" s="199"/>
      <c r="S458" s="199"/>
      <c r="T458" s="20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194" t="s">
        <v>154</v>
      </c>
      <c r="AU458" s="194" t="s">
        <v>82</v>
      </c>
      <c r="AV458" s="14" t="s">
        <v>82</v>
      </c>
      <c r="AW458" s="14" t="s">
        <v>4</v>
      </c>
      <c r="AX458" s="14" t="s">
        <v>80</v>
      </c>
      <c r="AY458" s="194" t="s">
        <v>143</v>
      </c>
    </row>
    <row r="459" spans="1:65" s="2" customFormat="1" ht="16.5" customHeight="1">
      <c r="A459" s="39"/>
      <c r="B459" s="166"/>
      <c r="C459" s="167" t="s">
        <v>570</v>
      </c>
      <c r="D459" s="167" t="s">
        <v>145</v>
      </c>
      <c r="E459" s="168" t="s">
        <v>571</v>
      </c>
      <c r="F459" s="169" t="s">
        <v>572</v>
      </c>
      <c r="G459" s="170" t="s">
        <v>210</v>
      </c>
      <c r="H459" s="171">
        <v>1</v>
      </c>
      <c r="I459" s="172"/>
      <c r="J459" s="173">
        <f>ROUND(I459*H459,2)</f>
        <v>0</v>
      </c>
      <c r="K459" s="169" t="s">
        <v>149</v>
      </c>
      <c r="L459" s="40"/>
      <c r="M459" s="174" t="s">
        <v>3</v>
      </c>
      <c r="N459" s="175" t="s">
        <v>43</v>
      </c>
      <c r="O459" s="73"/>
      <c r="P459" s="176">
        <f>O459*H459</f>
        <v>0</v>
      </c>
      <c r="Q459" s="176">
        <v>0.12422</v>
      </c>
      <c r="R459" s="176">
        <f>Q459*H459</f>
        <v>0.12422</v>
      </c>
      <c r="S459" s="176">
        <v>0</v>
      </c>
      <c r="T459" s="17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178" t="s">
        <v>150</v>
      </c>
      <c r="AT459" s="178" t="s">
        <v>145</v>
      </c>
      <c r="AU459" s="178" t="s">
        <v>82</v>
      </c>
      <c r="AY459" s="20" t="s">
        <v>143</v>
      </c>
      <c r="BE459" s="179">
        <f>IF(N459="základní",J459,0)</f>
        <v>0</v>
      </c>
      <c r="BF459" s="179">
        <f>IF(N459="snížená",J459,0)</f>
        <v>0</v>
      </c>
      <c r="BG459" s="179">
        <f>IF(N459="zákl. přenesená",J459,0)</f>
        <v>0</v>
      </c>
      <c r="BH459" s="179">
        <f>IF(N459="sníž. přenesená",J459,0)</f>
        <v>0</v>
      </c>
      <c r="BI459" s="179">
        <f>IF(N459="nulová",J459,0)</f>
        <v>0</v>
      </c>
      <c r="BJ459" s="20" t="s">
        <v>80</v>
      </c>
      <c r="BK459" s="179">
        <f>ROUND(I459*H459,2)</f>
        <v>0</v>
      </c>
      <c r="BL459" s="20" t="s">
        <v>150</v>
      </c>
      <c r="BM459" s="178" t="s">
        <v>573</v>
      </c>
    </row>
    <row r="460" spans="1:47" s="2" customFormat="1" ht="12">
      <c r="A460" s="39"/>
      <c r="B460" s="40"/>
      <c r="C460" s="39"/>
      <c r="D460" s="180" t="s">
        <v>152</v>
      </c>
      <c r="E460" s="39"/>
      <c r="F460" s="181" t="s">
        <v>574</v>
      </c>
      <c r="G460" s="39"/>
      <c r="H460" s="39"/>
      <c r="I460" s="182"/>
      <c r="J460" s="39"/>
      <c r="K460" s="39"/>
      <c r="L460" s="40"/>
      <c r="M460" s="183"/>
      <c r="N460" s="184"/>
      <c r="O460" s="73"/>
      <c r="P460" s="73"/>
      <c r="Q460" s="73"/>
      <c r="R460" s="73"/>
      <c r="S460" s="73"/>
      <c r="T460" s="74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20" t="s">
        <v>152</v>
      </c>
      <c r="AU460" s="20" t="s">
        <v>82</v>
      </c>
    </row>
    <row r="461" spans="1:65" s="2" customFormat="1" ht="16.5" customHeight="1">
      <c r="A461" s="39"/>
      <c r="B461" s="166"/>
      <c r="C461" s="217" t="s">
        <v>575</v>
      </c>
      <c r="D461" s="217" t="s">
        <v>351</v>
      </c>
      <c r="E461" s="218" t="s">
        <v>576</v>
      </c>
      <c r="F461" s="219" t="s">
        <v>577</v>
      </c>
      <c r="G461" s="220" t="s">
        <v>210</v>
      </c>
      <c r="H461" s="221">
        <v>1</v>
      </c>
      <c r="I461" s="222"/>
      <c r="J461" s="223">
        <f>ROUND(I461*H461,2)</f>
        <v>0</v>
      </c>
      <c r="K461" s="219" t="s">
        <v>149</v>
      </c>
      <c r="L461" s="224"/>
      <c r="M461" s="225" t="s">
        <v>3</v>
      </c>
      <c r="N461" s="226" t="s">
        <v>43</v>
      </c>
      <c r="O461" s="73"/>
      <c r="P461" s="176">
        <f>O461*H461</f>
        <v>0</v>
      </c>
      <c r="Q461" s="176">
        <v>0.06</v>
      </c>
      <c r="R461" s="176">
        <f>Q461*H461</f>
        <v>0.06</v>
      </c>
      <c r="S461" s="176">
        <v>0</v>
      </c>
      <c r="T461" s="17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178" t="s">
        <v>207</v>
      </c>
      <c r="AT461" s="178" t="s">
        <v>351</v>
      </c>
      <c r="AU461" s="178" t="s">
        <v>82</v>
      </c>
      <c r="AY461" s="20" t="s">
        <v>143</v>
      </c>
      <c r="BE461" s="179">
        <f>IF(N461="základní",J461,0)</f>
        <v>0</v>
      </c>
      <c r="BF461" s="179">
        <f>IF(N461="snížená",J461,0)</f>
        <v>0</v>
      </c>
      <c r="BG461" s="179">
        <f>IF(N461="zákl. přenesená",J461,0)</f>
        <v>0</v>
      </c>
      <c r="BH461" s="179">
        <f>IF(N461="sníž. přenesená",J461,0)</f>
        <v>0</v>
      </c>
      <c r="BI461" s="179">
        <f>IF(N461="nulová",J461,0)</f>
        <v>0</v>
      </c>
      <c r="BJ461" s="20" t="s">
        <v>80</v>
      </c>
      <c r="BK461" s="179">
        <f>ROUND(I461*H461,2)</f>
        <v>0</v>
      </c>
      <c r="BL461" s="20" t="s">
        <v>150</v>
      </c>
      <c r="BM461" s="178" t="s">
        <v>578</v>
      </c>
    </row>
    <row r="462" spans="1:65" s="2" customFormat="1" ht="16.5" customHeight="1">
      <c r="A462" s="39"/>
      <c r="B462" s="166"/>
      <c r="C462" s="217" t="s">
        <v>579</v>
      </c>
      <c r="D462" s="217" t="s">
        <v>351</v>
      </c>
      <c r="E462" s="218" t="s">
        <v>580</v>
      </c>
      <c r="F462" s="219" t="s">
        <v>581</v>
      </c>
      <c r="G462" s="220" t="s">
        <v>210</v>
      </c>
      <c r="H462" s="221">
        <v>1</v>
      </c>
      <c r="I462" s="222"/>
      <c r="J462" s="223">
        <f>ROUND(I462*H462,2)</f>
        <v>0</v>
      </c>
      <c r="K462" s="219" t="s">
        <v>149</v>
      </c>
      <c r="L462" s="224"/>
      <c r="M462" s="225" t="s">
        <v>3</v>
      </c>
      <c r="N462" s="226" t="s">
        <v>43</v>
      </c>
      <c r="O462" s="73"/>
      <c r="P462" s="176">
        <f>O462*H462</f>
        <v>0</v>
      </c>
      <c r="Q462" s="176">
        <v>0.067</v>
      </c>
      <c r="R462" s="176">
        <f>Q462*H462</f>
        <v>0.067</v>
      </c>
      <c r="S462" s="176">
        <v>0</v>
      </c>
      <c r="T462" s="17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178" t="s">
        <v>207</v>
      </c>
      <c r="AT462" s="178" t="s">
        <v>351</v>
      </c>
      <c r="AU462" s="178" t="s">
        <v>82</v>
      </c>
      <c r="AY462" s="20" t="s">
        <v>143</v>
      </c>
      <c r="BE462" s="179">
        <f>IF(N462="základní",J462,0)</f>
        <v>0</v>
      </c>
      <c r="BF462" s="179">
        <f>IF(N462="snížená",J462,0)</f>
        <v>0</v>
      </c>
      <c r="BG462" s="179">
        <f>IF(N462="zákl. přenesená",J462,0)</f>
        <v>0</v>
      </c>
      <c r="BH462" s="179">
        <f>IF(N462="sníž. přenesená",J462,0)</f>
        <v>0</v>
      </c>
      <c r="BI462" s="179">
        <f>IF(N462="nulová",J462,0)</f>
        <v>0</v>
      </c>
      <c r="BJ462" s="20" t="s">
        <v>80</v>
      </c>
      <c r="BK462" s="179">
        <f>ROUND(I462*H462,2)</f>
        <v>0</v>
      </c>
      <c r="BL462" s="20" t="s">
        <v>150</v>
      </c>
      <c r="BM462" s="178" t="s">
        <v>582</v>
      </c>
    </row>
    <row r="463" spans="1:65" s="2" customFormat="1" ht="16.5" customHeight="1">
      <c r="A463" s="39"/>
      <c r="B463" s="166"/>
      <c r="C463" s="167" t="s">
        <v>583</v>
      </c>
      <c r="D463" s="167" t="s">
        <v>145</v>
      </c>
      <c r="E463" s="168" t="s">
        <v>584</v>
      </c>
      <c r="F463" s="169" t="s">
        <v>585</v>
      </c>
      <c r="G463" s="170" t="s">
        <v>210</v>
      </c>
      <c r="H463" s="171">
        <v>1</v>
      </c>
      <c r="I463" s="172"/>
      <c r="J463" s="173">
        <f>ROUND(I463*H463,2)</f>
        <v>0</v>
      </c>
      <c r="K463" s="169" t="s">
        <v>149</v>
      </c>
      <c r="L463" s="40"/>
      <c r="M463" s="174" t="s">
        <v>3</v>
      </c>
      <c r="N463" s="175" t="s">
        <v>43</v>
      </c>
      <c r="O463" s="73"/>
      <c r="P463" s="176">
        <f>O463*H463</f>
        <v>0</v>
      </c>
      <c r="Q463" s="176">
        <v>0.02972</v>
      </c>
      <c r="R463" s="176">
        <f>Q463*H463</f>
        <v>0.02972</v>
      </c>
      <c r="S463" s="176">
        <v>0</v>
      </c>
      <c r="T463" s="177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178" t="s">
        <v>150</v>
      </c>
      <c r="AT463" s="178" t="s">
        <v>145</v>
      </c>
      <c r="AU463" s="178" t="s">
        <v>82</v>
      </c>
      <c r="AY463" s="20" t="s">
        <v>143</v>
      </c>
      <c r="BE463" s="179">
        <f>IF(N463="základní",J463,0)</f>
        <v>0</v>
      </c>
      <c r="BF463" s="179">
        <f>IF(N463="snížená",J463,0)</f>
        <v>0</v>
      </c>
      <c r="BG463" s="179">
        <f>IF(N463="zákl. přenesená",J463,0)</f>
        <v>0</v>
      </c>
      <c r="BH463" s="179">
        <f>IF(N463="sníž. přenesená",J463,0)</f>
        <v>0</v>
      </c>
      <c r="BI463" s="179">
        <f>IF(N463="nulová",J463,0)</f>
        <v>0</v>
      </c>
      <c r="BJ463" s="20" t="s">
        <v>80</v>
      </c>
      <c r="BK463" s="179">
        <f>ROUND(I463*H463,2)</f>
        <v>0</v>
      </c>
      <c r="BL463" s="20" t="s">
        <v>150</v>
      </c>
      <c r="BM463" s="178" t="s">
        <v>586</v>
      </c>
    </row>
    <row r="464" spans="1:47" s="2" customFormat="1" ht="12">
      <c r="A464" s="39"/>
      <c r="B464" s="40"/>
      <c r="C464" s="39"/>
      <c r="D464" s="180" t="s">
        <v>152</v>
      </c>
      <c r="E464" s="39"/>
      <c r="F464" s="181" t="s">
        <v>587</v>
      </c>
      <c r="G464" s="39"/>
      <c r="H464" s="39"/>
      <c r="I464" s="182"/>
      <c r="J464" s="39"/>
      <c r="K464" s="39"/>
      <c r="L464" s="40"/>
      <c r="M464" s="183"/>
      <c r="N464" s="184"/>
      <c r="O464" s="73"/>
      <c r="P464" s="73"/>
      <c r="Q464" s="73"/>
      <c r="R464" s="73"/>
      <c r="S464" s="73"/>
      <c r="T464" s="74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20" t="s">
        <v>152</v>
      </c>
      <c r="AU464" s="20" t="s">
        <v>82</v>
      </c>
    </row>
    <row r="465" spans="1:65" s="2" customFormat="1" ht="16.5" customHeight="1">
      <c r="A465" s="39"/>
      <c r="B465" s="166"/>
      <c r="C465" s="217" t="s">
        <v>588</v>
      </c>
      <c r="D465" s="217" t="s">
        <v>351</v>
      </c>
      <c r="E465" s="218" t="s">
        <v>589</v>
      </c>
      <c r="F465" s="219" t="s">
        <v>590</v>
      </c>
      <c r="G465" s="220" t="s">
        <v>210</v>
      </c>
      <c r="H465" s="221">
        <v>1</v>
      </c>
      <c r="I465" s="222"/>
      <c r="J465" s="223">
        <f>ROUND(I465*H465,2)</f>
        <v>0</v>
      </c>
      <c r="K465" s="219" t="s">
        <v>149</v>
      </c>
      <c r="L465" s="224"/>
      <c r="M465" s="225" t="s">
        <v>3</v>
      </c>
      <c r="N465" s="226" t="s">
        <v>43</v>
      </c>
      <c r="O465" s="73"/>
      <c r="P465" s="176">
        <f>O465*H465</f>
        <v>0</v>
      </c>
      <c r="Q465" s="176">
        <v>0.04</v>
      </c>
      <c r="R465" s="176">
        <f>Q465*H465</f>
        <v>0.04</v>
      </c>
      <c r="S465" s="176">
        <v>0</v>
      </c>
      <c r="T465" s="17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178" t="s">
        <v>207</v>
      </c>
      <c r="AT465" s="178" t="s">
        <v>351</v>
      </c>
      <c r="AU465" s="178" t="s">
        <v>82</v>
      </c>
      <c r="AY465" s="20" t="s">
        <v>143</v>
      </c>
      <c r="BE465" s="179">
        <f>IF(N465="základní",J465,0)</f>
        <v>0</v>
      </c>
      <c r="BF465" s="179">
        <f>IF(N465="snížená",J465,0)</f>
        <v>0</v>
      </c>
      <c r="BG465" s="179">
        <f>IF(N465="zákl. přenesená",J465,0)</f>
        <v>0</v>
      </c>
      <c r="BH465" s="179">
        <f>IF(N465="sníž. přenesená",J465,0)</f>
        <v>0</v>
      </c>
      <c r="BI465" s="179">
        <f>IF(N465="nulová",J465,0)</f>
        <v>0</v>
      </c>
      <c r="BJ465" s="20" t="s">
        <v>80</v>
      </c>
      <c r="BK465" s="179">
        <f>ROUND(I465*H465,2)</f>
        <v>0</v>
      </c>
      <c r="BL465" s="20" t="s">
        <v>150</v>
      </c>
      <c r="BM465" s="178" t="s">
        <v>591</v>
      </c>
    </row>
    <row r="466" spans="1:65" s="2" customFormat="1" ht="16.5" customHeight="1">
      <c r="A466" s="39"/>
      <c r="B466" s="166"/>
      <c r="C466" s="167" t="s">
        <v>592</v>
      </c>
      <c r="D466" s="167" t="s">
        <v>145</v>
      </c>
      <c r="E466" s="168" t="s">
        <v>593</v>
      </c>
      <c r="F466" s="169" t="s">
        <v>594</v>
      </c>
      <c r="G466" s="170" t="s">
        <v>210</v>
      </c>
      <c r="H466" s="171">
        <v>1</v>
      </c>
      <c r="I466" s="172"/>
      <c r="J466" s="173">
        <f>ROUND(I466*H466,2)</f>
        <v>0</v>
      </c>
      <c r="K466" s="169" t="s">
        <v>149</v>
      </c>
      <c r="L466" s="40"/>
      <c r="M466" s="174" t="s">
        <v>3</v>
      </c>
      <c r="N466" s="175" t="s">
        <v>43</v>
      </c>
      <c r="O466" s="73"/>
      <c r="P466" s="176">
        <f>O466*H466</f>
        <v>0</v>
      </c>
      <c r="Q466" s="176">
        <v>0.02972</v>
      </c>
      <c r="R466" s="176">
        <f>Q466*H466</f>
        <v>0.02972</v>
      </c>
      <c r="S466" s="176">
        <v>0</v>
      </c>
      <c r="T466" s="17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178" t="s">
        <v>150</v>
      </c>
      <c r="AT466" s="178" t="s">
        <v>145</v>
      </c>
      <c r="AU466" s="178" t="s">
        <v>82</v>
      </c>
      <c r="AY466" s="20" t="s">
        <v>143</v>
      </c>
      <c r="BE466" s="179">
        <f>IF(N466="základní",J466,0)</f>
        <v>0</v>
      </c>
      <c r="BF466" s="179">
        <f>IF(N466="snížená",J466,0)</f>
        <v>0</v>
      </c>
      <c r="BG466" s="179">
        <f>IF(N466="zákl. přenesená",J466,0)</f>
        <v>0</v>
      </c>
      <c r="BH466" s="179">
        <f>IF(N466="sníž. přenesená",J466,0)</f>
        <v>0</v>
      </c>
      <c r="BI466" s="179">
        <f>IF(N466="nulová",J466,0)</f>
        <v>0</v>
      </c>
      <c r="BJ466" s="20" t="s">
        <v>80</v>
      </c>
      <c r="BK466" s="179">
        <f>ROUND(I466*H466,2)</f>
        <v>0</v>
      </c>
      <c r="BL466" s="20" t="s">
        <v>150</v>
      </c>
      <c r="BM466" s="178" t="s">
        <v>595</v>
      </c>
    </row>
    <row r="467" spans="1:47" s="2" customFormat="1" ht="12">
      <c r="A467" s="39"/>
      <c r="B467" s="40"/>
      <c r="C467" s="39"/>
      <c r="D467" s="180" t="s">
        <v>152</v>
      </c>
      <c r="E467" s="39"/>
      <c r="F467" s="181" t="s">
        <v>596</v>
      </c>
      <c r="G467" s="39"/>
      <c r="H467" s="39"/>
      <c r="I467" s="182"/>
      <c r="J467" s="39"/>
      <c r="K467" s="39"/>
      <c r="L467" s="40"/>
      <c r="M467" s="183"/>
      <c r="N467" s="184"/>
      <c r="O467" s="73"/>
      <c r="P467" s="73"/>
      <c r="Q467" s="73"/>
      <c r="R467" s="73"/>
      <c r="S467" s="73"/>
      <c r="T467" s="74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20" t="s">
        <v>152</v>
      </c>
      <c r="AU467" s="20" t="s">
        <v>82</v>
      </c>
    </row>
    <row r="468" spans="1:65" s="2" customFormat="1" ht="16.5" customHeight="1">
      <c r="A468" s="39"/>
      <c r="B468" s="166"/>
      <c r="C468" s="217" t="s">
        <v>597</v>
      </c>
      <c r="D468" s="217" t="s">
        <v>351</v>
      </c>
      <c r="E468" s="218" t="s">
        <v>598</v>
      </c>
      <c r="F468" s="219" t="s">
        <v>599</v>
      </c>
      <c r="G468" s="220" t="s">
        <v>210</v>
      </c>
      <c r="H468" s="221">
        <v>1</v>
      </c>
      <c r="I468" s="222"/>
      <c r="J468" s="223">
        <f>ROUND(I468*H468,2)</f>
        <v>0</v>
      </c>
      <c r="K468" s="219" t="s">
        <v>149</v>
      </c>
      <c r="L468" s="224"/>
      <c r="M468" s="225" t="s">
        <v>3</v>
      </c>
      <c r="N468" s="226" t="s">
        <v>43</v>
      </c>
      <c r="O468" s="73"/>
      <c r="P468" s="176">
        <f>O468*H468</f>
        <v>0</v>
      </c>
      <c r="Q468" s="176">
        <v>0.04</v>
      </c>
      <c r="R468" s="176">
        <f>Q468*H468</f>
        <v>0.04</v>
      </c>
      <c r="S468" s="176">
        <v>0</v>
      </c>
      <c r="T468" s="17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178" t="s">
        <v>207</v>
      </c>
      <c r="AT468" s="178" t="s">
        <v>351</v>
      </c>
      <c r="AU468" s="178" t="s">
        <v>82</v>
      </c>
      <c r="AY468" s="20" t="s">
        <v>143</v>
      </c>
      <c r="BE468" s="179">
        <f>IF(N468="základní",J468,0)</f>
        <v>0</v>
      </c>
      <c r="BF468" s="179">
        <f>IF(N468="snížená",J468,0)</f>
        <v>0</v>
      </c>
      <c r="BG468" s="179">
        <f>IF(N468="zákl. přenesená",J468,0)</f>
        <v>0</v>
      </c>
      <c r="BH468" s="179">
        <f>IF(N468="sníž. přenesená",J468,0)</f>
        <v>0</v>
      </c>
      <c r="BI468" s="179">
        <f>IF(N468="nulová",J468,0)</f>
        <v>0</v>
      </c>
      <c r="BJ468" s="20" t="s">
        <v>80</v>
      </c>
      <c r="BK468" s="179">
        <f>ROUND(I468*H468,2)</f>
        <v>0</v>
      </c>
      <c r="BL468" s="20" t="s">
        <v>150</v>
      </c>
      <c r="BM468" s="178" t="s">
        <v>600</v>
      </c>
    </row>
    <row r="469" spans="1:65" s="2" customFormat="1" ht="16.5" customHeight="1">
      <c r="A469" s="39"/>
      <c r="B469" s="166"/>
      <c r="C469" s="167" t="s">
        <v>601</v>
      </c>
      <c r="D469" s="167" t="s">
        <v>145</v>
      </c>
      <c r="E469" s="168" t="s">
        <v>602</v>
      </c>
      <c r="F469" s="169" t="s">
        <v>603</v>
      </c>
      <c r="G469" s="170" t="s">
        <v>210</v>
      </c>
      <c r="H469" s="171">
        <v>1</v>
      </c>
      <c r="I469" s="172"/>
      <c r="J469" s="173">
        <f>ROUND(I469*H469,2)</f>
        <v>0</v>
      </c>
      <c r="K469" s="169" t="s">
        <v>149</v>
      </c>
      <c r="L469" s="40"/>
      <c r="M469" s="174" t="s">
        <v>3</v>
      </c>
      <c r="N469" s="175" t="s">
        <v>43</v>
      </c>
      <c r="O469" s="73"/>
      <c r="P469" s="176">
        <f>O469*H469</f>
        <v>0</v>
      </c>
      <c r="Q469" s="176">
        <v>0.03076</v>
      </c>
      <c r="R469" s="176">
        <f>Q469*H469</f>
        <v>0.03076</v>
      </c>
      <c r="S469" s="176">
        <v>0</v>
      </c>
      <c r="T469" s="17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178" t="s">
        <v>150</v>
      </c>
      <c r="AT469" s="178" t="s">
        <v>145</v>
      </c>
      <c r="AU469" s="178" t="s">
        <v>82</v>
      </c>
      <c r="AY469" s="20" t="s">
        <v>143</v>
      </c>
      <c r="BE469" s="179">
        <f>IF(N469="základní",J469,0)</f>
        <v>0</v>
      </c>
      <c r="BF469" s="179">
        <f>IF(N469="snížená",J469,0)</f>
        <v>0</v>
      </c>
      <c r="BG469" s="179">
        <f>IF(N469="zákl. přenesená",J469,0)</f>
        <v>0</v>
      </c>
      <c r="BH469" s="179">
        <f>IF(N469="sníž. přenesená",J469,0)</f>
        <v>0</v>
      </c>
      <c r="BI469" s="179">
        <f>IF(N469="nulová",J469,0)</f>
        <v>0</v>
      </c>
      <c r="BJ469" s="20" t="s">
        <v>80</v>
      </c>
      <c r="BK469" s="179">
        <f>ROUND(I469*H469,2)</f>
        <v>0</v>
      </c>
      <c r="BL469" s="20" t="s">
        <v>150</v>
      </c>
      <c r="BM469" s="178" t="s">
        <v>604</v>
      </c>
    </row>
    <row r="470" spans="1:47" s="2" customFormat="1" ht="12">
      <c r="A470" s="39"/>
      <c r="B470" s="40"/>
      <c r="C470" s="39"/>
      <c r="D470" s="180" t="s">
        <v>152</v>
      </c>
      <c r="E470" s="39"/>
      <c r="F470" s="181" t="s">
        <v>605</v>
      </c>
      <c r="G470" s="39"/>
      <c r="H470" s="39"/>
      <c r="I470" s="182"/>
      <c r="J470" s="39"/>
      <c r="K470" s="39"/>
      <c r="L470" s="40"/>
      <c r="M470" s="183"/>
      <c r="N470" s="184"/>
      <c r="O470" s="73"/>
      <c r="P470" s="73"/>
      <c r="Q470" s="73"/>
      <c r="R470" s="73"/>
      <c r="S470" s="73"/>
      <c r="T470" s="74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20" t="s">
        <v>152</v>
      </c>
      <c r="AU470" s="20" t="s">
        <v>82</v>
      </c>
    </row>
    <row r="471" spans="1:65" s="2" customFormat="1" ht="16.5" customHeight="1">
      <c r="A471" s="39"/>
      <c r="B471" s="166"/>
      <c r="C471" s="217" t="s">
        <v>606</v>
      </c>
      <c r="D471" s="217" t="s">
        <v>351</v>
      </c>
      <c r="E471" s="218" t="s">
        <v>607</v>
      </c>
      <c r="F471" s="219" t="s">
        <v>608</v>
      </c>
      <c r="G471" s="220" t="s">
        <v>210</v>
      </c>
      <c r="H471" s="221">
        <v>1</v>
      </c>
      <c r="I471" s="222"/>
      <c r="J471" s="223">
        <f>ROUND(I471*H471,2)</f>
        <v>0</v>
      </c>
      <c r="K471" s="219" t="s">
        <v>149</v>
      </c>
      <c r="L471" s="224"/>
      <c r="M471" s="225" t="s">
        <v>3</v>
      </c>
      <c r="N471" s="226" t="s">
        <v>43</v>
      </c>
      <c r="O471" s="73"/>
      <c r="P471" s="176">
        <f>O471*H471</f>
        <v>0</v>
      </c>
      <c r="Q471" s="176">
        <v>0.07</v>
      </c>
      <c r="R471" s="176">
        <f>Q471*H471</f>
        <v>0.07</v>
      </c>
      <c r="S471" s="176">
        <v>0</v>
      </c>
      <c r="T471" s="17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178" t="s">
        <v>207</v>
      </c>
      <c r="AT471" s="178" t="s">
        <v>351</v>
      </c>
      <c r="AU471" s="178" t="s">
        <v>82</v>
      </c>
      <c r="AY471" s="20" t="s">
        <v>143</v>
      </c>
      <c r="BE471" s="179">
        <f>IF(N471="základní",J471,0)</f>
        <v>0</v>
      </c>
      <c r="BF471" s="179">
        <f>IF(N471="snížená",J471,0)</f>
        <v>0</v>
      </c>
      <c r="BG471" s="179">
        <f>IF(N471="zákl. přenesená",J471,0)</f>
        <v>0</v>
      </c>
      <c r="BH471" s="179">
        <f>IF(N471="sníž. přenesená",J471,0)</f>
        <v>0</v>
      </c>
      <c r="BI471" s="179">
        <f>IF(N471="nulová",J471,0)</f>
        <v>0</v>
      </c>
      <c r="BJ471" s="20" t="s">
        <v>80</v>
      </c>
      <c r="BK471" s="179">
        <f>ROUND(I471*H471,2)</f>
        <v>0</v>
      </c>
      <c r="BL471" s="20" t="s">
        <v>150</v>
      </c>
      <c r="BM471" s="178" t="s">
        <v>609</v>
      </c>
    </row>
    <row r="472" spans="1:65" s="2" customFormat="1" ht="16.5" customHeight="1">
      <c r="A472" s="39"/>
      <c r="B472" s="166"/>
      <c r="C472" s="167" t="s">
        <v>610</v>
      </c>
      <c r="D472" s="167" t="s">
        <v>145</v>
      </c>
      <c r="E472" s="168" t="s">
        <v>611</v>
      </c>
      <c r="F472" s="169" t="s">
        <v>612</v>
      </c>
      <c r="G472" s="170" t="s">
        <v>210</v>
      </c>
      <c r="H472" s="171">
        <v>1</v>
      </c>
      <c r="I472" s="172"/>
      <c r="J472" s="173">
        <f>ROUND(I472*H472,2)</f>
        <v>0</v>
      </c>
      <c r="K472" s="169" t="s">
        <v>149</v>
      </c>
      <c r="L472" s="40"/>
      <c r="M472" s="174" t="s">
        <v>3</v>
      </c>
      <c r="N472" s="175" t="s">
        <v>43</v>
      </c>
      <c r="O472" s="73"/>
      <c r="P472" s="176">
        <f>O472*H472</f>
        <v>0</v>
      </c>
      <c r="Q472" s="176">
        <v>0.32272</v>
      </c>
      <c r="R472" s="176">
        <f>Q472*H472</f>
        <v>0.32272</v>
      </c>
      <c r="S472" s="176">
        <v>0</v>
      </c>
      <c r="T472" s="17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178" t="s">
        <v>150</v>
      </c>
      <c r="AT472" s="178" t="s">
        <v>145</v>
      </c>
      <c r="AU472" s="178" t="s">
        <v>82</v>
      </c>
      <c r="AY472" s="20" t="s">
        <v>143</v>
      </c>
      <c r="BE472" s="179">
        <f>IF(N472="základní",J472,0)</f>
        <v>0</v>
      </c>
      <c r="BF472" s="179">
        <f>IF(N472="snížená",J472,0)</f>
        <v>0</v>
      </c>
      <c r="BG472" s="179">
        <f>IF(N472="zákl. přenesená",J472,0)</f>
        <v>0</v>
      </c>
      <c r="BH472" s="179">
        <f>IF(N472="sníž. přenesená",J472,0)</f>
        <v>0</v>
      </c>
      <c r="BI472" s="179">
        <f>IF(N472="nulová",J472,0)</f>
        <v>0</v>
      </c>
      <c r="BJ472" s="20" t="s">
        <v>80</v>
      </c>
      <c r="BK472" s="179">
        <f>ROUND(I472*H472,2)</f>
        <v>0</v>
      </c>
      <c r="BL472" s="20" t="s">
        <v>150</v>
      </c>
      <c r="BM472" s="178" t="s">
        <v>613</v>
      </c>
    </row>
    <row r="473" spans="1:47" s="2" customFormat="1" ht="12">
      <c r="A473" s="39"/>
      <c r="B473" s="40"/>
      <c r="C473" s="39"/>
      <c r="D473" s="180" t="s">
        <v>152</v>
      </c>
      <c r="E473" s="39"/>
      <c r="F473" s="181" t="s">
        <v>614</v>
      </c>
      <c r="G473" s="39"/>
      <c r="H473" s="39"/>
      <c r="I473" s="182"/>
      <c r="J473" s="39"/>
      <c r="K473" s="39"/>
      <c r="L473" s="40"/>
      <c r="M473" s="183"/>
      <c r="N473" s="184"/>
      <c r="O473" s="73"/>
      <c r="P473" s="73"/>
      <c r="Q473" s="73"/>
      <c r="R473" s="73"/>
      <c r="S473" s="73"/>
      <c r="T473" s="74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20" t="s">
        <v>152</v>
      </c>
      <c r="AU473" s="20" t="s">
        <v>82</v>
      </c>
    </row>
    <row r="474" spans="1:51" s="14" customFormat="1" ht="12">
      <c r="A474" s="14"/>
      <c r="B474" s="193"/>
      <c r="C474" s="14"/>
      <c r="D474" s="186" t="s">
        <v>154</v>
      </c>
      <c r="E474" s="194" t="s">
        <v>3</v>
      </c>
      <c r="F474" s="195" t="s">
        <v>615</v>
      </c>
      <c r="G474" s="14"/>
      <c r="H474" s="196">
        <v>1</v>
      </c>
      <c r="I474" s="197"/>
      <c r="J474" s="14"/>
      <c r="K474" s="14"/>
      <c r="L474" s="193"/>
      <c r="M474" s="198"/>
      <c r="N474" s="199"/>
      <c r="O474" s="199"/>
      <c r="P474" s="199"/>
      <c r="Q474" s="199"/>
      <c r="R474" s="199"/>
      <c r="S474" s="199"/>
      <c r="T474" s="20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94" t="s">
        <v>154</v>
      </c>
      <c r="AU474" s="194" t="s">
        <v>82</v>
      </c>
      <c r="AV474" s="14" t="s">
        <v>82</v>
      </c>
      <c r="AW474" s="14" t="s">
        <v>33</v>
      </c>
      <c r="AX474" s="14" t="s">
        <v>80</v>
      </c>
      <c r="AY474" s="194" t="s">
        <v>143</v>
      </c>
    </row>
    <row r="475" spans="1:63" s="12" customFormat="1" ht="22.8" customHeight="1">
      <c r="A475" s="12"/>
      <c r="B475" s="153"/>
      <c r="C475" s="12"/>
      <c r="D475" s="154" t="s">
        <v>71</v>
      </c>
      <c r="E475" s="164" t="s">
        <v>214</v>
      </c>
      <c r="F475" s="164" t="s">
        <v>616</v>
      </c>
      <c r="G475" s="12"/>
      <c r="H475" s="12"/>
      <c r="I475" s="156"/>
      <c r="J475" s="165">
        <f>BK475</f>
        <v>0</v>
      </c>
      <c r="K475" s="12"/>
      <c r="L475" s="153"/>
      <c r="M475" s="158"/>
      <c r="N475" s="159"/>
      <c r="O475" s="159"/>
      <c r="P475" s="160">
        <f>SUM(P476:P572)</f>
        <v>0</v>
      </c>
      <c r="Q475" s="159"/>
      <c r="R475" s="160">
        <f>SUM(R476:R572)</f>
        <v>24.237917200000002</v>
      </c>
      <c r="S475" s="159"/>
      <c r="T475" s="161">
        <f>SUM(T476:T572)</f>
        <v>16.927300000000002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54" t="s">
        <v>80</v>
      </c>
      <c r="AT475" s="162" t="s">
        <v>71</v>
      </c>
      <c r="AU475" s="162" t="s">
        <v>80</v>
      </c>
      <c r="AY475" s="154" t="s">
        <v>143</v>
      </c>
      <c r="BK475" s="163">
        <f>SUM(BK476:BK572)</f>
        <v>0</v>
      </c>
    </row>
    <row r="476" spans="1:65" s="2" customFormat="1" ht="24.15" customHeight="1">
      <c r="A476" s="39"/>
      <c r="B476" s="166"/>
      <c r="C476" s="167" t="s">
        <v>617</v>
      </c>
      <c r="D476" s="167" t="s">
        <v>145</v>
      </c>
      <c r="E476" s="168" t="s">
        <v>618</v>
      </c>
      <c r="F476" s="169" t="s">
        <v>619</v>
      </c>
      <c r="G476" s="170" t="s">
        <v>233</v>
      </c>
      <c r="H476" s="171">
        <v>11</v>
      </c>
      <c r="I476" s="172"/>
      <c r="J476" s="173">
        <f>ROUND(I476*H476,2)</f>
        <v>0</v>
      </c>
      <c r="K476" s="169" t="s">
        <v>149</v>
      </c>
      <c r="L476" s="40"/>
      <c r="M476" s="174" t="s">
        <v>3</v>
      </c>
      <c r="N476" s="175" t="s">
        <v>43</v>
      </c>
      <c r="O476" s="73"/>
      <c r="P476" s="176">
        <f>O476*H476</f>
        <v>0</v>
      </c>
      <c r="Q476" s="176">
        <v>0.1554</v>
      </c>
      <c r="R476" s="176">
        <f>Q476*H476</f>
        <v>1.7094</v>
      </c>
      <c r="S476" s="176">
        <v>0</v>
      </c>
      <c r="T476" s="17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178" t="s">
        <v>150</v>
      </c>
      <c r="AT476" s="178" t="s">
        <v>145</v>
      </c>
      <c r="AU476" s="178" t="s">
        <v>82</v>
      </c>
      <c r="AY476" s="20" t="s">
        <v>143</v>
      </c>
      <c r="BE476" s="179">
        <f>IF(N476="základní",J476,0)</f>
        <v>0</v>
      </c>
      <c r="BF476" s="179">
        <f>IF(N476="snížená",J476,0)</f>
        <v>0</v>
      </c>
      <c r="BG476" s="179">
        <f>IF(N476="zákl. přenesená",J476,0)</f>
        <v>0</v>
      </c>
      <c r="BH476" s="179">
        <f>IF(N476="sníž. přenesená",J476,0)</f>
        <v>0</v>
      </c>
      <c r="BI476" s="179">
        <f>IF(N476="nulová",J476,0)</f>
        <v>0</v>
      </c>
      <c r="BJ476" s="20" t="s">
        <v>80</v>
      </c>
      <c r="BK476" s="179">
        <f>ROUND(I476*H476,2)</f>
        <v>0</v>
      </c>
      <c r="BL476" s="20" t="s">
        <v>150</v>
      </c>
      <c r="BM476" s="178" t="s">
        <v>620</v>
      </c>
    </row>
    <row r="477" spans="1:47" s="2" customFormat="1" ht="12">
      <c r="A477" s="39"/>
      <c r="B477" s="40"/>
      <c r="C477" s="39"/>
      <c r="D477" s="180" t="s">
        <v>152</v>
      </c>
      <c r="E477" s="39"/>
      <c r="F477" s="181" t="s">
        <v>621</v>
      </c>
      <c r="G477" s="39"/>
      <c r="H477" s="39"/>
      <c r="I477" s="182"/>
      <c r="J477" s="39"/>
      <c r="K477" s="39"/>
      <c r="L477" s="40"/>
      <c r="M477" s="183"/>
      <c r="N477" s="184"/>
      <c r="O477" s="73"/>
      <c r="P477" s="73"/>
      <c r="Q477" s="73"/>
      <c r="R477" s="73"/>
      <c r="S477" s="73"/>
      <c r="T477" s="74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20" t="s">
        <v>152</v>
      </c>
      <c r="AU477" s="20" t="s">
        <v>82</v>
      </c>
    </row>
    <row r="478" spans="1:51" s="14" customFormat="1" ht="12">
      <c r="A478" s="14"/>
      <c r="B478" s="193"/>
      <c r="C478" s="14"/>
      <c r="D478" s="186" t="s">
        <v>154</v>
      </c>
      <c r="E478" s="194" t="s">
        <v>3</v>
      </c>
      <c r="F478" s="195" t="s">
        <v>622</v>
      </c>
      <c r="G478" s="14"/>
      <c r="H478" s="196">
        <v>11</v>
      </c>
      <c r="I478" s="197"/>
      <c r="J478" s="14"/>
      <c r="K478" s="14"/>
      <c r="L478" s="193"/>
      <c r="M478" s="198"/>
      <c r="N478" s="199"/>
      <c r="O478" s="199"/>
      <c r="P478" s="199"/>
      <c r="Q478" s="199"/>
      <c r="R478" s="199"/>
      <c r="S478" s="199"/>
      <c r="T478" s="20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194" t="s">
        <v>154</v>
      </c>
      <c r="AU478" s="194" t="s">
        <v>82</v>
      </c>
      <c r="AV478" s="14" t="s">
        <v>82</v>
      </c>
      <c r="AW478" s="14" t="s">
        <v>33</v>
      </c>
      <c r="AX478" s="14" t="s">
        <v>80</v>
      </c>
      <c r="AY478" s="194" t="s">
        <v>143</v>
      </c>
    </row>
    <row r="479" spans="1:65" s="2" customFormat="1" ht="16.5" customHeight="1">
      <c r="A479" s="39"/>
      <c r="B479" s="166"/>
      <c r="C479" s="217" t="s">
        <v>623</v>
      </c>
      <c r="D479" s="217" t="s">
        <v>351</v>
      </c>
      <c r="E479" s="218" t="s">
        <v>624</v>
      </c>
      <c r="F479" s="219" t="s">
        <v>625</v>
      </c>
      <c r="G479" s="220" t="s">
        <v>233</v>
      </c>
      <c r="H479" s="221">
        <v>11.22</v>
      </c>
      <c r="I479" s="222"/>
      <c r="J479" s="223">
        <f>ROUND(I479*H479,2)</f>
        <v>0</v>
      </c>
      <c r="K479" s="219" t="s">
        <v>149</v>
      </c>
      <c r="L479" s="224"/>
      <c r="M479" s="225" t="s">
        <v>3</v>
      </c>
      <c r="N479" s="226" t="s">
        <v>43</v>
      </c>
      <c r="O479" s="73"/>
      <c r="P479" s="176">
        <f>O479*H479</f>
        <v>0</v>
      </c>
      <c r="Q479" s="176">
        <v>0.08</v>
      </c>
      <c r="R479" s="176">
        <f>Q479*H479</f>
        <v>0.8976000000000001</v>
      </c>
      <c r="S479" s="176">
        <v>0</v>
      </c>
      <c r="T479" s="177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178" t="s">
        <v>207</v>
      </c>
      <c r="AT479" s="178" t="s">
        <v>351</v>
      </c>
      <c r="AU479" s="178" t="s">
        <v>82</v>
      </c>
      <c r="AY479" s="20" t="s">
        <v>143</v>
      </c>
      <c r="BE479" s="179">
        <f>IF(N479="základní",J479,0)</f>
        <v>0</v>
      </c>
      <c r="BF479" s="179">
        <f>IF(N479="snížená",J479,0)</f>
        <v>0</v>
      </c>
      <c r="BG479" s="179">
        <f>IF(N479="zákl. přenesená",J479,0)</f>
        <v>0</v>
      </c>
      <c r="BH479" s="179">
        <f>IF(N479="sníž. přenesená",J479,0)</f>
        <v>0</v>
      </c>
      <c r="BI479" s="179">
        <f>IF(N479="nulová",J479,0)</f>
        <v>0</v>
      </c>
      <c r="BJ479" s="20" t="s">
        <v>80</v>
      </c>
      <c r="BK479" s="179">
        <f>ROUND(I479*H479,2)</f>
        <v>0</v>
      </c>
      <c r="BL479" s="20" t="s">
        <v>150</v>
      </c>
      <c r="BM479" s="178" t="s">
        <v>626</v>
      </c>
    </row>
    <row r="480" spans="1:51" s="14" customFormat="1" ht="12">
      <c r="A480" s="14"/>
      <c r="B480" s="193"/>
      <c r="C480" s="14"/>
      <c r="D480" s="186" t="s">
        <v>154</v>
      </c>
      <c r="E480" s="14"/>
      <c r="F480" s="195" t="s">
        <v>627</v>
      </c>
      <c r="G480" s="14"/>
      <c r="H480" s="196">
        <v>11.22</v>
      </c>
      <c r="I480" s="197"/>
      <c r="J480" s="14"/>
      <c r="K480" s="14"/>
      <c r="L480" s="193"/>
      <c r="M480" s="198"/>
      <c r="N480" s="199"/>
      <c r="O480" s="199"/>
      <c r="P480" s="199"/>
      <c r="Q480" s="199"/>
      <c r="R480" s="199"/>
      <c r="S480" s="199"/>
      <c r="T480" s="20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194" t="s">
        <v>154</v>
      </c>
      <c r="AU480" s="194" t="s">
        <v>82</v>
      </c>
      <c r="AV480" s="14" t="s">
        <v>82</v>
      </c>
      <c r="AW480" s="14" t="s">
        <v>4</v>
      </c>
      <c r="AX480" s="14" t="s">
        <v>80</v>
      </c>
      <c r="AY480" s="194" t="s">
        <v>143</v>
      </c>
    </row>
    <row r="481" spans="1:65" s="2" customFormat="1" ht="24.15" customHeight="1">
      <c r="A481" s="39"/>
      <c r="B481" s="166"/>
      <c r="C481" s="167" t="s">
        <v>628</v>
      </c>
      <c r="D481" s="167" t="s">
        <v>145</v>
      </c>
      <c r="E481" s="168" t="s">
        <v>629</v>
      </c>
      <c r="F481" s="169" t="s">
        <v>630</v>
      </c>
      <c r="G481" s="170" t="s">
        <v>233</v>
      </c>
      <c r="H481" s="171">
        <v>100.15</v>
      </c>
      <c r="I481" s="172"/>
      <c r="J481" s="173">
        <f>ROUND(I481*H481,2)</f>
        <v>0</v>
      </c>
      <c r="K481" s="169" t="s">
        <v>149</v>
      </c>
      <c r="L481" s="40"/>
      <c r="M481" s="174" t="s">
        <v>3</v>
      </c>
      <c r="N481" s="175" t="s">
        <v>43</v>
      </c>
      <c r="O481" s="73"/>
      <c r="P481" s="176">
        <f>O481*H481</f>
        <v>0</v>
      </c>
      <c r="Q481" s="176">
        <v>0.1295</v>
      </c>
      <c r="R481" s="176">
        <f>Q481*H481</f>
        <v>12.969425000000001</v>
      </c>
      <c r="S481" s="176">
        <v>0</v>
      </c>
      <c r="T481" s="17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178" t="s">
        <v>150</v>
      </c>
      <c r="AT481" s="178" t="s">
        <v>145</v>
      </c>
      <c r="AU481" s="178" t="s">
        <v>82</v>
      </c>
      <c r="AY481" s="20" t="s">
        <v>143</v>
      </c>
      <c r="BE481" s="179">
        <f>IF(N481="základní",J481,0)</f>
        <v>0</v>
      </c>
      <c r="BF481" s="179">
        <f>IF(N481="snížená",J481,0)</f>
        <v>0</v>
      </c>
      <c r="BG481" s="179">
        <f>IF(N481="zákl. přenesená",J481,0)</f>
        <v>0</v>
      </c>
      <c r="BH481" s="179">
        <f>IF(N481="sníž. přenesená",J481,0)</f>
        <v>0</v>
      </c>
      <c r="BI481" s="179">
        <f>IF(N481="nulová",J481,0)</f>
        <v>0</v>
      </c>
      <c r="BJ481" s="20" t="s">
        <v>80</v>
      </c>
      <c r="BK481" s="179">
        <f>ROUND(I481*H481,2)</f>
        <v>0</v>
      </c>
      <c r="BL481" s="20" t="s">
        <v>150</v>
      </c>
      <c r="BM481" s="178" t="s">
        <v>631</v>
      </c>
    </row>
    <row r="482" spans="1:47" s="2" customFormat="1" ht="12">
      <c r="A482" s="39"/>
      <c r="B482" s="40"/>
      <c r="C482" s="39"/>
      <c r="D482" s="180" t="s">
        <v>152</v>
      </c>
      <c r="E482" s="39"/>
      <c r="F482" s="181" t="s">
        <v>632</v>
      </c>
      <c r="G482" s="39"/>
      <c r="H482" s="39"/>
      <c r="I482" s="182"/>
      <c r="J482" s="39"/>
      <c r="K482" s="39"/>
      <c r="L482" s="40"/>
      <c r="M482" s="183"/>
      <c r="N482" s="184"/>
      <c r="O482" s="73"/>
      <c r="P482" s="73"/>
      <c r="Q482" s="73"/>
      <c r="R482" s="73"/>
      <c r="S482" s="73"/>
      <c r="T482" s="74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20" t="s">
        <v>152</v>
      </c>
      <c r="AU482" s="20" t="s">
        <v>82</v>
      </c>
    </row>
    <row r="483" spans="1:51" s="14" customFormat="1" ht="12">
      <c r="A483" s="14"/>
      <c r="B483" s="193"/>
      <c r="C483" s="14"/>
      <c r="D483" s="186" t="s">
        <v>154</v>
      </c>
      <c r="E483" s="194" t="s">
        <v>3</v>
      </c>
      <c r="F483" s="195" t="s">
        <v>633</v>
      </c>
      <c r="G483" s="14"/>
      <c r="H483" s="196">
        <v>11</v>
      </c>
      <c r="I483" s="197"/>
      <c r="J483" s="14"/>
      <c r="K483" s="14"/>
      <c r="L483" s="193"/>
      <c r="M483" s="198"/>
      <c r="N483" s="199"/>
      <c r="O483" s="199"/>
      <c r="P483" s="199"/>
      <c r="Q483" s="199"/>
      <c r="R483" s="199"/>
      <c r="S483" s="199"/>
      <c r="T483" s="20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194" t="s">
        <v>154</v>
      </c>
      <c r="AU483" s="194" t="s">
        <v>82</v>
      </c>
      <c r="AV483" s="14" t="s">
        <v>82</v>
      </c>
      <c r="AW483" s="14" t="s">
        <v>33</v>
      </c>
      <c r="AX483" s="14" t="s">
        <v>72</v>
      </c>
      <c r="AY483" s="194" t="s">
        <v>143</v>
      </c>
    </row>
    <row r="484" spans="1:51" s="14" customFormat="1" ht="12">
      <c r="A484" s="14"/>
      <c r="B484" s="193"/>
      <c r="C484" s="14"/>
      <c r="D484" s="186" t="s">
        <v>154</v>
      </c>
      <c r="E484" s="194" t="s">
        <v>3</v>
      </c>
      <c r="F484" s="195" t="s">
        <v>634</v>
      </c>
      <c r="G484" s="14"/>
      <c r="H484" s="196">
        <v>19.55</v>
      </c>
      <c r="I484" s="197"/>
      <c r="J484" s="14"/>
      <c r="K484" s="14"/>
      <c r="L484" s="193"/>
      <c r="M484" s="198"/>
      <c r="N484" s="199"/>
      <c r="O484" s="199"/>
      <c r="P484" s="199"/>
      <c r="Q484" s="199"/>
      <c r="R484" s="199"/>
      <c r="S484" s="199"/>
      <c r="T484" s="20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4" t="s">
        <v>154</v>
      </c>
      <c r="AU484" s="194" t="s">
        <v>82</v>
      </c>
      <c r="AV484" s="14" t="s">
        <v>82</v>
      </c>
      <c r="AW484" s="14" t="s">
        <v>33</v>
      </c>
      <c r="AX484" s="14" t="s">
        <v>72</v>
      </c>
      <c r="AY484" s="194" t="s">
        <v>143</v>
      </c>
    </row>
    <row r="485" spans="1:51" s="14" customFormat="1" ht="12">
      <c r="A485" s="14"/>
      <c r="B485" s="193"/>
      <c r="C485" s="14"/>
      <c r="D485" s="186" t="s">
        <v>154</v>
      </c>
      <c r="E485" s="194" t="s">
        <v>3</v>
      </c>
      <c r="F485" s="195" t="s">
        <v>635</v>
      </c>
      <c r="G485" s="14"/>
      <c r="H485" s="196">
        <v>40.8</v>
      </c>
      <c r="I485" s="197"/>
      <c r="J485" s="14"/>
      <c r="K485" s="14"/>
      <c r="L485" s="193"/>
      <c r="M485" s="198"/>
      <c r="N485" s="199"/>
      <c r="O485" s="199"/>
      <c r="P485" s="199"/>
      <c r="Q485" s="199"/>
      <c r="R485" s="199"/>
      <c r="S485" s="199"/>
      <c r="T485" s="20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194" t="s">
        <v>154</v>
      </c>
      <c r="AU485" s="194" t="s">
        <v>82</v>
      </c>
      <c r="AV485" s="14" t="s">
        <v>82</v>
      </c>
      <c r="AW485" s="14" t="s">
        <v>33</v>
      </c>
      <c r="AX485" s="14" t="s">
        <v>72</v>
      </c>
      <c r="AY485" s="194" t="s">
        <v>143</v>
      </c>
    </row>
    <row r="486" spans="1:51" s="14" customFormat="1" ht="12">
      <c r="A486" s="14"/>
      <c r="B486" s="193"/>
      <c r="C486" s="14"/>
      <c r="D486" s="186" t="s">
        <v>154</v>
      </c>
      <c r="E486" s="194" t="s">
        <v>3</v>
      </c>
      <c r="F486" s="195" t="s">
        <v>636</v>
      </c>
      <c r="G486" s="14"/>
      <c r="H486" s="196">
        <v>28.8</v>
      </c>
      <c r="I486" s="197"/>
      <c r="J486" s="14"/>
      <c r="K486" s="14"/>
      <c r="L486" s="193"/>
      <c r="M486" s="198"/>
      <c r="N486" s="199"/>
      <c r="O486" s="199"/>
      <c r="P486" s="199"/>
      <c r="Q486" s="199"/>
      <c r="R486" s="199"/>
      <c r="S486" s="199"/>
      <c r="T486" s="20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194" t="s">
        <v>154</v>
      </c>
      <c r="AU486" s="194" t="s">
        <v>82</v>
      </c>
      <c r="AV486" s="14" t="s">
        <v>82</v>
      </c>
      <c r="AW486" s="14" t="s">
        <v>33</v>
      </c>
      <c r="AX486" s="14" t="s">
        <v>72</v>
      </c>
      <c r="AY486" s="194" t="s">
        <v>143</v>
      </c>
    </row>
    <row r="487" spans="1:51" s="15" customFormat="1" ht="12">
      <c r="A487" s="15"/>
      <c r="B487" s="201"/>
      <c r="C487" s="15"/>
      <c r="D487" s="186" t="s">
        <v>154</v>
      </c>
      <c r="E487" s="202" t="s">
        <v>3</v>
      </c>
      <c r="F487" s="203" t="s">
        <v>172</v>
      </c>
      <c r="G487" s="15"/>
      <c r="H487" s="204">
        <v>100.15</v>
      </c>
      <c r="I487" s="205"/>
      <c r="J487" s="15"/>
      <c r="K487" s="15"/>
      <c r="L487" s="201"/>
      <c r="M487" s="206"/>
      <c r="N487" s="207"/>
      <c r="O487" s="207"/>
      <c r="P487" s="207"/>
      <c r="Q487" s="207"/>
      <c r="R487" s="207"/>
      <c r="S487" s="207"/>
      <c r="T487" s="208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02" t="s">
        <v>154</v>
      </c>
      <c r="AU487" s="202" t="s">
        <v>82</v>
      </c>
      <c r="AV487" s="15" t="s">
        <v>150</v>
      </c>
      <c r="AW487" s="15" t="s">
        <v>33</v>
      </c>
      <c r="AX487" s="15" t="s">
        <v>80</v>
      </c>
      <c r="AY487" s="202" t="s">
        <v>143</v>
      </c>
    </row>
    <row r="488" spans="1:65" s="2" customFormat="1" ht="16.5" customHeight="1">
      <c r="A488" s="39"/>
      <c r="B488" s="166"/>
      <c r="C488" s="217" t="s">
        <v>637</v>
      </c>
      <c r="D488" s="217" t="s">
        <v>351</v>
      </c>
      <c r="E488" s="218" t="s">
        <v>638</v>
      </c>
      <c r="F488" s="219" t="s">
        <v>639</v>
      </c>
      <c r="G488" s="220" t="s">
        <v>233</v>
      </c>
      <c r="H488" s="221">
        <v>102.153</v>
      </c>
      <c r="I488" s="222"/>
      <c r="J488" s="223">
        <f>ROUND(I488*H488,2)</f>
        <v>0</v>
      </c>
      <c r="K488" s="219" t="s">
        <v>149</v>
      </c>
      <c r="L488" s="224"/>
      <c r="M488" s="225" t="s">
        <v>3</v>
      </c>
      <c r="N488" s="226" t="s">
        <v>43</v>
      </c>
      <c r="O488" s="73"/>
      <c r="P488" s="176">
        <f>O488*H488</f>
        <v>0</v>
      </c>
      <c r="Q488" s="176">
        <v>0.045</v>
      </c>
      <c r="R488" s="176">
        <f>Q488*H488</f>
        <v>4.596885</v>
      </c>
      <c r="S488" s="176">
        <v>0</v>
      </c>
      <c r="T488" s="17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178" t="s">
        <v>207</v>
      </c>
      <c r="AT488" s="178" t="s">
        <v>351</v>
      </c>
      <c r="AU488" s="178" t="s">
        <v>82</v>
      </c>
      <c r="AY488" s="20" t="s">
        <v>143</v>
      </c>
      <c r="BE488" s="179">
        <f>IF(N488="základní",J488,0)</f>
        <v>0</v>
      </c>
      <c r="BF488" s="179">
        <f>IF(N488="snížená",J488,0)</f>
        <v>0</v>
      </c>
      <c r="BG488" s="179">
        <f>IF(N488="zákl. přenesená",J488,0)</f>
        <v>0</v>
      </c>
      <c r="BH488" s="179">
        <f>IF(N488="sníž. přenesená",J488,0)</f>
        <v>0</v>
      </c>
      <c r="BI488" s="179">
        <f>IF(N488="nulová",J488,0)</f>
        <v>0</v>
      </c>
      <c r="BJ488" s="20" t="s">
        <v>80</v>
      </c>
      <c r="BK488" s="179">
        <f>ROUND(I488*H488,2)</f>
        <v>0</v>
      </c>
      <c r="BL488" s="20" t="s">
        <v>150</v>
      </c>
      <c r="BM488" s="178" t="s">
        <v>640</v>
      </c>
    </row>
    <row r="489" spans="1:51" s="14" customFormat="1" ht="12">
      <c r="A489" s="14"/>
      <c r="B489" s="193"/>
      <c r="C489" s="14"/>
      <c r="D489" s="186" t="s">
        <v>154</v>
      </c>
      <c r="E489" s="14"/>
      <c r="F489" s="195" t="s">
        <v>641</v>
      </c>
      <c r="G489" s="14"/>
      <c r="H489" s="196">
        <v>102.153</v>
      </c>
      <c r="I489" s="197"/>
      <c r="J489" s="14"/>
      <c r="K489" s="14"/>
      <c r="L489" s="193"/>
      <c r="M489" s="198"/>
      <c r="N489" s="199"/>
      <c r="O489" s="199"/>
      <c r="P489" s="199"/>
      <c r="Q489" s="199"/>
      <c r="R489" s="199"/>
      <c r="S489" s="199"/>
      <c r="T489" s="20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94" t="s">
        <v>154</v>
      </c>
      <c r="AU489" s="194" t="s">
        <v>82</v>
      </c>
      <c r="AV489" s="14" t="s">
        <v>82</v>
      </c>
      <c r="AW489" s="14" t="s">
        <v>4</v>
      </c>
      <c r="AX489" s="14" t="s">
        <v>80</v>
      </c>
      <c r="AY489" s="194" t="s">
        <v>143</v>
      </c>
    </row>
    <row r="490" spans="1:65" s="2" customFormat="1" ht="33" customHeight="1">
      <c r="A490" s="39"/>
      <c r="B490" s="166"/>
      <c r="C490" s="167" t="s">
        <v>642</v>
      </c>
      <c r="D490" s="167" t="s">
        <v>145</v>
      </c>
      <c r="E490" s="168" t="s">
        <v>643</v>
      </c>
      <c r="F490" s="169" t="s">
        <v>644</v>
      </c>
      <c r="G490" s="170" t="s">
        <v>233</v>
      </c>
      <c r="H490" s="171">
        <v>20</v>
      </c>
      <c r="I490" s="172"/>
      <c r="J490" s="173">
        <f>ROUND(I490*H490,2)</f>
        <v>0</v>
      </c>
      <c r="K490" s="169" t="s">
        <v>149</v>
      </c>
      <c r="L490" s="40"/>
      <c r="M490" s="174" t="s">
        <v>3</v>
      </c>
      <c r="N490" s="175" t="s">
        <v>43</v>
      </c>
      <c r="O490" s="73"/>
      <c r="P490" s="176">
        <f>O490*H490</f>
        <v>0</v>
      </c>
      <c r="Q490" s="176">
        <v>0.00061</v>
      </c>
      <c r="R490" s="176">
        <f>Q490*H490</f>
        <v>0.012199999999999999</v>
      </c>
      <c r="S490" s="176">
        <v>0</v>
      </c>
      <c r="T490" s="17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178" t="s">
        <v>150</v>
      </c>
      <c r="AT490" s="178" t="s">
        <v>145</v>
      </c>
      <c r="AU490" s="178" t="s">
        <v>82</v>
      </c>
      <c r="AY490" s="20" t="s">
        <v>143</v>
      </c>
      <c r="BE490" s="179">
        <f>IF(N490="základní",J490,0)</f>
        <v>0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20" t="s">
        <v>80</v>
      </c>
      <c r="BK490" s="179">
        <f>ROUND(I490*H490,2)</f>
        <v>0</v>
      </c>
      <c r="BL490" s="20" t="s">
        <v>150</v>
      </c>
      <c r="BM490" s="178" t="s">
        <v>645</v>
      </c>
    </row>
    <row r="491" spans="1:47" s="2" customFormat="1" ht="12">
      <c r="A491" s="39"/>
      <c r="B491" s="40"/>
      <c r="C491" s="39"/>
      <c r="D491" s="180" t="s">
        <v>152</v>
      </c>
      <c r="E491" s="39"/>
      <c r="F491" s="181" t="s">
        <v>646</v>
      </c>
      <c r="G491" s="39"/>
      <c r="H491" s="39"/>
      <c r="I491" s="182"/>
      <c r="J491" s="39"/>
      <c r="K491" s="39"/>
      <c r="L491" s="40"/>
      <c r="M491" s="183"/>
      <c r="N491" s="184"/>
      <c r="O491" s="73"/>
      <c r="P491" s="73"/>
      <c r="Q491" s="73"/>
      <c r="R491" s="73"/>
      <c r="S491" s="73"/>
      <c r="T491" s="74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20" t="s">
        <v>152</v>
      </c>
      <c r="AU491" s="20" t="s">
        <v>82</v>
      </c>
    </row>
    <row r="492" spans="1:65" s="2" customFormat="1" ht="16.5" customHeight="1">
      <c r="A492" s="39"/>
      <c r="B492" s="166"/>
      <c r="C492" s="167" t="s">
        <v>647</v>
      </c>
      <c r="D492" s="167" t="s">
        <v>145</v>
      </c>
      <c r="E492" s="168" t="s">
        <v>648</v>
      </c>
      <c r="F492" s="169" t="s">
        <v>649</v>
      </c>
      <c r="G492" s="170" t="s">
        <v>233</v>
      </c>
      <c r="H492" s="171">
        <v>13</v>
      </c>
      <c r="I492" s="172"/>
      <c r="J492" s="173">
        <f>ROUND(I492*H492,2)</f>
        <v>0</v>
      </c>
      <c r="K492" s="169" t="s">
        <v>149</v>
      </c>
      <c r="L492" s="40"/>
      <c r="M492" s="174" t="s">
        <v>3</v>
      </c>
      <c r="N492" s="175" t="s">
        <v>43</v>
      </c>
      <c r="O492" s="73"/>
      <c r="P492" s="176">
        <f>O492*H492</f>
        <v>0</v>
      </c>
      <c r="Q492" s="176">
        <v>0.29221</v>
      </c>
      <c r="R492" s="176">
        <f>Q492*H492</f>
        <v>3.7987300000000004</v>
      </c>
      <c r="S492" s="176">
        <v>0</v>
      </c>
      <c r="T492" s="177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178" t="s">
        <v>150</v>
      </c>
      <c r="AT492" s="178" t="s">
        <v>145</v>
      </c>
      <c r="AU492" s="178" t="s">
        <v>82</v>
      </c>
      <c r="AY492" s="20" t="s">
        <v>143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20" t="s">
        <v>80</v>
      </c>
      <c r="BK492" s="179">
        <f>ROUND(I492*H492,2)</f>
        <v>0</v>
      </c>
      <c r="BL492" s="20" t="s">
        <v>150</v>
      </c>
      <c r="BM492" s="178" t="s">
        <v>650</v>
      </c>
    </row>
    <row r="493" spans="1:47" s="2" customFormat="1" ht="12">
      <c r="A493" s="39"/>
      <c r="B493" s="40"/>
      <c r="C493" s="39"/>
      <c r="D493" s="180" t="s">
        <v>152</v>
      </c>
      <c r="E493" s="39"/>
      <c r="F493" s="181" t="s">
        <v>651</v>
      </c>
      <c r="G493" s="39"/>
      <c r="H493" s="39"/>
      <c r="I493" s="182"/>
      <c r="J493" s="39"/>
      <c r="K493" s="39"/>
      <c r="L493" s="40"/>
      <c r="M493" s="183"/>
      <c r="N493" s="184"/>
      <c r="O493" s="73"/>
      <c r="P493" s="73"/>
      <c r="Q493" s="73"/>
      <c r="R493" s="73"/>
      <c r="S493" s="73"/>
      <c r="T493" s="74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20" t="s">
        <v>152</v>
      </c>
      <c r="AU493" s="20" t="s">
        <v>82</v>
      </c>
    </row>
    <row r="494" spans="1:51" s="14" customFormat="1" ht="12">
      <c r="A494" s="14"/>
      <c r="B494" s="193"/>
      <c r="C494" s="14"/>
      <c r="D494" s="186" t="s">
        <v>154</v>
      </c>
      <c r="E494" s="194" t="s">
        <v>3</v>
      </c>
      <c r="F494" s="195" t="s">
        <v>652</v>
      </c>
      <c r="G494" s="14"/>
      <c r="H494" s="196">
        <v>13</v>
      </c>
      <c r="I494" s="197"/>
      <c r="J494" s="14"/>
      <c r="K494" s="14"/>
      <c r="L494" s="193"/>
      <c r="M494" s="198"/>
      <c r="N494" s="199"/>
      <c r="O494" s="199"/>
      <c r="P494" s="199"/>
      <c r="Q494" s="199"/>
      <c r="R494" s="199"/>
      <c r="S494" s="199"/>
      <c r="T494" s="20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194" t="s">
        <v>154</v>
      </c>
      <c r="AU494" s="194" t="s">
        <v>82</v>
      </c>
      <c r="AV494" s="14" t="s">
        <v>82</v>
      </c>
      <c r="AW494" s="14" t="s">
        <v>33</v>
      </c>
      <c r="AX494" s="14" t="s">
        <v>80</v>
      </c>
      <c r="AY494" s="194" t="s">
        <v>143</v>
      </c>
    </row>
    <row r="495" spans="1:65" s="2" customFormat="1" ht="24.15" customHeight="1">
      <c r="A495" s="39"/>
      <c r="B495" s="166"/>
      <c r="C495" s="217" t="s">
        <v>653</v>
      </c>
      <c r="D495" s="217" t="s">
        <v>351</v>
      </c>
      <c r="E495" s="218" t="s">
        <v>654</v>
      </c>
      <c r="F495" s="219" t="s">
        <v>655</v>
      </c>
      <c r="G495" s="220" t="s">
        <v>210</v>
      </c>
      <c r="H495" s="221">
        <v>13</v>
      </c>
      <c r="I495" s="222"/>
      <c r="J495" s="223">
        <f>ROUND(I495*H495,2)</f>
        <v>0</v>
      </c>
      <c r="K495" s="219" t="s">
        <v>3</v>
      </c>
      <c r="L495" s="224"/>
      <c r="M495" s="225" t="s">
        <v>3</v>
      </c>
      <c r="N495" s="226" t="s">
        <v>43</v>
      </c>
      <c r="O495" s="73"/>
      <c r="P495" s="176">
        <f>O495*H495</f>
        <v>0</v>
      </c>
      <c r="Q495" s="176">
        <v>0.0113</v>
      </c>
      <c r="R495" s="176">
        <f>Q495*H495</f>
        <v>0.1469</v>
      </c>
      <c r="S495" s="176">
        <v>0</v>
      </c>
      <c r="T495" s="177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178" t="s">
        <v>207</v>
      </c>
      <c r="AT495" s="178" t="s">
        <v>351</v>
      </c>
      <c r="AU495" s="178" t="s">
        <v>82</v>
      </c>
      <c r="AY495" s="20" t="s">
        <v>143</v>
      </c>
      <c r="BE495" s="179">
        <f>IF(N495="základní",J495,0)</f>
        <v>0</v>
      </c>
      <c r="BF495" s="179">
        <f>IF(N495="snížená",J495,0)</f>
        <v>0</v>
      </c>
      <c r="BG495" s="179">
        <f>IF(N495="zákl. přenesená",J495,0)</f>
        <v>0</v>
      </c>
      <c r="BH495" s="179">
        <f>IF(N495="sníž. přenesená",J495,0)</f>
        <v>0</v>
      </c>
      <c r="BI495" s="179">
        <f>IF(N495="nulová",J495,0)</f>
        <v>0</v>
      </c>
      <c r="BJ495" s="20" t="s">
        <v>80</v>
      </c>
      <c r="BK495" s="179">
        <f>ROUND(I495*H495,2)</f>
        <v>0</v>
      </c>
      <c r="BL495" s="20" t="s">
        <v>150</v>
      </c>
      <c r="BM495" s="178" t="s">
        <v>656</v>
      </c>
    </row>
    <row r="496" spans="1:65" s="2" customFormat="1" ht="24.15" customHeight="1">
      <c r="A496" s="39"/>
      <c r="B496" s="166"/>
      <c r="C496" s="167" t="s">
        <v>657</v>
      </c>
      <c r="D496" s="167" t="s">
        <v>145</v>
      </c>
      <c r="E496" s="168" t="s">
        <v>658</v>
      </c>
      <c r="F496" s="169" t="s">
        <v>659</v>
      </c>
      <c r="G496" s="170" t="s">
        <v>148</v>
      </c>
      <c r="H496" s="171">
        <v>1125.835</v>
      </c>
      <c r="I496" s="172"/>
      <c r="J496" s="173">
        <f>ROUND(I496*H496,2)</f>
        <v>0</v>
      </c>
      <c r="K496" s="169" t="s">
        <v>149</v>
      </c>
      <c r="L496" s="40"/>
      <c r="M496" s="174" t="s">
        <v>3</v>
      </c>
      <c r="N496" s="175" t="s">
        <v>43</v>
      </c>
      <c r="O496" s="73"/>
      <c r="P496" s="176">
        <f>O496*H496</f>
        <v>0</v>
      </c>
      <c r="Q496" s="176">
        <v>0</v>
      </c>
      <c r="R496" s="176">
        <f>Q496*H496</f>
        <v>0</v>
      </c>
      <c r="S496" s="176">
        <v>0</v>
      </c>
      <c r="T496" s="17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178" t="s">
        <v>150</v>
      </c>
      <c r="AT496" s="178" t="s">
        <v>145</v>
      </c>
      <c r="AU496" s="178" t="s">
        <v>82</v>
      </c>
      <c r="AY496" s="20" t="s">
        <v>143</v>
      </c>
      <c r="BE496" s="179">
        <f>IF(N496="základní",J496,0)</f>
        <v>0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20" t="s">
        <v>80</v>
      </c>
      <c r="BK496" s="179">
        <f>ROUND(I496*H496,2)</f>
        <v>0</v>
      </c>
      <c r="BL496" s="20" t="s">
        <v>150</v>
      </c>
      <c r="BM496" s="178" t="s">
        <v>660</v>
      </c>
    </row>
    <row r="497" spans="1:47" s="2" customFormat="1" ht="12">
      <c r="A497" s="39"/>
      <c r="B497" s="40"/>
      <c r="C497" s="39"/>
      <c r="D497" s="180" t="s">
        <v>152</v>
      </c>
      <c r="E497" s="39"/>
      <c r="F497" s="181" t="s">
        <v>661</v>
      </c>
      <c r="G497" s="39"/>
      <c r="H497" s="39"/>
      <c r="I497" s="182"/>
      <c r="J497" s="39"/>
      <c r="K497" s="39"/>
      <c r="L497" s="40"/>
      <c r="M497" s="183"/>
      <c r="N497" s="184"/>
      <c r="O497" s="73"/>
      <c r="P497" s="73"/>
      <c r="Q497" s="73"/>
      <c r="R497" s="73"/>
      <c r="S497" s="73"/>
      <c r="T497" s="74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20" t="s">
        <v>152</v>
      </c>
      <c r="AU497" s="20" t="s">
        <v>82</v>
      </c>
    </row>
    <row r="498" spans="1:51" s="14" customFormat="1" ht="12">
      <c r="A498" s="14"/>
      <c r="B498" s="193"/>
      <c r="C498" s="14"/>
      <c r="D498" s="186" t="s">
        <v>154</v>
      </c>
      <c r="E498" s="194" t="s">
        <v>93</v>
      </c>
      <c r="F498" s="195" t="s">
        <v>662</v>
      </c>
      <c r="G498" s="14"/>
      <c r="H498" s="196">
        <v>1125.835</v>
      </c>
      <c r="I498" s="197"/>
      <c r="J498" s="14"/>
      <c r="K498" s="14"/>
      <c r="L498" s="193"/>
      <c r="M498" s="198"/>
      <c r="N498" s="199"/>
      <c r="O498" s="199"/>
      <c r="P498" s="199"/>
      <c r="Q498" s="199"/>
      <c r="R498" s="199"/>
      <c r="S498" s="199"/>
      <c r="T498" s="20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194" t="s">
        <v>154</v>
      </c>
      <c r="AU498" s="194" t="s">
        <v>82</v>
      </c>
      <c r="AV498" s="14" t="s">
        <v>82</v>
      </c>
      <c r="AW498" s="14" t="s">
        <v>33</v>
      </c>
      <c r="AX498" s="14" t="s">
        <v>80</v>
      </c>
      <c r="AY498" s="194" t="s">
        <v>143</v>
      </c>
    </row>
    <row r="499" spans="1:65" s="2" customFormat="1" ht="24.15" customHeight="1">
      <c r="A499" s="39"/>
      <c r="B499" s="166"/>
      <c r="C499" s="167" t="s">
        <v>663</v>
      </c>
      <c r="D499" s="167" t="s">
        <v>145</v>
      </c>
      <c r="E499" s="168" t="s">
        <v>664</v>
      </c>
      <c r="F499" s="169" t="s">
        <v>665</v>
      </c>
      <c r="G499" s="170" t="s">
        <v>148</v>
      </c>
      <c r="H499" s="171">
        <v>101325.15</v>
      </c>
      <c r="I499" s="172"/>
      <c r="J499" s="173">
        <f>ROUND(I499*H499,2)</f>
        <v>0</v>
      </c>
      <c r="K499" s="169" t="s">
        <v>149</v>
      </c>
      <c r="L499" s="40"/>
      <c r="M499" s="174" t="s">
        <v>3</v>
      </c>
      <c r="N499" s="175" t="s">
        <v>43</v>
      </c>
      <c r="O499" s="73"/>
      <c r="P499" s="176">
        <f>O499*H499</f>
        <v>0</v>
      </c>
      <c r="Q499" s="176">
        <v>0</v>
      </c>
      <c r="R499" s="176">
        <f>Q499*H499</f>
        <v>0</v>
      </c>
      <c r="S499" s="176">
        <v>0</v>
      </c>
      <c r="T499" s="177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178" t="s">
        <v>150</v>
      </c>
      <c r="AT499" s="178" t="s">
        <v>145</v>
      </c>
      <c r="AU499" s="178" t="s">
        <v>82</v>
      </c>
      <c r="AY499" s="20" t="s">
        <v>143</v>
      </c>
      <c r="BE499" s="179">
        <f>IF(N499="základní",J499,0)</f>
        <v>0</v>
      </c>
      <c r="BF499" s="179">
        <f>IF(N499="snížená",J499,0)</f>
        <v>0</v>
      </c>
      <c r="BG499" s="179">
        <f>IF(N499="zákl. přenesená",J499,0)</f>
        <v>0</v>
      </c>
      <c r="BH499" s="179">
        <f>IF(N499="sníž. přenesená",J499,0)</f>
        <v>0</v>
      </c>
      <c r="BI499" s="179">
        <f>IF(N499="nulová",J499,0)</f>
        <v>0</v>
      </c>
      <c r="BJ499" s="20" t="s">
        <v>80</v>
      </c>
      <c r="BK499" s="179">
        <f>ROUND(I499*H499,2)</f>
        <v>0</v>
      </c>
      <c r="BL499" s="20" t="s">
        <v>150</v>
      </c>
      <c r="BM499" s="178" t="s">
        <v>666</v>
      </c>
    </row>
    <row r="500" spans="1:47" s="2" customFormat="1" ht="12">
      <c r="A500" s="39"/>
      <c r="B500" s="40"/>
      <c r="C500" s="39"/>
      <c r="D500" s="180" t="s">
        <v>152</v>
      </c>
      <c r="E500" s="39"/>
      <c r="F500" s="181" t="s">
        <v>667</v>
      </c>
      <c r="G500" s="39"/>
      <c r="H500" s="39"/>
      <c r="I500" s="182"/>
      <c r="J500" s="39"/>
      <c r="K500" s="39"/>
      <c r="L500" s="40"/>
      <c r="M500" s="183"/>
      <c r="N500" s="184"/>
      <c r="O500" s="73"/>
      <c r="P500" s="73"/>
      <c r="Q500" s="73"/>
      <c r="R500" s="73"/>
      <c r="S500" s="73"/>
      <c r="T500" s="74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20" t="s">
        <v>152</v>
      </c>
      <c r="AU500" s="20" t="s">
        <v>82</v>
      </c>
    </row>
    <row r="501" spans="1:51" s="14" customFormat="1" ht="12">
      <c r="A501" s="14"/>
      <c r="B501" s="193"/>
      <c r="C501" s="14"/>
      <c r="D501" s="186" t="s">
        <v>154</v>
      </c>
      <c r="E501" s="194" t="s">
        <v>3</v>
      </c>
      <c r="F501" s="195" t="s">
        <v>668</v>
      </c>
      <c r="G501" s="14"/>
      <c r="H501" s="196">
        <v>101325.15</v>
      </c>
      <c r="I501" s="197"/>
      <c r="J501" s="14"/>
      <c r="K501" s="14"/>
      <c r="L501" s="193"/>
      <c r="M501" s="198"/>
      <c r="N501" s="199"/>
      <c r="O501" s="199"/>
      <c r="P501" s="199"/>
      <c r="Q501" s="199"/>
      <c r="R501" s="199"/>
      <c r="S501" s="199"/>
      <c r="T501" s="20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194" t="s">
        <v>154</v>
      </c>
      <c r="AU501" s="194" t="s">
        <v>82</v>
      </c>
      <c r="AV501" s="14" t="s">
        <v>82</v>
      </c>
      <c r="AW501" s="14" t="s">
        <v>33</v>
      </c>
      <c r="AX501" s="14" t="s">
        <v>80</v>
      </c>
      <c r="AY501" s="194" t="s">
        <v>143</v>
      </c>
    </row>
    <row r="502" spans="1:65" s="2" customFormat="1" ht="24.15" customHeight="1">
      <c r="A502" s="39"/>
      <c r="B502" s="166"/>
      <c r="C502" s="167" t="s">
        <v>669</v>
      </c>
      <c r="D502" s="167" t="s">
        <v>145</v>
      </c>
      <c r="E502" s="168" t="s">
        <v>670</v>
      </c>
      <c r="F502" s="169" t="s">
        <v>671</v>
      </c>
      <c r="G502" s="170" t="s">
        <v>148</v>
      </c>
      <c r="H502" s="171">
        <v>1125.835</v>
      </c>
      <c r="I502" s="172"/>
      <c r="J502" s="173">
        <f>ROUND(I502*H502,2)</f>
        <v>0</v>
      </c>
      <c r="K502" s="169" t="s">
        <v>149</v>
      </c>
      <c r="L502" s="40"/>
      <c r="M502" s="174" t="s">
        <v>3</v>
      </c>
      <c r="N502" s="175" t="s">
        <v>43</v>
      </c>
      <c r="O502" s="73"/>
      <c r="P502" s="176">
        <f>O502*H502</f>
        <v>0</v>
      </c>
      <c r="Q502" s="176">
        <v>0</v>
      </c>
      <c r="R502" s="176">
        <f>Q502*H502</f>
        <v>0</v>
      </c>
      <c r="S502" s="176">
        <v>0</v>
      </c>
      <c r="T502" s="17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178" t="s">
        <v>150</v>
      </c>
      <c r="AT502" s="178" t="s">
        <v>145</v>
      </c>
      <c r="AU502" s="178" t="s">
        <v>82</v>
      </c>
      <c r="AY502" s="20" t="s">
        <v>143</v>
      </c>
      <c r="BE502" s="179">
        <f>IF(N502="základní",J502,0)</f>
        <v>0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20" t="s">
        <v>80</v>
      </c>
      <c r="BK502" s="179">
        <f>ROUND(I502*H502,2)</f>
        <v>0</v>
      </c>
      <c r="BL502" s="20" t="s">
        <v>150</v>
      </c>
      <c r="BM502" s="178" t="s">
        <v>672</v>
      </c>
    </row>
    <row r="503" spans="1:47" s="2" customFormat="1" ht="12">
      <c r="A503" s="39"/>
      <c r="B503" s="40"/>
      <c r="C503" s="39"/>
      <c r="D503" s="180" t="s">
        <v>152</v>
      </c>
      <c r="E503" s="39"/>
      <c r="F503" s="181" t="s">
        <v>673</v>
      </c>
      <c r="G503" s="39"/>
      <c r="H503" s="39"/>
      <c r="I503" s="182"/>
      <c r="J503" s="39"/>
      <c r="K503" s="39"/>
      <c r="L503" s="40"/>
      <c r="M503" s="183"/>
      <c r="N503" s="184"/>
      <c r="O503" s="73"/>
      <c r="P503" s="73"/>
      <c r="Q503" s="73"/>
      <c r="R503" s="73"/>
      <c r="S503" s="73"/>
      <c r="T503" s="74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20" t="s">
        <v>152</v>
      </c>
      <c r="AU503" s="20" t="s">
        <v>82</v>
      </c>
    </row>
    <row r="504" spans="1:51" s="14" customFormat="1" ht="12">
      <c r="A504" s="14"/>
      <c r="B504" s="193"/>
      <c r="C504" s="14"/>
      <c r="D504" s="186" t="s">
        <v>154</v>
      </c>
      <c r="E504" s="194" t="s">
        <v>3</v>
      </c>
      <c r="F504" s="195" t="s">
        <v>93</v>
      </c>
      <c r="G504" s="14"/>
      <c r="H504" s="196">
        <v>1125.835</v>
      </c>
      <c r="I504" s="197"/>
      <c r="J504" s="14"/>
      <c r="K504" s="14"/>
      <c r="L504" s="193"/>
      <c r="M504" s="198"/>
      <c r="N504" s="199"/>
      <c r="O504" s="199"/>
      <c r="P504" s="199"/>
      <c r="Q504" s="199"/>
      <c r="R504" s="199"/>
      <c r="S504" s="199"/>
      <c r="T504" s="20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4" t="s">
        <v>154</v>
      </c>
      <c r="AU504" s="194" t="s">
        <v>82</v>
      </c>
      <c r="AV504" s="14" t="s">
        <v>82</v>
      </c>
      <c r="AW504" s="14" t="s">
        <v>33</v>
      </c>
      <c r="AX504" s="14" t="s">
        <v>80</v>
      </c>
      <c r="AY504" s="194" t="s">
        <v>143</v>
      </c>
    </row>
    <row r="505" spans="1:65" s="2" customFormat="1" ht="16.5" customHeight="1">
      <c r="A505" s="39"/>
      <c r="B505" s="166"/>
      <c r="C505" s="167" t="s">
        <v>674</v>
      </c>
      <c r="D505" s="167" t="s">
        <v>145</v>
      </c>
      <c r="E505" s="168" t="s">
        <v>675</v>
      </c>
      <c r="F505" s="169" t="s">
        <v>676</v>
      </c>
      <c r="G505" s="170" t="s">
        <v>148</v>
      </c>
      <c r="H505" s="171">
        <v>1125.835</v>
      </c>
      <c r="I505" s="172"/>
      <c r="J505" s="173">
        <f>ROUND(I505*H505,2)</f>
        <v>0</v>
      </c>
      <c r="K505" s="169" t="s">
        <v>149</v>
      </c>
      <c r="L505" s="40"/>
      <c r="M505" s="174" t="s">
        <v>3</v>
      </c>
      <c r="N505" s="175" t="s">
        <v>43</v>
      </c>
      <c r="O505" s="73"/>
      <c r="P505" s="176">
        <f>O505*H505</f>
        <v>0</v>
      </c>
      <c r="Q505" s="176">
        <v>0</v>
      </c>
      <c r="R505" s="176">
        <f>Q505*H505</f>
        <v>0</v>
      </c>
      <c r="S505" s="176">
        <v>0</v>
      </c>
      <c r="T505" s="17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178" t="s">
        <v>150</v>
      </c>
      <c r="AT505" s="178" t="s">
        <v>145</v>
      </c>
      <c r="AU505" s="178" t="s">
        <v>82</v>
      </c>
      <c r="AY505" s="20" t="s">
        <v>143</v>
      </c>
      <c r="BE505" s="179">
        <f>IF(N505="základní",J505,0)</f>
        <v>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20" t="s">
        <v>80</v>
      </c>
      <c r="BK505" s="179">
        <f>ROUND(I505*H505,2)</f>
        <v>0</v>
      </c>
      <c r="BL505" s="20" t="s">
        <v>150</v>
      </c>
      <c r="BM505" s="178" t="s">
        <v>677</v>
      </c>
    </row>
    <row r="506" spans="1:47" s="2" customFormat="1" ht="12">
      <c r="A506" s="39"/>
      <c r="B506" s="40"/>
      <c r="C506" s="39"/>
      <c r="D506" s="180" t="s">
        <v>152</v>
      </c>
      <c r="E506" s="39"/>
      <c r="F506" s="181" t="s">
        <v>678</v>
      </c>
      <c r="G506" s="39"/>
      <c r="H506" s="39"/>
      <c r="I506" s="182"/>
      <c r="J506" s="39"/>
      <c r="K506" s="39"/>
      <c r="L506" s="40"/>
      <c r="M506" s="183"/>
      <c r="N506" s="184"/>
      <c r="O506" s="73"/>
      <c r="P506" s="73"/>
      <c r="Q506" s="73"/>
      <c r="R506" s="73"/>
      <c r="S506" s="73"/>
      <c r="T506" s="74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20" t="s">
        <v>152</v>
      </c>
      <c r="AU506" s="20" t="s">
        <v>82</v>
      </c>
    </row>
    <row r="507" spans="1:51" s="14" customFormat="1" ht="12">
      <c r="A507" s="14"/>
      <c r="B507" s="193"/>
      <c r="C507" s="14"/>
      <c r="D507" s="186" t="s">
        <v>154</v>
      </c>
      <c r="E507" s="194" t="s">
        <v>3</v>
      </c>
      <c r="F507" s="195" t="s">
        <v>93</v>
      </c>
      <c r="G507" s="14"/>
      <c r="H507" s="196">
        <v>1125.835</v>
      </c>
      <c r="I507" s="197"/>
      <c r="J507" s="14"/>
      <c r="K507" s="14"/>
      <c r="L507" s="193"/>
      <c r="M507" s="198"/>
      <c r="N507" s="199"/>
      <c r="O507" s="199"/>
      <c r="P507" s="199"/>
      <c r="Q507" s="199"/>
      <c r="R507" s="199"/>
      <c r="S507" s="199"/>
      <c r="T507" s="20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94" t="s">
        <v>154</v>
      </c>
      <c r="AU507" s="194" t="s">
        <v>82</v>
      </c>
      <c r="AV507" s="14" t="s">
        <v>82</v>
      </c>
      <c r="AW507" s="14" t="s">
        <v>33</v>
      </c>
      <c r="AX507" s="14" t="s">
        <v>80</v>
      </c>
      <c r="AY507" s="194" t="s">
        <v>143</v>
      </c>
    </row>
    <row r="508" spans="1:65" s="2" customFormat="1" ht="16.5" customHeight="1">
      <c r="A508" s="39"/>
      <c r="B508" s="166"/>
      <c r="C508" s="167" t="s">
        <v>679</v>
      </c>
      <c r="D508" s="167" t="s">
        <v>145</v>
      </c>
      <c r="E508" s="168" t="s">
        <v>680</v>
      </c>
      <c r="F508" s="169" t="s">
        <v>681</v>
      </c>
      <c r="G508" s="170" t="s">
        <v>148</v>
      </c>
      <c r="H508" s="171">
        <v>101325.15</v>
      </c>
      <c r="I508" s="172"/>
      <c r="J508" s="173">
        <f>ROUND(I508*H508,2)</f>
        <v>0</v>
      </c>
      <c r="K508" s="169" t="s">
        <v>149</v>
      </c>
      <c r="L508" s="40"/>
      <c r="M508" s="174" t="s">
        <v>3</v>
      </c>
      <c r="N508" s="175" t="s">
        <v>43</v>
      </c>
      <c r="O508" s="73"/>
      <c r="P508" s="176">
        <f>O508*H508</f>
        <v>0</v>
      </c>
      <c r="Q508" s="176">
        <v>0</v>
      </c>
      <c r="R508" s="176">
        <f>Q508*H508</f>
        <v>0</v>
      </c>
      <c r="S508" s="176">
        <v>0</v>
      </c>
      <c r="T508" s="17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178" t="s">
        <v>150</v>
      </c>
      <c r="AT508" s="178" t="s">
        <v>145</v>
      </c>
      <c r="AU508" s="178" t="s">
        <v>82</v>
      </c>
      <c r="AY508" s="20" t="s">
        <v>143</v>
      </c>
      <c r="BE508" s="179">
        <f>IF(N508="základní",J508,0)</f>
        <v>0</v>
      </c>
      <c r="BF508" s="179">
        <f>IF(N508="snížená",J508,0)</f>
        <v>0</v>
      </c>
      <c r="BG508" s="179">
        <f>IF(N508="zákl. přenesená",J508,0)</f>
        <v>0</v>
      </c>
      <c r="BH508" s="179">
        <f>IF(N508="sníž. přenesená",J508,0)</f>
        <v>0</v>
      </c>
      <c r="BI508" s="179">
        <f>IF(N508="nulová",J508,0)</f>
        <v>0</v>
      </c>
      <c r="BJ508" s="20" t="s">
        <v>80</v>
      </c>
      <c r="BK508" s="179">
        <f>ROUND(I508*H508,2)</f>
        <v>0</v>
      </c>
      <c r="BL508" s="20" t="s">
        <v>150</v>
      </c>
      <c r="BM508" s="178" t="s">
        <v>682</v>
      </c>
    </row>
    <row r="509" spans="1:47" s="2" customFormat="1" ht="12">
      <c r="A509" s="39"/>
      <c r="B509" s="40"/>
      <c r="C509" s="39"/>
      <c r="D509" s="180" t="s">
        <v>152</v>
      </c>
      <c r="E509" s="39"/>
      <c r="F509" s="181" t="s">
        <v>683</v>
      </c>
      <c r="G509" s="39"/>
      <c r="H509" s="39"/>
      <c r="I509" s="182"/>
      <c r="J509" s="39"/>
      <c r="K509" s="39"/>
      <c r="L509" s="40"/>
      <c r="M509" s="183"/>
      <c r="N509" s="184"/>
      <c r="O509" s="73"/>
      <c r="P509" s="73"/>
      <c r="Q509" s="73"/>
      <c r="R509" s="73"/>
      <c r="S509" s="73"/>
      <c r="T509" s="74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20" t="s">
        <v>152</v>
      </c>
      <c r="AU509" s="20" t="s">
        <v>82</v>
      </c>
    </row>
    <row r="510" spans="1:51" s="14" customFormat="1" ht="12">
      <c r="A510" s="14"/>
      <c r="B510" s="193"/>
      <c r="C510" s="14"/>
      <c r="D510" s="186" t="s">
        <v>154</v>
      </c>
      <c r="E510" s="194" t="s">
        <v>3</v>
      </c>
      <c r="F510" s="195" t="s">
        <v>668</v>
      </c>
      <c r="G510" s="14"/>
      <c r="H510" s="196">
        <v>101325.15</v>
      </c>
      <c r="I510" s="197"/>
      <c r="J510" s="14"/>
      <c r="K510" s="14"/>
      <c r="L510" s="193"/>
      <c r="M510" s="198"/>
      <c r="N510" s="199"/>
      <c r="O510" s="199"/>
      <c r="P510" s="199"/>
      <c r="Q510" s="199"/>
      <c r="R510" s="199"/>
      <c r="S510" s="199"/>
      <c r="T510" s="20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94" t="s">
        <v>154</v>
      </c>
      <c r="AU510" s="194" t="s">
        <v>82</v>
      </c>
      <c r="AV510" s="14" t="s">
        <v>82</v>
      </c>
      <c r="AW510" s="14" t="s">
        <v>33</v>
      </c>
      <c r="AX510" s="14" t="s">
        <v>80</v>
      </c>
      <c r="AY510" s="194" t="s">
        <v>143</v>
      </c>
    </row>
    <row r="511" spans="1:65" s="2" customFormat="1" ht="16.5" customHeight="1">
      <c r="A511" s="39"/>
      <c r="B511" s="166"/>
      <c r="C511" s="167" t="s">
        <v>684</v>
      </c>
      <c r="D511" s="167" t="s">
        <v>145</v>
      </c>
      <c r="E511" s="168" t="s">
        <v>685</v>
      </c>
      <c r="F511" s="169" t="s">
        <v>686</v>
      </c>
      <c r="G511" s="170" t="s">
        <v>148</v>
      </c>
      <c r="H511" s="171">
        <v>1125.835</v>
      </c>
      <c r="I511" s="172"/>
      <c r="J511" s="173">
        <f>ROUND(I511*H511,2)</f>
        <v>0</v>
      </c>
      <c r="K511" s="169" t="s">
        <v>149</v>
      </c>
      <c r="L511" s="40"/>
      <c r="M511" s="174" t="s">
        <v>3</v>
      </c>
      <c r="N511" s="175" t="s">
        <v>43</v>
      </c>
      <c r="O511" s="73"/>
      <c r="P511" s="176">
        <f>O511*H511</f>
        <v>0</v>
      </c>
      <c r="Q511" s="176">
        <v>0</v>
      </c>
      <c r="R511" s="176">
        <f>Q511*H511</f>
        <v>0</v>
      </c>
      <c r="S511" s="176">
        <v>0</v>
      </c>
      <c r="T511" s="17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178" t="s">
        <v>150</v>
      </c>
      <c r="AT511" s="178" t="s">
        <v>145</v>
      </c>
      <c r="AU511" s="178" t="s">
        <v>82</v>
      </c>
      <c r="AY511" s="20" t="s">
        <v>143</v>
      </c>
      <c r="BE511" s="179">
        <f>IF(N511="základní",J511,0)</f>
        <v>0</v>
      </c>
      <c r="BF511" s="179">
        <f>IF(N511="snížená",J511,0)</f>
        <v>0</v>
      </c>
      <c r="BG511" s="179">
        <f>IF(N511="zákl. přenesená",J511,0)</f>
        <v>0</v>
      </c>
      <c r="BH511" s="179">
        <f>IF(N511="sníž. přenesená",J511,0)</f>
        <v>0</v>
      </c>
      <c r="BI511" s="179">
        <f>IF(N511="nulová",J511,0)</f>
        <v>0</v>
      </c>
      <c r="BJ511" s="20" t="s">
        <v>80</v>
      </c>
      <c r="BK511" s="179">
        <f>ROUND(I511*H511,2)</f>
        <v>0</v>
      </c>
      <c r="BL511" s="20" t="s">
        <v>150</v>
      </c>
      <c r="BM511" s="178" t="s">
        <v>687</v>
      </c>
    </row>
    <row r="512" spans="1:47" s="2" customFormat="1" ht="12">
      <c r="A512" s="39"/>
      <c r="B512" s="40"/>
      <c r="C512" s="39"/>
      <c r="D512" s="180" t="s">
        <v>152</v>
      </c>
      <c r="E512" s="39"/>
      <c r="F512" s="181" t="s">
        <v>688</v>
      </c>
      <c r="G512" s="39"/>
      <c r="H512" s="39"/>
      <c r="I512" s="182"/>
      <c r="J512" s="39"/>
      <c r="K512" s="39"/>
      <c r="L512" s="40"/>
      <c r="M512" s="183"/>
      <c r="N512" s="184"/>
      <c r="O512" s="73"/>
      <c r="P512" s="73"/>
      <c r="Q512" s="73"/>
      <c r="R512" s="73"/>
      <c r="S512" s="73"/>
      <c r="T512" s="74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20" t="s">
        <v>152</v>
      </c>
      <c r="AU512" s="20" t="s">
        <v>82</v>
      </c>
    </row>
    <row r="513" spans="1:51" s="14" customFormat="1" ht="12">
      <c r="A513" s="14"/>
      <c r="B513" s="193"/>
      <c r="C513" s="14"/>
      <c r="D513" s="186" t="s">
        <v>154</v>
      </c>
      <c r="E513" s="194" t="s">
        <v>3</v>
      </c>
      <c r="F513" s="195" t="s">
        <v>93</v>
      </c>
      <c r="G513" s="14"/>
      <c r="H513" s="196">
        <v>1125.835</v>
      </c>
      <c r="I513" s="197"/>
      <c r="J513" s="14"/>
      <c r="K513" s="14"/>
      <c r="L513" s="193"/>
      <c r="M513" s="198"/>
      <c r="N513" s="199"/>
      <c r="O513" s="199"/>
      <c r="P513" s="199"/>
      <c r="Q513" s="199"/>
      <c r="R513" s="199"/>
      <c r="S513" s="199"/>
      <c r="T513" s="20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194" t="s">
        <v>154</v>
      </c>
      <c r="AU513" s="194" t="s">
        <v>82</v>
      </c>
      <c r="AV513" s="14" t="s">
        <v>82</v>
      </c>
      <c r="AW513" s="14" t="s">
        <v>33</v>
      </c>
      <c r="AX513" s="14" t="s">
        <v>80</v>
      </c>
      <c r="AY513" s="194" t="s">
        <v>143</v>
      </c>
    </row>
    <row r="514" spans="1:65" s="2" customFormat="1" ht="21.75" customHeight="1">
      <c r="A514" s="39"/>
      <c r="B514" s="166"/>
      <c r="C514" s="167" t="s">
        <v>689</v>
      </c>
      <c r="D514" s="167" t="s">
        <v>145</v>
      </c>
      <c r="E514" s="168" t="s">
        <v>690</v>
      </c>
      <c r="F514" s="169" t="s">
        <v>691</v>
      </c>
      <c r="G514" s="170" t="s">
        <v>233</v>
      </c>
      <c r="H514" s="171">
        <v>1.5</v>
      </c>
      <c r="I514" s="172"/>
      <c r="J514" s="173">
        <f>ROUND(I514*H514,2)</f>
        <v>0</v>
      </c>
      <c r="K514" s="169" t="s">
        <v>149</v>
      </c>
      <c r="L514" s="40"/>
      <c r="M514" s="174" t="s">
        <v>3</v>
      </c>
      <c r="N514" s="175" t="s">
        <v>43</v>
      </c>
      <c r="O514" s="73"/>
      <c r="P514" s="176">
        <f>O514*H514</f>
        <v>0</v>
      </c>
      <c r="Q514" s="176">
        <v>0</v>
      </c>
      <c r="R514" s="176">
        <f>Q514*H514</f>
        <v>0</v>
      </c>
      <c r="S514" s="176">
        <v>0</v>
      </c>
      <c r="T514" s="17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178" t="s">
        <v>150</v>
      </c>
      <c r="AT514" s="178" t="s">
        <v>145</v>
      </c>
      <c r="AU514" s="178" t="s">
        <v>82</v>
      </c>
      <c r="AY514" s="20" t="s">
        <v>143</v>
      </c>
      <c r="BE514" s="179">
        <f>IF(N514="základní",J514,0)</f>
        <v>0</v>
      </c>
      <c r="BF514" s="179">
        <f>IF(N514="snížená",J514,0)</f>
        <v>0</v>
      </c>
      <c r="BG514" s="179">
        <f>IF(N514="zákl. přenesená",J514,0)</f>
        <v>0</v>
      </c>
      <c r="BH514" s="179">
        <f>IF(N514="sníž. přenesená",J514,0)</f>
        <v>0</v>
      </c>
      <c r="BI514" s="179">
        <f>IF(N514="nulová",J514,0)</f>
        <v>0</v>
      </c>
      <c r="BJ514" s="20" t="s">
        <v>80</v>
      </c>
      <c r="BK514" s="179">
        <f>ROUND(I514*H514,2)</f>
        <v>0</v>
      </c>
      <c r="BL514" s="20" t="s">
        <v>150</v>
      </c>
      <c r="BM514" s="178" t="s">
        <v>692</v>
      </c>
    </row>
    <row r="515" spans="1:47" s="2" customFormat="1" ht="12">
      <c r="A515" s="39"/>
      <c r="B515" s="40"/>
      <c r="C515" s="39"/>
      <c r="D515" s="180" t="s">
        <v>152</v>
      </c>
      <c r="E515" s="39"/>
      <c r="F515" s="181" t="s">
        <v>693</v>
      </c>
      <c r="G515" s="39"/>
      <c r="H515" s="39"/>
      <c r="I515" s="182"/>
      <c r="J515" s="39"/>
      <c r="K515" s="39"/>
      <c r="L515" s="40"/>
      <c r="M515" s="183"/>
      <c r="N515" s="184"/>
      <c r="O515" s="73"/>
      <c r="P515" s="73"/>
      <c r="Q515" s="73"/>
      <c r="R515" s="73"/>
      <c r="S515" s="73"/>
      <c r="T515" s="74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20" t="s">
        <v>152</v>
      </c>
      <c r="AU515" s="20" t="s">
        <v>82</v>
      </c>
    </row>
    <row r="516" spans="1:65" s="2" customFormat="1" ht="21.75" customHeight="1">
      <c r="A516" s="39"/>
      <c r="B516" s="166"/>
      <c r="C516" s="167" t="s">
        <v>694</v>
      </c>
      <c r="D516" s="167" t="s">
        <v>145</v>
      </c>
      <c r="E516" s="168" t="s">
        <v>695</v>
      </c>
      <c r="F516" s="169" t="s">
        <v>696</v>
      </c>
      <c r="G516" s="170" t="s">
        <v>233</v>
      </c>
      <c r="H516" s="171">
        <v>135</v>
      </c>
      <c r="I516" s="172"/>
      <c r="J516" s="173">
        <f>ROUND(I516*H516,2)</f>
        <v>0</v>
      </c>
      <c r="K516" s="169" t="s">
        <v>149</v>
      </c>
      <c r="L516" s="40"/>
      <c r="M516" s="174" t="s">
        <v>3</v>
      </c>
      <c r="N516" s="175" t="s">
        <v>43</v>
      </c>
      <c r="O516" s="73"/>
      <c r="P516" s="176">
        <f>O516*H516</f>
        <v>0</v>
      </c>
      <c r="Q516" s="176">
        <v>0</v>
      </c>
      <c r="R516" s="176">
        <f>Q516*H516</f>
        <v>0</v>
      </c>
      <c r="S516" s="176">
        <v>0</v>
      </c>
      <c r="T516" s="17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178" t="s">
        <v>150</v>
      </c>
      <c r="AT516" s="178" t="s">
        <v>145</v>
      </c>
      <c r="AU516" s="178" t="s">
        <v>82</v>
      </c>
      <c r="AY516" s="20" t="s">
        <v>143</v>
      </c>
      <c r="BE516" s="179">
        <f>IF(N516="základní",J516,0)</f>
        <v>0</v>
      </c>
      <c r="BF516" s="179">
        <f>IF(N516="snížená",J516,0)</f>
        <v>0</v>
      </c>
      <c r="BG516" s="179">
        <f>IF(N516="zákl. přenesená",J516,0)</f>
        <v>0</v>
      </c>
      <c r="BH516" s="179">
        <f>IF(N516="sníž. přenesená",J516,0)</f>
        <v>0</v>
      </c>
      <c r="BI516" s="179">
        <f>IF(N516="nulová",J516,0)</f>
        <v>0</v>
      </c>
      <c r="BJ516" s="20" t="s">
        <v>80</v>
      </c>
      <c r="BK516" s="179">
        <f>ROUND(I516*H516,2)</f>
        <v>0</v>
      </c>
      <c r="BL516" s="20" t="s">
        <v>150</v>
      </c>
      <c r="BM516" s="178" t="s">
        <v>697</v>
      </c>
    </row>
    <row r="517" spans="1:47" s="2" customFormat="1" ht="12">
      <c r="A517" s="39"/>
      <c r="B517" s="40"/>
      <c r="C517" s="39"/>
      <c r="D517" s="180" t="s">
        <v>152</v>
      </c>
      <c r="E517" s="39"/>
      <c r="F517" s="181" t="s">
        <v>698</v>
      </c>
      <c r="G517" s="39"/>
      <c r="H517" s="39"/>
      <c r="I517" s="182"/>
      <c r="J517" s="39"/>
      <c r="K517" s="39"/>
      <c r="L517" s="40"/>
      <c r="M517" s="183"/>
      <c r="N517" s="184"/>
      <c r="O517" s="73"/>
      <c r="P517" s="73"/>
      <c r="Q517" s="73"/>
      <c r="R517" s="73"/>
      <c r="S517" s="73"/>
      <c r="T517" s="74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20" t="s">
        <v>152</v>
      </c>
      <c r="AU517" s="20" t="s">
        <v>82</v>
      </c>
    </row>
    <row r="518" spans="1:51" s="14" customFormat="1" ht="12">
      <c r="A518" s="14"/>
      <c r="B518" s="193"/>
      <c r="C518" s="14"/>
      <c r="D518" s="186" t="s">
        <v>154</v>
      </c>
      <c r="E518" s="194" t="s">
        <v>3</v>
      </c>
      <c r="F518" s="195" t="s">
        <v>699</v>
      </c>
      <c r="G518" s="14"/>
      <c r="H518" s="196">
        <v>135</v>
      </c>
      <c r="I518" s="197"/>
      <c r="J518" s="14"/>
      <c r="K518" s="14"/>
      <c r="L518" s="193"/>
      <c r="M518" s="198"/>
      <c r="N518" s="199"/>
      <c r="O518" s="199"/>
      <c r="P518" s="199"/>
      <c r="Q518" s="199"/>
      <c r="R518" s="199"/>
      <c r="S518" s="199"/>
      <c r="T518" s="20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94" t="s">
        <v>154</v>
      </c>
      <c r="AU518" s="194" t="s">
        <v>82</v>
      </c>
      <c r="AV518" s="14" t="s">
        <v>82</v>
      </c>
      <c r="AW518" s="14" t="s">
        <v>33</v>
      </c>
      <c r="AX518" s="14" t="s">
        <v>80</v>
      </c>
      <c r="AY518" s="194" t="s">
        <v>143</v>
      </c>
    </row>
    <row r="519" spans="1:65" s="2" customFormat="1" ht="21.75" customHeight="1">
      <c r="A519" s="39"/>
      <c r="B519" s="166"/>
      <c r="C519" s="167" t="s">
        <v>700</v>
      </c>
      <c r="D519" s="167" t="s">
        <v>145</v>
      </c>
      <c r="E519" s="168" t="s">
        <v>701</v>
      </c>
      <c r="F519" s="169" t="s">
        <v>702</v>
      </c>
      <c r="G519" s="170" t="s">
        <v>233</v>
      </c>
      <c r="H519" s="171">
        <v>1.5</v>
      </c>
      <c r="I519" s="172"/>
      <c r="J519" s="173">
        <f>ROUND(I519*H519,2)</f>
        <v>0</v>
      </c>
      <c r="K519" s="169" t="s">
        <v>149</v>
      </c>
      <c r="L519" s="40"/>
      <c r="M519" s="174" t="s">
        <v>3</v>
      </c>
      <c r="N519" s="175" t="s">
        <v>43</v>
      </c>
      <c r="O519" s="73"/>
      <c r="P519" s="176">
        <f>O519*H519</f>
        <v>0</v>
      </c>
      <c r="Q519" s="176">
        <v>0</v>
      </c>
      <c r="R519" s="176">
        <f>Q519*H519</f>
        <v>0</v>
      </c>
      <c r="S519" s="176">
        <v>0</v>
      </c>
      <c r="T519" s="17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178" t="s">
        <v>150</v>
      </c>
      <c r="AT519" s="178" t="s">
        <v>145</v>
      </c>
      <c r="AU519" s="178" t="s">
        <v>82</v>
      </c>
      <c r="AY519" s="20" t="s">
        <v>143</v>
      </c>
      <c r="BE519" s="179">
        <f>IF(N519="základní",J519,0)</f>
        <v>0</v>
      </c>
      <c r="BF519" s="179">
        <f>IF(N519="snížená",J519,0)</f>
        <v>0</v>
      </c>
      <c r="BG519" s="179">
        <f>IF(N519="zákl. přenesená",J519,0)</f>
        <v>0</v>
      </c>
      <c r="BH519" s="179">
        <f>IF(N519="sníž. přenesená",J519,0)</f>
        <v>0</v>
      </c>
      <c r="BI519" s="179">
        <f>IF(N519="nulová",J519,0)</f>
        <v>0</v>
      </c>
      <c r="BJ519" s="20" t="s">
        <v>80</v>
      </c>
      <c r="BK519" s="179">
        <f>ROUND(I519*H519,2)</f>
        <v>0</v>
      </c>
      <c r="BL519" s="20" t="s">
        <v>150</v>
      </c>
      <c r="BM519" s="178" t="s">
        <v>703</v>
      </c>
    </row>
    <row r="520" spans="1:47" s="2" customFormat="1" ht="12">
      <c r="A520" s="39"/>
      <c r="B520" s="40"/>
      <c r="C520" s="39"/>
      <c r="D520" s="180" t="s">
        <v>152</v>
      </c>
      <c r="E520" s="39"/>
      <c r="F520" s="181" t="s">
        <v>704</v>
      </c>
      <c r="G520" s="39"/>
      <c r="H520" s="39"/>
      <c r="I520" s="182"/>
      <c r="J520" s="39"/>
      <c r="K520" s="39"/>
      <c r="L520" s="40"/>
      <c r="M520" s="183"/>
      <c r="N520" s="184"/>
      <c r="O520" s="73"/>
      <c r="P520" s="73"/>
      <c r="Q520" s="73"/>
      <c r="R520" s="73"/>
      <c r="S520" s="73"/>
      <c r="T520" s="74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20" t="s">
        <v>152</v>
      </c>
      <c r="AU520" s="20" t="s">
        <v>82</v>
      </c>
    </row>
    <row r="521" spans="1:65" s="2" customFormat="1" ht="24.15" customHeight="1">
      <c r="A521" s="39"/>
      <c r="B521" s="166"/>
      <c r="C521" s="167" t="s">
        <v>705</v>
      </c>
      <c r="D521" s="167" t="s">
        <v>145</v>
      </c>
      <c r="E521" s="168" t="s">
        <v>706</v>
      </c>
      <c r="F521" s="169" t="s">
        <v>707</v>
      </c>
      <c r="G521" s="170" t="s">
        <v>148</v>
      </c>
      <c r="H521" s="171">
        <v>30</v>
      </c>
      <c r="I521" s="172"/>
      <c r="J521" s="173">
        <f>ROUND(I521*H521,2)</f>
        <v>0</v>
      </c>
      <c r="K521" s="169" t="s">
        <v>149</v>
      </c>
      <c r="L521" s="40"/>
      <c r="M521" s="174" t="s">
        <v>3</v>
      </c>
      <c r="N521" s="175" t="s">
        <v>43</v>
      </c>
      <c r="O521" s="73"/>
      <c r="P521" s="176">
        <f>O521*H521</f>
        <v>0</v>
      </c>
      <c r="Q521" s="176">
        <v>0.00013</v>
      </c>
      <c r="R521" s="176">
        <f>Q521*H521</f>
        <v>0.0039</v>
      </c>
      <c r="S521" s="176">
        <v>0</v>
      </c>
      <c r="T521" s="17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178" t="s">
        <v>150</v>
      </c>
      <c r="AT521" s="178" t="s">
        <v>145</v>
      </c>
      <c r="AU521" s="178" t="s">
        <v>82</v>
      </c>
      <c r="AY521" s="20" t="s">
        <v>143</v>
      </c>
      <c r="BE521" s="179">
        <f>IF(N521="základní",J521,0)</f>
        <v>0</v>
      </c>
      <c r="BF521" s="179">
        <f>IF(N521="snížená",J521,0)</f>
        <v>0</v>
      </c>
      <c r="BG521" s="179">
        <f>IF(N521="zákl. přenesená",J521,0)</f>
        <v>0</v>
      </c>
      <c r="BH521" s="179">
        <f>IF(N521="sníž. přenesená",J521,0)</f>
        <v>0</v>
      </c>
      <c r="BI521" s="179">
        <f>IF(N521="nulová",J521,0)</f>
        <v>0</v>
      </c>
      <c r="BJ521" s="20" t="s">
        <v>80</v>
      </c>
      <c r="BK521" s="179">
        <f>ROUND(I521*H521,2)</f>
        <v>0</v>
      </c>
      <c r="BL521" s="20" t="s">
        <v>150</v>
      </c>
      <c r="BM521" s="178" t="s">
        <v>708</v>
      </c>
    </row>
    <row r="522" spans="1:47" s="2" customFormat="1" ht="12">
      <c r="A522" s="39"/>
      <c r="B522" s="40"/>
      <c r="C522" s="39"/>
      <c r="D522" s="180" t="s">
        <v>152</v>
      </c>
      <c r="E522" s="39"/>
      <c r="F522" s="181" t="s">
        <v>709</v>
      </c>
      <c r="G522" s="39"/>
      <c r="H522" s="39"/>
      <c r="I522" s="182"/>
      <c r="J522" s="39"/>
      <c r="K522" s="39"/>
      <c r="L522" s="40"/>
      <c r="M522" s="183"/>
      <c r="N522" s="184"/>
      <c r="O522" s="73"/>
      <c r="P522" s="73"/>
      <c r="Q522" s="73"/>
      <c r="R522" s="73"/>
      <c r="S522" s="73"/>
      <c r="T522" s="74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20" t="s">
        <v>152</v>
      </c>
      <c r="AU522" s="20" t="s">
        <v>82</v>
      </c>
    </row>
    <row r="523" spans="1:51" s="14" customFormat="1" ht="12">
      <c r="A523" s="14"/>
      <c r="B523" s="193"/>
      <c r="C523" s="14"/>
      <c r="D523" s="186" t="s">
        <v>154</v>
      </c>
      <c r="E523" s="194" t="s">
        <v>3</v>
      </c>
      <c r="F523" s="195" t="s">
        <v>710</v>
      </c>
      <c r="G523" s="14"/>
      <c r="H523" s="196">
        <v>150</v>
      </c>
      <c r="I523" s="197"/>
      <c r="J523" s="14"/>
      <c r="K523" s="14"/>
      <c r="L523" s="193"/>
      <c r="M523" s="198"/>
      <c r="N523" s="199"/>
      <c r="O523" s="199"/>
      <c r="P523" s="199"/>
      <c r="Q523" s="199"/>
      <c r="R523" s="199"/>
      <c r="S523" s="199"/>
      <c r="T523" s="20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194" t="s">
        <v>154</v>
      </c>
      <c r="AU523" s="194" t="s">
        <v>82</v>
      </c>
      <c r="AV523" s="14" t="s">
        <v>82</v>
      </c>
      <c r="AW523" s="14" t="s">
        <v>33</v>
      </c>
      <c r="AX523" s="14" t="s">
        <v>72</v>
      </c>
      <c r="AY523" s="194" t="s">
        <v>143</v>
      </c>
    </row>
    <row r="524" spans="1:51" s="14" customFormat="1" ht="12">
      <c r="A524" s="14"/>
      <c r="B524" s="193"/>
      <c r="C524" s="14"/>
      <c r="D524" s="186" t="s">
        <v>154</v>
      </c>
      <c r="E524" s="194" t="s">
        <v>3</v>
      </c>
      <c r="F524" s="195" t="s">
        <v>711</v>
      </c>
      <c r="G524" s="14"/>
      <c r="H524" s="196">
        <v>30</v>
      </c>
      <c r="I524" s="197"/>
      <c r="J524" s="14"/>
      <c r="K524" s="14"/>
      <c r="L524" s="193"/>
      <c r="M524" s="198"/>
      <c r="N524" s="199"/>
      <c r="O524" s="199"/>
      <c r="P524" s="199"/>
      <c r="Q524" s="199"/>
      <c r="R524" s="199"/>
      <c r="S524" s="199"/>
      <c r="T524" s="20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94" t="s">
        <v>154</v>
      </c>
      <c r="AU524" s="194" t="s">
        <v>82</v>
      </c>
      <c r="AV524" s="14" t="s">
        <v>82</v>
      </c>
      <c r="AW524" s="14" t="s">
        <v>33</v>
      </c>
      <c r="AX524" s="14" t="s">
        <v>80</v>
      </c>
      <c r="AY524" s="194" t="s">
        <v>143</v>
      </c>
    </row>
    <row r="525" spans="1:65" s="2" customFormat="1" ht="24.15" customHeight="1">
      <c r="A525" s="39"/>
      <c r="B525" s="166"/>
      <c r="C525" s="167" t="s">
        <v>712</v>
      </c>
      <c r="D525" s="167" t="s">
        <v>145</v>
      </c>
      <c r="E525" s="168" t="s">
        <v>713</v>
      </c>
      <c r="F525" s="169" t="s">
        <v>714</v>
      </c>
      <c r="G525" s="170" t="s">
        <v>148</v>
      </c>
      <c r="H525" s="171">
        <v>40</v>
      </c>
      <c r="I525" s="172"/>
      <c r="J525" s="173">
        <f>ROUND(I525*H525,2)</f>
        <v>0</v>
      </c>
      <c r="K525" s="169" t="s">
        <v>149</v>
      </c>
      <c r="L525" s="40"/>
      <c r="M525" s="174" t="s">
        <v>3</v>
      </c>
      <c r="N525" s="175" t="s">
        <v>43</v>
      </c>
      <c r="O525" s="73"/>
      <c r="P525" s="176">
        <f>O525*H525</f>
        <v>0</v>
      </c>
      <c r="Q525" s="176">
        <v>0.00021</v>
      </c>
      <c r="R525" s="176">
        <f>Q525*H525</f>
        <v>0.008400000000000001</v>
      </c>
      <c r="S525" s="176">
        <v>0</v>
      </c>
      <c r="T525" s="17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178" t="s">
        <v>150</v>
      </c>
      <c r="AT525" s="178" t="s">
        <v>145</v>
      </c>
      <c r="AU525" s="178" t="s">
        <v>82</v>
      </c>
      <c r="AY525" s="20" t="s">
        <v>143</v>
      </c>
      <c r="BE525" s="179">
        <f>IF(N525="základní",J525,0)</f>
        <v>0</v>
      </c>
      <c r="BF525" s="179">
        <f>IF(N525="snížená",J525,0)</f>
        <v>0</v>
      </c>
      <c r="BG525" s="179">
        <f>IF(N525="zákl. přenesená",J525,0)</f>
        <v>0</v>
      </c>
      <c r="BH525" s="179">
        <f>IF(N525="sníž. přenesená",J525,0)</f>
        <v>0</v>
      </c>
      <c r="BI525" s="179">
        <f>IF(N525="nulová",J525,0)</f>
        <v>0</v>
      </c>
      <c r="BJ525" s="20" t="s">
        <v>80</v>
      </c>
      <c r="BK525" s="179">
        <f>ROUND(I525*H525,2)</f>
        <v>0</v>
      </c>
      <c r="BL525" s="20" t="s">
        <v>150</v>
      </c>
      <c r="BM525" s="178" t="s">
        <v>715</v>
      </c>
    </row>
    <row r="526" spans="1:47" s="2" customFormat="1" ht="12">
      <c r="A526" s="39"/>
      <c r="B526" s="40"/>
      <c r="C526" s="39"/>
      <c r="D526" s="180" t="s">
        <v>152</v>
      </c>
      <c r="E526" s="39"/>
      <c r="F526" s="181" t="s">
        <v>716</v>
      </c>
      <c r="G526" s="39"/>
      <c r="H526" s="39"/>
      <c r="I526" s="182"/>
      <c r="J526" s="39"/>
      <c r="K526" s="39"/>
      <c r="L526" s="40"/>
      <c r="M526" s="183"/>
      <c r="N526" s="184"/>
      <c r="O526" s="73"/>
      <c r="P526" s="73"/>
      <c r="Q526" s="73"/>
      <c r="R526" s="73"/>
      <c r="S526" s="73"/>
      <c r="T526" s="74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20" t="s">
        <v>152</v>
      </c>
      <c r="AU526" s="20" t="s">
        <v>82</v>
      </c>
    </row>
    <row r="527" spans="1:51" s="14" customFormat="1" ht="12">
      <c r="A527" s="14"/>
      <c r="B527" s="193"/>
      <c r="C527" s="14"/>
      <c r="D527" s="186" t="s">
        <v>154</v>
      </c>
      <c r="E527" s="194" t="s">
        <v>3</v>
      </c>
      <c r="F527" s="195" t="s">
        <v>717</v>
      </c>
      <c r="G527" s="14"/>
      <c r="H527" s="196">
        <v>40</v>
      </c>
      <c r="I527" s="197"/>
      <c r="J527" s="14"/>
      <c r="K527" s="14"/>
      <c r="L527" s="193"/>
      <c r="M527" s="198"/>
      <c r="N527" s="199"/>
      <c r="O527" s="199"/>
      <c r="P527" s="199"/>
      <c r="Q527" s="199"/>
      <c r="R527" s="199"/>
      <c r="S527" s="199"/>
      <c r="T527" s="20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194" t="s">
        <v>154</v>
      </c>
      <c r="AU527" s="194" t="s">
        <v>82</v>
      </c>
      <c r="AV527" s="14" t="s">
        <v>82</v>
      </c>
      <c r="AW527" s="14" t="s">
        <v>33</v>
      </c>
      <c r="AX527" s="14" t="s">
        <v>80</v>
      </c>
      <c r="AY527" s="194" t="s">
        <v>143</v>
      </c>
    </row>
    <row r="528" spans="1:65" s="2" customFormat="1" ht="24.15" customHeight="1">
      <c r="A528" s="39"/>
      <c r="B528" s="166"/>
      <c r="C528" s="167" t="s">
        <v>718</v>
      </c>
      <c r="D528" s="167" t="s">
        <v>145</v>
      </c>
      <c r="E528" s="168" t="s">
        <v>719</v>
      </c>
      <c r="F528" s="169" t="s">
        <v>720</v>
      </c>
      <c r="G528" s="170" t="s">
        <v>148</v>
      </c>
      <c r="H528" s="171">
        <v>1212.68</v>
      </c>
      <c r="I528" s="172"/>
      <c r="J528" s="173">
        <f>ROUND(I528*H528,2)</f>
        <v>0</v>
      </c>
      <c r="K528" s="169" t="s">
        <v>149</v>
      </c>
      <c r="L528" s="40"/>
      <c r="M528" s="174" t="s">
        <v>3</v>
      </c>
      <c r="N528" s="175" t="s">
        <v>43</v>
      </c>
      <c r="O528" s="73"/>
      <c r="P528" s="176">
        <f>O528*H528</f>
        <v>0</v>
      </c>
      <c r="Q528" s="176">
        <v>4E-05</v>
      </c>
      <c r="R528" s="176">
        <f>Q528*H528</f>
        <v>0.04850720000000001</v>
      </c>
      <c r="S528" s="176">
        <v>0</v>
      </c>
      <c r="T528" s="17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178" t="s">
        <v>150</v>
      </c>
      <c r="AT528" s="178" t="s">
        <v>145</v>
      </c>
      <c r="AU528" s="178" t="s">
        <v>82</v>
      </c>
      <c r="AY528" s="20" t="s">
        <v>143</v>
      </c>
      <c r="BE528" s="179">
        <f>IF(N528="základní",J528,0)</f>
        <v>0</v>
      </c>
      <c r="BF528" s="179">
        <f>IF(N528="snížená",J528,0)</f>
        <v>0</v>
      </c>
      <c r="BG528" s="179">
        <f>IF(N528="zákl. přenesená",J528,0)</f>
        <v>0</v>
      </c>
      <c r="BH528" s="179">
        <f>IF(N528="sníž. přenesená",J528,0)</f>
        <v>0</v>
      </c>
      <c r="BI528" s="179">
        <f>IF(N528="nulová",J528,0)</f>
        <v>0</v>
      </c>
      <c r="BJ528" s="20" t="s">
        <v>80</v>
      </c>
      <c r="BK528" s="179">
        <f>ROUND(I528*H528,2)</f>
        <v>0</v>
      </c>
      <c r="BL528" s="20" t="s">
        <v>150</v>
      </c>
      <c r="BM528" s="178" t="s">
        <v>721</v>
      </c>
    </row>
    <row r="529" spans="1:47" s="2" customFormat="1" ht="12">
      <c r="A529" s="39"/>
      <c r="B529" s="40"/>
      <c r="C529" s="39"/>
      <c r="D529" s="180" t="s">
        <v>152</v>
      </c>
      <c r="E529" s="39"/>
      <c r="F529" s="181" t="s">
        <v>722</v>
      </c>
      <c r="G529" s="39"/>
      <c r="H529" s="39"/>
      <c r="I529" s="182"/>
      <c r="J529" s="39"/>
      <c r="K529" s="39"/>
      <c r="L529" s="40"/>
      <c r="M529" s="183"/>
      <c r="N529" s="184"/>
      <c r="O529" s="73"/>
      <c r="P529" s="73"/>
      <c r="Q529" s="73"/>
      <c r="R529" s="73"/>
      <c r="S529" s="73"/>
      <c r="T529" s="74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20" t="s">
        <v>152</v>
      </c>
      <c r="AU529" s="20" t="s">
        <v>82</v>
      </c>
    </row>
    <row r="530" spans="1:51" s="14" customFormat="1" ht="12">
      <c r="A530" s="14"/>
      <c r="B530" s="193"/>
      <c r="C530" s="14"/>
      <c r="D530" s="186" t="s">
        <v>154</v>
      </c>
      <c r="E530" s="194" t="s">
        <v>3</v>
      </c>
      <c r="F530" s="195" t="s">
        <v>723</v>
      </c>
      <c r="G530" s="14"/>
      <c r="H530" s="196">
        <v>1212.68</v>
      </c>
      <c r="I530" s="197"/>
      <c r="J530" s="14"/>
      <c r="K530" s="14"/>
      <c r="L530" s="193"/>
      <c r="M530" s="198"/>
      <c r="N530" s="199"/>
      <c r="O530" s="199"/>
      <c r="P530" s="199"/>
      <c r="Q530" s="199"/>
      <c r="R530" s="199"/>
      <c r="S530" s="199"/>
      <c r="T530" s="20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194" t="s">
        <v>154</v>
      </c>
      <c r="AU530" s="194" t="s">
        <v>82</v>
      </c>
      <c r="AV530" s="14" t="s">
        <v>82</v>
      </c>
      <c r="AW530" s="14" t="s">
        <v>33</v>
      </c>
      <c r="AX530" s="14" t="s">
        <v>80</v>
      </c>
      <c r="AY530" s="194" t="s">
        <v>143</v>
      </c>
    </row>
    <row r="531" spans="1:65" s="2" customFormat="1" ht="24.15" customHeight="1">
      <c r="A531" s="39"/>
      <c r="B531" s="166"/>
      <c r="C531" s="167" t="s">
        <v>724</v>
      </c>
      <c r="D531" s="167" t="s">
        <v>145</v>
      </c>
      <c r="E531" s="168" t="s">
        <v>725</v>
      </c>
      <c r="F531" s="169" t="s">
        <v>726</v>
      </c>
      <c r="G531" s="170" t="s">
        <v>210</v>
      </c>
      <c r="H531" s="171">
        <v>1</v>
      </c>
      <c r="I531" s="172"/>
      <c r="J531" s="173">
        <f>ROUND(I531*H531,2)</f>
        <v>0</v>
      </c>
      <c r="K531" s="169" t="s">
        <v>149</v>
      </c>
      <c r="L531" s="40"/>
      <c r="M531" s="174" t="s">
        <v>3</v>
      </c>
      <c r="N531" s="175" t="s">
        <v>43</v>
      </c>
      <c r="O531" s="73"/>
      <c r="P531" s="176">
        <f>O531*H531</f>
        <v>0</v>
      </c>
      <c r="Q531" s="176">
        <v>0.04597</v>
      </c>
      <c r="R531" s="176">
        <f>Q531*H531</f>
        <v>0.04597</v>
      </c>
      <c r="S531" s="176">
        <v>0</v>
      </c>
      <c r="T531" s="177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178" t="s">
        <v>150</v>
      </c>
      <c r="AT531" s="178" t="s">
        <v>145</v>
      </c>
      <c r="AU531" s="178" t="s">
        <v>82</v>
      </c>
      <c r="AY531" s="20" t="s">
        <v>143</v>
      </c>
      <c r="BE531" s="179">
        <f>IF(N531="základní",J531,0)</f>
        <v>0</v>
      </c>
      <c r="BF531" s="179">
        <f>IF(N531="snížená",J531,0)</f>
        <v>0</v>
      </c>
      <c r="BG531" s="179">
        <f>IF(N531="zákl. přenesená",J531,0)</f>
        <v>0</v>
      </c>
      <c r="BH531" s="179">
        <f>IF(N531="sníž. přenesená",J531,0)</f>
        <v>0</v>
      </c>
      <c r="BI531" s="179">
        <f>IF(N531="nulová",J531,0)</f>
        <v>0</v>
      </c>
      <c r="BJ531" s="20" t="s">
        <v>80</v>
      </c>
      <c r="BK531" s="179">
        <f>ROUND(I531*H531,2)</f>
        <v>0</v>
      </c>
      <c r="BL531" s="20" t="s">
        <v>150</v>
      </c>
      <c r="BM531" s="178" t="s">
        <v>727</v>
      </c>
    </row>
    <row r="532" spans="1:47" s="2" customFormat="1" ht="12">
      <c r="A532" s="39"/>
      <c r="B532" s="40"/>
      <c r="C532" s="39"/>
      <c r="D532" s="180" t="s">
        <v>152</v>
      </c>
      <c r="E532" s="39"/>
      <c r="F532" s="181" t="s">
        <v>728</v>
      </c>
      <c r="G532" s="39"/>
      <c r="H532" s="39"/>
      <c r="I532" s="182"/>
      <c r="J532" s="39"/>
      <c r="K532" s="39"/>
      <c r="L532" s="40"/>
      <c r="M532" s="183"/>
      <c r="N532" s="184"/>
      <c r="O532" s="73"/>
      <c r="P532" s="73"/>
      <c r="Q532" s="73"/>
      <c r="R532" s="73"/>
      <c r="S532" s="73"/>
      <c r="T532" s="74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20" t="s">
        <v>152</v>
      </c>
      <c r="AU532" s="20" t="s">
        <v>82</v>
      </c>
    </row>
    <row r="533" spans="1:51" s="13" customFormat="1" ht="12">
      <c r="A533" s="13"/>
      <c r="B533" s="185"/>
      <c r="C533" s="13"/>
      <c r="D533" s="186" t="s">
        <v>154</v>
      </c>
      <c r="E533" s="187" t="s">
        <v>3</v>
      </c>
      <c r="F533" s="188" t="s">
        <v>729</v>
      </c>
      <c r="G533" s="13"/>
      <c r="H533" s="187" t="s">
        <v>3</v>
      </c>
      <c r="I533" s="189"/>
      <c r="J533" s="13"/>
      <c r="K533" s="13"/>
      <c r="L533" s="185"/>
      <c r="M533" s="190"/>
      <c r="N533" s="191"/>
      <c r="O533" s="191"/>
      <c r="P533" s="191"/>
      <c r="Q533" s="191"/>
      <c r="R533" s="191"/>
      <c r="S533" s="191"/>
      <c r="T533" s="19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87" t="s">
        <v>154</v>
      </c>
      <c r="AU533" s="187" t="s">
        <v>82</v>
      </c>
      <c r="AV533" s="13" t="s">
        <v>80</v>
      </c>
      <c r="AW533" s="13" t="s">
        <v>33</v>
      </c>
      <c r="AX533" s="13" t="s">
        <v>72</v>
      </c>
      <c r="AY533" s="187" t="s">
        <v>143</v>
      </c>
    </row>
    <row r="534" spans="1:51" s="14" customFormat="1" ht="12">
      <c r="A534" s="14"/>
      <c r="B534" s="193"/>
      <c r="C534" s="14"/>
      <c r="D534" s="186" t="s">
        <v>154</v>
      </c>
      <c r="E534" s="194" t="s">
        <v>3</v>
      </c>
      <c r="F534" s="195" t="s">
        <v>80</v>
      </c>
      <c r="G534" s="14"/>
      <c r="H534" s="196">
        <v>1</v>
      </c>
      <c r="I534" s="197"/>
      <c r="J534" s="14"/>
      <c r="K534" s="14"/>
      <c r="L534" s="193"/>
      <c r="M534" s="198"/>
      <c r="N534" s="199"/>
      <c r="O534" s="199"/>
      <c r="P534" s="199"/>
      <c r="Q534" s="199"/>
      <c r="R534" s="199"/>
      <c r="S534" s="199"/>
      <c r="T534" s="20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194" t="s">
        <v>154</v>
      </c>
      <c r="AU534" s="194" t="s">
        <v>82</v>
      </c>
      <c r="AV534" s="14" t="s">
        <v>82</v>
      </c>
      <c r="AW534" s="14" t="s">
        <v>33</v>
      </c>
      <c r="AX534" s="14" t="s">
        <v>80</v>
      </c>
      <c r="AY534" s="194" t="s">
        <v>143</v>
      </c>
    </row>
    <row r="535" spans="1:65" s="2" customFormat="1" ht="16.5" customHeight="1">
      <c r="A535" s="39"/>
      <c r="B535" s="166"/>
      <c r="C535" s="217" t="s">
        <v>730</v>
      </c>
      <c r="D535" s="217" t="s">
        <v>351</v>
      </c>
      <c r="E535" s="218" t="s">
        <v>731</v>
      </c>
      <c r="F535" s="219" t="s">
        <v>732</v>
      </c>
      <c r="G535" s="220" t="s">
        <v>733</v>
      </c>
      <c r="H535" s="221">
        <v>1</v>
      </c>
      <c r="I535" s="222"/>
      <c r="J535" s="223">
        <f>ROUND(I535*H535,2)</f>
        <v>0</v>
      </c>
      <c r="K535" s="219" t="s">
        <v>3</v>
      </c>
      <c r="L535" s="224"/>
      <c r="M535" s="225" t="s">
        <v>3</v>
      </c>
      <c r="N535" s="226" t="s">
        <v>43</v>
      </c>
      <c r="O535" s="73"/>
      <c r="P535" s="176">
        <f>O535*H535</f>
        <v>0</v>
      </c>
      <c r="Q535" s="176">
        <v>0</v>
      </c>
      <c r="R535" s="176">
        <f>Q535*H535</f>
        <v>0</v>
      </c>
      <c r="S535" s="176">
        <v>0</v>
      </c>
      <c r="T535" s="17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178" t="s">
        <v>207</v>
      </c>
      <c r="AT535" s="178" t="s">
        <v>351</v>
      </c>
      <c r="AU535" s="178" t="s">
        <v>82</v>
      </c>
      <c r="AY535" s="20" t="s">
        <v>143</v>
      </c>
      <c r="BE535" s="179">
        <f>IF(N535="základní",J535,0)</f>
        <v>0</v>
      </c>
      <c r="BF535" s="179">
        <f>IF(N535="snížená",J535,0)</f>
        <v>0</v>
      </c>
      <c r="BG535" s="179">
        <f>IF(N535="zákl. přenesená",J535,0)</f>
        <v>0</v>
      </c>
      <c r="BH535" s="179">
        <f>IF(N535="sníž. přenesená",J535,0)</f>
        <v>0</v>
      </c>
      <c r="BI535" s="179">
        <f>IF(N535="nulová",J535,0)</f>
        <v>0</v>
      </c>
      <c r="BJ535" s="20" t="s">
        <v>80</v>
      </c>
      <c r="BK535" s="179">
        <f>ROUND(I535*H535,2)</f>
        <v>0</v>
      </c>
      <c r="BL535" s="20" t="s">
        <v>150</v>
      </c>
      <c r="BM535" s="178" t="s">
        <v>734</v>
      </c>
    </row>
    <row r="536" spans="1:65" s="2" customFormat="1" ht="16.5" customHeight="1">
      <c r="A536" s="39"/>
      <c r="B536" s="166"/>
      <c r="C536" s="167" t="s">
        <v>735</v>
      </c>
      <c r="D536" s="167" t="s">
        <v>145</v>
      </c>
      <c r="E536" s="168" t="s">
        <v>736</v>
      </c>
      <c r="F536" s="169" t="s">
        <v>737</v>
      </c>
      <c r="G536" s="170" t="s">
        <v>233</v>
      </c>
      <c r="H536" s="171">
        <v>20.4</v>
      </c>
      <c r="I536" s="172"/>
      <c r="J536" s="173">
        <f>ROUND(I536*H536,2)</f>
        <v>0</v>
      </c>
      <c r="K536" s="169" t="s">
        <v>149</v>
      </c>
      <c r="L536" s="40"/>
      <c r="M536" s="174" t="s">
        <v>3</v>
      </c>
      <c r="N536" s="175" t="s">
        <v>43</v>
      </c>
      <c r="O536" s="73"/>
      <c r="P536" s="176">
        <f>O536*H536</f>
        <v>0</v>
      </c>
      <c r="Q536" s="176">
        <v>0</v>
      </c>
      <c r="R536" s="176">
        <f>Q536*H536</f>
        <v>0</v>
      </c>
      <c r="S536" s="176">
        <v>0.07</v>
      </c>
      <c r="T536" s="177">
        <f>S536*H536</f>
        <v>1.428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178" t="s">
        <v>150</v>
      </c>
      <c r="AT536" s="178" t="s">
        <v>145</v>
      </c>
      <c r="AU536" s="178" t="s">
        <v>82</v>
      </c>
      <c r="AY536" s="20" t="s">
        <v>143</v>
      </c>
      <c r="BE536" s="179">
        <f>IF(N536="základní",J536,0)</f>
        <v>0</v>
      </c>
      <c r="BF536" s="179">
        <f>IF(N536="snížená",J536,0)</f>
        <v>0</v>
      </c>
      <c r="BG536" s="179">
        <f>IF(N536="zákl. přenesená",J536,0)</f>
        <v>0</v>
      </c>
      <c r="BH536" s="179">
        <f>IF(N536="sníž. přenesená",J536,0)</f>
        <v>0</v>
      </c>
      <c r="BI536" s="179">
        <f>IF(N536="nulová",J536,0)</f>
        <v>0</v>
      </c>
      <c r="BJ536" s="20" t="s">
        <v>80</v>
      </c>
      <c r="BK536" s="179">
        <f>ROUND(I536*H536,2)</f>
        <v>0</v>
      </c>
      <c r="BL536" s="20" t="s">
        <v>150</v>
      </c>
      <c r="BM536" s="178" t="s">
        <v>738</v>
      </c>
    </row>
    <row r="537" spans="1:47" s="2" customFormat="1" ht="12">
      <c r="A537" s="39"/>
      <c r="B537" s="40"/>
      <c r="C537" s="39"/>
      <c r="D537" s="180" t="s">
        <v>152</v>
      </c>
      <c r="E537" s="39"/>
      <c r="F537" s="181" t="s">
        <v>739</v>
      </c>
      <c r="G537" s="39"/>
      <c r="H537" s="39"/>
      <c r="I537" s="182"/>
      <c r="J537" s="39"/>
      <c r="K537" s="39"/>
      <c r="L537" s="40"/>
      <c r="M537" s="183"/>
      <c r="N537" s="184"/>
      <c r="O537" s="73"/>
      <c r="P537" s="73"/>
      <c r="Q537" s="73"/>
      <c r="R537" s="73"/>
      <c r="S537" s="73"/>
      <c r="T537" s="74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20" t="s">
        <v>152</v>
      </c>
      <c r="AU537" s="20" t="s">
        <v>82</v>
      </c>
    </row>
    <row r="538" spans="1:51" s="13" customFormat="1" ht="12">
      <c r="A538" s="13"/>
      <c r="B538" s="185"/>
      <c r="C538" s="13"/>
      <c r="D538" s="186" t="s">
        <v>154</v>
      </c>
      <c r="E538" s="187" t="s">
        <v>3</v>
      </c>
      <c r="F538" s="188" t="s">
        <v>740</v>
      </c>
      <c r="G538" s="13"/>
      <c r="H538" s="187" t="s">
        <v>3</v>
      </c>
      <c r="I538" s="189"/>
      <c r="J538" s="13"/>
      <c r="K538" s="13"/>
      <c r="L538" s="185"/>
      <c r="M538" s="190"/>
      <c r="N538" s="191"/>
      <c r="O538" s="191"/>
      <c r="P538" s="191"/>
      <c r="Q538" s="191"/>
      <c r="R538" s="191"/>
      <c r="S538" s="191"/>
      <c r="T538" s="19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187" t="s">
        <v>154</v>
      </c>
      <c r="AU538" s="187" t="s">
        <v>82</v>
      </c>
      <c r="AV538" s="13" t="s">
        <v>80</v>
      </c>
      <c r="AW538" s="13" t="s">
        <v>33</v>
      </c>
      <c r="AX538" s="13" t="s">
        <v>72</v>
      </c>
      <c r="AY538" s="187" t="s">
        <v>143</v>
      </c>
    </row>
    <row r="539" spans="1:51" s="14" customFormat="1" ht="12">
      <c r="A539" s="14"/>
      <c r="B539" s="193"/>
      <c r="C539" s="14"/>
      <c r="D539" s="186" t="s">
        <v>154</v>
      </c>
      <c r="E539" s="194" t="s">
        <v>3</v>
      </c>
      <c r="F539" s="195" t="s">
        <v>741</v>
      </c>
      <c r="G539" s="14"/>
      <c r="H539" s="196">
        <v>3.6</v>
      </c>
      <c r="I539" s="197"/>
      <c r="J539" s="14"/>
      <c r="K539" s="14"/>
      <c r="L539" s="193"/>
      <c r="M539" s="198"/>
      <c r="N539" s="199"/>
      <c r="O539" s="199"/>
      <c r="P539" s="199"/>
      <c r="Q539" s="199"/>
      <c r="R539" s="199"/>
      <c r="S539" s="199"/>
      <c r="T539" s="20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194" t="s">
        <v>154</v>
      </c>
      <c r="AU539" s="194" t="s">
        <v>82</v>
      </c>
      <c r="AV539" s="14" t="s">
        <v>82</v>
      </c>
      <c r="AW539" s="14" t="s">
        <v>33</v>
      </c>
      <c r="AX539" s="14" t="s">
        <v>72</v>
      </c>
      <c r="AY539" s="194" t="s">
        <v>143</v>
      </c>
    </row>
    <row r="540" spans="1:51" s="13" customFormat="1" ht="12">
      <c r="A540" s="13"/>
      <c r="B540" s="185"/>
      <c r="C540" s="13"/>
      <c r="D540" s="186" t="s">
        <v>154</v>
      </c>
      <c r="E540" s="187" t="s">
        <v>3</v>
      </c>
      <c r="F540" s="188" t="s">
        <v>742</v>
      </c>
      <c r="G540" s="13"/>
      <c r="H540" s="187" t="s">
        <v>3</v>
      </c>
      <c r="I540" s="189"/>
      <c r="J540" s="13"/>
      <c r="K540" s="13"/>
      <c r="L540" s="185"/>
      <c r="M540" s="190"/>
      <c r="N540" s="191"/>
      <c r="O540" s="191"/>
      <c r="P540" s="191"/>
      <c r="Q540" s="191"/>
      <c r="R540" s="191"/>
      <c r="S540" s="191"/>
      <c r="T540" s="19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87" t="s">
        <v>154</v>
      </c>
      <c r="AU540" s="187" t="s">
        <v>82</v>
      </c>
      <c r="AV540" s="13" t="s">
        <v>80</v>
      </c>
      <c r="AW540" s="13" t="s">
        <v>33</v>
      </c>
      <c r="AX540" s="13" t="s">
        <v>72</v>
      </c>
      <c r="AY540" s="187" t="s">
        <v>143</v>
      </c>
    </row>
    <row r="541" spans="1:51" s="14" customFormat="1" ht="12">
      <c r="A541" s="14"/>
      <c r="B541" s="193"/>
      <c r="C541" s="14"/>
      <c r="D541" s="186" t="s">
        <v>154</v>
      </c>
      <c r="E541" s="194" t="s">
        <v>3</v>
      </c>
      <c r="F541" s="195" t="s">
        <v>743</v>
      </c>
      <c r="G541" s="14"/>
      <c r="H541" s="196">
        <v>6</v>
      </c>
      <c r="I541" s="197"/>
      <c r="J541" s="14"/>
      <c r="K541" s="14"/>
      <c r="L541" s="193"/>
      <c r="M541" s="198"/>
      <c r="N541" s="199"/>
      <c r="O541" s="199"/>
      <c r="P541" s="199"/>
      <c r="Q541" s="199"/>
      <c r="R541" s="199"/>
      <c r="S541" s="199"/>
      <c r="T541" s="20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194" t="s">
        <v>154</v>
      </c>
      <c r="AU541" s="194" t="s">
        <v>82</v>
      </c>
      <c r="AV541" s="14" t="s">
        <v>82</v>
      </c>
      <c r="AW541" s="14" t="s">
        <v>33</v>
      </c>
      <c r="AX541" s="14" t="s">
        <v>72</v>
      </c>
      <c r="AY541" s="194" t="s">
        <v>143</v>
      </c>
    </row>
    <row r="542" spans="1:51" s="14" customFormat="1" ht="12">
      <c r="A542" s="14"/>
      <c r="B542" s="193"/>
      <c r="C542" s="14"/>
      <c r="D542" s="186" t="s">
        <v>154</v>
      </c>
      <c r="E542" s="194" t="s">
        <v>3</v>
      </c>
      <c r="F542" s="195" t="s">
        <v>744</v>
      </c>
      <c r="G542" s="14"/>
      <c r="H542" s="196">
        <v>4.8</v>
      </c>
      <c r="I542" s="197"/>
      <c r="J542" s="14"/>
      <c r="K542" s="14"/>
      <c r="L542" s="193"/>
      <c r="M542" s="198"/>
      <c r="N542" s="199"/>
      <c r="O542" s="199"/>
      <c r="P542" s="199"/>
      <c r="Q542" s="199"/>
      <c r="R542" s="199"/>
      <c r="S542" s="199"/>
      <c r="T542" s="20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94" t="s">
        <v>154</v>
      </c>
      <c r="AU542" s="194" t="s">
        <v>82</v>
      </c>
      <c r="AV542" s="14" t="s">
        <v>82</v>
      </c>
      <c r="AW542" s="14" t="s">
        <v>33</v>
      </c>
      <c r="AX542" s="14" t="s">
        <v>72</v>
      </c>
      <c r="AY542" s="194" t="s">
        <v>143</v>
      </c>
    </row>
    <row r="543" spans="1:51" s="13" customFormat="1" ht="12">
      <c r="A543" s="13"/>
      <c r="B543" s="185"/>
      <c r="C543" s="13"/>
      <c r="D543" s="186" t="s">
        <v>154</v>
      </c>
      <c r="E543" s="187" t="s">
        <v>3</v>
      </c>
      <c r="F543" s="188" t="s">
        <v>745</v>
      </c>
      <c r="G543" s="13"/>
      <c r="H543" s="187" t="s">
        <v>3</v>
      </c>
      <c r="I543" s="189"/>
      <c r="J543" s="13"/>
      <c r="K543" s="13"/>
      <c r="L543" s="185"/>
      <c r="M543" s="190"/>
      <c r="N543" s="191"/>
      <c r="O543" s="191"/>
      <c r="P543" s="191"/>
      <c r="Q543" s="191"/>
      <c r="R543" s="191"/>
      <c r="S543" s="191"/>
      <c r="T543" s="19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87" t="s">
        <v>154</v>
      </c>
      <c r="AU543" s="187" t="s">
        <v>82</v>
      </c>
      <c r="AV543" s="13" t="s">
        <v>80</v>
      </c>
      <c r="AW543" s="13" t="s">
        <v>33</v>
      </c>
      <c r="AX543" s="13" t="s">
        <v>72</v>
      </c>
      <c r="AY543" s="187" t="s">
        <v>143</v>
      </c>
    </row>
    <row r="544" spans="1:51" s="14" customFormat="1" ht="12">
      <c r="A544" s="14"/>
      <c r="B544" s="193"/>
      <c r="C544" s="14"/>
      <c r="D544" s="186" t="s">
        <v>154</v>
      </c>
      <c r="E544" s="194" t="s">
        <v>3</v>
      </c>
      <c r="F544" s="195" t="s">
        <v>743</v>
      </c>
      <c r="G544" s="14"/>
      <c r="H544" s="196">
        <v>6</v>
      </c>
      <c r="I544" s="197"/>
      <c r="J544" s="14"/>
      <c r="K544" s="14"/>
      <c r="L544" s="193"/>
      <c r="M544" s="198"/>
      <c r="N544" s="199"/>
      <c r="O544" s="199"/>
      <c r="P544" s="199"/>
      <c r="Q544" s="199"/>
      <c r="R544" s="199"/>
      <c r="S544" s="199"/>
      <c r="T544" s="20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194" t="s">
        <v>154</v>
      </c>
      <c r="AU544" s="194" t="s">
        <v>82</v>
      </c>
      <c r="AV544" s="14" t="s">
        <v>82</v>
      </c>
      <c r="AW544" s="14" t="s">
        <v>33</v>
      </c>
      <c r="AX544" s="14" t="s">
        <v>72</v>
      </c>
      <c r="AY544" s="194" t="s">
        <v>143</v>
      </c>
    </row>
    <row r="545" spans="1:51" s="15" customFormat="1" ht="12">
      <c r="A545" s="15"/>
      <c r="B545" s="201"/>
      <c r="C545" s="15"/>
      <c r="D545" s="186" t="s">
        <v>154</v>
      </c>
      <c r="E545" s="202" t="s">
        <v>3</v>
      </c>
      <c r="F545" s="203" t="s">
        <v>172</v>
      </c>
      <c r="G545" s="15"/>
      <c r="H545" s="204">
        <v>20.4</v>
      </c>
      <c r="I545" s="205"/>
      <c r="J545" s="15"/>
      <c r="K545" s="15"/>
      <c r="L545" s="201"/>
      <c r="M545" s="206"/>
      <c r="N545" s="207"/>
      <c r="O545" s="207"/>
      <c r="P545" s="207"/>
      <c r="Q545" s="207"/>
      <c r="R545" s="207"/>
      <c r="S545" s="207"/>
      <c r="T545" s="208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02" t="s">
        <v>154</v>
      </c>
      <c r="AU545" s="202" t="s">
        <v>82</v>
      </c>
      <c r="AV545" s="15" t="s">
        <v>150</v>
      </c>
      <c r="AW545" s="15" t="s">
        <v>33</v>
      </c>
      <c r="AX545" s="15" t="s">
        <v>80</v>
      </c>
      <c r="AY545" s="202" t="s">
        <v>143</v>
      </c>
    </row>
    <row r="546" spans="1:65" s="2" customFormat="1" ht="24.15" customHeight="1">
      <c r="A546" s="39"/>
      <c r="B546" s="166"/>
      <c r="C546" s="167" t="s">
        <v>746</v>
      </c>
      <c r="D546" s="167" t="s">
        <v>145</v>
      </c>
      <c r="E546" s="168" t="s">
        <v>747</v>
      </c>
      <c r="F546" s="169" t="s">
        <v>748</v>
      </c>
      <c r="G546" s="170" t="s">
        <v>148</v>
      </c>
      <c r="H546" s="171">
        <v>3.78</v>
      </c>
      <c r="I546" s="172"/>
      <c r="J546" s="173">
        <f>ROUND(I546*H546,2)</f>
        <v>0</v>
      </c>
      <c r="K546" s="169" t="s">
        <v>149</v>
      </c>
      <c r="L546" s="40"/>
      <c r="M546" s="174" t="s">
        <v>3</v>
      </c>
      <c r="N546" s="175" t="s">
        <v>43</v>
      </c>
      <c r="O546" s="73"/>
      <c r="P546" s="176">
        <f>O546*H546</f>
        <v>0</v>
      </c>
      <c r="Q546" s="176">
        <v>0</v>
      </c>
      <c r="R546" s="176">
        <f>Q546*H546</f>
        <v>0</v>
      </c>
      <c r="S546" s="176">
        <v>0.048</v>
      </c>
      <c r="T546" s="177">
        <f>S546*H546</f>
        <v>0.18144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178" t="s">
        <v>150</v>
      </c>
      <c r="AT546" s="178" t="s">
        <v>145</v>
      </c>
      <c r="AU546" s="178" t="s">
        <v>82</v>
      </c>
      <c r="AY546" s="20" t="s">
        <v>143</v>
      </c>
      <c r="BE546" s="179">
        <f>IF(N546="základní",J546,0)</f>
        <v>0</v>
      </c>
      <c r="BF546" s="179">
        <f>IF(N546="snížená",J546,0)</f>
        <v>0</v>
      </c>
      <c r="BG546" s="179">
        <f>IF(N546="zákl. přenesená",J546,0)</f>
        <v>0</v>
      </c>
      <c r="BH546" s="179">
        <f>IF(N546="sníž. přenesená",J546,0)</f>
        <v>0</v>
      </c>
      <c r="BI546" s="179">
        <f>IF(N546="nulová",J546,0)</f>
        <v>0</v>
      </c>
      <c r="BJ546" s="20" t="s">
        <v>80</v>
      </c>
      <c r="BK546" s="179">
        <f>ROUND(I546*H546,2)</f>
        <v>0</v>
      </c>
      <c r="BL546" s="20" t="s">
        <v>150</v>
      </c>
      <c r="BM546" s="178" t="s">
        <v>749</v>
      </c>
    </row>
    <row r="547" spans="1:47" s="2" customFormat="1" ht="12">
      <c r="A547" s="39"/>
      <c r="B547" s="40"/>
      <c r="C547" s="39"/>
      <c r="D547" s="180" t="s">
        <v>152</v>
      </c>
      <c r="E547" s="39"/>
      <c r="F547" s="181" t="s">
        <v>750</v>
      </c>
      <c r="G547" s="39"/>
      <c r="H547" s="39"/>
      <c r="I547" s="182"/>
      <c r="J547" s="39"/>
      <c r="K547" s="39"/>
      <c r="L547" s="40"/>
      <c r="M547" s="183"/>
      <c r="N547" s="184"/>
      <c r="O547" s="73"/>
      <c r="P547" s="73"/>
      <c r="Q547" s="73"/>
      <c r="R547" s="73"/>
      <c r="S547" s="73"/>
      <c r="T547" s="74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20" t="s">
        <v>152</v>
      </c>
      <c r="AU547" s="20" t="s">
        <v>82</v>
      </c>
    </row>
    <row r="548" spans="1:51" s="14" customFormat="1" ht="12">
      <c r="A548" s="14"/>
      <c r="B548" s="193"/>
      <c r="C548" s="14"/>
      <c r="D548" s="186" t="s">
        <v>154</v>
      </c>
      <c r="E548" s="194" t="s">
        <v>3</v>
      </c>
      <c r="F548" s="195" t="s">
        <v>751</v>
      </c>
      <c r="G548" s="14"/>
      <c r="H548" s="196">
        <v>3.78</v>
      </c>
      <c r="I548" s="197"/>
      <c r="J548" s="14"/>
      <c r="K548" s="14"/>
      <c r="L548" s="193"/>
      <c r="M548" s="198"/>
      <c r="N548" s="199"/>
      <c r="O548" s="199"/>
      <c r="P548" s="199"/>
      <c r="Q548" s="199"/>
      <c r="R548" s="199"/>
      <c r="S548" s="199"/>
      <c r="T548" s="20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194" t="s">
        <v>154</v>
      </c>
      <c r="AU548" s="194" t="s">
        <v>82</v>
      </c>
      <c r="AV548" s="14" t="s">
        <v>82</v>
      </c>
      <c r="AW548" s="14" t="s">
        <v>33</v>
      </c>
      <c r="AX548" s="14" t="s">
        <v>80</v>
      </c>
      <c r="AY548" s="194" t="s">
        <v>143</v>
      </c>
    </row>
    <row r="549" spans="1:65" s="2" customFormat="1" ht="24.15" customHeight="1">
      <c r="A549" s="39"/>
      <c r="B549" s="166"/>
      <c r="C549" s="167" t="s">
        <v>752</v>
      </c>
      <c r="D549" s="167" t="s">
        <v>145</v>
      </c>
      <c r="E549" s="168" t="s">
        <v>753</v>
      </c>
      <c r="F549" s="169" t="s">
        <v>754</v>
      </c>
      <c r="G549" s="170" t="s">
        <v>148</v>
      </c>
      <c r="H549" s="171">
        <v>39.96</v>
      </c>
      <c r="I549" s="172"/>
      <c r="J549" s="173">
        <f>ROUND(I549*H549,2)</f>
        <v>0</v>
      </c>
      <c r="K549" s="169" t="s">
        <v>149</v>
      </c>
      <c r="L549" s="40"/>
      <c r="M549" s="174" t="s">
        <v>3</v>
      </c>
      <c r="N549" s="175" t="s">
        <v>43</v>
      </c>
      <c r="O549" s="73"/>
      <c r="P549" s="176">
        <f>O549*H549</f>
        <v>0</v>
      </c>
      <c r="Q549" s="176">
        <v>0</v>
      </c>
      <c r="R549" s="176">
        <f>Q549*H549</f>
        <v>0</v>
      </c>
      <c r="S549" s="176">
        <v>0.038</v>
      </c>
      <c r="T549" s="177">
        <f>S549*H549</f>
        <v>1.51848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178" t="s">
        <v>150</v>
      </c>
      <c r="AT549" s="178" t="s">
        <v>145</v>
      </c>
      <c r="AU549" s="178" t="s">
        <v>82</v>
      </c>
      <c r="AY549" s="20" t="s">
        <v>143</v>
      </c>
      <c r="BE549" s="179">
        <f>IF(N549="základní",J549,0)</f>
        <v>0</v>
      </c>
      <c r="BF549" s="179">
        <f>IF(N549="snížená",J549,0)</f>
        <v>0</v>
      </c>
      <c r="BG549" s="179">
        <f>IF(N549="zákl. přenesená",J549,0)</f>
        <v>0</v>
      </c>
      <c r="BH549" s="179">
        <f>IF(N549="sníž. přenesená",J549,0)</f>
        <v>0</v>
      </c>
      <c r="BI549" s="179">
        <f>IF(N549="nulová",J549,0)</f>
        <v>0</v>
      </c>
      <c r="BJ549" s="20" t="s">
        <v>80</v>
      </c>
      <c r="BK549" s="179">
        <f>ROUND(I549*H549,2)</f>
        <v>0</v>
      </c>
      <c r="BL549" s="20" t="s">
        <v>150</v>
      </c>
      <c r="BM549" s="178" t="s">
        <v>755</v>
      </c>
    </row>
    <row r="550" spans="1:47" s="2" customFormat="1" ht="12">
      <c r="A550" s="39"/>
      <c r="B550" s="40"/>
      <c r="C550" s="39"/>
      <c r="D550" s="180" t="s">
        <v>152</v>
      </c>
      <c r="E550" s="39"/>
      <c r="F550" s="181" t="s">
        <v>756</v>
      </c>
      <c r="G550" s="39"/>
      <c r="H550" s="39"/>
      <c r="I550" s="182"/>
      <c r="J550" s="39"/>
      <c r="K550" s="39"/>
      <c r="L550" s="40"/>
      <c r="M550" s="183"/>
      <c r="N550" s="184"/>
      <c r="O550" s="73"/>
      <c r="P550" s="73"/>
      <c r="Q550" s="73"/>
      <c r="R550" s="73"/>
      <c r="S550" s="73"/>
      <c r="T550" s="74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20" t="s">
        <v>152</v>
      </c>
      <c r="AU550" s="20" t="s">
        <v>82</v>
      </c>
    </row>
    <row r="551" spans="1:51" s="14" customFormat="1" ht="12">
      <c r="A551" s="14"/>
      <c r="B551" s="193"/>
      <c r="C551" s="14"/>
      <c r="D551" s="186" t="s">
        <v>154</v>
      </c>
      <c r="E551" s="194" t="s">
        <v>3</v>
      </c>
      <c r="F551" s="195" t="s">
        <v>757</v>
      </c>
      <c r="G551" s="14"/>
      <c r="H551" s="196">
        <v>39.96</v>
      </c>
      <c r="I551" s="197"/>
      <c r="J551" s="14"/>
      <c r="K551" s="14"/>
      <c r="L551" s="193"/>
      <c r="M551" s="198"/>
      <c r="N551" s="199"/>
      <c r="O551" s="199"/>
      <c r="P551" s="199"/>
      <c r="Q551" s="199"/>
      <c r="R551" s="199"/>
      <c r="S551" s="199"/>
      <c r="T551" s="20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194" t="s">
        <v>154</v>
      </c>
      <c r="AU551" s="194" t="s">
        <v>82</v>
      </c>
      <c r="AV551" s="14" t="s">
        <v>82</v>
      </c>
      <c r="AW551" s="14" t="s">
        <v>33</v>
      </c>
      <c r="AX551" s="14" t="s">
        <v>80</v>
      </c>
      <c r="AY551" s="194" t="s">
        <v>143</v>
      </c>
    </row>
    <row r="552" spans="1:65" s="2" customFormat="1" ht="24.15" customHeight="1">
      <c r="A552" s="39"/>
      <c r="B552" s="166"/>
      <c r="C552" s="167" t="s">
        <v>758</v>
      </c>
      <c r="D552" s="167" t="s">
        <v>145</v>
      </c>
      <c r="E552" s="168" t="s">
        <v>759</v>
      </c>
      <c r="F552" s="169" t="s">
        <v>760</v>
      </c>
      <c r="G552" s="170" t="s">
        <v>148</v>
      </c>
      <c r="H552" s="171">
        <v>46.08</v>
      </c>
      <c r="I552" s="172"/>
      <c r="J552" s="173">
        <f>ROUND(I552*H552,2)</f>
        <v>0</v>
      </c>
      <c r="K552" s="169" t="s">
        <v>149</v>
      </c>
      <c r="L552" s="40"/>
      <c r="M552" s="174" t="s">
        <v>3</v>
      </c>
      <c r="N552" s="175" t="s">
        <v>43</v>
      </c>
      <c r="O552" s="73"/>
      <c r="P552" s="176">
        <f>O552*H552</f>
        <v>0</v>
      </c>
      <c r="Q552" s="176">
        <v>0</v>
      </c>
      <c r="R552" s="176">
        <f>Q552*H552</f>
        <v>0</v>
      </c>
      <c r="S552" s="176">
        <v>0.034</v>
      </c>
      <c r="T552" s="177">
        <f>S552*H552</f>
        <v>1.5667200000000001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178" t="s">
        <v>150</v>
      </c>
      <c r="AT552" s="178" t="s">
        <v>145</v>
      </c>
      <c r="AU552" s="178" t="s">
        <v>82</v>
      </c>
      <c r="AY552" s="20" t="s">
        <v>143</v>
      </c>
      <c r="BE552" s="179">
        <f>IF(N552="základní",J552,0)</f>
        <v>0</v>
      </c>
      <c r="BF552" s="179">
        <f>IF(N552="snížená",J552,0)</f>
        <v>0</v>
      </c>
      <c r="BG552" s="179">
        <f>IF(N552="zákl. přenesená",J552,0)</f>
        <v>0</v>
      </c>
      <c r="BH552" s="179">
        <f>IF(N552="sníž. přenesená",J552,0)</f>
        <v>0</v>
      </c>
      <c r="BI552" s="179">
        <f>IF(N552="nulová",J552,0)</f>
        <v>0</v>
      </c>
      <c r="BJ552" s="20" t="s">
        <v>80</v>
      </c>
      <c r="BK552" s="179">
        <f>ROUND(I552*H552,2)</f>
        <v>0</v>
      </c>
      <c r="BL552" s="20" t="s">
        <v>150</v>
      </c>
      <c r="BM552" s="178" t="s">
        <v>761</v>
      </c>
    </row>
    <row r="553" spans="1:47" s="2" customFormat="1" ht="12">
      <c r="A553" s="39"/>
      <c r="B553" s="40"/>
      <c r="C553" s="39"/>
      <c r="D553" s="180" t="s">
        <v>152</v>
      </c>
      <c r="E553" s="39"/>
      <c r="F553" s="181" t="s">
        <v>762</v>
      </c>
      <c r="G553" s="39"/>
      <c r="H553" s="39"/>
      <c r="I553" s="182"/>
      <c r="J553" s="39"/>
      <c r="K553" s="39"/>
      <c r="L553" s="40"/>
      <c r="M553" s="183"/>
      <c r="N553" s="184"/>
      <c r="O553" s="73"/>
      <c r="P553" s="73"/>
      <c r="Q553" s="73"/>
      <c r="R553" s="73"/>
      <c r="S553" s="73"/>
      <c r="T553" s="74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20" t="s">
        <v>152</v>
      </c>
      <c r="AU553" s="20" t="s">
        <v>82</v>
      </c>
    </row>
    <row r="554" spans="1:51" s="14" customFormat="1" ht="12">
      <c r="A554" s="14"/>
      <c r="B554" s="193"/>
      <c r="C554" s="14"/>
      <c r="D554" s="186" t="s">
        <v>154</v>
      </c>
      <c r="E554" s="194" t="s">
        <v>3</v>
      </c>
      <c r="F554" s="195" t="s">
        <v>763</v>
      </c>
      <c r="G554" s="14"/>
      <c r="H554" s="196">
        <v>34.56</v>
      </c>
      <c r="I554" s="197"/>
      <c r="J554" s="14"/>
      <c r="K554" s="14"/>
      <c r="L554" s="193"/>
      <c r="M554" s="198"/>
      <c r="N554" s="199"/>
      <c r="O554" s="199"/>
      <c r="P554" s="199"/>
      <c r="Q554" s="199"/>
      <c r="R554" s="199"/>
      <c r="S554" s="199"/>
      <c r="T554" s="200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194" t="s">
        <v>154</v>
      </c>
      <c r="AU554" s="194" t="s">
        <v>82</v>
      </c>
      <c r="AV554" s="14" t="s">
        <v>82</v>
      </c>
      <c r="AW554" s="14" t="s">
        <v>33</v>
      </c>
      <c r="AX554" s="14" t="s">
        <v>72</v>
      </c>
      <c r="AY554" s="194" t="s">
        <v>143</v>
      </c>
    </row>
    <row r="555" spans="1:51" s="14" customFormat="1" ht="12">
      <c r="A555" s="14"/>
      <c r="B555" s="193"/>
      <c r="C555" s="14"/>
      <c r="D555" s="186" t="s">
        <v>154</v>
      </c>
      <c r="E555" s="194" t="s">
        <v>3</v>
      </c>
      <c r="F555" s="195" t="s">
        <v>764</v>
      </c>
      <c r="G555" s="14"/>
      <c r="H555" s="196">
        <v>11.52</v>
      </c>
      <c r="I555" s="197"/>
      <c r="J555" s="14"/>
      <c r="K555" s="14"/>
      <c r="L555" s="193"/>
      <c r="M555" s="198"/>
      <c r="N555" s="199"/>
      <c r="O555" s="199"/>
      <c r="P555" s="199"/>
      <c r="Q555" s="199"/>
      <c r="R555" s="199"/>
      <c r="S555" s="199"/>
      <c r="T555" s="20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194" t="s">
        <v>154</v>
      </c>
      <c r="AU555" s="194" t="s">
        <v>82</v>
      </c>
      <c r="AV555" s="14" t="s">
        <v>82</v>
      </c>
      <c r="AW555" s="14" t="s">
        <v>33</v>
      </c>
      <c r="AX555" s="14" t="s">
        <v>72</v>
      </c>
      <c r="AY555" s="194" t="s">
        <v>143</v>
      </c>
    </row>
    <row r="556" spans="1:51" s="15" customFormat="1" ht="12">
      <c r="A556" s="15"/>
      <c r="B556" s="201"/>
      <c r="C556" s="15"/>
      <c r="D556" s="186" t="s">
        <v>154</v>
      </c>
      <c r="E556" s="202" t="s">
        <v>3</v>
      </c>
      <c r="F556" s="203" t="s">
        <v>172</v>
      </c>
      <c r="G556" s="15"/>
      <c r="H556" s="204">
        <v>46.08</v>
      </c>
      <c r="I556" s="205"/>
      <c r="J556" s="15"/>
      <c r="K556" s="15"/>
      <c r="L556" s="201"/>
      <c r="M556" s="206"/>
      <c r="N556" s="207"/>
      <c r="O556" s="207"/>
      <c r="P556" s="207"/>
      <c r="Q556" s="207"/>
      <c r="R556" s="207"/>
      <c r="S556" s="207"/>
      <c r="T556" s="20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02" t="s">
        <v>154</v>
      </c>
      <c r="AU556" s="202" t="s">
        <v>82</v>
      </c>
      <c r="AV556" s="15" t="s">
        <v>150</v>
      </c>
      <c r="AW556" s="15" t="s">
        <v>33</v>
      </c>
      <c r="AX556" s="15" t="s">
        <v>80</v>
      </c>
      <c r="AY556" s="202" t="s">
        <v>143</v>
      </c>
    </row>
    <row r="557" spans="1:65" s="2" customFormat="1" ht="24.15" customHeight="1">
      <c r="A557" s="39"/>
      <c r="B557" s="166"/>
      <c r="C557" s="167" t="s">
        <v>765</v>
      </c>
      <c r="D557" s="167" t="s">
        <v>145</v>
      </c>
      <c r="E557" s="168" t="s">
        <v>766</v>
      </c>
      <c r="F557" s="169" t="s">
        <v>767</v>
      </c>
      <c r="G557" s="170" t="s">
        <v>148</v>
      </c>
      <c r="H557" s="171">
        <v>288</v>
      </c>
      <c r="I557" s="172"/>
      <c r="J557" s="173">
        <f>ROUND(I557*H557,2)</f>
        <v>0</v>
      </c>
      <c r="K557" s="169" t="s">
        <v>149</v>
      </c>
      <c r="L557" s="40"/>
      <c r="M557" s="174" t="s">
        <v>3</v>
      </c>
      <c r="N557" s="175" t="s">
        <v>43</v>
      </c>
      <c r="O557" s="73"/>
      <c r="P557" s="176">
        <f>O557*H557</f>
        <v>0</v>
      </c>
      <c r="Q557" s="176">
        <v>0</v>
      </c>
      <c r="R557" s="176">
        <f>Q557*H557</f>
        <v>0</v>
      </c>
      <c r="S557" s="176">
        <v>0.032</v>
      </c>
      <c r="T557" s="177">
        <f>S557*H557</f>
        <v>9.216000000000001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178" t="s">
        <v>150</v>
      </c>
      <c r="AT557" s="178" t="s">
        <v>145</v>
      </c>
      <c r="AU557" s="178" t="s">
        <v>82</v>
      </c>
      <c r="AY557" s="20" t="s">
        <v>143</v>
      </c>
      <c r="BE557" s="179">
        <f>IF(N557="základní",J557,0)</f>
        <v>0</v>
      </c>
      <c r="BF557" s="179">
        <f>IF(N557="snížená",J557,0)</f>
        <v>0</v>
      </c>
      <c r="BG557" s="179">
        <f>IF(N557="zákl. přenesená",J557,0)</f>
        <v>0</v>
      </c>
      <c r="BH557" s="179">
        <f>IF(N557="sníž. přenesená",J557,0)</f>
        <v>0</v>
      </c>
      <c r="BI557" s="179">
        <f>IF(N557="nulová",J557,0)</f>
        <v>0</v>
      </c>
      <c r="BJ557" s="20" t="s">
        <v>80</v>
      </c>
      <c r="BK557" s="179">
        <f>ROUND(I557*H557,2)</f>
        <v>0</v>
      </c>
      <c r="BL557" s="20" t="s">
        <v>150</v>
      </c>
      <c r="BM557" s="178" t="s">
        <v>768</v>
      </c>
    </row>
    <row r="558" spans="1:47" s="2" customFormat="1" ht="12">
      <c r="A558" s="39"/>
      <c r="B558" s="40"/>
      <c r="C558" s="39"/>
      <c r="D558" s="180" t="s">
        <v>152</v>
      </c>
      <c r="E558" s="39"/>
      <c r="F558" s="181" t="s">
        <v>769</v>
      </c>
      <c r="G558" s="39"/>
      <c r="H558" s="39"/>
      <c r="I558" s="182"/>
      <c r="J558" s="39"/>
      <c r="K558" s="39"/>
      <c r="L558" s="40"/>
      <c r="M558" s="183"/>
      <c r="N558" s="184"/>
      <c r="O558" s="73"/>
      <c r="P558" s="73"/>
      <c r="Q558" s="73"/>
      <c r="R558" s="73"/>
      <c r="S558" s="73"/>
      <c r="T558" s="74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20" t="s">
        <v>152</v>
      </c>
      <c r="AU558" s="20" t="s">
        <v>82</v>
      </c>
    </row>
    <row r="559" spans="1:51" s="14" customFormat="1" ht="12">
      <c r="A559" s="14"/>
      <c r="B559" s="193"/>
      <c r="C559" s="14"/>
      <c r="D559" s="186" t="s">
        <v>154</v>
      </c>
      <c r="E559" s="194" t="s">
        <v>3</v>
      </c>
      <c r="F559" s="195" t="s">
        <v>770</v>
      </c>
      <c r="G559" s="14"/>
      <c r="H559" s="196">
        <v>288</v>
      </c>
      <c r="I559" s="197"/>
      <c r="J559" s="14"/>
      <c r="K559" s="14"/>
      <c r="L559" s="193"/>
      <c r="M559" s="198"/>
      <c r="N559" s="199"/>
      <c r="O559" s="199"/>
      <c r="P559" s="199"/>
      <c r="Q559" s="199"/>
      <c r="R559" s="199"/>
      <c r="S559" s="199"/>
      <c r="T559" s="20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194" t="s">
        <v>154</v>
      </c>
      <c r="AU559" s="194" t="s">
        <v>82</v>
      </c>
      <c r="AV559" s="14" t="s">
        <v>82</v>
      </c>
      <c r="AW559" s="14" t="s">
        <v>33</v>
      </c>
      <c r="AX559" s="14" t="s">
        <v>80</v>
      </c>
      <c r="AY559" s="194" t="s">
        <v>143</v>
      </c>
    </row>
    <row r="560" spans="1:65" s="2" customFormat="1" ht="24.15" customHeight="1">
      <c r="A560" s="39"/>
      <c r="B560" s="166"/>
      <c r="C560" s="167" t="s">
        <v>771</v>
      </c>
      <c r="D560" s="167" t="s">
        <v>145</v>
      </c>
      <c r="E560" s="168" t="s">
        <v>772</v>
      </c>
      <c r="F560" s="169" t="s">
        <v>773</v>
      </c>
      <c r="G560" s="170" t="s">
        <v>148</v>
      </c>
      <c r="H560" s="171">
        <v>4.5</v>
      </c>
      <c r="I560" s="172"/>
      <c r="J560" s="173">
        <f>ROUND(I560*H560,2)</f>
        <v>0</v>
      </c>
      <c r="K560" s="169" t="s">
        <v>149</v>
      </c>
      <c r="L560" s="40"/>
      <c r="M560" s="174" t="s">
        <v>3</v>
      </c>
      <c r="N560" s="175" t="s">
        <v>43</v>
      </c>
      <c r="O560" s="73"/>
      <c r="P560" s="176">
        <f>O560*H560</f>
        <v>0</v>
      </c>
      <c r="Q560" s="176">
        <v>0</v>
      </c>
      <c r="R560" s="176">
        <f>Q560*H560</f>
        <v>0</v>
      </c>
      <c r="S560" s="176">
        <v>0.067</v>
      </c>
      <c r="T560" s="177">
        <f>S560*H560</f>
        <v>0.3015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178" t="s">
        <v>150</v>
      </c>
      <c r="AT560" s="178" t="s">
        <v>145</v>
      </c>
      <c r="AU560" s="178" t="s">
        <v>82</v>
      </c>
      <c r="AY560" s="20" t="s">
        <v>143</v>
      </c>
      <c r="BE560" s="179">
        <f>IF(N560="základní",J560,0)</f>
        <v>0</v>
      </c>
      <c r="BF560" s="179">
        <f>IF(N560="snížená",J560,0)</f>
        <v>0</v>
      </c>
      <c r="BG560" s="179">
        <f>IF(N560="zákl. přenesená",J560,0)</f>
        <v>0</v>
      </c>
      <c r="BH560" s="179">
        <f>IF(N560="sníž. přenesená",J560,0)</f>
        <v>0</v>
      </c>
      <c r="BI560" s="179">
        <f>IF(N560="nulová",J560,0)</f>
        <v>0</v>
      </c>
      <c r="BJ560" s="20" t="s">
        <v>80</v>
      </c>
      <c r="BK560" s="179">
        <f>ROUND(I560*H560,2)</f>
        <v>0</v>
      </c>
      <c r="BL560" s="20" t="s">
        <v>150</v>
      </c>
      <c r="BM560" s="178" t="s">
        <v>774</v>
      </c>
    </row>
    <row r="561" spans="1:47" s="2" customFormat="1" ht="12">
      <c r="A561" s="39"/>
      <c r="B561" s="40"/>
      <c r="C561" s="39"/>
      <c r="D561" s="180" t="s">
        <v>152</v>
      </c>
      <c r="E561" s="39"/>
      <c r="F561" s="181" t="s">
        <v>775</v>
      </c>
      <c r="G561" s="39"/>
      <c r="H561" s="39"/>
      <c r="I561" s="182"/>
      <c r="J561" s="39"/>
      <c r="K561" s="39"/>
      <c r="L561" s="40"/>
      <c r="M561" s="183"/>
      <c r="N561" s="184"/>
      <c r="O561" s="73"/>
      <c r="P561" s="73"/>
      <c r="Q561" s="73"/>
      <c r="R561" s="73"/>
      <c r="S561" s="73"/>
      <c r="T561" s="74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20" t="s">
        <v>152</v>
      </c>
      <c r="AU561" s="20" t="s">
        <v>82</v>
      </c>
    </row>
    <row r="562" spans="1:51" s="14" customFormat="1" ht="12">
      <c r="A562" s="14"/>
      <c r="B562" s="193"/>
      <c r="C562" s="14"/>
      <c r="D562" s="186" t="s">
        <v>154</v>
      </c>
      <c r="E562" s="194" t="s">
        <v>3</v>
      </c>
      <c r="F562" s="195" t="s">
        <v>776</v>
      </c>
      <c r="G562" s="14"/>
      <c r="H562" s="196">
        <v>4.5</v>
      </c>
      <c r="I562" s="197"/>
      <c r="J562" s="14"/>
      <c r="K562" s="14"/>
      <c r="L562" s="193"/>
      <c r="M562" s="198"/>
      <c r="N562" s="199"/>
      <c r="O562" s="199"/>
      <c r="P562" s="199"/>
      <c r="Q562" s="199"/>
      <c r="R562" s="199"/>
      <c r="S562" s="199"/>
      <c r="T562" s="20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194" t="s">
        <v>154</v>
      </c>
      <c r="AU562" s="194" t="s">
        <v>82</v>
      </c>
      <c r="AV562" s="14" t="s">
        <v>82</v>
      </c>
      <c r="AW562" s="14" t="s">
        <v>33</v>
      </c>
      <c r="AX562" s="14" t="s">
        <v>80</v>
      </c>
      <c r="AY562" s="194" t="s">
        <v>143</v>
      </c>
    </row>
    <row r="563" spans="1:65" s="2" customFormat="1" ht="24.15" customHeight="1">
      <c r="A563" s="39"/>
      <c r="B563" s="166"/>
      <c r="C563" s="167" t="s">
        <v>777</v>
      </c>
      <c r="D563" s="167" t="s">
        <v>145</v>
      </c>
      <c r="E563" s="168" t="s">
        <v>778</v>
      </c>
      <c r="F563" s="169" t="s">
        <v>779</v>
      </c>
      <c r="G563" s="170" t="s">
        <v>210</v>
      </c>
      <c r="H563" s="171">
        <v>31</v>
      </c>
      <c r="I563" s="172"/>
      <c r="J563" s="173">
        <f>ROUND(I563*H563,2)</f>
        <v>0</v>
      </c>
      <c r="K563" s="169" t="s">
        <v>149</v>
      </c>
      <c r="L563" s="40"/>
      <c r="M563" s="174" t="s">
        <v>3</v>
      </c>
      <c r="N563" s="175" t="s">
        <v>43</v>
      </c>
      <c r="O563" s="73"/>
      <c r="P563" s="176">
        <f>O563*H563</f>
        <v>0</v>
      </c>
      <c r="Q563" s="176">
        <v>0</v>
      </c>
      <c r="R563" s="176">
        <f>Q563*H563</f>
        <v>0</v>
      </c>
      <c r="S563" s="176">
        <v>0.055</v>
      </c>
      <c r="T563" s="177">
        <f>S563*H563</f>
        <v>1.705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178" t="s">
        <v>150</v>
      </c>
      <c r="AT563" s="178" t="s">
        <v>145</v>
      </c>
      <c r="AU563" s="178" t="s">
        <v>82</v>
      </c>
      <c r="AY563" s="20" t="s">
        <v>143</v>
      </c>
      <c r="BE563" s="179">
        <f>IF(N563="základní",J563,0)</f>
        <v>0</v>
      </c>
      <c r="BF563" s="179">
        <f>IF(N563="snížená",J563,0)</f>
        <v>0</v>
      </c>
      <c r="BG563" s="179">
        <f>IF(N563="zákl. přenesená",J563,0)</f>
        <v>0</v>
      </c>
      <c r="BH563" s="179">
        <f>IF(N563="sníž. přenesená",J563,0)</f>
        <v>0</v>
      </c>
      <c r="BI563" s="179">
        <f>IF(N563="nulová",J563,0)</f>
        <v>0</v>
      </c>
      <c r="BJ563" s="20" t="s">
        <v>80</v>
      </c>
      <c r="BK563" s="179">
        <f>ROUND(I563*H563,2)</f>
        <v>0</v>
      </c>
      <c r="BL563" s="20" t="s">
        <v>150</v>
      </c>
      <c r="BM563" s="178" t="s">
        <v>780</v>
      </c>
    </row>
    <row r="564" spans="1:47" s="2" customFormat="1" ht="12">
      <c r="A564" s="39"/>
      <c r="B564" s="40"/>
      <c r="C564" s="39"/>
      <c r="D564" s="180" t="s">
        <v>152</v>
      </c>
      <c r="E564" s="39"/>
      <c r="F564" s="181" t="s">
        <v>781</v>
      </c>
      <c r="G564" s="39"/>
      <c r="H564" s="39"/>
      <c r="I564" s="182"/>
      <c r="J564" s="39"/>
      <c r="K564" s="39"/>
      <c r="L564" s="40"/>
      <c r="M564" s="183"/>
      <c r="N564" s="184"/>
      <c r="O564" s="73"/>
      <c r="P564" s="73"/>
      <c r="Q564" s="73"/>
      <c r="R564" s="73"/>
      <c r="S564" s="73"/>
      <c r="T564" s="74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20" t="s">
        <v>152</v>
      </c>
      <c r="AU564" s="20" t="s">
        <v>82</v>
      </c>
    </row>
    <row r="565" spans="1:51" s="14" customFormat="1" ht="12">
      <c r="A565" s="14"/>
      <c r="B565" s="193"/>
      <c r="C565" s="14"/>
      <c r="D565" s="186" t="s">
        <v>154</v>
      </c>
      <c r="E565" s="194" t="s">
        <v>3</v>
      </c>
      <c r="F565" s="195" t="s">
        <v>782</v>
      </c>
      <c r="G565" s="14"/>
      <c r="H565" s="196">
        <v>1</v>
      </c>
      <c r="I565" s="197"/>
      <c r="J565" s="14"/>
      <c r="K565" s="14"/>
      <c r="L565" s="193"/>
      <c r="M565" s="198"/>
      <c r="N565" s="199"/>
      <c r="O565" s="199"/>
      <c r="P565" s="199"/>
      <c r="Q565" s="199"/>
      <c r="R565" s="199"/>
      <c r="S565" s="199"/>
      <c r="T565" s="20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194" t="s">
        <v>154</v>
      </c>
      <c r="AU565" s="194" t="s">
        <v>82</v>
      </c>
      <c r="AV565" s="14" t="s">
        <v>82</v>
      </c>
      <c r="AW565" s="14" t="s">
        <v>33</v>
      </c>
      <c r="AX565" s="14" t="s">
        <v>72</v>
      </c>
      <c r="AY565" s="194" t="s">
        <v>143</v>
      </c>
    </row>
    <row r="566" spans="1:51" s="14" customFormat="1" ht="12">
      <c r="A566" s="14"/>
      <c r="B566" s="193"/>
      <c r="C566" s="14"/>
      <c r="D566" s="186" t="s">
        <v>154</v>
      </c>
      <c r="E566" s="194" t="s">
        <v>3</v>
      </c>
      <c r="F566" s="195" t="s">
        <v>783</v>
      </c>
      <c r="G566" s="14"/>
      <c r="H566" s="196">
        <v>14</v>
      </c>
      <c r="I566" s="197"/>
      <c r="J566" s="14"/>
      <c r="K566" s="14"/>
      <c r="L566" s="193"/>
      <c r="M566" s="198"/>
      <c r="N566" s="199"/>
      <c r="O566" s="199"/>
      <c r="P566" s="199"/>
      <c r="Q566" s="199"/>
      <c r="R566" s="199"/>
      <c r="S566" s="199"/>
      <c r="T566" s="20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194" t="s">
        <v>154</v>
      </c>
      <c r="AU566" s="194" t="s">
        <v>82</v>
      </c>
      <c r="AV566" s="14" t="s">
        <v>82</v>
      </c>
      <c r="AW566" s="14" t="s">
        <v>33</v>
      </c>
      <c r="AX566" s="14" t="s">
        <v>72</v>
      </c>
      <c r="AY566" s="194" t="s">
        <v>143</v>
      </c>
    </row>
    <row r="567" spans="1:51" s="14" customFormat="1" ht="12">
      <c r="A567" s="14"/>
      <c r="B567" s="193"/>
      <c r="C567" s="14"/>
      <c r="D567" s="186" t="s">
        <v>154</v>
      </c>
      <c r="E567" s="194" t="s">
        <v>3</v>
      </c>
      <c r="F567" s="195" t="s">
        <v>784</v>
      </c>
      <c r="G567" s="14"/>
      <c r="H567" s="196">
        <v>16</v>
      </c>
      <c r="I567" s="197"/>
      <c r="J567" s="14"/>
      <c r="K567" s="14"/>
      <c r="L567" s="193"/>
      <c r="M567" s="198"/>
      <c r="N567" s="199"/>
      <c r="O567" s="199"/>
      <c r="P567" s="199"/>
      <c r="Q567" s="199"/>
      <c r="R567" s="199"/>
      <c r="S567" s="199"/>
      <c r="T567" s="20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194" t="s">
        <v>154</v>
      </c>
      <c r="AU567" s="194" t="s">
        <v>82</v>
      </c>
      <c r="AV567" s="14" t="s">
        <v>82</v>
      </c>
      <c r="AW567" s="14" t="s">
        <v>33</v>
      </c>
      <c r="AX567" s="14" t="s">
        <v>72</v>
      </c>
      <c r="AY567" s="194" t="s">
        <v>143</v>
      </c>
    </row>
    <row r="568" spans="1:51" s="15" customFormat="1" ht="12">
      <c r="A568" s="15"/>
      <c r="B568" s="201"/>
      <c r="C568" s="15"/>
      <c r="D568" s="186" t="s">
        <v>154</v>
      </c>
      <c r="E568" s="202" t="s">
        <v>3</v>
      </c>
      <c r="F568" s="203" t="s">
        <v>172</v>
      </c>
      <c r="G568" s="15"/>
      <c r="H568" s="204">
        <v>31</v>
      </c>
      <c r="I568" s="205"/>
      <c r="J568" s="15"/>
      <c r="K568" s="15"/>
      <c r="L568" s="201"/>
      <c r="M568" s="206"/>
      <c r="N568" s="207"/>
      <c r="O568" s="207"/>
      <c r="P568" s="207"/>
      <c r="Q568" s="207"/>
      <c r="R568" s="207"/>
      <c r="S568" s="207"/>
      <c r="T568" s="20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02" t="s">
        <v>154</v>
      </c>
      <c r="AU568" s="202" t="s">
        <v>82</v>
      </c>
      <c r="AV568" s="15" t="s">
        <v>150</v>
      </c>
      <c r="AW568" s="15" t="s">
        <v>33</v>
      </c>
      <c r="AX568" s="15" t="s">
        <v>80</v>
      </c>
      <c r="AY568" s="202" t="s">
        <v>143</v>
      </c>
    </row>
    <row r="569" spans="1:65" s="2" customFormat="1" ht="24.15" customHeight="1">
      <c r="A569" s="39"/>
      <c r="B569" s="166"/>
      <c r="C569" s="167" t="s">
        <v>785</v>
      </c>
      <c r="D569" s="167" t="s">
        <v>145</v>
      </c>
      <c r="E569" s="168" t="s">
        <v>786</v>
      </c>
      <c r="F569" s="169" t="s">
        <v>787</v>
      </c>
      <c r="G569" s="170" t="s">
        <v>148</v>
      </c>
      <c r="H569" s="171">
        <v>21.96</v>
      </c>
      <c r="I569" s="172"/>
      <c r="J569" s="173">
        <f>ROUND(I569*H569,2)</f>
        <v>0</v>
      </c>
      <c r="K569" s="169" t="s">
        <v>149</v>
      </c>
      <c r="L569" s="40"/>
      <c r="M569" s="174" t="s">
        <v>3</v>
      </c>
      <c r="N569" s="175" t="s">
        <v>43</v>
      </c>
      <c r="O569" s="73"/>
      <c r="P569" s="176">
        <f>O569*H569</f>
        <v>0</v>
      </c>
      <c r="Q569" s="176">
        <v>0</v>
      </c>
      <c r="R569" s="176">
        <f>Q569*H569</f>
        <v>0</v>
      </c>
      <c r="S569" s="176">
        <v>0.046</v>
      </c>
      <c r="T569" s="177">
        <f>S569*H569</f>
        <v>1.01016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178" t="s">
        <v>150</v>
      </c>
      <c r="AT569" s="178" t="s">
        <v>145</v>
      </c>
      <c r="AU569" s="178" t="s">
        <v>82</v>
      </c>
      <c r="AY569" s="20" t="s">
        <v>143</v>
      </c>
      <c r="BE569" s="179">
        <f>IF(N569="základní",J569,0)</f>
        <v>0</v>
      </c>
      <c r="BF569" s="179">
        <f>IF(N569="snížená",J569,0)</f>
        <v>0</v>
      </c>
      <c r="BG569" s="179">
        <f>IF(N569="zákl. přenesená",J569,0)</f>
        <v>0</v>
      </c>
      <c r="BH569" s="179">
        <f>IF(N569="sníž. přenesená",J569,0)</f>
        <v>0</v>
      </c>
      <c r="BI569" s="179">
        <f>IF(N569="nulová",J569,0)</f>
        <v>0</v>
      </c>
      <c r="BJ569" s="20" t="s">
        <v>80</v>
      </c>
      <c r="BK569" s="179">
        <f>ROUND(I569*H569,2)</f>
        <v>0</v>
      </c>
      <c r="BL569" s="20" t="s">
        <v>150</v>
      </c>
      <c r="BM569" s="178" t="s">
        <v>788</v>
      </c>
    </row>
    <row r="570" spans="1:47" s="2" customFormat="1" ht="12">
      <c r="A570" s="39"/>
      <c r="B570" s="40"/>
      <c r="C570" s="39"/>
      <c r="D570" s="180" t="s">
        <v>152</v>
      </c>
      <c r="E570" s="39"/>
      <c r="F570" s="181" t="s">
        <v>789</v>
      </c>
      <c r="G570" s="39"/>
      <c r="H570" s="39"/>
      <c r="I570" s="182"/>
      <c r="J570" s="39"/>
      <c r="K570" s="39"/>
      <c r="L570" s="40"/>
      <c r="M570" s="183"/>
      <c r="N570" s="184"/>
      <c r="O570" s="73"/>
      <c r="P570" s="73"/>
      <c r="Q570" s="73"/>
      <c r="R570" s="73"/>
      <c r="S570" s="73"/>
      <c r="T570" s="74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20" t="s">
        <v>152</v>
      </c>
      <c r="AU570" s="20" t="s">
        <v>82</v>
      </c>
    </row>
    <row r="571" spans="1:51" s="13" customFormat="1" ht="12">
      <c r="A571" s="13"/>
      <c r="B571" s="185"/>
      <c r="C571" s="13"/>
      <c r="D571" s="186" t="s">
        <v>154</v>
      </c>
      <c r="E571" s="187" t="s">
        <v>3</v>
      </c>
      <c r="F571" s="188" t="s">
        <v>790</v>
      </c>
      <c r="G571" s="13"/>
      <c r="H571" s="187" t="s">
        <v>3</v>
      </c>
      <c r="I571" s="189"/>
      <c r="J571" s="13"/>
      <c r="K571" s="13"/>
      <c r="L571" s="185"/>
      <c r="M571" s="190"/>
      <c r="N571" s="191"/>
      <c r="O571" s="191"/>
      <c r="P571" s="191"/>
      <c r="Q571" s="191"/>
      <c r="R571" s="191"/>
      <c r="S571" s="191"/>
      <c r="T571" s="19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87" t="s">
        <v>154</v>
      </c>
      <c r="AU571" s="187" t="s">
        <v>82</v>
      </c>
      <c r="AV571" s="13" t="s">
        <v>80</v>
      </c>
      <c r="AW571" s="13" t="s">
        <v>33</v>
      </c>
      <c r="AX571" s="13" t="s">
        <v>72</v>
      </c>
      <c r="AY571" s="187" t="s">
        <v>143</v>
      </c>
    </row>
    <row r="572" spans="1:51" s="14" customFormat="1" ht="12">
      <c r="A572" s="14"/>
      <c r="B572" s="193"/>
      <c r="C572" s="14"/>
      <c r="D572" s="186" t="s">
        <v>154</v>
      </c>
      <c r="E572" s="194" t="s">
        <v>3</v>
      </c>
      <c r="F572" s="195" t="s">
        <v>367</v>
      </c>
      <c r="G572" s="14"/>
      <c r="H572" s="196">
        <v>21.96</v>
      </c>
      <c r="I572" s="197"/>
      <c r="J572" s="14"/>
      <c r="K572" s="14"/>
      <c r="L572" s="193"/>
      <c r="M572" s="198"/>
      <c r="N572" s="199"/>
      <c r="O572" s="199"/>
      <c r="P572" s="199"/>
      <c r="Q572" s="199"/>
      <c r="R572" s="199"/>
      <c r="S572" s="199"/>
      <c r="T572" s="20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194" t="s">
        <v>154</v>
      </c>
      <c r="AU572" s="194" t="s">
        <v>82</v>
      </c>
      <c r="AV572" s="14" t="s">
        <v>82</v>
      </c>
      <c r="AW572" s="14" t="s">
        <v>33</v>
      </c>
      <c r="AX572" s="14" t="s">
        <v>80</v>
      </c>
      <c r="AY572" s="194" t="s">
        <v>143</v>
      </c>
    </row>
    <row r="573" spans="1:63" s="12" customFormat="1" ht="22.8" customHeight="1">
      <c r="A573" s="12"/>
      <c r="B573" s="153"/>
      <c r="C573" s="12"/>
      <c r="D573" s="154" t="s">
        <v>71</v>
      </c>
      <c r="E573" s="164" t="s">
        <v>791</v>
      </c>
      <c r="F573" s="164" t="s">
        <v>792</v>
      </c>
      <c r="G573" s="12"/>
      <c r="H573" s="12"/>
      <c r="I573" s="156"/>
      <c r="J573" s="165">
        <f>BK573</f>
        <v>0</v>
      </c>
      <c r="K573" s="12"/>
      <c r="L573" s="153"/>
      <c r="M573" s="158"/>
      <c r="N573" s="159"/>
      <c r="O573" s="159"/>
      <c r="P573" s="160">
        <f>SUM(P574:P596)</f>
        <v>0</v>
      </c>
      <c r="Q573" s="159"/>
      <c r="R573" s="160">
        <f>SUM(R574:R596)</f>
        <v>0</v>
      </c>
      <c r="S573" s="159"/>
      <c r="T573" s="161">
        <f>SUM(T574:T596)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154" t="s">
        <v>80</v>
      </c>
      <c r="AT573" s="162" t="s">
        <v>71</v>
      </c>
      <c r="AU573" s="162" t="s">
        <v>80</v>
      </c>
      <c r="AY573" s="154" t="s">
        <v>143</v>
      </c>
      <c r="BK573" s="163">
        <f>SUM(BK574:BK596)</f>
        <v>0</v>
      </c>
    </row>
    <row r="574" spans="1:65" s="2" customFormat="1" ht="24.15" customHeight="1">
      <c r="A574" s="39"/>
      <c r="B574" s="166"/>
      <c r="C574" s="167" t="s">
        <v>793</v>
      </c>
      <c r="D574" s="167" t="s">
        <v>145</v>
      </c>
      <c r="E574" s="168" t="s">
        <v>794</v>
      </c>
      <c r="F574" s="169" t="s">
        <v>795</v>
      </c>
      <c r="G574" s="170" t="s">
        <v>796</v>
      </c>
      <c r="H574" s="171">
        <v>280.827</v>
      </c>
      <c r="I574" s="172"/>
      <c r="J574" s="173">
        <f>ROUND(I574*H574,2)</f>
        <v>0</v>
      </c>
      <c r="K574" s="169" t="s">
        <v>149</v>
      </c>
      <c r="L574" s="40"/>
      <c r="M574" s="174" t="s">
        <v>3</v>
      </c>
      <c r="N574" s="175" t="s">
        <v>43</v>
      </c>
      <c r="O574" s="73"/>
      <c r="P574" s="176">
        <f>O574*H574</f>
        <v>0</v>
      </c>
      <c r="Q574" s="176">
        <v>0</v>
      </c>
      <c r="R574" s="176">
        <f>Q574*H574</f>
        <v>0</v>
      </c>
      <c r="S574" s="176">
        <v>0</v>
      </c>
      <c r="T574" s="17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178" t="s">
        <v>150</v>
      </c>
      <c r="AT574" s="178" t="s">
        <v>145</v>
      </c>
      <c r="AU574" s="178" t="s">
        <v>82</v>
      </c>
      <c r="AY574" s="20" t="s">
        <v>143</v>
      </c>
      <c r="BE574" s="179">
        <f>IF(N574="základní",J574,0)</f>
        <v>0</v>
      </c>
      <c r="BF574" s="179">
        <f>IF(N574="snížená",J574,0)</f>
        <v>0</v>
      </c>
      <c r="BG574" s="179">
        <f>IF(N574="zákl. přenesená",J574,0)</f>
        <v>0</v>
      </c>
      <c r="BH574" s="179">
        <f>IF(N574="sníž. přenesená",J574,0)</f>
        <v>0</v>
      </c>
      <c r="BI574" s="179">
        <f>IF(N574="nulová",J574,0)</f>
        <v>0</v>
      </c>
      <c r="BJ574" s="20" t="s">
        <v>80</v>
      </c>
      <c r="BK574" s="179">
        <f>ROUND(I574*H574,2)</f>
        <v>0</v>
      </c>
      <c r="BL574" s="20" t="s">
        <v>150</v>
      </c>
      <c r="BM574" s="178" t="s">
        <v>797</v>
      </c>
    </row>
    <row r="575" spans="1:47" s="2" customFormat="1" ht="12">
      <c r="A575" s="39"/>
      <c r="B575" s="40"/>
      <c r="C575" s="39"/>
      <c r="D575" s="180" t="s">
        <v>152</v>
      </c>
      <c r="E575" s="39"/>
      <c r="F575" s="181" t="s">
        <v>798</v>
      </c>
      <c r="G575" s="39"/>
      <c r="H575" s="39"/>
      <c r="I575" s="182"/>
      <c r="J575" s="39"/>
      <c r="K575" s="39"/>
      <c r="L575" s="40"/>
      <c r="M575" s="183"/>
      <c r="N575" s="184"/>
      <c r="O575" s="73"/>
      <c r="P575" s="73"/>
      <c r="Q575" s="73"/>
      <c r="R575" s="73"/>
      <c r="S575" s="73"/>
      <c r="T575" s="74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20" t="s">
        <v>152</v>
      </c>
      <c r="AU575" s="20" t="s">
        <v>82</v>
      </c>
    </row>
    <row r="576" spans="1:65" s="2" customFormat="1" ht="21.75" customHeight="1">
      <c r="A576" s="39"/>
      <c r="B576" s="166"/>
      <c r="C576" s="167" t="s">
        <v>799</v>
      </c>
      <c r="D576" s="167" t="s">
        <v>145</v>
      </c>
      <c r="E576" s="168" t="s">
        <v>800</v>
      </c>
      <c r="F576" s="169" t="s">
        <v>801</v>
      </c>
      <c r="G576" s="170" t="s">
        <v>796</v>
      </c>
      <c r="H576" s="171">
        <v>280.827</v>
      </c>
      <c r="I576" s="172"/>
      <c r="J576" s="173">
        <f>ROUND(I576*H576,2)</f>
        <v>0</v>
      </c>
      <c r="K576" s="169" t="s">
        <v>149</v>
      </c>
      <c r="L576" s="40"/>
      <c r="M576" s="174" t="s">
        <v>3</v>
      </c>
      <c r="N576" s="175" t="s">
        <v>43</v>
      </c>
      <c r="O576" s="73"/>
      <c r="P576" s="176">
        <f>O576*H576</f>
        <v>0</v>
      </c>
      <c r="Q576" s="176">
        <v>0</v>
      </c>
      <c r="R576" s="176">
        <f>Q576*H576</f>
        <v>0</v>
      </c>
      <c r="S576" s="176">
        <v>0</v>
      </c>
      <c r="T576" s="177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178" t="s">
        <v>150</v>
      </c>
      <c r="AT576" s="178" t="s">
        <v>145</v>
      </c>
      <c r="AU576" s="178" t="s">
        <v>82</v>
      </c>
      <c r="AY576" s="20" t="s">
        <v>143</v>
      </c>
      <c r="BE576" s="179">
        <f>IF(N576="základní",J576,0)</f>
        <v>0</v>
      </c>
      <c r="BF576" s="179">
        <f>IF(N576="snížená",J576,0)</f>
        <v>0</v>
      </c>
      <c r="BG576" s="179">
        <f>IF(N576="zákl. přenesená",J576,0)</f>
        <v>0</v>
      </c>
      <c r="BH576" s="179">
        <f>IF(N576="sníž. přenesená",J576,0)</f>
        <v>0</v>
      </c>
      <c r="BI576" s="179">
        <f>IF(N576="nulová",J576,0)</f>
        <v>0</v>
      </c>
      <c r="BJ576" s="20" t="s">
        <v>80</v>
      </c>
      <c r="BK576" s="179">
        <f>ROUND(I576*H576,2)</f>
        <v>0</v>
      </c>
      <c r="BL576" s="20" t="s">
        <v>150</v>
      </c>
      <c r="BM576" s="178" t="s">
        <v>802</v>
      </c>
    </row>
    <row r="577" spans="1:47" s="2" customFormat="1" ht="12">
      <c r="A577" s="39"/>
      <c r="B577" s="40"/>
      <c r="C577" s="39"/>
      <c r="D577" s="180" t="s">
        <v>152</v>
      </c>
      <c r="E577" s="39"/>
      <c r="F577" s="181" t="s">
        <v>803</v>
      </c>
      <c r="G577" s="39"/>
      <c r="H577" s="39"/>
      <c r="I577" s="182"/>
      <c r="J577" s="39"/>
      <c r="K577" s="39"/>
      <c r="L577" s="40"/>
      <c r="M577" s="183"/>
      <c r="N577" s="184"/>
      <c r="O577" s="73"/>
      <c r="P577" s="73"/>
      <c r="Q577" s="73"/>
      <c r="R577" s="73"/>
      <c r="S577" s="73"/>
      <c r="T577" s="74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20" t="s">
        <v>152</v>
      </c>
      <c r="AU577" s="20" t="s">
        <v>82</v>
      </c>
    </row>
    <row r="578" spans="1:65" s="2" customFormat="1" ht="24.15" customHeight="1">
      <c r="A578" s="39"/>
      <c r="B578" s="166"/>
      <c r="C578" s="167" t="s">
        <v>804</v>
      </c>
      <c r="D578" s="167" t="s">
        <v>145</v>
      </c>
      <c r="E578" s="168" t="s">
        <v>805</v>
      </c>
      <c r="F578" s="169" t="s">
        <v>806</v>
      </c>
      <c r="G578" s="170" t="s">
        <v>796</v>
      </c>
      <c r="H578" s="171">
        <v>2808.27</v>
      </c>
      <c r="I578" s="172"/>
      <c r="J578" s="173">
        <f>ROUND(I578*H578,2)</f>
        <v>0</v>
      </c>
      <c r="K578" s="169" t="s">
        <v>149</v>
      </c>
      <c r="L578" s="40"/>
      <c r="M578" s="174" t="s">
        <v>3</v>
      </c>
      <c r="N578" s="175" t="s">
        <v>43</v>
      </c>
      <c r="O578" s="73"/>
      <c r="P578" s="176">
        <f>O578*H578</f>
        <v>0</v>
      </c>
      <c r="Q578" s="176">
        <v>0</v>
      </c>
      <c r="R578" s="176">
        <f>Q578*H578</f>
        <v>0</v>
      </c>
      <c r="S578" s="176">
        <v>0</v>
      </c>
      <c r="T578" s="17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178" t="s">
        <v>150</v>
      </c>
      <c r="AT578" s="178" t="s">
        <v>145</v>
      </c>
      <c r="AU578" s="178" t="s">
        <v>82</v>
      </c>
      <c r="AY578" s="20" t="s">
        <v>143</v>
      </c>
      <c r="BE578" s="179">
        <f>IF(N578="základní",J578,0)</f>
        <v>0</v>
      </c>
      <c r="BF578" s="179">
        <f>IF(N578="snížená",J578,0)</f>
        <v>0</v>
      </c>
      <c r="BG578" s="179">
        <f>IF(N578="zákl. přenesená",J578,0)</f>
        <v>0</v>
      </c>
      <c r="BH578" s="179">
        <f>IF(N578="sníž. přenesená",J578,0)</f>
        <v>0</v>
      </c>
      <c r="BI578" s="179">
        <f>IF(N578="nulová",J578,0)</f>
        <v>0</v>
      </c>
      <c r="BJ578" s="20" t="s">
        <v>80</v>
      </c>
      <c r="BK578" s="179">
        <f>ROUND(I578*H578,2)</f>
        <v>0</v>
      </c>
      <c r="BL578" s="20" t="s">
        <v>150</v>
      </c>
      <c r="BM578" s="178" t="s">
        <v>807</v>
      </c>
    </row>
    <row r="579" spans="1:47" s="2" customFormat="1" ht="12">
      <c r="A579" s="39"/>
      <c r="B579" s="40"/>
      <c r="C579" s="39"/>
      <c r="D579" s="180" t="s">
        <v>152</v>
      </c>
      <c r="E579" s="39"/>
      <c r="F579" s="181" t="s">
        <v>808</v>
      </c>
      <c r="G579" s="39"/>
      <c r="H579" s="39"/>
      <c r="I579" s="182"/>
      <c r="J579" s="39"/>
      <c r="K579" s="39"/>
      <c r="L579" s="40"/>
      <c r="M579" s="183"/>
      <c r="N579" s="184"/>
      <c r="O579" s="73"/>
      <c r="P579" s="73"/>
      <c r="Q579" s="73"/>
      <c r="R579" s="73"/>
      <c r="S579" s="73"/>
      <c r="T579" s="74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20" t="s">
        <v>152</v>
      </c>
      <c r="AU579" s="20" t="s">
        <v>82</v>
      </c>
    </row>
    <row r="580" spans="1:51" s="14" customFormat="1" ht="12">
      <c r="A580" s="14"/>
      <c r="B580" s="193"/>
      <c r="C580" s="14"/>
      <c r="D580" s="186" t="s">
        <v>154</v>
      </c>
      <c r="E580" s="14"/>
      <c r="F580" s="195" t="s">
        <v>809</v>
      </c>
      <c r="G580" s="14"/>
      <c r="H580" s="196">
        <v>2808.27</v>
      </c>
      <c r="I580" s="197"/>
      <c r="J580" s="14"/>
      <c r="K580" s="14"/>
      <c r="L580" s="193"/>
      <c r="M580" s="198"/>
      <c r="N580" s="199"/>
      <c r="O580" s="199"/>
      <c r="P580" s="199"/>
      <c r="Q580" s="199"/>
      <c r="R580" s="199"/>
      <c r="S580" s="199"/>
      <c r="T580" s="20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194" t="s">
        <v>154</v>
      </c>
      <c r="AU580" s="194" t="s">
        <v>82</v>
      </c>
      <c r="AV580" s="14" t="s">
        <v>82</v>
      </c>
      <c r="AW580" s="14" t="s">
        <v>4</v>
      </c>
      <c r="AX580" s="14" t="s">
        <v>80</v>
      </c>
      <c r="AY580" s="194" t="s">
        <v>143</v>
      </c>
    </row>
    <row r="581" spans="1:65" s="2" customFormat="1" ht="24.15" customHeight="1">
      <c r="A581" s="39"/>
      <c r="B581" s="166"/>
      <c r="C581" s="167" t="s">
        <v>810</v>
      </c>
      <c r="D581" s="167" t="s">
        <v>145</v>
      </c>
      <c r="E581" s="168" t="s">
        <v>811</v>
      </c>
      <c r="F581" s="169" t="s">
        <v>812</v>
      </c>
      <c r="G581" s="170" t="s">
        <v>796</v>
      </c>
      <c r="H581" s="171">
        <v>265.372</v>
      </c>
      <c r="I581" s="172"/>
      <c r="J581" s="173">
        <f>ROUND(I581*H581,2)</f>
        <v>0</v>
      </c>
      <c r="K581" s="169" t="s">
        <v>149</v>
      </c>
      <c r="L581" s="40"/>
      <c r="M581" s="174" t="s">
        <v>3</v>
      </c>
      <c r="N581" s="175" t="s">
        <v>43</v>
      </c>
      <c r="O581" s="73"/>
      <c r="P581" s="176">
        <f>O581*H581</f>
        <v>0</v>
      </c>
      <c r="Q581" s="176">
        <v>0</v>
      </c>
      <c r="R581" s="176">
        <f>Q581*H581</f>
        <v>0</v>
      </c>
      <c r="S581" s="176">
        <v>0</v>
      </c>
      <c r="T581" s="177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178" t="s">
        <v>150</v>
      </c>
      <c r="AT581" s="178" t="s">
        <v>145</v>
      </c>
      <c r="AU581" s="178" t="s">
        <v>82</v>
      </c>
      <c r="AY581" s="20" t="s">
        <v>143</v>
      </c>
      <c r="BE581" s="179">
        <f>IF(N581="základní",J581,0)</f>
        <v>0</v>
      </c>
      <c r="BF581" s="179">
        <f>IF(N581="snížená",J581,0)</f>
        <v>0</v>
      </c>
      <c r="BG581" s="179">
        <f>IF(N581="zákl. přenesená",J581,0)</f>
        <v>0</v>
      </c>
      <c r="BH581" s="179">
        <f>IF(N581="sníž. přenesená",J581,0)</f>
        <v>0</v>
      </c>
      <c r="BI581" s="179">
        <f>IF(N581="nulová",J581,0)</f>
        <v>0</v>
      </c>
      <c r="BJ581" s="20" t="s">
        <v>80</v>
      </c>
      <c r="BK581" s="179">
        <f>ROUND(I581*H581,2)</f>
        <v>0</v>
      </c>
      <c r="BL581" s="20" t="s">
        <v>150</v>
      </c>
      <c r="BM581" s="178" t="s">
        <v>813</v>
      </c>
    </row>
    <row r="582" spans="1:47" s="2" customFormat="1" ht="12">
      <c r="A582" s="39"/>
      <c r="B582" s="40"/>
      <c r="C582" s="39"/>
      <c r="D582" s="180" t="s">
        <v>152</v>
      </c>
      <c r="E582" s="39"/>
      <c r="F582" s="181" t="s">
        <v>814</v>
      </c>
      <c r="G582" s="39"/>
      <c r="H582" s="39"/>
      <c r="I582" s="182"/>
      <c r="J582" s="39"/>
      <c r="K582" s="39"/>
      <c r="L582" s="40"/>
      <c r="M582" s="183"/>
      <c r="N582" s="184"/>
      <c r="O582" s="73"/>
      <c r="P582" s="73"/>
      <c r="Q582" s="73"/>
      <c r="R582" s="73"/>
      <c r="S582" s="73"/>
      <c r="T582" s="74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20" t="s">
        <v>152</v>
      </c>
      <c r="AU582" s="20" t="s">
        <v>82</v>
      </c>
    </row>
    <row r="583" spans="1:51" s="14" customFormat="1" ht="12">
      <c r="A583" s="14"/>
      <c r="B583" s="193"/>
      <c r="C583" s="14"/>
      <c r="D583" s="186" t="s">
        <v>154</v>
      </c>
      <c r="E583" s="194" t="s">
        <v>3</v>
      </c>
      <c r="F583" s="195" t="s">
        <v>815</v>
      </c>
      <c r="G583" s="14"/>
      <c r="H583" s="196">
        <v>280.827</v>
      </c>
      <c r="I583" s="197"/>
      <c r="J583" s="14"/>
      <c r="K583" s="14"/>
      <c r="L583" s="193"/>
      <c r="M583" s="198"/>
      <c r="N583" s="199"/>
      <c r="O583" s="199"/>
      <c r="P583" s="199"/>
      <c r="Q583" s="199"/>
      <c r="R583" s="199"/>
      <c r="S583" s="199"/>
      <c r="T583" s="20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194" t="s">
        <v>154</v>
      </c>
      <c r="AU583" s="194" t="s">
        <v>82</v>
      </c>
      <c r="AV583" s="14" t="s">
        <v>82</v>
      </c>
      <c r="AW583" s="14" t="s">
        <v>33</v>
      </c>
      <c r="AX583" s="14" t="s">
        <v>72</v>
      </c>
      <c r="AY583" s="194" t="s">
        <v>143</v>
      </c>
    </row>
    <row r="584" spans="1:51" s="14" customFormat="1" ht="12">
      <c r="A584" s="14"/>
      <c r="B584" s="193"/>
      <c r="C584" s="14"/>
      <c r="D584" s="186" t="s">
        <v>154</v>
      </c>
      <c r="E584" s="194" t="s">
        <v>3</v>
      </c>
      <c r="F584" s="195" t="s">
        <v>816</v>
      </c>
      <c r="G584" s="14"/>
      <c r="H584" s="196">
        <v>-1.147</v>
      </c>
      <c r="I584" s="197"/>
      <c r="J584" s="14"/>
      <c r="K584" s="14"/>
      <c r="L584" s="193"/>
      <c r="M584" s="198"/>
      <c r="N584" s="199"/>
      <c r="O584" s="199"/>
      <c r="P584" s="199"/>
      <c r="Q584" s="199"/>
      <c r="R584" s="199"/>
      <c r="S584" s="199"/>
      <c r="T584" s="20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194" t="s">
        <v>154</v>
      </c>
      <c r="AU584" s="194" t="s">
        <v>82</v>
      </c>
      <c r="AV584" s="14" t="s">
        <v>82</v>
      </c>
      <c r="AW584" s="14" t="s">
        <v>33</v>
      </c>
      <c r="AX584" s="14" t="s">
        <v>72</v>
      </c>
      <c r="AY584" s="194" t="s">
        <v>143</v>
      </c>
    </row>
    <row r="585" spans="1:51" s="14" customFormat="1" ht="12">
      <c r="A585" s="14"/>
      <c r="B585" s="193"/>
      <c r="C585" s="14"/>
      <c r="D585" s="186" t="s">
        <v>154</v>
      </c>
      <c r="E585" s="194" t="s">
        <v>3</v>
      </c>
      <c r="F585" s="195" t="s">
        <v>817</v>
      </c>
      <c r="G585" s="14"/>
      <c r="H585" s="196">
        <v>-14.308</v>
      </c>
      <c r="I585" s="197"/>
      <c r="J585" s="14"/>
      <c r="K585" s="14"/>
      <c r="L585" s="193"/>
      <c r="M585" s="198"/>
      <c r="N585" s="199"/>
      <c r="O585" s="199"/>
      <c r="P585" s="199"/>
      <c r="Q585" s="199"/>
      <c r="R585" s="199"/>
      <c r="S585" s="199"/>
      <c r="T585" s="20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194" t="s">
        <v>154</v>
      </c>
      <c r="AU585" s="194" t="s">
        <v>82</v>
      </c>
      <c r="AV585" s="14" t="s">
        <v>82</v>
      </c>
      <c r="AW585" s="14" t="s">
        <v>33</v>
      </c>
      <c r="AX585" s="14" t="s">
        <v>72</v>
      </c>
      <c r="AY585" s="194" t="s">
        <v>143</v>
      </c>
    </row>
    <row r="586" spans="1:51" s="15" customFormat="1" ht="12">
      <c r="A586" s="15"/>
      <c r="B586" s="201"/>
      <c r="C586" s="15"/>
      <c r="D586" s="186" t="s">
        <v>154</v>
      </c>
      <c r="E586" s="202" t="s">
        <v>3</v>
      </c>
      <c r="F586" s="203" t="s">
        <v>172</v>
      </c>
      <c r="G586" s="15"/>
      <c r="H586" s="204">
        <v>265.372</v>
      </c>
      <c r="I586" s="205"/>
      <c r="J586" s="15"/>
      <c r="K586" s="15"/>
      <c r="L586" s="201"/>
      <c r="M586" s="206"/>
      <c r="N586" s="207"/>
      <c r="O586" s="207"/>
      <c r="P586" s="207"/>
      <c r="Q586" s="207"/>
      <c r="R586" s="207"/>
      <c r="S586" s="207"/>
      <c r="T586" s="208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02" t="s">
        <v>154</v>
      </c>
      <c r="AU586" s="202" t="s">
        <v>82</v>
      </c>
      <c r="AV586" s="15" t="s">
        <v>150</v>
      </c>
      <c r="AW586" s="15" t="s">
        <v>33</v>
      </c>
      <c r="AX586" s="15" t="s">
        <v>80</v>
      </c>
      <c r="AY586" s="202" t="s">
        <v>143</v>
      </c>
    </row>
    <row r="587" spans="1:65" s="2" customFormat="1" ht="24.15" customHeight="1">
      <c r="A587" s="39"/>
      <c r="B587" s="166"/>
      <c r="C587" s="167" t="s">
        <v>818</v>
      </c>
      <c r="D587" s="167" t="s">
        <v>145</v>
      </c>
      <c r="E587" s="168" t="s">
        <v>819</v>
      </c>
      <c r="F587" s="169" t="s">
        <v>820</v>
      </c>
      <c r="G587" s="170" t="s">
        <v>796</v>
      </c>
      <c r="H587" s="171">
        <v>7.154</v>
      </c>
      <c r="I587" s="172"/>
      <c r="J587" s="173">
        <f>ROUND(I587*H587,2)</f>
        <v>0</v>
      </c>
      <c r="K587" s="169" t="s">
        <v>149</v>
      </c>
      <c r="L587" s="40"/>
      <c r="M587" s="174" t="s">
        <v>3</v>
      </c>
      <c r="N587" s="175" t="s">
        <v>43</v>
      </c>
      <c r="O587" s="73"/>
      <c r="P587" s="176">
        <f>O587*H587</f>
        <v>0</v>
      </c>
      <c r="Q587" s="176">
        <v>0</v>
      </c>
      <c r="R587" s="176">
        <f>Q587*H587</f>
        <v>0</v>
      </c>
      <c r="S587" s="176">
        <v>0</v>
      </c>
      <c r="T587" s="17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178" t="s">
        <v>150</v>
      </c>
      <c r="AT587" s="178" t="s">
        <v>145</v>
      </c>
      <c r="AU587" s="178" t="s">
        <v>82</v>
      </c>
      <c r="AY587" s="20" t="s">
        <v>143</v>
      </c>
      <c r="BE587" s="179">
        <f>IF(N587="základní",J587,0)</f>
        <v>0</v>
      </c>
      <c r="BF587" s="179">
        <f>IF(N587="snížená",J587,0)</f>
        <v>0</v>
      </c>
      <c r="BG587" s="179">
        <f>IF(N587="zákl. přenesená",J587,0)</f>
        <v>0</v>
      </c>
      <c r="BH587" s="179">
        <f>IF(N587="sníž. přenesená",J587,0)</f>
        <v>0</v>
      </c>
      <c r="BI587" s="179">
        <f>IF(N587="nulová",J587,0)</f>
        <v>0</v>
      </c>
      <c r="BJ587" s="20" t="s">
        <v>80</v>
      </c>
      <c r="BK587" s="179">
        <f>ROUND(I587*H587,2)</f>
        <v>0</v>
      </c>
      <c r="BL587" s="20" t="s">
        <v>150</v>
      </c>
      <c r="BM587" s="178" t="s">
        <v>821</v>
      </c>
    </row>
    <row r="588" spans="1:47" s="2" customFormat="1" ht="12">
      <c r="A588" s="39"/>
      <c r="B588" s="40"/>
      <c r="C588" s="39"/>
      <c r="D588" s="180" t="s">
        <v>152</v>
      </c>
      <c r="E588" s="39"/>
      <c r="F588" s="181" t="s">
        <v>822</v>
      </c>
      <c r="G588" s="39"/>
      <c r="H588" s="39"/>
      <c r="I588" s="182"/>
      <c r="J588" s="39"/>
      <c r="K588" s="39"/>
      <c r="L588" s="40"/>
      <c r="M588" s="183"/>
      <c r="N588" s="184"/>
      <c r="O588" s="73"/>
      <c r="P588" s="73"/>
      <c r="Q588" s="73"/>
      <c r="R588" s="73"/>
      <c r="S588" s="73"/>
      <c r="T588" s="74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20" t="s">
        <v>152</v>
      </c>
      <c r="AU588" s="20" t="s">
        <v>82</v>
      </c>
    </row>
    <row r="589" spans="1:51" s="13" customFormat="1" ht="12">
      <c r="A589" s="13"/>
      <c r="B589" s="185"/>
      <c r="C589" s="13"/>
      <c r="D589" s="186" t="s">
        <v>154</v>
      </c>
      <c r="E589" s="187" t="s">
        <v>3</v>
      </c>
      <c r="F589" s="188" t="s">
        <v>823</v>
      </c>
      <c r="G589" s="13"/>
      <c r="H589" s="187" t="s">
        <v>3</v>
      </c>
      <c r="I589" s="189"/>
      <c r="J589" s="13"/>
      <c r="K589" s="13"/>
      <c r="L589" s="185"/>
      <c r="M589" s="190"/>
      <c r="N589" s="191"/>
      <c r="O589" s="191"/>
      <c r="P589" s="191"/>
      <c r="Q589" s="191"/>
      <c r="R589" s="191"/>
      <c r="S589" s="191"/>
      <c r="T589" s="19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87" t="s">
        <v>154</v>
      </c>
      <c r="AU589" s="187" t="s">
        <v>82</v>
      </c>
      <c r="AV589" s="13" t="s">
        <v>80</v>
      </c>
      <c r="AW589" s="13" t="s">
        <v>33</v>
      </c>
      <c r="AX589" s="13" t="s">
        <v>72</v>
      </c>
      <c r="AY589" s="187" t="s">
        <v>143</v>
      </c>
    </row>
    <row r="590" spans="1:51" s="14" customFormat="1" ht="12">
      <c r="A590" s="14"/>
      <c r="B590" s="193"/>
      <c r="C590" s="14"/>
      <c r="D590" s="186" t="s">
        <v>154</v>
      </c>
      <c r="E590" s="194" t="s">
        <v>3</v>
      </c>
      <c r="F590" s="195" t="s">
        <v>824</v>
      </c>
      <c r="G590" s="14"/>
      <c r="H590" s="196">
        <v>7.154</v>
      </c>
      <c r="I590" s="197"/>
      <c r="J590" s="14"/>
      <c r="K590" s="14"/>
      <c r="L590" s="193"/>
      <c r="M590" s="198"/>
      <c r="N590" s="199"/>
      <c r="O590" s="199"/>
      <c r="P590" s="199"/>
      <c r="Q590" s="199"/>
      <c r="R590" s="199"/>
      <c r="S590" s="199"/>
      <c r="T590" s="20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194" t="s">
        <v>154</v>
      </c>
      <c r="AU590" s="194" t="s">
        <v>82</v>
      </c>
      <c r="AV590" s="14" t="s">
        <v>82</v>
      </c>
      <c r="AW590" s="14" t="s">
        <v>33</v>
      </c>
      <c r="AX590" s="14" t="s">
        <v>72</v>
      </c>
      <c r="AY590" s="194" t="s">
        <v>143</v>
      </c>
    </row>
    <row r="591" spans="1:51" s="15" customFormat="1" ht="12">
      <c r="A591" s="15"/>
      <c r="B591" s="201"/>
      <c r="C591" s="15"/>
      <c r="D591" s="186" t="s">
        <v>154</v>
      </c>
      <c r="E591" s="202" t="s">
        <v>3</v>
      </c>
      <c r="F591" s="203" t="s">
        <v>172</v>
      </c>
      <c r="G591" s="15"/>
      <c r="H591" s="204">
        <v>7.154</v>
      </c>
      <c r="I591" s="205"/>
      <c r="J591" s="15"/>
      <c r="K591" s="15"/>
      <c r="L591" s="201"/>
      <c r="M591" s="206"/>
      <c r="N591" s="207"/>
      <c r="O591" s="207"/>
      <c r="P591" s="207"/>
      <c r="Q591" s="207"/>
      <c r="R591" s="207"/>
      <c r="S591" s="207"/>
      <c r="T591" s="208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02" t="s">
        <v>154</v>
      </c>
      <c r="AU591" s="202" t="s">
        <v>82</v>
      </c>
      <c r="AV591" s="15" t="s">
        <v>150</v>
      </c>
      <c r="AW591" s="15" t="s">
        <v>33</v>
      </c>
      <c r="AX591" s="15" t="s">
        <v>80</v>
      </c>
      <c r="AY591" s="202" t="s">
        <v>143</v>
      </c>
    </row>
    <row r="592" spans="1:65" s="2" customFormat="1" ht="24.15" customHeight="1">
      <c r="A592" s="39"/>
      <c r="B592" s="166"/>
      <c r="C592" s="167" t="s">
        <v>825</v>
      </c>
      <c r="D592" s="167" t="s">
        <v>145</v>
      </c>
      <c r="E592" s="168" t="s">
        <v>826</v>
      </c>
      <c r="F592" s="169" t="s">
        <v>827</v>
      </c>
      <c r="G592" s="170" t="s">
        <v>796</v>
      </c>
      <c r="H592" s="171">
        <v>7.154</v>
      </c>
      <c r="I592" s="172"/>
      <c r="J592" s="173">
        <f>ROUND(I592*H592,2)</f>
        <v>0</v>
      </c>
      <c r="K592" s="169" t="s">
        <v>149</v>
      </c>
      <c r="L592" s="40"/>
      <c r="M592" s="174" t="s">
        <v>3</v>
      </c>
      <c r="N592" s="175" t="s">
        <v>43</v>
      </c>
      <c r="O592" s="73"/>
      <c r="P592" s="176">
        <f>O592*H592</f>
        <v>0</v>
      </c>
      <c r="Q592" s="176">
        <v>0</v>
      </c>
      <c r="R592" s="176">
        <f>Q592*H592</f>
        <v>0</v>
      </c>
      <c r="S592" s="176">
        <v>0</v>
      </c>
      <c r="T592" s="177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178" t="s">
        <v>150</v>
      </c>
      <c r="AT592" s="178" t="s">
        <v>145</v>
      </c>
      <c r="AU592" s="178" t="s">
        <v>82</v>
      </c>
      <c r="AY592" s="20" t="s">
        <v>143</v>
      </c>
      <c r="BE592" s="179">
        <f>IF(N592="základní",J592,0)</f>
        <v>0</v>
      </c>
      <c r="BF592" s="179">
        <f>IF(N592="snížená",J592,0)</f>
        <v>0</v>
      </c>
      <c r="BG592" s="179">
        <f>IF(N592="zákl. přenesená",J592,0)</f>
        <v>0</v>
      </c>
      <c r="BH592" s="179">
        <f>IF(N592="sníž. přenesená",J592,0)</f>
        <v>0</v>
      </c>
      <c r="BI592" s="179">
        <f>IF(N592="nulová",J592,0)</f>
        <v>0</v>
      </c>
      <c r="BJ592" s="20" t="s">
        <v>80</v>
      </c>
      <c r="BK592" s="179">
        <f>ROUND(I592*H592,2)</f>
        <v>0</v>
      </c>
      <c r="BL592" s="20" t="s">
        <v>150</v>
      </c>
      <c r="BM592" s="178" t="s">
        <v>828</v>
      </c>
    </row>
    <row r="593" spans="1:47" s="2" customFormat="1" ht="12">
      <c r="A593" s="39"/>
      <c r="B593" s="40"/>
      <c r="C593" s="39"/>
      <c r="D593" s="180" t="s">
        <v>152</v>
      </c>
      <c r="E593" s="39"/>
      <c r="F593" s="181" t="s">
        <v>829</v>
      </c>
      <c r="G593" s="39"/>
      <c r="H593" s="39"/>
      <c r="I593" s="182"/>
      <c r="J593" s="39"/>
      <c r="K593" s="39"/>
      <c r="L593" s="40"/>
      <c r="M593" s="183"/>
      <c r="N593" s="184"/>
      <c r="O593" s="73"/>
      <c r="P593" s="73"/>
      <c r="Q593" s="73"/>
      <c r="R593" s="73"/>
      <c r="S593" s="73"/>
      <c r="T593" s="74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20" t="s">
        <v>152</v>
      </c>
      <c r="AU593" s="20" t="s">
        <v>82</v>
      </c>
    </row>
    <row r="594" spans="1:51" s="13" customFormat="1" ht="12">
      <c r="A594" s="13"/>
      <c r="B594" s="185"/>
      <c r="C594" s="13"/>
      <c r="D594" s="186" t="s">
        <v>154</v>
      </c>
      <c r="E594" s="187" t="s">
        <v>3</v>
      </c>
      <c r="F594" s="188" t="s">
        <v>823</v>
      </c>
      <c r="G594" s="13"/>
      <c r="H594" s="187" t="s">
        <v>3</v>
      </c>
      <c r="I594" s="189"/>
      <c r="J594" s="13"/>
      <c r="K594" s="13"/>
      <c r="L594" s="185"/>
      <c r="M594" s="190"/>
      <c r="N594" s="191"/>
      <c r="O594" s="191"/>
      <c r="P594" s="191"/>
      <c r="Q594" s="191"/>
      <c r="R594" s="191"/>
      <c r="S594" s="191"/>
      <c r="T594" s="19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187" t="s">
        <v>154</v>
      </c>
      <c r="AU594" s="187" t="s">
        <v>82</v>
      </c>
      <c r="AV594" s="13" t="s">
        <v>80</v>
      </c>
      <c r="AW594" s="13" t="s">
        <v>33</v>
      </c>
      <c r="AX594" s="13" t="s">
        <v>72</v>
      </c>
      <c r="AY594" s="187" t="s">
        <v>143</v>
      </c>
    </row>
    <row r="595" spans="1:51" s="14" customFormat="1" ht="12">
      <c r="A595" s="14"/>
      <c r="B595" s="193"/>
      <c r="C595" s="14"/>
      <c r="D595" s="186" t="s">
        <v>154</v>
      </c>
      <c r="E595" s="194" t="s">
        <v>3</v>
      </c>
      <c r="F595" s="195" t="s">
        <v>824</v>
      </c>
      <c r="G595" s="14"/>
      <c r="H595" s="196">
        <v>7.154</v>
      </c>
      <c r="I595" s="197"/>
      <c r="J595" s="14"/>
      <c r="K595" s="14"/>
      <c r="L595" s="193"/>
      <c r="M595" s="198"/>
      <c r="N595" s="199"/>
      <c r="O595" s="199"/>
      <c r="P595" s="199"/>
      <c r="Q595" s="199"/>
      <c r="R595" s="199"/>
      <c r="S595" s="199"/>
      <c r="T595" s="20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194" t="s">
        <v>154</v>
      </c>
      <c r="AU595" s="194" t="s">
        <v>82</v>
      </c>
      <c r="AV595" s="14" t="s">
        <v>82</v>
      </c>
      <c r="AW595" s="14" t="s">
        <v>33</v>
      </c>
      <c r="AX595" s="14" t="s">
        <v>72</v>
      </c>
      <c r="AY595" s="194" t="s">
        <v>143</v>
      </c>
    </row>
    <row r="596" spans="1:51" s="15" customFormat="1" ht="12">
      <c r="A596" s="15"/>
      <c r="B596" s="201"/>
      <c r="C596" s="15"/>
      <c r="D596" s="186" t="s">
        <v>154</v>
      </c>
      <c r="E596" s="202" t="s">
        <v>3</v>
      </c>
      <c r="F596" s="203" t="s">
        <v>172</v>
      </c>
      <c r="G596" s="15"/>
      <c r="H596" s="204">
        <v>7.154</v>
      </c>
      <c r="I596" s="205"/>
      <c r="J596" s="15"/>
      <c r="K596" s="15"/>
      <c r="L596" s="201"/>
      <c r="M596" s="206"/>
      <c r="N596" s="207"/>
      <c r="O596" s="207"/>
      <c r="P596" s="207"/>
      <c r="Q596" s="207"/>
      <c r="R596" s="207"/>
      <c r="S596" s="207"/>
      <c r="T596" s="208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02" t="s">
        <v>154</v>
      </c>
      <c r="AU596" s="202" t="s">
        <v>82</v>
      </c>
      <c r="AV596" s="15" t="s">
        <v>150</v>
      </c>
      <c r="AW596" s="15" t="s">
        <v>33</v>
      </c>
      <c r="AX596" s="15" t="s">
        <v>80</v>
      </c>
      <c r="AY596" s="202" t="s">
        <v>143</v>
      </c>
    </row>
    <row r="597" spans="1:63" s="12" customFormat="1" ht="22.8" customHeight="1">
      <c r="A597" s="12"/>
      <c r="B597" s="153"/>
      <c r="C597" s="12"/>
      <c r="D597" s="154" t="s">
        <v>71</v>
      </c>
      <c r="E597" s="164" t="s">
        <v>830</v>
      </c>
      <c r="F597" s="164" t="s">
        <v>831</v>
      </c>
      <c r="G597" s="12"/>
      <c r="H597" s="12"/>
      <c r="I597" s="156"/>
      <c r="J597" s="165">
        <f>BK597</f>
        <v>0</v>
      </c>
      <c r="K597" s="12"/>
      <c r="L597" s="153"/>
      <c r="M597" s="158"/>
      <c r="N597" s="159"/>
      <c r="O597" s="159"/>
      <c r="P597" s="160">
        <f>SUM(P598:P599)</f>
        <v>0</v>
      </c>
      <c r="Q597" s="159"/>
      <c r="R597" s="160">
        <f>SUM(R598:R599)</f>
        <v>0</v>
      </c>
      <c r="S597" s="159"/>
      <c r="T597" s="161">
        <f>SUM(T598:T599)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154" t="s">
        <v>80</v>
      </c>
      <c r="AT597" s="162" t="s">
        <v>71</v>
      </c>
      <c r="AU597" s="162" t="s">
        <v>80</v>
      </c>
      <c r="AY597" s="154" t="s">
        <v>143</v>
      </c>
      <c r="BK597" s="163">
        <f>SUM(BK598:BK599)</f>
        <v>0</v>
      </c>
    </row>
    <row r="598" spans="1:65" s="2" customFormat="1" ht="33" customHeight="1">
      <c r="A598" s="39"/>
      <c r="B598" s="166"/>
      <c r="C598" s="167" t="s">
        <v>832</v>
      </c>
      <c r="D598" s="167" t="s">
        <v>145</v>
      </c>
      <c r="E598" s="168" t="s">
        <v>833</v>
      </c>
      <c r="F598" s="169" t="s">
        <v>834</v>
      </c>
      <c r="G598" s="170" t="s">
        <v>796</v>
      </c>
      <c r="H598" s="171">
        <v>93.92</v>
      </c>
      <c r="I598" s="172"/>
      <c r="J598" s="173">
        <f>ROUND(I598*H598,2)</f>
        <v>0</v>
      </c>
      <c r="K598" s="169" t="s">
        <v>149</v>
      </c>
      <c r="L598" s="40"/>
      <c r="M598" s="174" t="s">
        <v>3</v>
      </c>
      <c r="N598" s="175" t="s">
        <v>43</v>
      </c>
      <c r="O598" s="73"/>
      <c r="P598" s="176">
        <f>O598*H598</f>
        <v>0</v>
      </c>
      <c r="Q598" s="176">
        <v>0</v>
      </c>
      <c r="R598" s="176">
        <f>Q598*H598</f>
        <v>0</v>
      </c>
      <c r="S598" s="176">
        <v>0</v>
      </c>
      <c r="T598" s="177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178" t="s">
        <v>150</v>
      </c>
      <c r="AT598" s="178" t="s">
        <v>145</v>
      </c>
      <c r="AU598" s="178" t="s">
        <v>82</v>
      </c>
      <c r="AY598" s="20" t="s">
        <v>143</v>
      </c>
      <c r="BE598" s="179">
        <f>IF(N598="základní",J598,0)</f>
        <v>0</v>
      </c>
      <c r="BF598" s="179">
        <f>IF(N598="snížená",J598,0)</f>
        <v>0</v>
      </c>
      <c r="BG598" s="179">
        <f>IF(N598="zákl. přenesená",J598,0)</f>
        <v>0</v>
      </c>
      <c r="BH598" s="179">
        <f>IF(N598="sníž. přenesená",J598,0)</f>
        <v>0</v>
      </c>
      <c r="BI598" s="179">
        <f>IF(N598="nulová",J598,0)</f>
        <v>0</v>
      </c>
      <c r="BJ598" s="20" t="s">
        <v>80</v>
      </c>
      <c r="BK598" s="179">
        <f>ROUND(I598*H598,2)</f>
        <v>0</v>
      </c>
      <c r="BL598" s="20" t="s">
        <v>150</v>
      </c>
      <c r="BM598" s="178" t="s">
        <v>835</v>
      </c>
    </row>
    <row r="599" spans="1:47" s="2" customFormat="1" ht="12">
      <c r="A599" s="39"/>
      <c r="B599" s="40"/>
      <c r="C599" s="39"/>
      <c r="D599" s="180" t="s">
        <v>152</v>
      </c>
      <c r="E599" s="39"/>
      <c r="F599" s="181" t="s">
        <v>836</v>
      </c>
      <c r="G599" s="39"/>
      <c r="H599" s="39"/>
      <c r="I599" s="182"/>
      <c r="J599" s="39"/>
      <c r="K599" s="39"/>
      <c r="L599" s="40"/>
      <c r="M599" s="183"/>
      <c r="N599" s="184"/>
      <c r="O599" s="73"/>
      <c r="P599" s="73"/>
      <c r="Q599" s="73"/>
      <c r="R599" s="73"/>
      <c r="S599" s="73"/>
      <c r="T599" s="74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20" t="s">
        <v>152</v>
      </c>
      <c r="AU599" s="20" t="s">
        <v>82</v>
      </c>
    </row>
    <row r="600" spans="1:63" s="12" customFormat="1" ht="25.9" customHeight="1">
      <c r="A600" s="12"/>
      <c r="B600" s="153"/>
      <c r="C600" s="12"/>
      <c r="D600" s="154" t="s">
        <v>71</v>
      </c>
      <c r="E600" s="155" t="s">
        <v>837</v>
      </c>
      <c r="F600" s="155" t="s">
        <v>838</v>
      </c>
      <c r="G600" s="12"/>
      <c r="H600" s="12"/>
      <c r="I600" s="156"/>
      <c r="J600" s="157">
        <f>BK600</f>
        <v>0</v>
      </c>
      <c r="K600" s="12"/>
      <c r="L600" s="153"/>
      <c r="M600" s="158"/>
      <c r="N600" s="159"/>
      <c r="O600" s="159"/>
      <c r="P600" s="160">
        <f>P601+P632+P661+P667+P681+P696+P723+P767+P824+P860+P878+P887+P902+P909</f>
        <v>0</v>
      </c>
      <c r="Q600" s="159"/>
      <c r="R600" s="160">
        <f>R601+R632+R661+R667+R681+R696+R723+R767+R824+R860+R878+R887+R902+R909</f>
        <v>24.141634219999997</v>
      </c>
      <c r="S600" s="159"/>
      <c r="T600" s="161">
        <f>T601+T632+T661+T667+T681+T696+T723+T767+T824+T860+T878+T887+T902+T909</f>
        <v>2.150483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154" t="s">
        <v>82</v>
      </c>
      <c r="AT600" s="162" t="s">
        <v>71</v>
      </c>
      <c r="AU600" s="162" t="s">
        <v>72</v>
      </c>
      <c r="AY600" s="154" t="s">
        <v>143</v>
      </c>
      <c r="BK600" s="163">
        <f>BK601+BK632+BK661+BK667+BK681+BK696+BK723+BK767+BK824+BK860+BK878+BK887+BK902+BK909</f>
        <v>0</v>
      </c>
    </row>
    <row r="601" spans="1:63" s="12" customFormat="1" ht="22.8" customHeight="1">
      <c r="A601" s="12"/>
      <c r="B601" s="153"/>
      <c r="C601" s="12"/>
      <c r="D601" s="154" t="s">
        <v>71</v>
      </c>
      <c r="E601" s="164" t="s">
        <v>839</v>
      </c>
      <c r="F601" s="164" t="s">
        <v>840</v>
      </c>
      <c r="G601" s="12"/>
      <c r="H601" s="12"/>
      <c r="I601" s="156"/>
      <c r="J601" s="165">
        <f>BK601</f>
        <v>0</v>
      </c>
      <c r="K601" s="12"/>
      <c r="L601" s="153"/>
      <c r="M601" s="158"/>
      <c r="N601" s="159"/>
      <c r="O601" s="159"/>
      <c r="P601" s="160">
        <f>SUM(P602:P631)</f>
        <v>0</v>
      </c>
      <c r="Q601" s="159"/>
      <c r="R601" s="160">
        <f>SUM(R602:R631)</f>
        <v>4.94218352</v>
      </c>
      <c r="S601" s="159"/>
      <c r="T601" s="161">
        <f>SUM(T602:T631)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154" t="s">
        <v>82</v>
      </c>
      <c r="AT601" s="162" t="s">
        <v>71</v>
      </c>
      <c r="AU601" s="162" t="s">
        <v>80</v>
      </c>
      <c r="AY601" s="154" t="s">
        <v>143</v>
      </c>
      <c r="BK601" s="163">
        <f>SUM(BK602:BK631)</f>
        <v>0</v>
      </c>
    </row>
    <row r="602" spans="1:65" s="2" customFormat="1" ht="24.15" customHeight="1">
      <c r="A602" s="39"/>
      <c r="B602" s="166"/>
      <c r="C602" s="167" t="s">
        <v>841</v>
      </c>
      <c r="D602" s="167" t="s">
        <v>145</v>
      </c>
      <c r="E602" s="168" t="s">
        <v>842</v>
      </c>
      <c r="F602" s="169" t="s">
        <v>843</v>
      </c>
      <c r="G602" s="170" t="s">
        <v>733</v>
      </c>
      <c r="H602" s="171">
        <v>1</v>
      </c>
      <c r="I602" s="172"/>
      <c r="J602" s="173">
        <f>ROUND(I602*H602,2)</f>
        <v>0</v>
      </c>
      <c r="K602" s="169" t="s">
        <v>3</v>
      </c>
      <c r="L602" s="40"/>
      <c r="M602" s="174" t="s">
        <v>3</v>
      </c>
      <c r="N602" s="175" t="s">
        <v>43</v>
      </c>
      <c r="O602" s="73"/>
      <c r="P602" s="176">
        <f>O602*H602</f>
        <v>0</v>
      </c>
      <c r="Q602" s="176">
        <v>0</v>
      </c>
      <c r="R602" s="176">
        <f>Q602*H602</f>
        <v>0</v>
      </c>
      <c r="S602" s="176">
        <v>0</v>
      </c>
      <c r="T602" s="177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178" t="s">
        <v>259</v>
      </c>
      <c r="AT602" s="178" t="s">
        <v>145</v>
      </c>
      <c r="AU602" s="178" t="s">
        <v>82</v>
      </c>
      <c r="AY602" s="20" t="s">
        <v>143</v>
      </c>
      <c r="BE602" s="179">
        <f>IF(N602="základní",J602,0)</f>
        <v>0</v>
      </c>
      <c r="BF602" s="179">
        <f>IF(N602="snížená",J602,0)</f>
        <v>0</v>
      </c>
      <c r="BG602" s="179">
        <f>IF(N602="zákl. přenesená",J602,0)</f>
        <v>0</v>
      </c>
      <c r="BH602" s="179">
        <f>IF(N602="sníž. přenesená",J602,0)</f>
        <v>0</v>
      </c>
      <c r="BI602" s="179">
        <f>IF(N602="nulová",J602,0)</f>
        <v>0</v>
      </c>
      <c r="BJ602" s="20" t="s">
        <v>80</v>
      </c>
      <c r="BK602" s="179">
        <f>ROUND(I602*H602,2)</f>
        <v>0</v>
      </c>
      <c r="BL602" s="20" t="s">
        <v>259</v>
      </c>
      <c r="BM602" s="178" t="s">
        <v>844</v>
      </c>
    </row>
    <row r="603" spans="1:65" s="2" customFormat="1" ht="21.75" customHeight="1">
      <c r="A603" s="39"/>
      <c r="B603" s="166"/>
      <c r="C603" s="167" t="s">
        <v>845</v>
      </c>
      <c r="D603" s="167" t="s">
        <v>145</v>
      </c>
      <c r="E603" s="168" t="s">
        <v>846</v>
      </c>
      <c r="F603" s="169" t="s">
        <v>847</v>
      </c>
      <c r="G603" s="170" t="s">
        <v>210</v>
      </c>
      <c r="H603" s="171">
        <v>400</v>
      </c>
      <c r="I603" s="172"/>
      <c r="J603" s="173">
        <f>ROUND(I603*H603,2)</f>
        <v>0</v>
      </c>
      <c r="K603" s="169" t="s">
        <v>149</v>
      </c>
      <c r="L603" s="40"/>
      <c r="M603" s="174" t="s">
        <v>3</v>
      </c>
      <c r="N603" s="175" t="s">
        <v>43</v>
      </c>
      <c r="O603" s="73"/>
      <c r="P603" s="176">
        <f>O603*H603</f>
        <v>0</v>
      </c>
      <c r="Q603" s="176">
        <v>0.00045</v>
      </c>
      <c r="R603" s="176">
        <f>Q603*H603</f>
        <v>0.18</v>
      </c>
      <c r="S603" s="176">
        <v>0</v>
      </c>
      <c r="T603" s="177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178" t="s">
        <v>259</v>
      </c>
      <c r="AT603" s="178" t="s">
        <v>145</v>
      </c>
      <c r="AU603" s="178" t="s">
        <v>82</v>
      </c>
      <c r="AY603" s="20" t="s">
        <v>143</v>
      </c>
      <c r="BE603" s="179">
        <f>IF(N603="základní",J603,0)</f>
        <v>0</v>
      </c>
      <c r="BF603" s="179">
        <f>IF(N603="snížená",J603,0)</f>
        <v>0</v>
      </c>
      <c r="BG603" s="179">
        <f>IF(N603="zákl. přenesená",J603,0)</f>
        <v>0</v>
      </c>
      <c r="BH603" s="179">
        <f>IF(N603="sníž. přenesená",J603,0)</f>
        <v>0</v>
      </c>
      <c r="BI603" s="179">
        <f>IF(N603="nulová",J603,0)</f>
        <v>0</v>
      </c>
      <c r="BJ603" s="20" t="s">
        <v>80</v>
      </c>
      <c r="BK603" s="179">
        <f>ROUND(I603*H603,2)</f>
        <v>0</v>
      </c>
      <c r="BL603" s="20" t="s">
        <v>259</v>
      </c>
      <c r="BM603" s="178" t="s">
        <v>848</v>
      </c>
    </row>
    <row r="604" spans="1:47" s="2" customFormat="1" ht="12">
      <c r="A604" s="39"/>
      <c r="B604" s="40"/>
      <c r="C604" s="39"/>
      <c r="D604" s="180" t="s">
        <v>152</v>
      </c>
      <c r="E604" s="39"/>
      <c r="F604" s="181" t="s">
        <v>849</v>
      </c>
      <c r="G604" s="39"/>
      <c r="H604" s="39"/>
      <c r="I604" s="182"/>
      <c r="J604" s="39"/>
      <c r="K604" s="39"/>
      <c r="L604" s="40"/>
      <c r="M604" s="183"/>
      <c r="N604" s="184"/>
      <c r="O604" s="73"/>
      <c r="P604" s="73"/>
      <c r="Q604" s="73"/>
      <c r="R604" s="73"/>
      <c r="S604" s="73"/>
      <c r="T604" s="74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20" t="s">
        <v>152</v>
      </c>
      <c r="AU604" s="20" t="s">
        <v>82</v>
      </c>
    </row>
    <row r="605" spans="1:65" s="2" customFormat="1" ht="24.15" customHeight="1">
      <c r="A605" s="39"/>
      <c r="B605" s="166"/>
      <c r="C605" s="217" t="s">
        <v>850</v>
      </c>
      <c r="D605" s="217" t="s">
        <v>351</v>
      </c>
      <c r="E605" s="218" t="s">
        <v>851</v>
      </c>
      <c r="F605" s="219" t="s">
        <v>852</v>
      </c>
      <c r="G605" s="220" t="s">
        <v>148</v>
      </c>
      <c r="H605" s="221">
        <v>200</v>
      </c>
      <c r="I605" s="222"/>
      <c r="J605" s="223">
        <f>ROUND(I605*H605,2)</f>
        <v>0</v>
      </c>
      <c r="K605" s="219" t="s">
        <v>149</v>
      </c>
      <c r="L605" s="224"/>
      <c r="M605" s="225" t="s">
        <v>3</v>
      </c>
      <c r="N605" s="226" t="s">
        <v>43</v>
      </c>
      <c r="O605" s="73"/>
      <c r="P605" s="176">
        <f>O605*H605</f>
        <v>0</v>
      </c>
      <c r="Q605" s="176">
        <v>0.0044</v>
      </c>
      <c r="R605" s="176">
        <f>Q605*H605</f>
        <v>0.88</v>
      </c>
      <c r="S605" s="176">
        <v>0</v>
      </c>
      <c r="T605" s="17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178" t="s">
        <v>391</v>
      </c>
      <c r="AT605" s="178" t="s">
        <v>351</v>
      </c>
      <c r="AU605" s="178" t="s">
        <v>82</v>
      </c>
      <c r="AY605" s="20" t="s">
        <v>143</v>
      </c>
      <c r="BE605" s="179">
        <f>IF(N605="základní",J605,0)</f>
        <v>0</v>
      </c>
      <c r="BF605" s="179">
        <f>IF(N605="snížená",J605,0)</f>
        <v>0</v>
      </c>
      <c r="BG605" s="179">
        <f>IF(N605="zákl. přenesená",J605,0)</f>
        <v>0</v>
      </c>
      <c r="BH605" s="179">
        <f>IF(N605="sníž. přenesená",J605,0)</f>
        <v>0</v>
      </c>
      <c r="BI605" s="179">
        <f>IF(N605="nulová",J605,0)</f>
        <v>0</v>
      </c>
      <c r="BJ605" s="20" t="s">
        <v>80</v>
      </c>
      <c r="BK605" s="179">
        <f>ROUND(I605*H605,2)</f>
        <v>0</v>
      </c>
      <c r="BL605" s="20" t="s">
        <v>259</v>
      </c>
      <c r="BM605" s="178" t="s">
        <v>853</v>
      </c>
    </row>
    <row r="606" spans="1:51" s="14" customFormat="1" ht="12">
      <c r="A606" s="14"/>
      <c r="B606" s="193"/>
      <c r="C606" s="14"/>
      <c r="D606" s="186" t="s">
        <v>154</v>
      </c>
      <c r="E606" s="194" t="s">
        <v>3</v>
      </c>
      <c r="F606" s="195" t="s">
        <v>854</v>
      </c>
      <c r="G606" s="14"/>
      <c r="H606" s="196">
        <v>200</v>
      </c>
      <c r="I606" s="197"/>
      <c r="J606" s="14"/>
      <c r="K606" s="14"/>
      <c r="L606" s="193"/>
      <c r="M606" s="198"/>
      <c r="N606" s="199"/>
      <c r="O606" s="199"/>
      <c r="P606" s="199"/>
      <c r="Q606" s="199"/>
      <c r="R606" s="199"/>
      <c r="S606" s="199"/>
      <c r="T606" s="20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194" t="s">
        <v>154</v>
      </c>
      <c r="AU606" s="194" t="s">
        <v>82</v>
      </c>
      <c r="AV606" s="14" t="s">
        <v>82</v>
      </c>
      <c r="AW606" s="14" t="s">
        <v>33</v>
      </c>
      <c r="AX606" s="14" t="s">
        <v>80</v>
      </c>
      <c r="AY606" s="194" t="s">
        <v>143</v>
      </c>
    </row>
    <row r="607" spans="1:65" s="2" customFormat="1" ht="16.5" customHeight="1">
      <c r="A607" s="39"/>
      <c r="B607" s="166"/>
      <c r="C607" s="167" t="s">
        <v>855</v>
      </c>
      <c r="D607" s="167" t="s">
        <v>145</v>
      </c>
      <c r="E607" s="168" t="s">
        <v>856</v>
      </c>
      <c r="F607" s="169" t="s">
        <v>857</v>
      </c>
      <c r="G607" s="170" t="s">
        <v>148</v>
      </c>
      <c r="H607" s="171">
        <v>36.356</v>
      </c>
      <c r="I607" s="172"/>
      <c r="J607" s="173">
        <f>ROUND(I607*H607,2)</f>
        <v>0</v>
      </c>
      <c r="K607" s="169" t="s">
        <v>149</v>
      </c>
      <c r="L607" s="40"/>
      <c r="M607" s="174" t="s">
        <v>3</v>
      </c>
      <c r="N607" s="175" t="s">
        <v>43</v>
      </c>
      <c r="O607" s="73"/>
      <c r="P607" s="176">
        <f>O607*H607</f>
        <v>0</v>
      </c>
      <c r="Q607" s="176">
        <v>0.00088</v>
      </c>
      <c r="R607" s="176">
        <f>Q607*H607</f>
        <v>0.031993280000000006</v>
      </c>
      <c r="S607" s="176">
        <v>0</v>
      </c>
      <c r="T607" s="177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178" t="s">
        <v>259</v>
      </c>
      <c r="AT607" s="178" t="s">
        <v>145</v>
      </c>
      <c r="AU607" s="178" t="s">
        <v>82</v>
      </c>
      <c r="AY607" s="20" t="s">
        <v>143</v>
      </c>
      <c r="BE607" s="179">
        <f>IF(N607="základní",J607,0)</f>
        <v>0</v>
      </c>
      <c r="BF607" s="179">
        <f>IF(N607="snížená",J607,0)</f>
        <v>0</v>
      </c>
      <c r="BG607" s="179">
        <f>IF(N607="zákl. přenesená",J607,0)</f>
        <v>0</v>
      </c>
      <c r="BH607" s="179">
        <f>IF(N607="sníž. přenesená",J607,0)</f>
        <v>0</v>
      </c>
      <c r="BI607" s="179">
        <f>IF(N607="nulová",J607,0)</f>
        <v>0</v>
      </c>
      <c r="BJ607" s="20" t="s">
        <v>80</v>
      </c>
      <c r="BK607" s="179">
        <f>ROUND(I607*H607,2)</f>
        <v>0</v>
      </c>
      <c r="BL607" s="20" t="s">
        <v>259</v>
      </c>
      <c r="BM607" s="178" t="s">
        <v>858</v>
      </c>
    </row>
    <row r="608" spans="1:47" s="2" customFormat="1" ht="12">
      <c r="A608" s="39"/>
      <c r="B608" s="40"/>
      <c r="C608" s="39"/>
      <c r="D608" s="180" t="s">
        <v>152</v>
      </c>
      <c r="E608" s="39"/>
      <c r="F608" s="181" t="s">
        <v>859</v>
      </c>
      <c r="G608" s="39"/>
      <c r="H608" s="39"/>
      <c r="I608" s="182"/>
      <c r="J608" s="39"/>
      <c r="K608" s="39"/>
      <c r="L608" s="40"/>
      <c r="M608" s="183"/>
      <c r="N608" s="184"/>
      <c r="O608" s="73"/>
      <c r="P608" s="73"/>
      <c r="Q608" s="73"/>
      <c r="R608" s="73"/>
      <c r="S608" s="73"/>
      <c r="T608" s="74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20" t="s">
        <v>152</v>
      </c>
      <c r="AU608" s="20" t="s">
        <v>82</v>
      </c>
    </row>
    <row r="609" spans="1:51" s="14" customFormat="1" ht="12">
      <c r="A609" s="14"/>
      <c r="B609" s="193"/>
      <c r="C609" s="14"/>
      <c r="D609" s="186" t="s">
        <v>154</v>
      </c>
      <c r="E609" s="194" t="s">
        <v>3</v>
      </c>
      <c r="F609" s="195" t="s">
        <v>860</v>
      </c>
      <c r="G609" s="14"/>
      <c r="H609" s="196">
        <v>36.356</v>
      </c>
      <c r="I609" s="197"/>
      <c r="J609" s="14"/>
      <c r="K609" s="14"/>
      <c r="L609" s="193"/>
      <c r="M609" s="198"/>
      <c r="N609" s="199"/>
      <c r="O609" s="199"/>
      <c r="P609" s="199"/>
      <c r="Q609" s="199"/>
      <c r="R609" s="199"/>
      <c r="S609" s="199"/>
      <c r="T609" s="20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194" t="s">
        <v>154</v>
      </c>
      <c r="AU609" s="194" t="s">
        <v>82</v>
      </c>
      <c r="AV609" s="14" t="s">
        <v>82</v>
      </c>
      <c r="AW609" s="14" t="s">
        <v>33</v>
      </c>
      <c r="AX609" s="14" t="s">
        <v>80</v>
      </c>
      <c r="AY609" s="194" t="s">
        <v>143</v>
      </c>
    </row>
    <row r="610" spans="1:65" s="2" customFormat="1" ht="24.15" customHeight="1">
      <c r="A610" s="39"/>
      <c r="B610" s="166"/>
      <c r="C610" s="217" t="s">
        <v>861</v>
      </c>
      <c r="D610" s="217" t="s">
        <v>351</v>
      </c>
      <c r="E610" s="218" t="s">
        <v>862</v>
      </c>
      <c r="F610" s="219" t="s">
        <v>863</v>
      </c>
      <c r="G610" s="220" t="s">
        <v>148</v>
      </c>
      <c r="H610" s="221">
        <v>42.373</v>
      </c>
      <c r="I610" s="222"/>
      <c r="J610" s="223">
        <f>ROUND(I610*H610,2)</f>
        <v>0</v>
      </c>
      <c r="K610" s="219" t="s">
        <v>149</v>
      </c>
      <c r="L610" s="224"/>
      <c r="M610" s="225" t="s">
        <v>3</v>
      </c>
      <c r="N610" s="226" t="s">
        <v>43</v>
      </c>
      <c r="O610" s="73"/>
      <c r="P610" s="176">
        <f>O610*H610</f>
        <v>0</v>
      </c>
      <c r="Q610" s="176">
        <v>0.0052</v>
      </c>
      <c r="R610" s="176">
        <f>Q610*H610</f>
        <v>0.22033959999999997</v>
      </c>
      <c r="S610" s="176">
        <v>0</v>
      </c>
      <c r="T610" s="177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178" t="s">
        <v>391</v>
      </c>
      <c r="AT610" s="178" t="s">
        <v>351</v>
      </c>
      <c r="AU610" s="178" t="s">
        <v>82</v>
      </c>
      <c r="AY610" s="20" t="s">
        <v>143</v>
      </c>
      <c r="BE610" s="179">
        <f>IF(N610="základní",J610,0)</f>
        <v>0</v>
      </c>
      <c r="BF610" s="179">
        <f>IF(N610="snížená",J610,0)</f>
        <v>0</v>
      </c>
      <c r="BG610" s="179">
        <f>IF(N610="zákl. přenesená",J610,0)</f>
        <v>0</v>
      </c>
      <c r="BH610" s="179">
        <f>IF(N610="sníž. přenesená",J610,0)</f>
        <v>0</v>
      </c>
      <c r="BI610" s="179">
        <f>IF(N610="nulová",J610,0)</f>
        <v>0</v>
      </c>
      <c r="BJ610" s="20" t="s">
        <v>80</v>
      </c>
      <c r="BK610" s="179">
        <f>ROUND(I610*H610,2)</f>
        <v>0</v>
      </c>
      <c r="BL610" s="20" t="s">
        <v>259</v>
      </c>
      <c r="BM610" s="178" t="s">
        <v>864</v>
      </c>
    </row>
    <row r="611" spans="1:51" s="14" customFormat="1" ht="12">
      <c r="A611" s="14"/>
      <c r="B611" s="193"/>
      <c r="C611" s="14"/>
      <c r="D611" s="186" t="s">
        <v>154</v>
      </c>
      <c r="E611" s="14"/>
      <c r="F611" s="195" t="s">
        <v>865</v>
      </c>
      <c r="G611" s="14"/>
      <c r="H611" s="196">
        <v>42.373</v>
      </c>
      <c r="I611" s="197"/>
      <c r="J611" s="14"/>
      <c r="K611" s="14"/>
      <c r="L611" s="193"/>
      <c r="M611" s="198"/>
      <c r="N611" s="199"/>
      <c r="O611" s="199"/>
      <c r="P611" s="199"/>
      <c r="Q611" s="199"/>
      <c r="R611" s="199"/>
      <c r="S611" s="199"/>
      <c r="T611" s="20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194" t="s">
        <v>154</v>
      </c>
      <c r="AU611" s="194" t="s">
        <v>82</v>
      </c>
      <c r="AV611" s="14" t="s">
        <v>82</v>
      </c>
      <c r="AW611" s="14" t="s">
        <v>4</v>
      </c>
      <c r="AX611" s="14" t="s">
        <v>80</v>
      </c>
      <c r="AY611" s="194" t="s">
        <v>143</v>
      </c>
    </row>
    <row r="612" spans="1:65" s="2" customFormat="1" ht="24.15" customHeight="1">
      <c r="A612" s="39"/>
      <c r="B612" s="166"/>
      <c r="C612" s="167" t="s">
        <v>866</v>
      </c>
      <c r="D612" s="167" t="s">
        <v>145</v>
      </c>
      <c r="E612" s="168" t="s">
        <v>867</v>
      </c>
      <c r="F612" s="169" t="s">
        <v>868</v>
      </c>
      <c r="G612" s="170" t="s">
        <v>233</v>
      </c>
      <c r="H612" s="171">
        <v>133.7</v>
      </c>
      <c r="I612" s="172"/>
      <c r="J612" s="173">
        <f>ROUND(I612*H612,2)</f>
        <v>0</v>
      </c>
      <c r="K612" s="169" t="s">
        <v>149</v>
      </c>
      <c r="L612" s="40"/>
      <c r="M612" s="174" t="s">
        <v>3</v>
      </c>
      <c r="N612" s="175" t="s">
        <v>43</v>
      </c>
      <c r="O612" s="73"/>
      <c r="P612" s="176">
        <f>O612*H612</f>
        <v>0</v>
      </c>
      <c r="Q612" s="176">
        <v>0.0006</v>
      </c>
      <c r="R612" s="176">
        <f>Q612*H612</f>
        <v>0.08021999999999999</v>
      </c>
      <c r="S612" s="176">
        <v>0</v>
      </c>
      <c r="T612" s="177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178" t="s">
        <v>259</v>
      </c>
      <c r="AT612" s="178" t="s">
        <v>145</v>
      </c>
      <c r="AU612" s="178" t="s">
        <v>82</v>
      </c>
      <c r="AY612" s="20" t="s">
        <v>143</v>
      </c>
      <c r="BE612" s="179">
        <f>IF(N612="základní",J612,0)</f>
        <v>0</v>
      </c>
      <c r="BF612" s="179">
        <f>IF(N612="snížená",J612,0)</f>
        <v>0</v>
      </c>
      <c r="BG612" s="179">
        <f>IF(N612="zákl. přenesená",J612,0)</f>
        <v>0</v>
      </c>
      <c r="BH612" s="179">
        <f>IF(N612="sníž. přenesená",J612,0)</f>
        <v>0</v>
      </c>
      <c r="BI612" s="179">
        <f>IF(N612="nulová",J612,0)</f>
        <v>0</v>
      </c>
      <c r="BJ612" s="20" t="s">
        <v>80</v>
      </c>
      <c r="BK612" s="179">
        <f>ROUND(I612*H612,2)</f>
        <v>0</v>
      </c>
      <c r="BL612" s="20" t="s">
        <v>259</v>
      </c>
      <c r="BM612" s="178" t="s">
        <v>869</v>
      </c>
    </row>
    <row r="613" spans="1:47" s="2" customFormat="1" ht="12">
      <c r="A613" s="39"/>
      <c r="B613" s="40"/>
      <c r="C613" s="39"/>
      <c r="D613" s="180" t="s">
        <v>152</v>
      </c>
      <c r="E613" s="39"/>
      <c r="F613" s="181" t="s">
        <v>870</v>
      </c>
      <c r="G613" s="39"/>
      <c r="H613" s="39"/>
      <c r="I613" s="182"/>
      <c r="J613" s="39"/>
      <c r="K613" s="39"/>
      <c r="L613" s="40"/>
      <c r="M613" s="183"/>
      <c r="N613" s="184"/>
      <c r="O613" s="73"/>
      <c r="P613" s="73"/>
      <c r="Q613" s="73"/>
      <c r="R613" s="73"/>
      <c r="S613" s="73"/>
      <c r="T613" s="74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20" t="s">
        <v>152</v>
      </c>
      <c r="AU613" s="20" t="s">
        <v>82</v>
      </c>
    </row>
    <row r="614" spans="1:65" s="2" customFormat="1" ht="24.15" customHeight="1">
      <c r="A614" s="39"/>
      <c r="B614" s="166"/>
      <c r="C614" s="167" t="s">
        <v>871</v>
      </c>
      <c r="D614" s="167" t="s">
        <v>145</v>
      </c>
      <c r="E614" s="168" t="s">
        <v>872</v>
      </c>
      <c r="F614" s="169" t="s">
        <v>873</v>
      </c>
      <c r="G614" s="170" t="s">
        <v>233</v>
      </c>
      <c r="H614" s="171">
        <v>133.7</v>
      </c>
      <c r="I614" s="172"/>
      <c r="J614" s="173">
        <f>ROUND(I614*H614,2)</f>
        <v>0</v>
      </c>
      <c r="K614" s="169" t="s">
        <v>149</v>
      </c>
      <c r="L614" s="40"/>
      <c r="M614" s="174" t="s">
        <v>3</v>
      </c>
      <c r="N614" s="175" t="s">
        <v>43</v>
      </c>
      <c r="O614" s="73"/>
      <c r="P614" s="176">
        <f>O614*H614</f>
        <v>0</v>
      </c>
      <c r="Q614" s="176">
        <v>0.0006</v>
      </c>
      <c r="R614" s="176">
        <f>Q614*H614</f>
        <v>0.08021999999999999</v>
      </c>
      <c r="S614" s="176">
        <v>0</v>
      </c>
      <c r="T614" s="177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178" t="s">
        <v>259</v>
      </c>
      <c r="AT614" s="178" t="s">
        <v>145</v>
      </c>
      <c r="AU614" s="178" t="s">
        <v>82</v>
      </c>
      <c r="AY614" s="20" t="s">
        <v>143</v>
      </c>
      <c r="BE614" s="179">
        <f>IF(N614="základní",J614,0)</f>
        <v>0</v>
      </c>
      <c r="BF614" s="179">
        <f>IF(N614="snížená",J614,0)</f>
        <v>0</v>
      </c>
      <c r="BG614" s="179">
        <f>IF(N614="zákl. přenesená",J614,0)</f>
        <v>0</v>
      </c>
      <c r="BH614" s="179">
        <f>IF(N614="sníž. přenesená",J614,0)</f>
        <v>0</v>
      </c>
      <c r="BI614" s="179">
        <f>IF(N614="nulová",J614,0)</f>
        <v>0</v>
      </c>
      <c r="BJ614" s="20" t="s">
        <v>80</v>
      </c>
      <c r="BK614" s="179">
        <f>ROUND(I614*H614,2)</f>
        <v>0</v>
      </c>
      <c r="BL614" s="20" t="s">
        <v>259</v>
      </c>
      <c r="BM614" s="178" t="s">
        <v>874</v>
      </c>
    </row>
    <row r="615" spans="1:47" s="2" customFormat="1" ht="12">
      <c r="A615" s="39"/>
      <c r="B615" s="40"/>
      <c r="C615" s="39"/>
      <c r="D615" s="180" t="s">
        <v>152</v>
      </c>
      <c r="E615" s="39"/>
      <c r="F615" s="181" t="s">
        <v>875</v>
      </c>
      <c r="G615" s="39"/>
      <c r="H615" s="39"/>
      <c r="I615" s="182"/>
      <c r="J615" s="39"/>
      <c r="K615" s="39"/>
      <c r="L615" s="40"/>
      <c r="M615" s="183"/>
      <c r="N615" s="184"/>
      <c r="O615" s="73"/>
      <c r="P615" s="73"/>
      <c r="Q615" s="73"/>
      <c r="R615" s="73"/>
      <c r="S615" s="73"/>
      <c r="T615" s="74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20" t="s">
        <v>152</v>
      </c>
      <c r="AU615" s="20" t="s">
        <v>82</v>
      </c>
    </row>
    <row r="616" spans="1:65" s="2" customFormat="1" ht="21.75" customHeight="1">
      <c r="A616" s="39"/>
      <c r="B616" s="166"/>
      <c r="C616" s="167" t="s">
        <v>876</v>
      </c>
      <c r="D616" s="167" t="s">
        <v>145</v>
      </c>
      <c r="E616" s="168" t="s">
        <v>877</v>
      </c>
      <c r="F616" s="169" t="s">
        <v>878</v>
      </c>
      <c r="G616" s="170" t="s">
        <v>233</v>
      </c>
      <c r="H616" s="171">
        <v>122.7</v>
      </c>
      <c r="I616" s="172"/>
      <c r="J616" s="173">
        <f>ROUND(I616*H616,2)</f>
        <v>0</v>
      </c>
      <c r="K616" s="169" t="s">
        <v>149</v>
      </c>
      <c r="L616" s="40"/>
      <c r="M616" s="174" t="s">
        <v>3</v>
      </c>
      <c r="N616" s="175" t="s">
        <v>43</v>
      </c>
      <c r="O616" s="73"/>
      <c r="P616" s="176">
        <f>O616*H616</f>
        <v>0</v>
      </c>
      <c r="Q616" s="176">
        <v>0.0015</v>
      </c>
      <c r="R616" s="176">
        <f>Q616*H616</f>
        <v>0.18405000000000002</v>
      </c>
      <c r="S616" s="176">
        <v>0</v>
      </c>
      <c r="T616" s="177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178" t="s">
        <v>259</v>
      </c>
      <c r="AT616" s="178" t="s">
        <v>145</v>
      </c>
      <c r="AU616" s="178" t="s">
        <v>82</v>
      </c>
      <c r="AY616" s="20" t="s">
        <v>143</v>
      </c>
      <c r="BE616" s="179">
        <f>IF(N616="základní",J616,0)</f>
        <v>0</v>
      </c>
      <c r="BF616" s="179">
        <f>IF(N616="snížená",J616,0)</f>
        <v>0</v>
      </c>
      <c r="BG616" s="179">
        <f>IF(N616="zákl. přenesená",J616,0)</f>
        <v>0</v>
      </c>
      <c r="BH616" s="179">
        <f>IF(N616="sníž. přenesená",J616,0)</f>
        <v>0</v>
      </c>
      <c r="BI616" s="179">
        <f>IF(N616="nulová",J616,0)</f>
        <v>0</v>
      </c>
      <c r="BJ616" s="20" t="s">
        <v>80</v>
      </c>
      <c r="BK616" s="179">
        <f>ROUND(I616*H616,2)</f>
        <v>0</v>
      </c>
      <c r="BL616" s="20" t="s">
        <v>259</v>
      </c>
      <c r="BM616" s="178" t="s">
        <v>879</v>
      </c>
    </row>
    <row r="617" spans="1:47" s="2" customFormat="1" ht="12">
      <c r="A617" s="39"/>
      <c r="B617" s="40"/>
      <c r="C617" s="39"/>
      <c r="D617" s="180" t="s">
        <v>152</v>
      </c>
      <c r="E617" s="39"/>
      <c r="F617" s="181" t="s">
        <v>880</v>
      </c>
      <c r="G617" s="39"/>
      <c r="H617" s="39"/>
      <c r="I617" s="182"/>
      <c r="J617" s="39"/>
      <c r="K617" s="39"/>
      <c r="L617" s="40"/>
      <c r="M617" s="183"/>
      <c r="N617" s="184"/>
      <c r="O617" s="73"/>
      <c r="P617" s="73"/>
      <c r="Q617" s="73"/>
      <c r="R617" s="73"/>
      <c r="S617" s="73"/>
      <c r="T617" s="74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20" t="s">
        <v>152</v>
      </c>
      <c r="AU617" s="20" t="s">
        <v>82</v>
      </c>
    </row>
    <row r="618" spans="1:65" s="2" customFormat="1" ht="16.5" customHeight="1">
      <c r="A618" s="39"/>
      <c r="B618" s="166"/>
      <c r="C618" s="167" t="s">
        <v>881</v>
      </c>
      <c r="D618" s="167" t="s">
        <v>145</v>
      </c>
      <c r="E618" s="168" t="s">
        <v>882</v>
      </c>
      <c r="F618" s="169" t="s">
        <v>883</v>
      </c>
      <c r="G618" s="170" t="s">
        <v>148</v>
      </c>
      <c r="H618" s="171">
        <v>874.057</v>
      </c>
      <c r="I618" s="172"/>
      <c r="J618" s="173">
        <f>ROUND(I618*H618,2)</f>
        <v>0</v>
      </c>
      <c r="K618" s="169" t="s">
        <v>149</v>
      </c>
      <c r="L618" s="40"/>
      <c r="M618" s="174" t="s">
        <v>3</v>
      </c>
      <c r="N618" s="175" t="s">
        <v>43</v>
      </c>
      <c r="O618" s="73"/>
      <c r="P618" s="176">
        <f>O618*H618</f>
        <v>0</v>
      </c>
      <c r="Q618" s="176">
        <v>0.00013</v>
      </c>
      <c r="R618" s="176">
        <f>Q618*H618</f>
        <v>0.11362741</v>
      </c>
      <c r="S618" s="176">
        <v>0</v>
      </c>
      <c r="T618" s="177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178" t="s">
        <v>259</v>
      </c>
      <c r="AT618" s="178" t="s">
        <v>145</v>
      </c>
      <c r="AU618" s="178" t="s">
        <v>82</v>
      </c>
      <c r="AY618" s="20" t="s">
        <v>143</v>
      </c>
      <c r="BE618" s="179">
        <f>IF(N618="základní",J618,0)</f>
        <v>0</v>
      </c>
      <c r="BF618" s="179">
        <f>IF(N618="snížená",J618,0)</f>
        <v>0</v>
      </c>
      <c r="BG618" s="179">
        <f>IF(N618="zákl. přenesená",J618,0)</f>
        <v>0</v>
      </c>
      <c r="BH618" s="179">
        <f>IF(N618="sníž. přenesená",J618,0)</f>
        <v>0</v>
      </c>
      <c r="BI618" s="179">
        <f>IF(N618="nulová",J618,0)</f>
        <v>0</v>
      </c>
      <c r="BJ618" s="20" t="s">
        <v>80</v>
      </c>
      <c r="BK618" s="179">
        <f>ROUND(I618*H618,2)</f>
        <v>0</v>
      </c>
      <c r="BL618" s="20" t="s">
        <v>259</v>
      </c>
      <c r="BM618" s="178" t="s">
        <v>884</v>
      </c>
    </row>
    <row r="619" spans="1:47" s="2" customFormat="1" ht="12">
      <c r="A619" s="39"/>
      <c r="B619" s="40"/>
      <c r="C619" s="39"/>
      <c r="D619" s="180" t="s">
        <v>152</v>
      </c>
      <c r="E619" s="39"/>
      <c r="F619" s="181" t="s">
        <v>885</v>
      </c>
      <c r="G619" s="39"/>
      <c r="H619" s="39"/>
      <c r="I619" s="182"/>
      <c r="J619" s="39"/>
      <c r="K619" s="39"/>
      <c r="L619" s="40"/>
      <c r="M619" s="183"/>
      <c r="N619" s="184"/>
      <c r="O619" s="73"/>
      <c r="P619" s="73"/>
      <c r="Q619" s="73"/>
      <c r="R619" s="73"/>
      <c r="S619" s="73"/>
      <c r="T619" s="74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20" t="s">
        <v>152</v>
      </c>
      <c r="AU619" s="20" t="s">
        <v>82</v>
      </c>
    </row>
    <row r="620" spans="1:51" s="14" customFormat="1" ht="12">
      <c r="A620" s="14"/>
      <c r="B620" s="193"/>
      <c r="C620" s="14"/>
      <c r="D620" s="186" t="s">
        <v>154</v>
      </c>
      <c r="E620" s="194" t="s">
        <v>3</v>
      </c>
      <c r="F620" s="195" t="s">
        <v>886</v>
      </c>
      <c r="G620" s="14"/>
      <c r="H620" s="196">
        <v>874.057</v>
      </c>
      <c r="I620" s="197"/>
      <c r="J620" s="14"/>
      <c r="K620" s="14"/>
      <c r="L620" s="193"/>
      <c r="M620" s="198"/>
      <c r="N620" s="199"/>
      <c r="O620" s="199"/>
      <c r="P620" s="199"/>
      <c r="Q620" s="199"/>
      <c r="R620" s="199"/>
      <c r="S620" s="199"/>
      <c r="T620" s="20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194" t="s">
        <v>154</v>
      </c>
      <c r="AU620" s="194" t="s">
        <v>82</v>
      </c>
      <c r="AV620" s="14" t="s">
        <v>82</v>
      </c>
      <c r="AW620" s="14" t="s">
        <v>33</v>
      </c>
      <c r="AX620" s="14" t="s">
        <v>80</v>
      </c>
      <c r="AY620" s="194" t="s">
        <v>143</v>
      </c>
    </row>
    <row r="621" spans="1:65" s="2" customFormat="1" ht="21.75" customHeight="1">
      <c r="A621" s="39"/>
      <c r="B621" s="166"/>
      <c r="C621" s="167" t="s">
        <v>887</v>
      </c>
      <c r="D621" s="167" t="s">
        <v>145</v>
      </c>
      <c r="E621" s="168" t="s">
        <v>888</v>
      </c>
      <c r="F621" s="169" t="s">
        <v>889</v>
      </c>
      <c r="G621" s="170" t="s">
        <v>148</v>
      </c>
      <c r="H621" s="171">
        <v>874.057</v>
      </c>
      <c r="I621" s="172"/>
      <c r="J621" s="173">
        <f>ROUND(I621*H621,2)</f>
        <v>0</v>
      </c>
      <c r="K621" s="169" t="s">
        <v>149</v>
      </c>
      <c r="L621" s="40"/>
      <c r="M621" s="174" t="s">
        <v>3</v>
      </c>
      <c r="N621" s="175" t="s">
        <v>43</v>
      </c>
      <c r="O621" s="73"/>
      <c r="P621" s="176">
        <f>O621*H621</f>
        <v>0</v>
      </c>
      <c r="Q621" s="176">
        <v>0.00019</v>
      </c>
      <c r="R621" s="176">
        <f>Q621*H621</f>
        <v>0.16607083</v>
      </c>
      <c r="S621" s="176">
        <v>0</v>
      </c>
      <c r="T621" s="177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178" t="s">
        <v>259</v>
      </c>
      <c r="AT621" s="178" t="s">
        <v>145</v>
      </c>
      <c r="AU621" s="178" t="s">
        <v>82</v>
      </c>
      <c r="AY621" s="20" t="s">
        <v>143</v>
      </c>
      <c r="BE621" s="179">
        <f>IF(N621="základní",J621,0)</f>
        <v>0</v>
      </c>
      <c r="BF621" s="179">
        <f>IF(N621="snížená",J621,0)</f>
        <v>0</v>
      </c>
      <c r="BG621" s="179">
        <f>IF(N621="zákl. přenesená",J621,0)</f>
        <v>0</v>
      </c>
      <c r="BH621" s="179">
        <f>IF(N621="sníž. přenesená",J621,0)</f>
        <v>0</v>
      </c>
      <c r="BI621" s="179">
        <f>IF(N621="nulová",J621,0)</f>
        <v>0</v>
      </c>
      <c r="BJ621" s="20" t="s">
        <v>80</v>
      </c>
      <c r="BK621" s="179">
        <f>ROUND(I621*H621,2)</f>
        <v>0</v>
      </c>
      <c r="BL621" s="20" t="s">
        <v>259</v>
      </c>
      <c r="BM621" s="178" t="s">
        <v>890</v>
      </c>
    </row>
    <row r="622" spans="1:47" s="2" customFormat="1" ht="12">
      <c r="A622" s="39"/>
      <c r="B622" s="40"/>
      <c r="C622" s="39"/>
      <c r="D622" s="180" t="s">
        <v>152</v>
      </c>
      <c r="E622" s="39"/>
      <c r="F622" s="181" t="s">
        <v>891</v>
      </c>
      <c r="G622" s="39"/>
      <c r="H622" s="39"/>
      <c r="I622" s="182"/>
      <c r="J622" s="39"/>
      <c r="K622" s="39"/>
      <c r="L622" s="40"/>
      <c r="M622" s="183"/>
      <c r="N622" s="184"/>
      <c r="O622" s="73"/>
      <c r="P622" s="73"/>
      <c r="Q622" s="73"/>
      <c r="R622" s="73"/>
      <c r="S622" s="73"/>
      <c r="T622" s="74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20" t="s">
        <v>152</v>
      </c>
      <c r="AU622" s="20" t="s">
        <v>82</v>
      </c>
    </row>
    <row r="623" spans="1:51" s="14" customFormat="1" ht="12">
      <c r="A623" s="14"/>
      <c r="B623" s="193"/>
      <c r="C623" s="14"/>
      <c r="D623" s="186" t="s">
        <v>154</v>
      </c>
      <c r="E623" s="194" t="s">
        <v>3</v>
      </c>
      <c r="F623" s="195" t="s">
        <v>886</v>
      </c>
      <c r="G623" s="14"/>
      <c r="H623" s="196">
        <v>874.057</v>
      </c>
      <c r="I623" s="197"/>
      <c r="J623" s="14"/>
      <c r="K623" s="14"/>
      <c r="L623" s="193"/>
      <c r="M623" s="198"/>
      <c r="N623" s="199"/>
      <c r="O623" s="199"/>
      <c r="P623" s="199"/>
      <c r="Q623" s="199"/>
      <c r="R623" s="199"/>
      <c r="S623" s="199"/>
      <c r="T623" s="20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194" t="s">
        <v>154</v>
      </c>
      <c r="AU623" s="194" t="s">
        <v>82</v>
      </c>
      <c r="AV623" s="14" t="s">
        <v>82</v>
      </c>
      <c r="AW623" s="14" t="s">
        <v>33</v>
      </c>
      <c r="AX623" s="14" t="s">
        <v>80</v>
      </c>
      <c r="AY623" s="194" t="s">
        <v>143</v>
      </c>
    </row>
    <row r="624" spans="1:65" s="2" customFormat="1" ht="16.5" customHeight="1">
      <c r="A624" s="39"/>
      <c r="B624" s="166"/>
      <c r="C624" s="217" t="s">
        <v>892</v>
      </c>
      <c r="D624" s="217" t="s">
        <v>351</v>
      </c>
      <c r="E624" s="218" t="s">
        <v>893</v>
      </c>
      <c r="F624" s="219" t="s">
        <v>894</v>
      </c>
      <c r="G624" s="220" t="s">
        <v>148</v>
      </c>
      <c r="H624" s="221">
        <v>1018.713</v>
      </c>
      <c r="I624" s="222"/>
      <c r="J624" s="223">
        <f>ROUND(I624*H624,2)</f>
        <v>0</v>
      </c>
      <c r="K624" s="219" t="s">
        <v>149</v>
      </c>
      <c r="L624" s="224"/>
      <c r="M624" s="225" t="s">
        <v>3</v>
      </c>
      <c r="N624" s="226" t="s">
        <v>43</v>
      </c>
      <c r="O624" s="73"/>
      <c r="P624" s="176">
        <f>O624*H624</f>
        <v>0</v>
      </c>
      <c r="Q624" s="176">
        <v>0.0025</v>
      </c>
      <c r="R624" s="176">
        <f>Q624*H624</f>
        <v>2.5467825</v>
      </c>
      <c r="S624" s="176">
        <v>0</v>
      </c>
      <c r="T624" s="17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178" t="s">
        <v>391</v>
      </c>
      <c r="AT624" s="178" t="s">
        <v>351</v>
      </c>
      <c r="AU624" s="178" t="s">
        <v>82</v>
      </c>
      <c r="AY624" s="20" t="s">
        <v>143</v>
      </c>
      <c r="BE624" s="179">
        <f>IF(N624="základní",J624,0)</f>
        <v>0</v>
      </c>
      <c r="BF624" s="179">
        <f>IF(N624="snížená",J624,0)</f>
        <v>0</v>
      </c>
      <c r="BG624" s="179">
        <f>IF(N624="zákl. přenesená",J624,0)</f>
        <v>0</v>
      </c>
      <c r="BH624" s="179">
        <f>IF(N624="sníž. přenesená",J624,0)</f>
        <v>0</v>
      </c>
      <c r="BI624" s="179">
        <f>IF(N624="nulová",J624,0)</f>
        <v>0</v>
      </c>
      <c r="BJ624" s="20" t="s">
        <v>80</v>
      </c>
      <c r="BK624" s="179">
        <f>ROUND(I624*H624,2)</f>
        <v>0</v>
      </c>
      <c r="BL624" s="20" t="s">
        <v>259</v>
      </c>
      <c r="BM624" s="178" t="s">
        <v>895</v>
      </c>
    </row>
    <row r="625" spans="1:51" s="14" customFormat="1" ht="12">
      <c r="A625" s="14"/>
      <c r="B625" s="193"/>
      <c r="C625" s="14"/>
      <c r="D625" s="186" t="s">
        <v>154</v>
      </c>
      <c r="E625" s="14"/>
      <c r="F625" s="195" t="s">
        <v>896</v>
      </c>
      <c r="G625" s="14"/>
      <c r="H625" s="196">
        <v>1018.713</v>
      </c>
      <c r="I625" s="197"/>
      <c r="J625" s="14"/>
      <c r="K625" s="14"/>
      <c r="L625" s="193"/>
      <c r="M625" s="198"/>
      <c r="N625" s="199"/>
      <c r="O625" s="199"/>
      <c r="P625" s="199"/>
      <c r="Q625" s="199"/>
      <c r="R625" s="199"/>
      <c r="S625" s="199"/>
      <c r="T625" s="20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194" t="s">
        <v>154</v>
      </c>
      <c r="AU625" s="194" t="s">
        <v>82</v>
      </c>
      <c r="AV625" s="14" t="s">
        <v>82</v>
      </c>
      <c r="AW625" s="14" t="s">
        <v>4</v>
      </c>
      <c r="AX625" s="14" t="s">
        <v>80</v>
      </c>
      <c r="AY625" s="194" t="s">
        <v>143</v>
      </c>
    </row>
    <row r="626" spans="1:65" s="2" customFormat="1" ht="37.8" customHeight="1">
      <c r="A626" s="39"/>
      <c r="B626" s="166"/>
      <c r="C626" s="167" t="s">
        <v>897</v>
      </c>
      <c r="D626" s="167" t="s">
        <v>145</v>
      </c>
      <c r="E626" s="168" t="s">
        <v>898</v>
      </c>
      <c r="F626" s="169" t="s">
        <v>899</v>
      </c>
      <c r="G626" s="170" t="s">
        <v>210</v>
      </c>
      <c r="H626" s="171">
        <v>4370.285</v>
      </c>
      <c r="I626" s="172"/>
      <c r="J626" s="173">
        <f>ROUND(I626*H626,2)</f>
        <v>0</v>
      </c>
      <c r="K626" s="169" t="s">
        <v>149</v>
      </c>
      <c r="L626" s="40"/>
      <c r="M626" s="174" t="s">
        <v>3</v>
      </c>
      <c r="N626" s="175" t="s">
        <v>43</v>
      </c>
      <c r="O626" s="73"/>
      <c r="P626" s="176">
        <f>O626*H626</f>
        <v>0</v>
      </c>
      <c r="Q626" s="176">
        <v>0</v>
      </c>
      <c r="R626" s="176">
        <f>Q626*H626</f>
        <v>0</v>
      </c>
      <c r="S626" s="176">
        <v>0</v>
      </c>
      <c r="T626" s="17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178" t="s">
        <v>259</v>
      </c>
      <c r="AT626" s="178" t="s">
        <v>145</v>
      </c>
      <c r="AU626" s="178" t="s">
        <v>82</v>
      </c>
      <c r="AY626" s="20" t="s">
        <v>143</v>
      </c>
      <c r="BE626" s="179">
        <f>IF(N626="základní",J626,0)</f>
        <v>0</v>
      </c>
      <c r="BF626" s="179">
        <f>IF(N626="snížená",J626,0)</f>
        <v>0</v>
      </c>
      <c r="BG626" s="179">
        <f>IF(N626="zákl. přenesená",J626,0)</f>
        <v>0</v>
      </c>
      <c r="BH626" s="179">
        <f>IF(N626="sníž. přenesená",J626,0)</f>
        <v>0</v>
      </c>
      <c r="BI626" s="179">
        <f>IF(N626="nulová",J626,0)</f>
        <v>0</v>
      </c>
      <c r="BJ626" s="20" t="s">
        <v>80</v>
      </c>
      <c r="BK626" s="179">
        <f>ROUND(I626*H626,2)</f>
        <v>0</v>
      </c>
      <c r="BL626" s="20" t="s">
        <v>259</v>
      </c>
      <c r="BM626" s="178" t="s">
        <v>900</v>
      </c>
    </row>
    <row r="627" spans="1:47" s="2" customFormat="1" ht="12">
      <c r="A627" s="39"/>
      <c r="B627" s="40"/>
      <c r="C627" s="39"/>
      <c r="D627" s="180" t="s">
        <v>152</v>
      </c>
      <c r="E627" s="39"/>
      <c r="F627" s="181" t="s">
        <v>901</v>
      </c>
      <c r="G627" s="39"/>
      <c r="H627" s="39"/>
      <c r="I627" s="182"/>
      <c r="J627" s="39"/>
      <c r="K627" s="39"/>
      <c r="L627" s="40"/>
      <c r="M627" s="183"/>
      <c r="N627" s="184"/>
      <c r="O627" s="73"/>
      <c r="P627" s="73"/>
      <c r="Q627" s="73"/>
      <c r="R627" s="73"/>
      <c r="S627" s="73"/>
      <c r="T627" s="74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20" t="s">
        <v>152</v>
      </c>
      <c r="AU627" s="20" t="s">
        <v>82</v>
      </c>
    </row>
    <row r="628" spans="1:51" s="14" customFormat="1" ht="12">
      <c r="A628" s="14"/>
      <c r="B628" s="193"/>
      <c r="C628" s="14"/>
      <c r="D628" s="186" t="s">
        <v>154</v>
      </c>
      <c r="E628" s="194" t="s">
        <v>3</v>
      </c>
      <c r="F628" s="195" t="s">
        <v>902</v>
      </c>
      <c r="G628" s="14"/>
      <c r="H628" s="196">
        <v>4370.285</v>
      </c>
      <c r="I628" s="197"/>
      <c r="J628" s="14"/>
      <c r="K628" s="14"/>
      <c r="L628" s="193"/>
      <c r="M628" s="198"/>
      <c r="N628" s="199"/>
      <c r="O628" s="199"/>
      <c r="P628" s="199"/>
      <c r="Q628" s="199"/>
      <c r="R628" s="199"/>
      <c r="S628" s="199"/>
      <c r="T628" s="20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194" t="s">
        <v>154</v>
      </c>
      <c r="AU628" s="194" t="s">
        <v>82</v>
      </c>
      <c r="AV628" s="14" t="s">
        <v>82</v>
      </c>
      <c r="AW628" s="14" t="s">
        <v>33</v>
      </c>
      <c r="AX628" s="14" t="s">
        <v>80</v>
      </c>
      <c r="AY628" s="194" t="s">
        <v>143</v>
      </c>
    </row>
    <row r="629" spans="1:65" s="2" customFormat="1" ht="16.5" customHeight="1">
      <c r="A629" s="39"/>
      <c r="B629" s="166"/>
      <c r="C629" s="217" t="s">
        <v>903</v>
      </c>
      <c r="D629" s="217" t="s">
        <v>351</v>
      </c>
      <c r="E629" s="218" t="s">
        <v>904</v>
      </c>
      <c r="F629" s="219" t="s">
        <v>905</v>
      </c>
      <c r="G629" s="220" t="s">
        <v>210</v>
      </c>
      <c r="H629" s="221">
        <v>4588.799</v>
      </c>
      <c r="I629" s="222"/>
      <c r="J629" s="223">
        <f>ROUND(I629*H629,2)</f>
        <v>0</v>
      </c>
      <c r="K629" s="219" t="s">
        <v>149</v>
      </c>
      <c r="L629" s="224"/>
      <c r="M629" s="225" t="s">
        <v>3</v>
      </c>
      <c r="N629" s="226" t="s">
        <v>43</v>
      </c>
      <c r="O629" s="73"/>
      <c r="P629" s="176">
        <f>O629*H629</f>
        <v>0</v>
      </c>
      <c r="Q629" s="176">
        <v>0.0001</v>
      </c>
      <c r="R629" s="176">
        <f>Q629*H629</f>
        <v>0.4588799</v>
      </c>
      <c r="S629" s="176">
        <v>0</v>
      </c>
      <c r="T629" s="17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178" t="s">
        <v>391</v>
      </c>
      <c r="AT629" s="178" t="s">
        <v>351</v>
      </c>
      <c r="AU629" s="178" t="s">
        <v>82</v>
      </c>
      <c r="AY629" s="20" t="s">
        <v>143</v>
      </c>
      <c r="BE629" s="179">
        <f>IF(N629="základní",J629,0)</f>
        <v>0</v>
      </c>
      <c r="BF629" s="179">
        <f>IF(N629="snížená",J629,0)</f>
        <v>0</v>
      </c>
      <c r="BG629" s="179">
        <f>IF(N629="zákl. přenesená",J629,0)</f>
        <v>0</v>
      </c>
      <c r="BH629" s="179">
        <f>IF(N629="sníž. přenesená",J629,0)</f>
        <v>0</v>
      </c>
      <c r="BI629" s="179">
        <f>IF(N629="nulová",J629,0)</f>
        <v>0</v>
      </c>
      <c r="BJ629" s="20" t="s">
        <v>80</v>
      </c>
      <c r="BK629" s="179">
        <f>ROUND(I629*H629,2)</f>
        <v>0</v>
      </c>
      <c r="BL629" s="20" t="s">
        <v>259</v>
      </c>
      <c r="BM629" s="178" t="s">
        <v>906</v>
      </c>
    </row>
    <row r="630" spans="1:65" s="2" customFormat="1" ht="24.15" customHeight="1">
      <c r="A630" s="39"/>
      <c r="B630" s="166"/>
      <c r="C630" s="167" t="s">
        <v>907</v>
      </c>
      <c r="D630" s="167" t="s">
        <v>145</v>
      </c>
      <c r="E630" s="168" t="s">
        <v>908</v>
      </c>
      <c r="F630" s="169" t="s">
        <v>909</v>
      </c>
      <c r="G630" s="170" t="s">
        <v>910</v>
      </c>
      <c r="H630" s="227"/>
      <c r="I630" s="172"/>
      <c r="J630" s="173">
        <f>ROUND(I630*H630,2)</f>
        <v>0</v>
      </c>
      <c r="K630" s="169" t="s">
        <v>149</v>
      </c>
      <c r="L630" s="40"/>
      <c r="M630" s="174" t="s">
        <v>3</v>
      </c>
      <c r="N630" s="175" t="s">
        <v>43</v>
      </c>
      <c r="O630" s="73"/>
      <c r="P630" s="176">
        <f>O630*H630</f>
        <v>0</v>
      </c>
      <c r="Q630" s="176">
        <v>0</v>
      </c>
      <c r="R630" s="176">
        <f>Q630*H630</f>
        <v>0</v>
      </c>
      <c r="S630" s="176">
        <v>0</v>
      </c>
      <c r="T630" s="17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178" t="s">
        <v>259</v>
      </c>
      <c r="AT630" s="178" t="s">
        <v>145</v>
      </c>
      <c r="AU630" s="178" t="s">
        <v>82</v>
      </c>
      <c r="AY630" s="20" t="s">
        <v>143</v>
      </c>
      <c r="BE630" s="179">
        <f>IF(N630="základní",J630,0)</f>
        <v>0</v>
      </c>
      <c r="BF630" s="179">
        <f>IF(N630="snížená",J630,0)</f>
        <v>0</v>
      </c>
      <c r="BG630" s="179">
        <f>IF(N630="zákl. přenesená",J630,0)</f>
        <v>0</v>
      </c>
      <c r="BH630" s="179">
        <f>IF(N630="sníž. přenesená",J630,0)</f>
        <v>0</v>
      </c>
      <c r="BI630" s="179">
        <f>IF(N630="nulová",J630,0)</f>
        <v>0</v>
      </c>
      <c r="BJ630" s="20" t="s">
        <v>80</v>
      </c>
      <c r="BK630" s="179">
        <f>ROUND(I630*H630,2)</f>
        <v>0</v>
      </c>
      <c r="BL630" s="20" t="s">
        <v>259</v>
      </c>
      <c r="BM630" s="178" t="s">
        <v>911</v>
      </c>
    </row>
    <row r="631" spans="1:47" s="2" customFormat="1" ht="12">
      <c r="A631" s="39"/>
      <c r="B631" s="40"/>
      <c r="C631" s="39"/>
      <c r="D631" s="180" t="s">
        <v>152</v>
      </c>
      <c r="E631" s="39"/>
      <c r="F631" s="181" t="s">
        <v>912</v>
      </c>
      <c r="G631" s="39"/>
      <c r="H631" s="39"/>
      <c r="I631" s="182"/>
      <c r="J631" s="39"/>
      <c r="K631" s="39"/>
      <c r="L631" s="40"/>
      <c r="M631" s="183"/>
      <c r="N631" s="184"/>
      <c r="O631" s="73"/>
      <c r="P631" s="73"/>
      <c r="Q631" s="73"/>
      <c r="R631" s="73"/>
      <c r="S631" s="73"/>
      <c r="T631" s="74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20" t="s">
        <v>152</v>
      </c>
      <c r="AU631" s="20" t="s">
        <v>82</v>
      </c>
    </row>
    <row r="632" spans="1:63" s="12" customFormat="1" ht="22.8" customHeight="1">
      <c r="A632" s="12"/>
      <c r="B632" s="153"/>
      <c r="C632" s="12"/>
      <c r="D632" s="154" t="s">
        <v>71</v>
      </c>
      <c r="E632" s="164" t="s">
        <v>913</v>
      </c>
      <c r="F632" s="164" t="s">
        <v>914</v>
      </c>
      <c r="G632" s="12"/>
      <c r="H632" s="12"/>
      <c r="I632" s="156"/>
      <c r="J632" s="165">
        <f>BK632</f>
        <v>0</v>
      </c>
      <c r="K632" s="12"/>
      <c r="L632" s="153"/>
      <c r="M632" s="158"/>
      <c r="N632" s="159"/>
      <c r="O632" s="159"/>
      <c r="P632" s="160">
        <f>SUM(P633:P660)</f>
        <v>0</v>
      </c>
      <c r="Q632" s="159"/>
      <c r="R632" s="160">
        <f>SUM(R633:R660)</f>
        <v>6.6591377099999995</v>
      </c>
      <c r="S632" s="159"/>
      <c r="T632" s="161">
        <f>SUM(T633:T660)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154" t="s">
        <v>82</v>
      </c>
      <c r="AT632" s="162" t="s">
        <v>71</v>
      </c>
      <c r="AU632" s="162" t="s">
        <v>80</v>
      </c>
      <c r="AY632" s="154" t="s">
        <v>143</v>
      </c>
      <c r="BK632" s="163">
        <f>SUM(BK633:BK660)</f>
        <v>0</v>
      </c>
    </row>
    <row r="633" spans="1:65" s="2" customFormat="1" ht="24.15" customHeight="1">
      <c r="A633" s="39"/>
      <c r="B633" s="166"/>
      <c r="C633" s="167" t="s">
        <v>915</v>
      </c>
      <c r="D633" s="167" t="s">
        <v>145</v>
      </c>
      <c r="E633" s="168" t="s">
        <v>916</v>
      </c>
      <c r="F633" s="169" t="s">
        <v>917</v>
      </c>
      <c r="G633" s="170" t="s">
        <v>148</v>
      </c>
      <c r="H633" s="171">
        <v>44.16</v>
      </c>
      <c r="I633" s="172"/>
      <c r="J633" s="173">
        <f>ROUND(I633*H633,2)</f>
        <v>0</v>
      </c>
      <c r="K633" s="169" t="s">
        <v>149</v>
      </c>
      <c r="L633" s="40"/>
      <c r="M633" s="174" t="s">
        <v>3</v>
      </c>
      <c r="N633" s="175" t="s">
        <v>43</v>
      </c>
      <c r="O633" s="73"/>
      <c r="P633" s="176">
        <f>O633*H633</f>
        <v>0</v>
      </c>
      <c r="Q633" s="176">
        <v>0.00606</v>
      </c>
      <c r="R633" s="176">
        <f>Q633*H633</f>
        <v>0.2676096</v>
      </c>
      <c r="S633" s="176">
        <v>0</v>
      </c>
      <c r="T633" s="17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178" t="s">
        <v>259</v>
      </c>
      <c r="AT633" s="178" t="s">
        <v>145</v>
      </c>
      <c r="AU633" s="178" t="s">
        <v>82</v>
      </c>
      <c r="AY633" s="20" t="s">
        <v>143</v>
      </c>
      <c r="BE633" s="179">
        <f>IF(N633="základní",J633,0)</f>
        <v>0</v>
      </c>
      <c r="BF633" s="179">
        <f>IF(N633="snížená",J633,0)</f>
        <v>0</v>
      </c>
      <c r="BG633" s="179">
        <f>IF(N633="zákl. přenesená",J633,0)</f>
        <v>0</v>
      </c>
      <c r="BH633" s="179">
        <f>IF(N633="sníž. přenesená",J633,0)</f>
        <v>0</v>
      </c>
      <c r="BI633" s="179">
        <f>IF(N633="nulová",J633,0)</f>
        <v>0</v>
      </c>
      <c r="BJ633" s="20" t="s">
        <v>80</v>
      </c>
      <c r="BK633" s="179">
        <f>ROUND(I633*H633,2)</f>
        <v>0</v>
      </c>
      <c r="BL633" s="20" t="s">
        <v>259</v>
      </c>
      <c r="BM633" s="178" t="s">
        <v>918</v>
      </c>
    </row>
    <row r="634" spans="1:47" s="2" customFormat="1" ht="12">
      <c r="A634" s="39"/>
      <c r="B634" s="40"/>
      <c r="C634" s="39"/>
      <c r="D634" s="180" t="s">
        <v>152</v>
      </c>
      <c r="E634" s="39"/>
      <c r="F634" s="181" t="s">
        <v>919</v>
      </c>
      <c r="G634" s="39"/>
      <c r="H634" s="39"/>
      <c r="I634" s="182"/>
      <c r="J634" s="39"/>
      <c r="K634" s="39"/>
      <c r="L634" s="40"/>
      <c r="M634" s="183"/>
      <c r="N634" s="184"/>
      <c r="O634" s="73"/>
      <c r="P634" s="73"/>
      <c r="Q634" s="73"/>
      <c r="R634" s="73"/>
      <c r="S634" s="73"/>
      <c r="T634" s="74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20" t="s">
        <v>152</v>
      </c>
      <c r="AU634" s="20" t="s">
        <v>82</v>
      </c>
    </row>
    <row r="635" spans="1:51" s="13" customFormat="1" ht="12">
      <c r="A635" s="13"/>
      <c r="B635" s="185"/>
      <c r="C635" s="13"/>
      <c r="D635" s="186" t="s">
        <v>154</v>
      </c>
      <c r="E635" s="187" t="s">
        <v>3</v>
      </c>
      <c r="F635" s="188" t="s">
        <v>219</v>
      </c>
      <c r="G635" s="13"/>
      <c r="H635" s="187" t="s">
        <v>3</v>
      </c>
      <c r="I635" s="189"/>
      <c r="J635" s="13"/>
      <c r="K635" s="13"/>
      <c r="L635" s="185"/>
      <c r="M635" s="190"/>
      <c r="N635" s="191"/>
      <c r="O635" s="191"/>
      <c r="P635" s="191"/>
      <c r="Q635" s="191"/>
      <c r="R635" s="191"/>
      <c r="S635" s="191"/>
      <c r="T635" s="19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87" t="s">
        <v>154</v>
      </c>
      <c r="AU635" s="187" t="s">
        <v>82</v>
      </c>
      <c r="AV635" s="13" t="s">
        <v>80</v>
      </c>
      <c r="AW635" s="13" t="s">
        <v>33</v>
      </c>
      <c r="AX635" s="13" t="s">
        <v>72</v>
      </c>
      <c r="AY635" s="187" t="s">
        <v>143</v>
      </c>
    </row>
    <row r="636" spans="1:51" s="14" customFormat="1" ht="12">
      <c r="A636" s="14"/>
      <c r="B636" s="193"/>
      <c r="C636" s="14"/>
      <c r="D636" s="186" t="s">
        <v>154</v>
      </c>
      <c r="E636" s="194" t="s">
        <v>3</v>
      </c>
      <c r="F636" s="195" t="s">
        <v>220</v>
      </c>
      <c r="G636" s="14"/>
      <c r="H636" s="196">
        <v>24.96</v>
      </c>
      <c r="I636" s="197"/>
      <c r="J636" s="14"/>
      <c r="K636" s="14"/>
      <c r="L636" s="193"/>
      <c r="M636" s="198"/>
      <c r="N636" s="199"/>
      <c r="O636" s="199"/>
      <c r="P636" s="199"/>
      <c r="Q636" s="199"/>
      <c r="R636" s="199"/>
      <c r="S636" s="199"/>
      <c r="T636" s="20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194" t="s">
        <v>154</v>
      </c>
      <c r="AU636" s="194" t="s">
        <v>82</v>
      </c>
      <c r="AV636" s="14" t="s">
        <v>82</v>
      </c>
      <c r="AW636" s="14" t="s">
        <v>33</v>
      </c>
      <c r="AX636" s="14" t="s">
        <v>72</v>
      </c>
      <c r="AY636" s="194" t="s">
        <v>143</v>
      </c>
    </row>
    <row r="637" spans="1:51" s="13" customFormat="1" ht="12">
      <c r="A637" s="13"/>
      <c r="B637" s="185"/>
      <c r="C637" s="13"/>
      <c r="D637" s="186" t="s">
        <v>154</v>
      </c>
      <c r="E637" s="187" t="s">
        <v>3</v>
      </c>
      <c r="F637" s="188" t="s">
        <v>221</v>
      </c>
      <c r="G637" s="13"/>
      <c r="H637" s="187" t="s">
        <v>3</v>
      </c>
      <c r="I637" s="189"/>
      <c r="J637" s="13"/>
      <c r="K637" s="13"/>
      <c r="L637" s="185"/>
      <c r="M637" s="190"/>
      <c r="N637" s="191"/>
      <c r="O637" s="191"/>
      <c r="P637" s="191"/>
      <c r="Q637" s="191"/>
      <c r="R637" s="191"/>
      <c r="S637" s="191"/>
      <c r="T637" s="19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187" t="s">
        <v>154</v>
      </c>
      <c r="AU637" s="187" t="s">
        <v>82</v>
      </c>
      <c r="AV637" s="13" t="s">
        <v>80</v>
      </c>
      <c r="AW637" s="13" t="s">
        <v>33</v>
      </c>
      <c r="AX637" s="13" t="s">
        <v>72</v>
      </c>
      <c r="AY637" s="187" t="s">
        <v>143</v>
      </c>
    </row>
    <row r="638" spans="1:51" s="14" customFormat="1" ht="12">
      <c r="A638" s="14"/>
      <c r="B638" s="193"/>
      <c r="C638" s="14"/>
      <c r="D638" s="186" t="s">
        <v>154</v>
      </c>
      <c r="E638" s="194" t="s">
        <v>3</v>
      </c>
      <c r="F638" s="195" t="s">
        <v>222</v>
      </c>
      <c r="G638" s="14"/>
      <c r="H638" s="196">
        <v>19.2</v>
      </c>
      <c r="I638" s="197"/>
      <c r="J638" s="14"/>
      <c r="K638" s="14"/>
      <c r="L638" s="193"/>
      <c r="M638" s="198"/>
      <c r="N638" s="199"/>
      <c r="O638" s="199"/>
      <c r="P638" s="199"/>
      <c r="Q638" s="199"/>
      <c r="R638" s="199"/>
      <c r="S638" s="199"/>
      <c r="T638" s="20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194" t="s">
        <v>154</v>
      </c>
      <c r="AU638" s="194" t="s">
        <v>82</v>
      </c>
      <c r="AV638" s="14" t="s">
        <v>82</v>
      </c>
      <c r="AW638" s="14" t="s">
        <v>33</v>
      </c>
      <c r="AX638" s="14" t="s">
        <v>72</v>
      </c>
      <c r="AY638" s="194" t="s">
        <v>143</v>
      </c>
    </row>
    <row r="639" spans="1:51" s="15" customFormat="1" ht="12">
      <c r="A639" s="15"/>
      <c r="B639" s="201"/>
      <c r="C639" s="15"/>
      <c r="D639" s="186" t="s">
        <v>154</v>
      </c>
      <c r="E639" s="202" t="s">
        <v>3</v>
      </c>
      <c r="F639" s="203" t="s">
        <v>172</v>
      </c>
      <c r="G639" s="15"/>
      <c r="H639" s="204">
        <v>44.16</v>
      </c>
      <c r="I639" s="205"/>
      <c r="J639" s="15"/>
      <c r="K639" s="15"/>
      <c r="L639" s="201"/>
      <c r="M639" s="206"/>
      <c r="N639" s="207"/>
      <c r="O639" s="207"/>
      <c r="P639" s="207"/>
      <c r="Q639" s="207"/>
      <c r="R639" s="207"/>
      <c r="S639" s="207"/>
      <c r="T639" s="208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02" t="s">
        <v>154</v>
      </c>
      <c r="AU639" s="202" t="s">
        <v>82</v>
      </c>
      <c r="AV639" s="15" t="s">
        <v>150</v>
      </c>
      <c r="AW639" s="15" t="s">
        <v>33</v>
      </c>
      <c r="AX639" s="15" t="s">
        <v>80</v>
      </c>
      <c r="AY639" s="202" t="s">
        <v>143</v>
      </c>
    </row>
    <row r="640" spans="1:65" s="2" customFormat="1" ht="33" customHeight="1">
      <c r="A640" s="39"/>
      <c r="B640" s="166"/>
      <c r="C640" s="217" t="s">
        <v>920</v>
      </c>
      <c r="D640" s="217" t="s">
        <v>351</v>
      </c>
      <c r="E640" s="218" t="s">
        <v>921</v>
      </c>
      <c r="F640" s="219" t="s">
        <v>922</v>
      </c>
      <c r="G640" s="220" t="s">
        <v>148</v>
      </c>
      <c r="H640" s="221">
        <v>46.368</v>
      </c>
      <c r="I640" s="222"/>
      <c r="J640" s="223">
        <f>ROUND(I640*H640,2)</f>
        <v>0</v>
      </c>
      <c r="K640" s="219" t="s">
        <v>3</v>
      </c>
      <c r="L640" s="224"/>
      <c r="M640" s="225" t="s">
        <v>3</v>
      </c>
      <c r="N640" s="226" t="s">
        <v>43</v>
      </c>
      <c r="O640" s="73"/>
      <c r="P640" s="176">
        <f>O640*H640</f>
        <v>0</v>
      </c>
      <c r="Q640" s="176">
        <v>0.0009</v>
      </c>
      <c r="R640" s="176">
        <f>Q640*H640</f>
        <v>0.0417312</v>
      </c>
      <c r="S640" s="176">
        <v>0</v>
      </c>
      <c r="T640" s="17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178" t="s">
        <v>391</v>
      </c>
      <c r="AT640" s="178" t="s">
        <v>351</v>
      </c>
      <c r="AU640" s="178" t="s">
        <v>82</v>
      </c>
      <c r="AY640" s="20" t="s">
        <v>143</v>
      </c>
      <c r="BE640" s="179">
        <f>IF(N640="základní",J640,0)</f>
        <v>0</v>
      </c>
      <c r="BF640" s="179">
        <f>IF(N640="snížená",J640,0)</f>
        <v>0</v>
      </c>
      <c r="BG640" s="179">
        <f>IF(N640="zákl. přenesená",J640,0)</f>
        <v>0</v>
      </c>
      <c r="BH640" s="179">
        <f>IF(N640="sníž. přenesená",J640,0)</f>
        <v>0</v>
      </c>
      <c r="BI640" s="179">
        <f>IF(N640="nulová",J640,0)</f>
        <v>0</v>
      </c>
      <c r="BJ640" s="20" t="s">
        <v>80</v>
      </c>
      <c r="BK640" s="179">
        <f>ROUND(I640*H640,2)</f>
        <v>0</v>
      </c>
      <c r="BL640" s="20" t="s">
        <v>259</v>
      </c>
      <c r="BM640" s="178" t="s">
        <v>923</v>
      </c>
    </row>
    <row r="641" spans="1:51" s="14" customFormat="1" ht="12">
      <c r="A641" s="14"/>
      <c r="B641" s="193"/>
      <c r="C641" s="14"/>
      <c r="D641" s="186" t="s">
        <v>154</v>
      </c>
      <c r="E641" s="14"/>
      <c r="F641" s="195" t="s">
        <v>924</v>
      </c>
      <c r="G641" s="14"/>
      <c r="H641" s="196">
        <v>46.368</v>
      </c>
      <c r="I641" s="197"/>
      <c r="J641" s="14"/>
      <c r="K641" s="14"/>
      <c r="L641" s="193"/>
      <c r="M641" s="198"/>
      <c r="N641" s="199"/>
      <c r="O641" s="199"/>
      <c r="P641" s="199"/>
      <c r="Q641" s="199"/>
      <c r="R641" s="199"/>
      <c r="S641" s="199"/>
      <c r="T641" s="20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194" t="s">
        <v>154</v>
      </c>
      <c r="AU641" s="194" t="s">
        <v>82</v>
      </c>
      <c r="AV641" s="14" t="s">
        <v>82</v>
      </c>
      <c r="AW641" s="14" t="s">
        <v>4</v>
      </c>
      <c r="AX641" s="14" t="s">
        <v>80</v>
      </c>
      <c r="AY641" s="194" t="s">
        <v>143</v>
      </c>
    </row>
    <row r="642" spans="1:65" s="2" customFormat="1" ht="24.15" customHeight="1">
      <c r="A642" s="39"/>
      <c r="B642" s="166"/>
      <c r="C642" s="167" t="s">
        <v>925</v>
      </c>
      <c r="D642" s="167" t="s">
        <v>145</v>
      </c>
      <c r="E642" s="168" t="s">
        <v>926</v>
      </c>
      <c r="F642" s="169" t="s">
        <v>927</v>
      </c>
      <c r="G642" s="170" t="s">
        <v>148</v>
      </c>
      <c r="H642" s="171">
        <v>105.097</v>
      </c>
      <c r="I642" s="172"/>
      <c r="J642" s="173">
        <f>ROUND(I642*H642,2)</f>
        <v>0</v>
      </c>
      <c r="K642" s="169" t="s">
        <v>149</v>
      </c>
      <c r="L642" s="40"/>
      <c r="M642" s="174" t="s">
        <v>3</v>
      </c>
      <c r="N642" s="175" t="s">
        <v>43</v>
      </c>
      <c r="O642" s="73"/>
      <c r="P642" s="176">
        <f>O642*H642</f>
        <v>0</v>
      </c>
      <c r="Q642" s="176">
        <v>3E-05</v>
      </c>
      <c r="R642" s="176">
        <f>Q642*H642</f>
        <v>0.00315291</v>
      </c>
      <c r="S642" s="176">
        <v>0</v>
      </c>
      <c r="T642" s="177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178" t="s">
        <v>259</v>
      </c>
      <c r="AT642" s="178" t="s">
        <v>145</v>
      </c>
      <c r="AU642" s="178" t="s">
        <v>82</v>
      </c>
      <c r="AY642" s="20" t="s">
        <v>143</v>
      </c>
      <c r="BE642" s="179">
        <f>IF(N642="základní",J642,0)</f>
        <v>0</v>
      </c>
      <c r="BF642" s="179">
        <f>IF(N642="snížená",J642,0)</f>
        <v>0</v>
      </c>
      <c r="BG642" s="179">
        <f>IF(N642="zákl. přenesená",J642,0)</f>
        <v>0</v>
      </c>
      <c r="BH642" s="179">
        <f>IF(N642="sníž. přenesená",J642,0)</f>
        <v>0</v>
      </c>
      <c r="BI642" s="179">
        <f>IF(N642="nulová",J642,0)</f>
        <v>0</v>
      </c>
      <c r="BJ642" s="20" t="s">
        <v>80</v>
      </c>
      <c r="BK642" s="179">
        <f>ROUND(I642*H642,2)</f>
        <v>0</v>
      </c>
      <c r="BL642" s="20" t="s">
        <v>259</v>
      </c>
      <c r="BM642" s="178" t="s">
        <v>928</v>
      </c>
    </row>
    <row r="643" spans="1:47" s="2" customFormat="1" ht="12">
      <c r="A643" s="39"/>
      <c r="B643" s="40"/>
      <c r="C643" s="39"/>
      <c r="D643" s="180" t="s">
        <v>152</v>
      </c>
      <c r="E643" s="39"/>
      <c r="F643" s="181" t="s">
        <v>929</v>
      </c>
      <c r="G643" s="39"/>
      <c r="H643" s="39"/>
      <c r="I643" s="182"/>
      <c r="J643" s="39"/>
      <c r="K643" s="39"/>
      <c r="L643" s="40"/>
      <c r="M643" s="183"/>
      <c r="N643" s="184"/>
      <c r="O643" s="73"/>
      <c r="P643" s="73"/>
      <c r="Q643" s="73"/>
      <c r="R643" s="73"/>
      <c r="S643" s="73"/>
      <c r="T643" s="74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20" t="s">
        <v>152</v>
      </c>
      <c r="AU643" s="20" t="s">
        <v>82</v>
      </c>
    </row>
    <row r="644" spans="1:51" s="13" customFormat="1" ht="12">
      <c r="A644" s="13"/>
      <c r="B644" s="185"/>
      <c r="C644" s="13"/>
      <c r="D644" s="186" t="s">
        <v>154</v>
      </c>
      <c r="E644" s="187" t="s">
        <v>3</v>
      </c>
      <c r="F644" s="188" t="s">
        <v>930</v>
      </c>
      <c r="G644" s="13"/>
      <c r="H644" s="187" t="s">
        <v>3</v>
      </c>
      <c r="I644" s="189"/>
      <c r="J644" s="13"/>
      <c r="K644" s="13"/>
      <c r="L644" s="185"/>
      <c r="M644" s="190"/>
      <c r="N644" s="191"/>
      <c r="O644" s="191"/>
      <c r="P644" s="191"/>
      <c r="Q644" s="191"/>
      <c r="R644" s="191"/>
      <c r="S644" s="191"/>
      <c r="T644" s="19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187" t="s">
        <v>154</v>
      </c>
      <c r="AU644" s="187" t="s">
        <v>82</v>
      </c>
      <c r="AV644" s="13" t="s">
        <v>80</v>
      </c>
      <c r="AW644" s="13" t="s">
        <v>33</v>
      </c>
      <c r="AX644" s="13" t="s">
        <v>72</v>
      </c>
      <c r="AY644" s="187" t="s">
        <v>143</v>
      </c>
    </row>
    <row r="645" spans="1:51" s="14" customFormat="1" ht="12">
      <c r="A645" s="14"/>
      <c r="B645" s="193"/>
      <c r="C645" s="14"/>
      <c r="D645" s="186" t="s">
        <v>154</v>
      </c>
      <c r="E645" s="194" t="s">
        <v>3</v>
      </c>
      <c r="F645" s="195" t="s">
        <v>931</v>
      </c>
      <c r="G645" s="14"/>
      <c r="H645" s="196">
        <v>30.047</v>
      </c>
      <c r="I645" s="197"/>
      <c r="J645" s="14"/>
      <c r="K645" s="14"/>
      <c r="L645" s="193"/>
      <c r="M645" s="198"/>
      <c r="N645" s="199"/>
      <c r="O645" s="199"/>
      <c r="P645" s="199"/>
      <c r="Q645" s="199"/>
      <c r="R645" s="199"/>
      <c r="S645" s="199"/>
      <c r="T645" s="20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194" t="s">
        <v>154</v>
      </c>
      <c r="AU645" s="194" t="s">
        <v>82</v>
      </c>
      <c r="AV645" s="14" t="s">
        <v>82</v>
      </c>
      <c r="AW645" s="14" t="s">
        <v>33</v>
      </c>
      <c r="AX645" s="14" t="s">
        <v>72</v>
      </c>
      <c r="AY645" s="194" t="s">
        <v>143</v>
      </c>
    </row>
    <row r="646" spans="1:51" s="13" customFormat="1" ht="12">
      <c r="A646" s="13"/>
      <c r="B646" s="185"/>
      <c r="C646" s="13"/>
      <c r="D646" s="186" t="s">
        <v>154</v>
      </c>
      <c r="E646" s="187" t="s">
        <v>3</v>
      </c>
      <c r="F646" s="188" t="s">
        <v>932</v>
      </c>
      <c r="G646" s="13"/>
      <c r="H646" s="187" t="s">
        <v>3</v>
      </c>
      <c r="I646" s="189"/>
      <c r="J646" s="13"/>
      <c r="K646" s="13"/>
      <c r="L646" s="185"/>
      <c r="M646" s="190"/>
      <c r="N646" s="191"/>
      <c r="O646" s="191"/>
      <c r="P646" s="191"/>
      <c r="Q646" s="191"/>
      <c r="R646" s="191"/>
      <c r="S646" s="191"/>
      <c r="T646" s="19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187" t="s">
        <v>154</v>
      </c>
      <c r="AU646" s="187" t="s">
        <v>82</v>
      </c>
      <c r="AV646" s="13" t="s">
        <v>80</v>
      </c>
      <c r="AW646" s="13" t="s">
        <v>33</v>
      </c>
      <c r="AX646" s="13" t="s">
        <v>72</v>
      </c>
      <c r="AY646" s="187" t="s">
        <v>143</v>
      </c>
    </row>
    <row r="647" spans="1:51" s="14" customFormat="1" ht="12">
      <c r="A647" s="14"/>
      <c r="B647" s="193"/>
      <c r="C647" s="14"/>
      <c r="D647" s="186" t="s">
        <v>154</v>
      </c>
      <c r="E647" s="194" t="s">
        <v>3</v>
      </c>
      <c r="F647" s="195" t="s">
        <v>933</v>
      </c>
      <c r="G647" s="14"/>
      <c r="H647" s="196">
        <v>59.65</v>
      </c>
      <c r="I647" s="197"/>
      <c r="J647" s="14"/>
      <c r="K647" s="14"/>
      <c r="L647" s="193"/>
      <c r="M647" s="198"/>
      <c r="N647" s="199"/>
      <c r="O647" s="199"/>
      <c r="P647" s="199"/>
      <c r="Q647" s="199"/>
      <c r="R647" s="199"/>
      <c r="S647" s="199"/>
      <c r="T647" s="20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194" t="s">
        <v>154</v>
      </c>
      <c r="AU647" s="194" t="s">
        <v>82</v>
      </c>
      <c r="AV647" s="14" t="s">
        <v>82</v>
      </c>
      <c r="AW647" s="14" t="s">
        <v>33</v>
      </c>
      <c r="AX647" s="14" t="s">
        <v>72</v>
      </c>
      <c r="AY647" s="194" t="s">
        <v>143</v>
      </c>
    </row>
    <row r="648" spans="1:51" s="13" customFormat="1" ht="12">
      <c r="A648" s="13"/>
      <c r="B648" s="185"/>
      <c r="C648" s="13"/>
      <c r="D648" s="186" t="s">
        <v>154</v>
      </c>
      <c r="E648" s="187" t="s">
        <v>3</v>
      </c>
      <c r="F648" s="188" t="s">
        <v>934</v>
      </c>
      <c r="G648" s="13"/>
      <c r="H648" s="187" t="s">
        <v>3</v>
      </c>
      <c r="I648" s="189"/>
      <c r="J648" s="13"/>
      <c r="K648" s="13"/>
      <c r="L648" s="185"/>
      <c r="M648" s="190"/>
      <c r="N648" s="191"/>
      <c r="O648" s="191"/>
      <c r="P648" s="191"/>
      <c r="Q648" s="191"/>
      <c r="R648" s="191"/>
      <c r="S648" s="191"/>
      <c r="T648" s="19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187" t="s">
        <v>154</v>
      </c>
      <c r="AU648" s="187" t="s">
        <v>82</v>
      </c>
      <c r="AV648" s="13" t="s">
        <v>80</v>
      </c>
      <c r="AW648" s="13" t="s">
        <v>33</v>
      </c>
      <c r="AX648" s="13" t="s">
        <v>72</v>
      </c>
      <c r="AY648" s="187" t="s">
        <v>143</v>
      </c>
    </row>
    <row r="649" spans="1:51" s="14" customFormat="1" ht="12">
      <c r="A649" s="14"/>
      <c r="B649" s="193"/>
      <c r="C649" s="14"/>
      <c r="D649" s="186" t="s">
        <v>154</v>
      </c>
      <c r="E649" s="194" t="s">
        <v>3</v>
      </c>
      <c r="F649" s="195" t="s">
        <v>935</v>
      </c>
      <c r="G649" s="14"/>
      <c r="H649" s="196">
        <v>7.7</v>
      </c>
      <c r="I649" s="197"/>
      <c r="J649" s="14"/>
      <c r="K649" s="14"/>
      <c r="L649" s="193"/>
      <c r="M649" s="198"/>
      <c r="N649" s="199"/>
      <c r="O649" s="199"/>
      <c r="P649" s="199"/>
      <c r="Q649" s="199"/>
      <c r="R649" s="199"/>
      <c r="S649" s="199"/>
      <c r="T649" s="20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194" t="s">
        <v>154</v>
      </c>
      <c r="AU649" s="194" t="s">
        <v>82</v>
      </c>
      <c r="AV649" s="14" t="s">
        <v>82</v>
      </c>
      <c r="AW649" s="14" t="s">
        <v>33</v>
      </c>
      <c r="AX649" s="14" t="s">
        <v>72</v>
      </c>
      <c r="AY649" s="194" t="s">
        <v>143</v>
      </c>
    </row>
    <row r="650" spans="1:51" s="14" customFormat="1" ht="12">
      <c r="A650" s="14"/>
      <c r="B650" s="193"/>
      <c r="C650" s="14"/>
      <c r="D650" s="186" t="s">
        <v>154</v>
      </c>
      <c r="E650" s="194" t="s">
        <v>3</v>
      </c>
      <c r="F650" s="195" t="s">
        <v>935</v>
      </c>
      <c r="G650" s="14"/>
      <c r="H650" s="196">
        <v>7.7</v>
      </c>
      <c r="I650" s="197"/>
      <c r="J650" s="14"/>
      <c r="K650" s="14"/>
      <c r="L650" s="193"/>
      <c r="M650" s="198"/>
      <c r="N650" s="199"/>
      <c r="O650" s="199"/>
      <c r="P650" s="199"/>
      <c r="Q650" s="199"/>
      <c r="R650" s="199"/>
      <c r="S650" s="199"/>
      <c r="T650" s="200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194" t="s">
        <v>154</v>
      </c>
      <c r="AU650" s="194" t="s">
        <v>82</v>
      </c>
      <c r="AV650" s="14" t="s">
        <v>82</v>
      </c>
      <c r="AW650" s="14" t="s">
        <v>33</v>
      </c>
      <c r="AX650" s="14" t="s">
        <v>72</v>
      </c>
      <c r="AY650" s="194" t="s">
        <v>143</v>
      </c>
    </row>
    <row r="651" spans="1:51" s="15" customFormat="1" ht="12">
      <c r="A651" s="15"/>
      <c r="B651" s="201"/>
      <c r="C651" s="15"/>
      <c r="D651" s="186" t="s">
        <v>154</v>
      </c>
      <c r="E651" s="202" t="s">
        <v>91</v>
      </c>
      <c r="F651" s="203" t="s">
        <v>172</v>
      </c>
      <c r="G651" s="15"/>
      <c r="H651" s="204">
        <v>105.097</v>
      </c>
      <c r="I651" s="205"/>
      <c r="J651" s="15"/>
      <c r="K651" s="15"/>
      <c r="L651" s="201"/>
      <c r="M651" s="206"/>
      <c r="N651" s="207"/>
      <c r="O651" s="207"/>
      <c r="P651" s="207"/>
      <c r="Q651" s="207"/>
      <c r="R651" s="207"/>
      <c r="S651" s="207"/>
      <c r="T651" s="208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02" t="s">
        <v>154</v>
      </c>
      <c r="AU651" s="202" t="s">
        <v>82</v>
      </c>
      <c r="AV651" s="15" t="s">
        <v>150</v>
      </c>
      <c r="AW651" s="15" t="s">
        <v>33</v>
      </c>
      <c r="AX651" s="15" t="s">
        <v>80</v>
      </c>
      <c r="AY651" s="202" t="s">
        <v>143</v>
      </c>
    </row>
    <row r="652" spans="1:65" s="2" customFormat="1" ht="21.75" customHeight="1">
      <c r="A652" s="39"/>
      <c r="B652" s="166"/>
      <c r="C652" s="217" t="s">
        <v>936</v>
      </c>
      <c r="D652" s="217" t="s">
        <v>351</v>
      </c>
      <c r="E652" s="218" t="s">
        <v>937</v>
      </c>
      <c r="F652" s="219" t="s">
        <v>938</v>
      </c>
      <c r="G652" s="220" t="s">
        <v>148</v>
      </c>
      <c r="H652" s="221">
        <v>110.352</v>
      </c>
      <c r="I652" s="222"/>
      <c r="J652" s="223">
        <f>ROUND(I652*H652,2)</f>
        <v>0</v>
      </c>
      <c r="K652" s="219" t="s">
        <v>3</v>
      </c>
      <c r="L652" s="224"/>
      <c r="M652" s="225" t="s">
        <v>3</v>
      </c>
      <c r="N652" s="226" t="s">
        <v>43</v>
      </c>
      <c r="O652" s="73"/>
      <c r="P652" s="176">
        <f>O652*H652</f>
        <v>0</v>
      </c>
      <c r="Q652" s="176">
        <v>0.00215</v>
      </c>
      <c r="R652" s="176">
        <f>Q652*H652</f>
        <v>0.23725680000000002</v>
      </c>
      <c r="S652" s="176">
        <v>0</v>
      </c>
      <c r="T652" s="17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178" t="s">
        <v>391</v>
      </c>
      <c r="AT652" s="178" t="s">
        <v>351</v>
      </c>
      <c r="AU652" s="178" t="s">
        <v>82</v>
      </c>
      <c r="AY652" s="20" t="s">
        <v>143</v>
      </c>
      <c r="BE652" s="179">
        <f>IF(N652="základní",J652,0)</f>
        <v>0</v>
      </c>
      <c r="BF652" s="179">
        <f>IF(N652="snížená",J652,0)</f>
        <v>0</v>
      </c>
      <c r="BG652" s="179">
        <f>IF(N652="zákl. přenesená",J652,0)</f>
        <v>0</v>
      </c>
      <c r="BH652" s="179">
        <f>IF(N652="sníž. přenesená",J652,0)</f>
        <v>0</v>
      </c>
      <c r="BI652" s="179">
        <f>IF(N652="nulová",J652,0)</f>
        <v>0</v>
      </c>
      <c r="BJ652" s="20" t="s">
        <v>80</v>
      </c>
      <c r="BK652" s="179">
        <f>ROUND(I652*H652,2)</f>
        <v>0</v>
      </c>
      <c r="BL652" s="20" t="s">
        <v>259</v>
      </c>
      <c r="BM652" s="178" t="s">
        <v>939</v>
      </c>
    </row>
    <row r="653" spans="1:51" s="14" customFormat="1" ht="12">
      <c r="A653" s="14"/>
      <c r="B653" s="193"/>
      <c r="C653" s="14"/>
      <c r="D653" s="186" t="s">
        <v>154</v>
      </c>
      <c r="E653" s="194" t="s">
        <v>3</v>
      </c>
      <c r="F653" s="195" t="s">
        <v>940</v>
      </c>
      <c r="G653" s="14"/>
      <c r="H653" s="196">
        <v>110.352</v>
      </c>
      <c r="I653" s="197"/>
      <c r="J653" s="14"/>
      <c r="K653" s="14"/>
      <c r="L653" s="193"/>
      <c r="M653" s="198"/>
      <c r="N653" s="199"/>
      <c r="O653" s="199"/>
      <c r="P653" s="199"/>
      <c r="Q653" s="199"/>
      <c r="R653" s="199"/>
      <c r="S653" s="199"/>
      <c r="T653" s="20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194" t="s">
        <v>154</v>
      </c>
      <c r="AU653" s="194" t="s">
        <v>82</v>
      </c>
      <c r="AV653" s="14" t="s">
        <v>82</v>
      </c>
      <c r="AW653" s="14" t="s">
        <v>33</v>
      </c>
      <c r="AX653" s="14" t="s">
        <v>80</v>
      </c>
      <c r="AY653" s="194" t="s">
        <v>143</v>
      </c>
    </row>
    <row r="654" spans="1:65" s="2" customFormat="1" ht="24.15" customHeight="1">
      <c r="A654" s="39"/>
      <c r="B654" s="166"/>
      <c r="C654" s="167" t="s">
        <v>941</v>
      </c>
      <c r="D654" s="167" t="s">
        <v>145</v>
      </c>
      <c r="E654" s="168" t="s">
        <v>942</v>
      </c>
      <c r="F654" s="169" t="s">
        <v>943</v>
      </c>
      <c r="G654" s="170" t="s">
        <v>148</v>
      </c>
      <c r="H654" s="171">
        <v>768.96</v>
      </c>
      <c r="I654" s="172"/>
      <c r="J654" s="173">
        <f>ROUND(I654*H654,2)</f>
        <v>0</v>
      </c>
      <c r="K654" s="169" t="s">
        <v>149</v>
      </c>
      <c r="L654" s="40"/>
      <c r="M654" s="174" t="s">
        <v>3</v>
      </c>
      <c r="N654" s="175" t="s">
        <v>43</v>
      </c>
      <c r="O654" s="73"/>
      <c r="P654" s="176">
        <f>O654*H654</f>
        <v>0</v>
      </c>
      <c r="Q654" s="176">
        <v>7E-05</v>
      </c>
      <c r="R654" s="176">
        <f>Q654*H654</f>
        <v>0.0538272</v>
      </c>
      <c r="S654" s="176">
        <v>0</v>
      </c>
      <c r="T654" s="177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178" t="s">
        <v>259</v>
      </c>
      <c r="AT654" s="178" t="s">
        <v>145</v>
      </c>
      <c r="AU654" s="178" t="s">
        <v>82</v>
      </c>
      <c r="AY654" s="20" t="s">
        <v>143</v>
      </c>
      <c r="BE654" s="179">
        <f>IF(N654="základní",J654,0)</f>
        <v>0</v>
      </c>
      <c r="BF654" s="179">
        <f>IF(N654="snížená",J654,0)</f>
        <v>0</v>
      </c>
      <c r="BG654" s="179">
        <f>IF(N654="zákl. přenesená",J654,0)</f>
        <v>0</v>
      </c>
      <c r="BH654" s="179">
        <f>IF(N654="sníž. přenesená",J654,0)</f>
        <v>0</v>
      </c>
      <c r="BI654" s="179">
        <f>IF(N654="nulová",J654,0)</f>
        <v>0</v>
      </c>
      <c r="BJ654" s="20" t="s">
        <v>80</v>
      </c>
      <c r="BK654" s="179">
        <f>ROUND(I654*H654,2)</f>
        <v>0</v>
      </c>
      <c r="BL654" s="20" t="s">
        <v>259</v>
      </c>
      <c r="BM654" s="178" t="s">
        <v>944</v>
      </c>
    </row>
    <row r="655" spans="1:47" s="2" customFormat="1" ht="12">
      <c r="A655" s="39"/>
      <c r="B655" s="40"/>
      <c r="C655" s="39"/>
      <c r="D655" s="180" t="s">
        <v>152</v>
      </c>
      <c r="E655" s="39"/>
      <c r="F655" s="181" t="s">
        <v>945</v>
      </c>
      <c r="G655" s="39"/>
      <c r="H655" s="39"/>
      <c r="I655" s="182"/>
      <c r="J655" s="39"/>
      <c r="K655" s="39"/>
      <c r="L655" s="40"/>
      <c r="M655" s="183"/>
      <c r="N655" s="184"/>
      <c r="O655" s="73"/>
      <c r="P655" s="73"/>
      <c r="Q655" s="73"/>
      <c r="R655" s="73"/>
      <c r="S655" s="73"/>
      <c r="T655" s="74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20" t="s">
        <v>152</v>
      </c>
      <c r="AU655" s="20" t="s">
        <v>82</v>
      </c>
    </row>
    <row r="656" spans="1:51" s="14" customFormat="1" ht="12">
      <c r="A656" s="14"/>
      <c r="B656" s="193"/>
      <c r="C656" s="14"/>
      <c r="D656" s="186" t="s">
        <v>154</v>
      </c>
      <c r="E656" s="194" t="s">
        <v>88</v>
      </c>
      <c r="F656" s="195" t="s">
        <v>946</v>
      </c>
      <c r="G656" s="14"/>
      <c r="H656" s="196">
        <v>768.96</v>
      </c>
      <c r="I656" s="197"/>
      <c r="J656" s="14"/>
      <c r="K656" s="14"/>
      <c r="L656" s="193"/>
      <c r="M656" s="198"/>
      <c r="N656" s="199"/>
      <c r="O656" s="199"/>
      <c r="P656" s="199"/>
      <c r="Q656" s="199"/>
      <c r="R656" s="199"/>
      <c r="S656" s="199"/>
      <c r="T656" s="20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194" t="s">
        <v>154</v>
      </c>
      <c r="AU656" s="194" t="s">
        <v>82</v>
      </c>
      <c r="AV656" s="14" t="s">
        <v>82</v>
      </c>
      <c r="AW656" s="14" t="s">
        <v>33</v>
      </c>
      <c r="AX656" s="14" t="s">
        <v>80</v>
      </c>
      <c r="AY656" s="194" t="s">
        <v>143</v>
      </c>
    </row>
    <row r="657" spans="1:65" s="2" customFormat="1" ht="21.75" customHeight="1">
      <c r="A657" s="39"/>
      <c r="B657" s="166"/>
      <c r="C657" s="217" t="s">
        <v>947</v>
      </c>
      <c r="D657" s="217" t="s">
        <v>351</v>
      </c>
      <c r="E657" s="218" t="s">
        <v>948</v>
      </c>
      <c r="F657" s="219" t="s">
        <v>949</v>
      </c>
      <c r="G657" s="220" t="s">
        <v>148</v>
      </c>
      <c r="H657" s="221">
        <v>807.408</v>
      </c>
      <c r="I657" s="222"/>
      <c r="J657" s="223">
        <f>ROUND(I657*H657,2)</f>
        <v>0</v>
      </c>
      <c r="K657" s="219" t="s">
        <v>3</v>
      </c>
      <c r="L657" s="224"/>
      <c r="M657" s="225" t="s">
        <v>3</v>
      </c>
      <c r="N657" s="226" t="s">
        <v>43</v>
      </c>
      <c r="O657" s="73"/>
      <c r="P657" s="176">
        <f>O657*H657</f>
        <v>0</v>
      </c>
      <c r="Q657" s="176">
        <v>0.0075</v>
      </c>
      <c r="R657" s="176">
        <f>Q657*H657</f>
        <v>6.05556</v>
      </c>
      <c r="S657" s="176">
        <v>0</v>
      </c>
      <c r="T657" s="177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178" t="s">
        <v>391</v>
      </c>
      <c r="AT657" s="178" t="s">
        <v>351</v>
      </c>
      <c r="AU657" s="178" t="s">
        <v>82</v>
      </c>
      <c r="AY657" s="20" t="s">
        <v>143</v>
      </c>
      <c r="BE657" s="179">
        <f>IF(N657="základní",J657,0)</f>
        <v>0</v>
      </c>
      <c r="BF657" s="179">
        <f>IF(N657="snížená",J657,0)</f>
        <v>0</v>
      </c>
      <c r="BG657" s="179">
        <f>IF(N657="zákl. přenesená",J657,0)</f>
        <v>0</v>
      </c>
      <c r="BH657" s="179">
        <f>IF(N657="sníž. přenesená",J657,0)</f>
        <v>0</v>
      </c>
      <c r="BI657" s="179">
        <f>IF(N657="nulová",J657,0)</f>
        <v>0</v>
      </c>
      <c r="BJ657" s="20" t="s">
        <v>80</v>
      </c>
      <c r="BK657" s="179">
        <f>ROUND(I657*H657,2)</f>
        <v>0</v>
      </c>
      <c r="BL657" s="20" t="s">
        <v>259</v>
      </c>
      <c r="BM657" s="178" t="s">
        <v>950</v>
      </c>
    </row>
    <row r="658" spans="1:51" s="14" customFormat="1" ht="12">
      <c r="A658" s="14"/>
      <c r="B658" s="193"/>
      <c r="C658" s="14"/>
      <c r="D658" s="186" t="s">
        <v>154</v>
      </c>
      <c r="E658" s="194" t="s">
        <v>3</v>
      </c>
      <c r="F658" s="195" t="s">
        <v>951</v>
      </c>
      <c r="G658" s="14"/>
      <c r="H658" s="196">
        <v>807.408</v>
      </c>
      <c r="I658" s="197"/>
      <c r="J658" s="14"/>
      <c r="K658" s="14"/>
      <c r="L658" s="193"/>
      <c r="M658" s="198"/>
      <c r="N658" s="199"/>
      <c r="O658" s="199"/>
      <c r="P658" s="199"/>
      <c r="Q658" s="199"/>
      <c r="R658" s="199"/>
      <c r="S658" s="199"/>
      <c r="T658" s="20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194" t="s">
        <v>154</v>
      </c>
      <c r="AU658" s="194" t="s">
        <v>82</v>
      </c>
      <c r="AV658" s="14" t="s">
        <v>82</v>
      </c>
      <c r="AW658" s="14" t="s">
        <v>33</v>
      </c>
      <c r="AX658" s="14" t="s">
        <v>80</v>
      </c>
      <c r="AY658" s="194" t="s">
        <v>143</v>
      </c>
    </row>
    <row r="659" spans="1:65" s="2" customFormat="1" ht="24.15" customHeight="1">
      <c r="A659" s="39"/>
      <c r="B659" s="166"/>
      <c r="C659" s="167" t="s">
        <v>952</v>
      </c>
      <c r="D659" s="167" t="s">
        <v>145</v>
      </c>
      <c r="E659" s="168" t="s">
        <v>953</v>
      </c>
      <c r="F659" s="169" t="s">
        <v>954</v>
      </c>
      <c r="G659" s="170" t="s">
        <v>910</v>
      </c>
      <c r="H659" s="227"/>
      <c r="I659" s="172"/>
      <c r="J659" s="173">
        <f>ROUND(I659*H659,2)</f>
        <v>0</v>
      </c>
      <c r="K659" s="169" t="s">
        <v>149</v>
      </c>
      <c r="L659" s="40"/>
      <c r="M659" s="174" t="s">
        <v>3</v>
      </c>
      <c r="N659" s="175" t="s">
        <v>43</v>
      </c>
      <c r="O659" s="73"/>
      <c r="P659" s="176">
        <f>O659*H659</f>
        <v>0</v>
      </c>
      <c r="Q659" s="176">
        <v>0</v>
      </c>
      <c r="R659" s="176">
        <f>Q659*H659</f>
        <v>0</v>
      </c>
      <c r="S659" s="176">
        <v>0</v>
      </c>
      <c r="T659" s="17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178" t="s">
        <v>259</v>
      </c>
      <c r="AT659" s="178" t="s">
        <v>145</v>
      </c>
      <c r="AU659" s="178" t="s">
        <v>82</v>
      </c>
      <c r="AY659" s="20" t="s">
        <v>143</v>
      </c>
      <c r="BE659" s="179">
        <f>IF(N659="základní",J659,0)</f>
        <v>0</v>
      </c>
      <c r="BF659" s="179">
        <f>IF(N659="snížená",J659,0)</f>
        <v>0</v>
      </c>
      <c r="BG659" s="179">
        <f>IF(N659="zákl. přenesená",J659,0)</f>
        <v>0</v>
      </c>
      <c r="BH659" s="179">
        <f>IF(N659="sníž. přenesená",J659,0)</f>
        <v>0</v>
      </c>
      <c r="BI659" s="179">
        <f>IF(N659="nulová",J659,0)</f>
        <v>0</v>
      </c>
      <c r="BJ659" s="20" t="s">
        <v>80</v>
      </c>
      <c r="BK659" s="179">
        <f>ROUND(I659*H659,2)</f>
        <v>0</v>
      </c>
      <c r="BL659" s="20" t="s">
        <v>259</v>
      </c>
      <c r="BM659" s="178" t="s">
        <v>955</v>
      </c>
    </row>
    <row r="660" spans="1:47" s="2" customFormat="1" ht="12">
      <c r="A660" s="39"/>
      <c r="B660" s="40"/>
      <c r="C660" s="39"/>
      <c r="D660" s="180" t="s">
        <v>152</v>
      </c>
      <c r="E660" s="39"/>
      <c r="F660" s="181" t="s">
        <v>956</v>
      </c>
      <c r="G660" s="39"/>
      <c r="H660" s="39"/>
      <c r="I660" s="182"/>
      <c r="J660" s="39"/>
      <c r="K660" s="39"/>
      <c r="L660" s="40"/>
      <c r="M660" s="183"/>
      <c r="N660" s="184"/>
      <c r="O660" s="73"/>
      <c r="P660" s="73"/>
      <c r="Q660" s="73"/>
      <c r="R660" s="73"/>
      <c r="S660" s="73"/>
      <c r="T660" s="74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20" t="s">
        <v>152</v>
      </c>
      <c r="AU660" s="20" t="s">
        <v>82</v>
      </c>
    </row>
    <row r="661" spans="1:63" s="12" customFormat="1" ht="22.8" customHeight="1">
      <c r="A661" s="12"/>
      <c r="B661" s="153"/>
      <c r="C661" s="12"/>
      <c r="D661" s="154" t="s">
        <v>71</v>
      </c>
      <c r="E661" s="164" t="s">
        <v>957</v>
      </c>
      <c r="F661" s="164" t="s">
        <v>958</v>
      </c>
      <c r="G661" s="12"/>
      <c r="H661" s="12"/>
      <c r="I661" s="156"/>
      <c r="J661" s="165">
        <f>BK661</f>
        <v>0</v>
      </c>
      <c r="K661" s="12"/>
      <c r="L661" s="153"/>
      <c r="M661" s="158"/>
      <c r="N661" s="159"/>
      <c r="O661" s="159"/>
      <c r="P661" s="160">
        <f>SUM(P662:P666)</f>
        <v>0</v>
      </c>
      <c r="Q661" s="159"/>
      <c r="R661" s="160">
        <f>SUM(R662:R666)</f>
        <v>0.00526</v>
      </c>
      <c r="S661" s="159"/>
      <c r="T661" s="161">
        <f>SUM(T662:T666)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154" t="s">
        <v>82</v>
      </c>
      <c r="AT661" s="162" t="s">
        <v>71</v>
      </c>
      <c r="AU661" s="162" t="s">
        <v>80</v>
      </c>
      <c r="AY661" s="154" t="s">
        <v>143</v>
      </c>
      <c r="BK661" s="163">
        <f>SUM(BK662:BK666)</f>
        <v>0</v>
      </c>
    </row>
    <row r="662" spans="1:65" s="2" customFormat="1" ht="16.5" customHeight="1">
      <c r="A662" s="39"/>
      <c r="B662" s="166"/>
      <c r="C662" s="167" t="s">
        <v>959</v>
      </c>
      <c r="D662" s="167" t="s">
        <v>145</v>
      </c>
      <c r="E662" s="168" t="s">
        <v>960</v>
      </c>
      <c r="F662" s="169" t="s">
        <v>961</v>
      </c>
      <c r="G662" s="170" t="s">
        <v>210</v>
      </c>
      <c r="H662" s="171">
        <v>2</v>
      </c>
      <c r="I662" s="172"/>
      <c r="J662" s="173">
        <f>ROUND(I662*H662,2)</f>
        <v>0</v>
      </c>
      <c r="K662" s="169" t="s">
        <v>149</v>
      </c>
      <c r="L662" s="40"/>
      <c r="M662" s="174" t="s">
        <v>3</v>
      </c>
      <c r="N662" s="175" t="s">
        <v>43</v>
      </c>
      <c r="O662" s="73"/>
      <c r="P662" s="176">
        <f>O662*H662</f>
        <v>0</v>
      </c>
      <c r="Q662" s="176">
        <v>0.00115</v>
      </c>
      <c r="R662" s="176">
        <f>Q662*H662</f>
        <v>0.0023</v>
      </c>
      <c r="S662" s="176">
        <v>0</v>
      </c>
      <c r="T662" s="177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178" t="s">
        <v>259</v>
      </c>
      <c r="AT662" s="178" t="s">
        <v>145</v>
      </c>
      <c r="AU662" s="178" t="s">
        <v>82</v>
      </c>
      <c r="AY662" s="20" t="s">
        <v>143</v>
      </c>
      <c r="BE662" s="179">
        <f>IF(N662="základní",J662,0)</f>
        <v>0</v>
      </c>
      <c r="BF662" s="179">
        <f>IF(N662="snížená",J662,0)</f>
        <v>0</v>
      </c>
      <c r="BG662" s="179">
        <f>IF(N662="zákl. přenesená",J662,0)</f>
        <v>0</v>
      </c>
      <c r="BH662" s="179">
        <f>IF(N662="sníž. přenesená",J662,0)</f>
        <v>0</v>
      </c>
      <c r="BI662" s="179">
        <f>IF(N662="nulová",J662,0)</f>
        <v>0</v>
      </c>
      <c r="BJ662" s="20" t="s">
        <v>80</v>
      </c>
      <c r="BK662" s="179">
        <f>ROUND(I662*H662,2)</f>
        <v>0</v>
      </c>
      <c r="BL662" s="20" t="s">
        <v>259</v>
      </c>
      <c r="BM662" s="178" t="s">
        <v>962</v>
      </c>
    </row>
    <row r="663" spans="1:47" s="2" customFormat="1" ht="12">
      <c r="A663" s="39"/>
      <c r="B663" s="40"/>
      <c r="C663" s="39"/>
      <c r="D663" s="180" t="s">
        <v>152</v>
      </c>
      <c r="E663" s="39"/>
      <c r="F663" s="181" t="s">
        <v>963</v>
      </c>
      <c r="G663" s="39"/>
      <c r="H663" s="39"/>
      <c r="I663" s="182"/>
      <c r="J663" s="39"/>
      <c r="K663" s="39"/>
      <c r="L663" s="40"/>
      <c r="M663" s="183"/>
      <c r="N663" s="184"/>
      <c r="O663" s="73"/>
      <c r="P663" s="73"/>
      <c r="Q663" s="73"/>
      <c r="R663" s="73"/>
      <c r="S663" s="73"/>
      <c r="T663" s="74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20" t="s">
        <v>152</v>
      </c>
      <c r="AU663" s="20" t="s">
        <v>82</v>
      </c>
    </row>
    <row r="664" spans="1:65" s="2" customFormat="1" ht="16.5" customHeight="1">
      <c r="A664" s="39"/>
      <c r="B664" s="166"/>
      <c r="C664" s="217" t="s">
        <v>964</v>
      </c>
      <c r="D664" s="217" t="s">
        <v>351</v>
      </c>
      <c r="E664" s="218" t="s">
        <v>965</v>
      </c>
      <c r="F664" s="219" t="s">
        <v>966</v>
      </c>
      <c r="G664" s="220" t="s">
        <v>210</v>
      </c>
      <c r="H664" s="221">
        <v>2</v>
      </c>
      <c r="I664" s="222"/>
      <c r="J664" s="223">
        <f>ROUND(I664*H664,2)</f>
        <v>0</v>
      </c>
      <c r="K664" s="219" t="s">
        <v>149</v>
      </c>
      <c r="L664" s="224"/>
      <c r="M664" s="225" t="s">
        <v>3</v>
      </c>
      <c r="N664" s="226" t="s">
        <v>43</v>
      </c>
      <c r="O664" s="73"/>
      <c r="P664" s="176">
        <f>O664*H664</f>
        <v>0</v>
      </c>
      <c r="Q664" s="176">
        <v>0.00148</v>
      </c>
      <c r="R664" s="176">
        <f>Q664*H664</f>
        <v>0.00296</v>
      </c>
      <c r="S664" s="176">
        <v>0</v>
      </c>
      <c r="T664" s="177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178" t="s">
        <v>391</v>
      </c>
      <c r="AT664" s="178" t="s">
        <v>351</v>
      </c>
      <c r="AU664" s="178" t="s">
        <v>82</v>
      </c>
      <c r="AY664" s="20" t="s">
        <v>143</v>
      </c>
      <c r="BE664" s="179">
        <f>IF(N664="základní",J664,0)</f>
        <v>0</v>
      </c>
      <c r="BF664" s="179">
        <f>IF(N664="snížená",J664,0)</f>
        <v>0</v>
      </c>
      <c r="BG664" s="179">
        <f>IF(N664="zákl. přenesená",J664,0)</f>
        <v>0</v>
      </c>
      <c r="BH664" s="179">
        <f>IF(N664="sníž. přenesená",J664,0)</f>
        <v>0</v>
      </c>
      <c r="BI664" s="179">
        <f>IF(N664="nulová",J664,0)</f>
        <v>0</v>
      </c>
      <c r="BJ664" s="20" t="s">
        <v>80</v>
      </c>
      <c r="BK664" s="179">
        <f>ROUND(I664*H664,2)</f>
        <v>0</v>
      </c>
      <c r="BL664" s="20" t="s">
        <v>259</v>
      </c>
      <c r="BM664" s="178" t="s">
        <v>967</v>
      </c>
    </row>
    <row r="665" spans="1:65" s="2" customFormat="1" ht="24.15" customHeight="1">
      <c r="A665" s="39"/>
      <c r="B665" s="166"/>
      <c r="C665" s="167" t="s">
        <v>968</v>
      </c>
      <c r="D665" s="167" t="s">
        <v>145</v>
      </c>
      <c r="E665" s="168" t="s">
        <v>969</v>
      </c>
      <c r="F665" s="169" t="s">
        <v>970</v>
      </c>
      <c r="G665" s="170" t="s">
        <v>910</v>
      </c>
      <c r="H665" s="227"/>
      <c r="I665" s="172"/>
      <c r="J665" s="173">
        <f>ROUND(I665*H665,2)</f>
        <v>0</v>
      </c>
      <c r="K665" s="169" t="s">
        <v>149</v>
      </c>
      <c r="L665" s="40"/>
      <c r="M665" s="174" t="s">
        <v>3</v>
      </c>
      <c r="N665" s="175" t="s">
        <v>43</v>
      </c>
      <c r="O665" s="73"/>
      <c r="P665" s="176">
        <f>O665*H665</f>
        <v>0</v>
      </c>
      <c r="Q665" s="176">
        <v>0</v>
      </c>
      <c r="R665" s="176">
        <f>Q665*H665</f>
        <v>0</v>
      </c>
      <c r="S665" s="176">
        <v>0</v>
      </c>
      <c r="T665" s="177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178" t="s">
        <v>259</v>
      </c>
      <c r="AT665" s="178" t="s">
        <v>145</v>
      </c>
      <c r="AU665" s="178" t="s">
        <v>82</v>
      </c>
      <c r="AY665" s="20" t="s">
        <v>143</v>
      </c>
      <c r="BE665" s="179">
        <f>IF(N665="základní",J665,0)</f>
        <v>0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20" t="s">
        <v>80</v>
      </c>
      <c r="BK665" s="179">
        <f>ROUND(I665*H665,2)</f>
        <v>0</v>
      </c>
      <c r="BL665" s="20" t="s">
        <v>259</v>
      </c>
      <c r="BM665" s="178" t="s">
        <v>971</v>
      </c>
    </row>
    <row r="666" spans="1:47" s="2" customFormat="1" ht="12">
      <c r="A666" s="39"/>
      <c r="B666" s="40"/>
      <c r="C666" s="39"/>
      <c r="D666" s="180" t="s">
        <v>152</v>
      </c>
      <c r="E666" s="39"/>
      <c r="F666" s="181" t="s">
        <v>972</v>
      </c>
      <c r="G666" s="39"/>
      <c r="H666" s="39"/>
      <c r="I666" s="182"/>
      <c r="J666" s="39"/>
      <c r="K666" s="39"/>
      <c r="L666" s="40"/>
      <c r="M666" s="183"/>
      <c r="N666" s="184"/>
      <c r="O666" s="73"/>
      <c r="P666" s="73"/>
      <c r="Q666" s="73"/>
      <c r="R666" s="73"/>
      <c r="S666" s="73"/>
      <c r="T666" s="74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20" t="s">
        <v>152</v>
      </c>
      <c r="AU666" s="20" t="s">
        <v>82</v>
      </c>
    </row>
    <row r="667" spans="1:63" s="12" customFormat="1" ht="22.8" customHeight="1">
      <c r="A667" s="12"/>
      <c r="B667" s="153"/>
      <c r="C667" s="12"/>
      <c r="D667" s="154" t="s">
        <v>71</v>
      </c>
      <c r="E667" s="164" t="s">
        <v>973</v>
      </c>
      <c r="F667" s="164" t="s">
        <v>974</v>
      </c>
      <c r="G667" s="12"/>
      <c r="H667" s="12"/>
      <c r="I667" s="156"/>
      <c r="J667" s="165">
        <f>BK667</f>
        <v>0</v>
      </c>
      <c r="K667" s="12"/>
      <c r="L667" s="153"/>
      <c r="M667" s="158"/>
      <c r="N667" s="159"/>
      <c r="O667" s="159"/>
      <c r="P667" s="160">
        <f>SUM(P668:P680)</f>
        <v>0</v>
      </c>
      <c r="Q667" s="159"/>
      <c r="R667" s="160">
        <f>SUM(R668:R680)</f>
        <v>0.004</v>
      </c>
      <c r="S667" s="159"/>
      <c r="T667" s="161">
        <f>SUM(T668:T680)</f>
        <v>0.11610000000000001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154" t="s">
        <v>82</v>
      </c>
      <c r="AT667" s="162" t="s">
        <v>71</v>
      </c>
      <c r="AU667" s="162" t="s">
        <v>80</v>
      </c>
      <c r="AY667" s="154" t="s">
        <v>143</v>
      </c>
      <c r="BK667" s="163">
        <f>SUM(BK668:BK680)</f>
        <v>0</v>
      </c>
    </row>
    <row r="668" spans="1:65" s="2" customFormat="1" ht="24.15" customHeight="1">
      <c r="A668" s="39"/>
      <c r="B668" s="166"/>
      <c r="C668" s="167" t="s">
        <v>975</v>
      </c>
      <c r="D668" s="167" t="s">
        <v>145</v>
      </c>
      <c r="E668" s="168" t="s">
        <v>976</v>
      </c>
      <c r="F668" s="169" t="s">
        <v>977</v>
      </c>
      <c r="G668" s="170" t="s">
        <v>233</v>
      </c>
      <c r="H668" s="171">
        <v>34</v>
      </c>
      <c r="I668" s="172"/>
      <c r="J668" s="173">
        <f>ROUND(I668*H668,2)</f>
        <v>0</v>
      </c>
      <c r="K668" s="169" t="s">
        <v>149</v>
      </c>
      <c r="L668" s="40"/>
      <c r="M668" s="174" t="s">
        <v>3</v>
      </c>
      <c r="N668" s="175" t="s">
        <v>43</v>
      </c>
      <c r="O668" s="73"/>
      <c r="P668" s="176">
        <f>O668*H668</f>
        <v>0</v>
      </c>
      <c r="Q668" s="176">
        <v>0</v>
      </c>
      <c r="R668" s="176">
        <f>Q668*H668</f>
        <v>0</v>
      </c>
      <c r="S668" s="176">
        <v>0.0004</v>
      </c>
      <c r="T668" s="177">
        <f>S668*H668</f>
        <v>0.013600000000000001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178" t="s">
        <v>259</v>
      </c>
      <c r="AT668" s="178" t="s">
        <v>145</v>
      </c>
      <c r="AU668" s="178" t="s">
        <v>82</v>
      </c>
      <c r="AY668" s="20" t="s">
        <v>143</v>
      </c>
      <c r="BE668" s="179">
        <f>IF(N668="základní",J668,0)</f>
        <v>0</v>
      </c>
      <c r="BF668" s="179">
        <f>IF(N668="snížená",J668,0)</f>
        <v>0</v>
      </c>
      <c r="BG668" s="179">
        <f>IF(N668="zákl. přenesená",J668,0)</f>
        <v>0</v>
      </c>
      <c r="BH668" s="179">
        <f>IF(N668="sníž. přenesená",J668,0)</f>
        <v>0</v>
      </c>
      <c r="BI668" s="179">
        <f>IF(N668="nulová",J668,0)</f>
        <v>0</v>
      </c>
      <c r="BJ668" s="20" t="s">
        <v>80</v>
      </c>
      <c r="BK668" s="179">
        <f>ROUND(I668*H668,2)</f>
        <v>0</v>
      </c>
      <c r="BL668" s="20" t="s">
        <v>259</v>
      </c>
      <c r="BM668" s="178" t="s">
        <v>978</v>
      </c>
    </row>
    <row r="669" spans="1:47" s="2" customFormat="1" ht="12">
      <c r="A669" s="39"/>
      <c r="B669" s="40"/>
      <c r="C669" s="39"/>
      <c r="D669" s="180" t="s">
        <v>152</v>
      </c>
      <c r="E669" s="39"/>
      <c r="F669" s="181" t="s">
        <v>979</v>
      </c>
      <c r="G669" s="39"/>
      <c r="H669" s="39"/>
      <c r="I669" s="182"/>
      <c r="J669" s="39"/>
      <c r="K669" s="39"/>
      <c r="L669" s="40"/>
      <c r="M669" s="183"/>
      <c r="N669" s="184"/>
      <c r="O669" s="73"/>
      <c r="P669" s="73"/>
      <c r="Q669" s="73"/>
      <c r="R669" s="73"/>
      <c r="S669" s="73"/>
      <c r="T669" s="74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20" t="s">
        <v>152</v>
      </c>
      <c r="AU669" s="20" t="s">
        <v>82</v>
      </c>
    </row>
    <row r="670" spans="1:51" s="14" customFormat="1" ht="12">
      <c r="A670" s="14"/>
      <c r="B670" s="193"/>
      <c r="C670" s="14"/>
      <c r="D670" s="186" t="s">
        <v>154</v>
      </c>
      <c r="E670" s="194" t="s">
        <v>3</v>
      </c>
      <c r="F670" s="195" t="s">
        <v>980</v>
      </c>
      <c r="G670" s="14"/>
      <c r="H670" s="196">
        <v>34</v>
      </c>
      <c r="I670" s="197"/>
      <c r="J670" s="14"/>
      <c r="K670" s="14"/>
      <c r="L670" s="193"/>
      <c r="M670" s="198"/>
      <c r="N670" s="199"/>
      <c r="O670" s="199"/>
      <c r="P670" s="199"/>
      <c r="Q670" s="199"/>
      <c r="R670" s="199"/>
      <c r="S670" s="199"/>
      <c r="T670" s="20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194" t="s">
        <v>154</v>
      </c>
      <c r="AU670" s="194" t="s">
        <v>82</v>
      </c>
      <c r="AV670" s="14" t="s">
        <v>82</v>
      </c>
      <c r="AW670" s="14" t="s">
        <v>33</v>
      </c>
      <c r="AX670" s="14" t="s">
        <v>80</v>
      </c>
      <c r="AY670" s="194" t="s">
        <v>143</v>
      </c>
    </row>
    <row r="671" spans="1:65" s="2" customFormat="1" ht="24.15" customHeight="1">
      <c r="A671" s="39"/>
      <c r="B671" s="166"/>
      <c r="C671" s="167" t="s">
        <v>981</v>
      </c>
      <c r="D671" s="167" t="s">
        <v>145</v>
      </c>
      <c r="E671" s="168" t="s">
        <v>982</v>
      </c>
      <c r="F671" s="169" t="s">
        <v>983</v>
      </c>
      <c r="G671" s="170" t="s">
        <v>233</v>
      </c>
      <c r="H671" s="171">
        <v>200.4</v>
      </c>
      <c r="I671" s="172"/>
      <c r="J671" s="173">
        <f>ROUND(I671*H671,2)</f>
        <v>0</v>
      </c>
      <c r="K671" s="169" t="s">
        <v>149</v>
      </c>
      <c r="L671" s="40"/>
      <c r="M671" s="174" t="s">
        <v>3</v>
      </c>
      <c r="N671" s="175" t="s">
        <v>43</v>
      </c>
      <c r="O671" s="73"/>
      <c r="P671" s="176">
        <f>O671*H671</f>
        <v>0</v>
      </c>
      <c r="Q671" s="176">
        <v>0</v>
      </c>
      <c r="R671" s="176">
        <f>Q671*H671</f>
        <v>0</v>
      </c>
      <c r="S671" s="176">
        <v>0.0004</v>
      </c>
      <c r="T671" s="177">
        <f>S671*H671</f>
        <v>0.08016000000000001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178" t="s">
        <v>259</v>
      </c>
      <c r="AT671" s="178" t="s">
        <v>145</v>
      </c>
      <c r="AU671" s="178" t="s">
        <v>82</v>
      </c>
      <c r="AY671" s="20" t="s">
        <v>143</v>
      </c>
      <c r="BE671" s="179">
        <f>IF(N671="základní",J671,0)</f>
        <v>0</v>
      </c>
      <c r="BF671" s="179">
        <f>IF(N671="snížená",J671,0)</f>
        <v>0</v>
      </c>
      <c r="BG671" s="179">
        <f>IF(N671="zákl. přenesená",J671,0)</f>
        <v>0</v>
      </c>
      <c r="BH671" s="179">
        <f>IF(N671="sníž. přenesená",J671,0)</f>
        <v>0</v>
      </c>
      <c r="BI671" s="179">
        <f>IF(N671="nulová",J671,0)</f>
        <v>0</v>
      </c>
      <c r="BJ671" s="20" t="s">
        <v>80</v>
      </c>
      <c r="BK671" s="179">
        <f>ROUND(I671*H671,2)</f>
        <v>0</v>
      </c>
      <c r="BL671" s="20" t="s">
        <v>259</v>
      </c>
      <c r="BM671" s="178" t="s">
        <v>984</v>
      </c>
    </row>
    <row r="672" spans="1:47" s="2" customFormat="1" ht="12">
      <c r="A672" s="39"/>
      <c r="B672" s="40"/>
      <c r="C672" s="39"/>
      <c r="D672" s="180" t="s">
        <v>152</v>
      </c>
      <c r="E672" s="39"/>
      <c r="F672" s="181" t="s">
        <v>985</v>
      </c>
      <c r="G672" s="39"/>
      <c r="H672" s="39"/>
      <c r="I672" s="182"/>
      <c r="J672" s="39"/>
      <c r="K672" s="39"/>
      <c r="L672" s="40"/>
      <c r="M672" s="183"/>
      <c r="N672" s="184"/>
      <c r="O672" s="73"/>
      <c r="P672" s="73"/>
      <c r="Q672" s="73"/>
      <c r="R672" s="73"/>
      <c r="S672" s="73"/>
      <c r="T672" s="74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20" t="s">
        <v>152</v>
      </c>
      <c r="AU672" s="20" t="s">
        <v>82</v>
      </c>
    </row>
    <row r="673" spans="1:51" s="14" customFormat="1" ht="12">
      <c r="A673" s="14"/>
      <c r="B673" s="193"/>
      <c r="C673" s="14"/>
      <c r="D673" s="186" t="s">
        <v>154</v>
      </c>
      <c r="E673" s="194" t="s">
        <v>3</v>
      </c>
      <c r="F673" s="195" t="s">
        <v>986</v>
      </c>
      <c r="G673" s="14"/>
      <c r="H673" s="196">
        <v>200.4</v>
      </c>
      <c r="I673" s="197"/>
      <c r="J673" s="14"/>
      <c r="K673" s="14"/>
      <c r="L673" s="193"/>
      <c r="M673" s="198"/>
      <c r="N673" s="199"/>
      <c r="O673" s="199"/>
      <c r="P673" s="199"/>
      <c r="Q673" s="199"/>
      <c r="R673" s="199"/>
      <c r="S673" s="199"/>
      <c r="T673" s="20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194" t="s">
        <v>154</v>
      </c>
      <c r="AU673" s="194" t="s">
        <v>82</v>
      </c>
      <c r="AV673" s="14" t="s">
        <v>82</v>
      </c>
      <c r="AW673" s="14" t="s">
        <v>33</v>
      </c>
      <c r="AX673" s="14" t="s">
        <v>80</v>
      </c>
      <c r="AY673" s="194" t="s">
        <v>143</v>
      </c>
    </row>
    <row r="674" spans="1:65" s="2" customFormat="1" ht="16.5" customHeight="1">
      <c r="A674" s="39"/>
      <c r="B674" s="166"/>
      <c r="C674" s="167" t="s">
        <v>987</v>
      </c>
      <c r="D674" s="167" t="s">
        <v>145</v>
      </c>
      <c r="E674" s="168" t="s">
        <v>988</v>
      </c>
      <c r="F674" s="169" t="s">
        <v>989</v>
      </c>
      <c r="G674" s="170" t="s">
        <v>210</v>
      </c>
      <c r="H674" s="171">
        <v>30</v>
      </c>
      <c r="I674" s="172"/>
      <c r="J674" s="173">
        <f>ROUND(I674*H674,2)</f>
        <v>0</v>
      </c>
      <c r="K674" s="169" t="s">
        <v>149</v>
      </c>
      <c r="L674" s="40"/>
      <c r="M674" s="174" t="s">
        <v>3</v>
      </c>
      <c r="N674" s="175" t="s">
        <v>43</v>
      </c>
      <c r="O674" s="73"/>
      <c r="P674" s="176">
        <f>O674*H674</f>
        <v>0</v>
      </c>
      <c r="Q674" s="176">
        <v>0</v>
      </c>
      <c r="R674" s="176">
        <f>Q674*H674</f>
        <v>0</v>
      </c>
      <c r="S674" s="176">
        <v>0.00045</v>
      </c>
      <c r="T674" s="177">
        <f>S674*H674</f>
        <v>0.0135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178" t="s">
        <v>259</v>
      </c>
      <c r="AT674" s="178" t="s">
        <v>145</v>
      </c>
      <c r="AU674" s="178" t="s">
        <v>82</v>
      </c>
      <c r="AY674" s="20" t="s">
        <v>143</v>
      </c>
      <c r="BE674" s="179">
        <f>IF(N674="základní",J674,0)</f>
        <v>0</v>
      </c>
      <c r="BF674" s="179">
        <f>IF(N674="snížená",J674,0)</f>
        <v>0</v>
      </c>
      <c r="BG674" s="179">
        <f>IF(N674="zákl. přenesená",J674,0)</f>
        <v>0</v>
      </c>
      <c r="BH674" s="179">
        <f>IF(N674="sníž. přenesená",J674,0)</f>
        <v>0</v>
      </c>
      <c r="BI674" s="179">
        <f>IF(N674="nulová",J674,0)</f>
        <v>0</v>
      </c>
      <c r="BJ674" s="20" t="s">
        <v>80</v>
      </c>
      <c r="BK674" s="179">
        <f>ROUND(I674*H674,2)</f>
        <v>0</v>
      </c>
      <c r="BL674" s="20" t="s">
        <v>259</v>
      </c>
      <c r="BM674" s="178" t="s">
        <v>990</v>
      </c>
    </row>
    <row r="675" spans="1:47" s="2" customFormat="1" ht="12">
      <c r="A675" s="39"/>
      <c r="B675" s="40"/>
      <c r="C675" s="39"/>
      <c r="D675" s="180" t="s">
        <v>152</v>
      </c>
      <c r="E675" s="39"/>
      <c r="F675" s="181" t="s">
        <v>991</v>
      </c>
      <c r="G675" s="39"/>
      <c r="H675" s="39"/>
      <c r="I675" s="182"/>
      <c r="J675" s="39"/>
      <c r="K675" s="39"/>
      <c r="L675" s="40"/>
      <c r="M675" s="183"/>
      <c r="N675" s="184"/>
      <c r="O675" s="73"/>
      <c r="P675" s="73"/>
      <c r="Q675" s="73"/>
      <c r="R675" s="73"/>
      <c r="S675" s="73"/>
      <c r="T675" s="74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20" t="s">
        <v>152</v>
      </c>
      <c r="AU675" s="20" t="s">
        <v>82</v>
      </c>
    </row>
    <row r="676" spans="1:65" s="2" customFormat="1" ht="16.5" customHeight="1">
      <c r="A676" s="39"/>
      <c r="B676" s="166"/>
      <c r="C676" s="167" t="s">
        <v>992</v>
      </c>
      <c r="D676" s="167" t="s">
        <v>145</v>
      </c>
      <c r="E676" s="168" t="s">
        <v>993</v>
      </c>
      <c r="F676" s="169" t="s">
        <v>994</v>
      </c>
      <c r="G676" s="170" t="s">
        <v>210</v>
      </c>
      <c r="H676" s="171">
        <v>4</v>
      </c>
      <c r="I676" s="172"/>
      <c r="J676" s="173">
        <f>ROUND(I676*H676,2)</f>
        <v>0</v>
      </c>
      <c r="K676" s="169" t="s">
        <v>149</v>
      </c>
      <c r="L676" s="40"/>
      <c r="M676" s="174" t="s">
        <v>3</v>
      </c>
      <c r="N676" s="175" t="s">
        <v>43</v>
      </c>
      <c r="O676" s="73"/>
      <c r="P676" s="176">
        <f>O676*H676</f>
        <v>0</v>
      </c>
      <c r="Q676" s="176">
        <v>0</v>
      </c>
      <c r="R676" s="176">
        <f>Q676*H676</f>
        <v>0</v>
      </c>
      <c r="S676" s="176">
        <v>0.00221</v>
      </c>
      <c r="T676" s="177">
        <f>S676*H676</f>
        <v>0.00884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178" t="s">
        <v>259</v>
      </c>
      <c r="AT676" s="178" t="s">
        <v>145</v>
      </c>
      <c r="AU676" s="178" t="s">
        <v>82</v>
      </c>
      <c r="AY676" s="20" t="s">
        <v>143</v>
      </c>
      <c r="BE676" s="179">
        <f>IF(N676="základní",J676,0)</f>
        <v>0</v>
      </c>
      <c r="BF676" s="179">
        <f>IF(N676="snížená",J676,0)</f>
        <v>0</v>
      </c>
      <c r="BG676" s="179">
        <f>IF(N676="zákl. přenesená",J676,0)</f>
        <v>0</v>
      </c>
      <c r="BH676" s="179">
        <f>IF(N676="sníž. přenesená",J676,0)</f>
        <v>0</v>
      </c>
      <c r="BI676" s="179">
        <f>IF(N676="nulová",J676,0)</f>
        <v>0</v>
      </c>
      <c r="BJ676" s="20" t="s">
        <v>80</v>
      </c>
      <c r="BK676" s="179">
        <f>ROUND(I676*H676,2)</f>
        <v>0</v>
      </c>
      <c r="BL676" s="20" t="s">
        <v>259</v>
      </c>
      <c r="BM676" s="178" t="s">
        <v>995</v>
      </c>
    </row>
    <row r="677" spans="1:47" s="2" customFormat="1" ht="12">
      <c r="A677" s="39"/>
      <c r="B677" s="40"/>
      <c r="C677" s="39"/>
      <c r="D677" s="180" t="s">
        <v>152</v>
      </c>
      <c r="E677" s="39"/>
      <c r="F677" s="181" t="s">
        <v>996</v>
      </c>
      <c r="G677" s="39"/>
      <c r="H677" s="39"/>
      <c r="I677" s="182"/>
      <c r="J677" s="39"/>
      <c r="K677" s="39"/>
      <c r="L677" s="40"/>
      <c r="M677" s="183"/>
      <c r="N677" s="184"/>
      <c r="O677" s="73"/>
      <c r="P677" s="73"/>
      <c r="Q677" s="73"/>
      <c r="R677" s="73"/>
      <c r="S677" s="73"/>
      <c r="T677" s="74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20" t="s">
        <v>152</v>
      </c>
      <c r="AU677" s="20" t="s">
        <v>82</v>
      </c>
    </row>
    <row r="678" spans="1:65" s="2" customFormat="1" ht="24.15" customHeight="1">
      <c r="A678" s="39"/>
      <c r="B678" s="166"/>
      <c r="C678" s="167" t="s">
        <v>997</v>
      </c>
      <c r="D678" s="167" t="s">
        <v>145</v>
      </c>
      <c r="E678" s="168" t="s">
        <v>998</v>
      </c>
      <c r="F678" s="169" t="s">
        <v>999</v>
      </c>
      <c r="G678" s="170" t="s">
        <v>210</v>
      </c>
      <c r="H678" s="171">
        <v>1</v>
      </c>
      <c r="I678" s="172"/>
      <c r="J678" s="173">
        <f>ROUND(I678*H678,2)</f>
        <v>0</v>
      </c>
      <c r="K678" s="169" t="s">
        <v>149</v>
      </c>
      <c r="L678" s="40"/>
      <c r="M678" s="174" t="s">
        <v>3</v>
      </c>
      <c r="N678" s="175" t="s">
        <v>43</v>
      </c>
      <c r="O678" s="73"/>
      <c r="P678" s="176">
        <f>O678*H678</f>
        <v>0</v>
      </c>
      <c r="Q678" s="176">
        <v>0.004</v>
      </c>
      <c r="R678" s="176">
        <f>Q678*H678</f>
        <v>0.004</v>
      </c>
      <c r="S678" s="176">
        <v>0</v>
      </c>
      <c r="T678" s="17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178" t="s">
        <v>259</v>
      </c>
      <c r="AT678" s="178" t="s">
        <v>145</v>
      </c>
      <c r="AU678" s="178" t="s">
        <v>82</v>
      </c>
      <c r="AY678" s="20" t="s">
        <v>143</v>
      </c>
      <c r="BE678" s="179">
        <f>IF(N678="základní",J678,0)</f>
        <v>0</v>
      </c>
      <c r="BF678" s="179">
        <f>IF(N678="snížená",J678,0)</f>
        <v>0</v>
      </c>
      <c r="BG678" s="179">
        <f>IF(N678="zákl. přenesená",J678,0)</f>
        <v>0</v>
      </c>
      <c r="BH678" s="179">
        <f>IF(N678="sníž. přenesená",J678,0)</f>
        <v>0</v>
      </c>
      <c r="BI678" s="179">
        <f>IF(N678="nulová",J678,0)</f>
        <v>0</v>
      </c>
      <c r="BJ678" s="20" t="s">
        <v>80</v>
      </c>
      <c r="BK678" s="179">
        <f>ROUND(I678*H678,2)</f>
        <v>0</v>
      </c>
      <c r="BL678" s="20" t="s">
        <v>259</v>
      </c>
      <c r="BM678" s="178" t="s">
        <v>1000</v>
      </c>
    </row>
    <row r="679" spans="1:47" s="2" customFormat="1" ht="12">
      <c r="A679" s="39"/>
      <c r="B679" s="40"/>
      <c r="C679" s="39"/>
      <c r="D679" s="180" t="s">
        <v>152</v>
      </c>
      <c r="E679" s="39"/>
      <c r="F679" s="181" t="s">
        <v>1001</v>
      </c>
      <c r="G679" s="39"/>
      <c r="H679" s="39"/>
      <c r="I679" s="182"/>
      <c r="J679" s="39"/>
      <c r="K679" s="39"/>
      <c r="L679" s="40"/>
      <c r="M679" s="183"/>
      <c r="N679" s="184"/>
      <c r="O679" s="73"/>
      <c r="P679" s="73"/>
      <c r="Q679" s="73"/>
      <c r="R679" s="73"/>
      <c r="S679" s="73"/>
      <c r="T679" s="74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20" t="s">
        <v>152</v>
      </c>
      <c r="AU679" s="20" t="s">
        <v>82</v>
      </c>
    </row>
    <row r="680" spans="1:51" s="14" customFormat="1" ht="12">
      <c r="A680" s="14"/>
      <c r="B680" s="193"/>
      <c r="C680" s="14"/>
      <c r="D680" s="186" t="s">
        <v>154</v>
      </c>
      <c r="E680" s="194" t="s">
        <v>3</v>
      </c>
      <c r="F680" s="195" t="s">
        <v>1002</v>
      </c>
      <c r="G680" s="14"/>
      <c r="H680" s="196">
        <v>1</v>
      </c>
      <c r="I680" s="197"/>
      <c r="J680" s="14"/>
      <c r="K680" s="14"/>
      <c r="L680" s="193"/>
      <c r="M680" s="198"/>
      <c r="N680" s="199"/>
      <c r="O680" s="199"/>
      <c r="P680" s="199"/>
      <c r="Q680" s="199"/>
      <c r="R680" s="199"/>
      <c r="S680" s="199"/>
      <c r="T680" s="200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194" t="s">
        <v>154</v>
      </c>
      <c r="AU680" s="194" t="s">
        <v>82</v>
      </c>
      <c r="AV680" s="14" t="s">
        <v>82</v>
      </c>
      <c r="AW680" s="14" t="s">
        <v>33</v>
      </c>
      <c r="AX680" s="14" t="s">
        <v>80</v>
      </c>
      <c r="AY680" s="194" t="s">
        <v>143</v>
      </c>
    </row>
    <row r="681" spans="1:63" s="12" customFormat="1" ht="22.8" customHeight="1">
      <c r="A681" s="12"/>
      <c r="B681" s="153"/>
      <c r="C681" s="12"/>
      <c r="D681" s="154" t="s">
        <v>71</v>
      </c>
      <c r="E681" s="164" t="s">
        <v>1003</v>
      </c>
      <c r="F681" s="164" t="s">
        <v>1004</v>
      </c>
      <c r="G681" s="12"/>
      <c r="H681" s="12"/>
      <c r="I681" s="156"/>
      <c r="J681" s="165">
        <f>BK681</f>
        <v>0</v>
      </c>
      <c r="K681" s="12"/>
      <c r="L681" s="153"/>
      <c r="M681" s="158"/>
      <c r="N681" s="159"/>
      <c r="O681" s="159"/>
      <c r="P681" s="160">
        <f>SUM(P682:P695)</f>
        <v>0</v>
      </c>
      <c r="Q681" s="159"/>
      <c r="R681" s="160">
        <f>SUM(R682:R695)</f>
        <v>0.025684799999999997</v>
      </c>
      <c r="S681" s="159"/>
      <c r="T681" s="161">
        <f>SUM(T682:T695)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154" t="s">
        <v>82</v>
      </c>
      <c r="AT681" s="162" t="s">
        <v>71</v>
      </c>
      <c r="AU681" s="162" t="s">
        <v>80</v>
      </c>
      <c r="AY681" s="154" t="s">
        <v>143</v>
      </c>
      <c r="BK681" s="163">
        <f>SUM(BK682:BK695)</f>
        <v>0</v>
      </c>
    </row>
    <row r="682" spans="1:65" s="2" customFormat="1" ht="16.5" customHeight="1">
      <c r="A682" s="39"/>
      <c r="B682" s="166"/>
      <c r="C682" s="167" t="s">
        <v>1005</v>
      </c>
      <c r="D682" s="167" t="s">
        <v>145</v>
      </c>
      <c r="E682" s="168" t="s">
        <v>1006</v>
      </c>
      <c r="F682" s="169" t="s">
        <v>1007</v>
      </c>
      <c r="G682" s="170" t="s">
        <v>210</v>
      </c>
      <c r="H682" s="171">
        <v>5</v>
      </c>
      <c r="I682" s="172"/>
      <c r="J682" s="173">
        <f>ROUND(I682*H682,2)</f>
        <v>0</v>
      </c>
      <c r="K682" s="169" t="s">
        <v>149</v>
      </c>
      <c r="L682" s="40"/>
      <c r="M682" s="174" t="s">
        <v>3</v>
      </c>
      <c r="N682" s="175" t="s">
        <v>43</v>
      </c>
      <c r="O682" s="73"/>
      <c r="P682" s="176">
        <f>O682*H682</f>
        <v>0</v>
      </c>
      <c r="Q682" s="176">
        <v>0</v>
      </c>
      <c r="R682" s="176">
        <f>Q682*H682</f>
        <v>0</v>
      </c>
      <c r="S682" s="176">
        <v>0</v>
      </c>
      <c r="T682" s="177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178" t="s">
        <v>259</v>
      </c>
      <c r="AT682" s="178" t="s">
        <v>145</v>
      </c>
      <c r="AU682" s="178" t="s">
        <v>82</v>
      </c>
      <c r="AY682" s="20" t="s">
        <v>143</v>
      </c>
      <c r="BE682" s="179">
        <f>IF(N682="základní",J682,0)</f>
        <v>0</v>
      </c>
      <c r="BF682" s="179">
        <f>IF(N682="snížená",J682,0)</f>
        <v>0</v>
      </c>
      <c r="BG682" s="179">
        <f>IF(N682="zákl. přenesená",J682,0)</f>
        <v>0</v>
      </c>
      <c r="BH682" s="179">
        <f>IF(N682="sníž. přenesená",J682,0)</f>
        <v>0</v>
      </c>
      <c r="BI682" s="179">
        <f>IF(N682="nulová",J682,0)</f>
        <v>0</v>
      </c>
      <c r="BJ682" s="20" t="s">
        <v>80</v>
      </c>
      <c r="BK682" s="179">
        <f>ROUND(I682*H682,2)</f>
        <v>0</v>
      </c>
      <c r="BL682" s="20" t="s">
        <v>259</v>
      </c>
      <c r="BM682" s="178" t="s">
        <v>1008</v>
      </c>
    </row>
    <row r="683" spans="1:47" s="2" customFormat="1" ht="12">
      <c r="A683" s="39"/>
      <c r="B683" s="40"/>
      <c r="C683" s="39"/>
      <c r="D683" s="180" t="s">
        <v>152</v>
      </c>
      <c r="E683" s="39"/>
      <c r="F683" s="181" t="s">
        <v>1009</v>
      </c>
      <c r="G683" s="39"/>
      <c r="H683" s="39"/>
      <c r="I683" s="182"/>
      <c r="J683" s="39"/>
      <c r="K683" s="39"/>
      <c r="L683" s="40"/>
      <c r="M683" s="183"/>
      <c r="N683" s="184"/>
      <c r="O683" s="73"/>
      <c r="P683" s="73"/>
      <c r="Q683" s="73"/>
      <c r="R683" s="73"/>
      <c r="S683" s="73"/>
      <c r="T683" s="74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20" t="s">
        <v>152</v>
      </c>
      <c r="AU683" s="20" t="s">
        <v>82</v>
      </c>
    </row>
    <row r="684" spans="1:51" s="14" customFormat="1" ht="12">
      <c r="A684" s="14"/>
      <c r="B684" s="193"/>
      <c r="C684" s="14"/>
      <c r="D684" s="186" t="s">
        <v>154</v>
      </c>
      <c r="E684" s="194" t="s">
        <v>3</v>
      </c>
      <c r="F684" s="195" t="s">
        <v>1010</v>
      </c>
      <c r="G684" s="14"/>
      <c r="H684" s="196">
        <v>5</v>
      </c>
      <c r="I684" s="197"/>
      <c r="J684" s="14"/>
      <c r="K684" s="14"/>
      <c r="L684" s="193"/>
      <c r="M684" s="198"/>
      <c r="N684" s="199"/>
      <c r="O684" s="199"/>
      <c r="P684" s="199"/>
      <c r="Q684" s="199"/>
      <c r="R684" s="199"/>
      <c r="S684" s="199"/>
      <c r="T684" s="20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194" t="s">
        <v>154</v>
      </c>
      <c r="AU684" s="194" t="s">
        <v>82</v>
      </c>
      <c r="AV684" s="14" t="s">
        <v>82</v>
      </c>
      <c r="AW684" s="14" t="s">
        <v>33</v>
      </c>
      <c r="AX684" s="14" t="s">
        <v>80</v>
      </c>
      <c r="AY684" s="194" t="s">
        <v>143</v>
      </c>
    </row>
    <row r="685" spans="1:65" s="2" customFormat="1" ht="16.5" customHeight="1">
      <c r="A685" s="39"/>
      <c r="B685" s="166"/>
      <c r="C685" s="217" t="s">
        <v>1011</v>
      </c>
      <c r="D685" s="217" t="s">
        <v>351</v>
      </c>
      <c r="E685" s="218" t="s">
        <v>1012</v>
      </c>
      <c r="F685" s="219" t="s">
        <v>1013</v>
      </c>
      <c r="G685" s="220" t="s">
        <v>210</v>
      </c>
      <c r="H685" s="221">
        <v>5</v>
      </c>
      <c r="I685" s="222"/>
      <c r="J685" s="223">
        <f>ROUND(I685*H685,2)</f>
        <v>0</v>
      </c>
      <c r="K685" s="219" t="s">
        <v>149</v>
      </c>
      <c r="L685" s="224"/>
      <c r="M685" s="225" t="s">
        <v>3</v>
      </c>
      <c r="N685" s="226" t="s">
        <v>43</v>
      </c>
      <c r="O685" s="73"/>
      <c r="P685" s="176">
        <f>O685*H685</f>
        <v>0</v>
      </c>
      <c r="Q685" s="176">
        <v>0.0012</v>
      </c>
      <c r="R685" s="176">
        <f>Q685*H685</f>
        <v>0.005999999999999999</v>
      </c>
      <c r="S685" s="176">
        <v>0</v>
      </c>
      <c r="T685" s="17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178" t="s">
        <v>391</v>
      </c>
      <c r="AT685" s="178" t="s">
        <v>351</v>
      </c>
      <c r="AU685" s="178" t="s">
        <v>82</v>
      </c>
      <c r="AY685" s="20" t="s">
        <v>143</v>
      </c>
      <c r="BE685" s="179">
        <f>IF(N685="základní",J685,0)</f>
        <v>0</v>
      </c>
      <c r="BF685" s="179">
        <f>IF(N685="snížená",J685,0)</f>
        <v>0</v>
      </c>
      <c r="BG685" s="179">
        <f>IF(N685="zákl. přenesená",J685,0)</f>
        <v>0</v>
      </c>
      <c r="BH685" s="179">
        <f>IF(N685="sníž. přenesená",J685,0)</f>
        <v>0</v>
      </c>
      <c r="BI685" s="179">
        <f>IF(N685="nulová",J685,0)</f>
        <v>0</v>
      </c>
      <c r="BJ685" s="20" t="s">
        <v>80</v>
      </c>
      <c r="BK685" s="179">
        <f>ROUND(I685*H685,2)</f>
        <v>0</v>
      </c>
      <c r="BL685" s="20" t="s">
        <v>259</v>
      </c>
      <c r="BM685" s="178" t="s">
        <v>1014</v>
      </c>
    </row>
    <row r="686" spans="1:65" s="2" customFormat="1" ht="21.75" customHeight="1">
      <c r="A686" s="39"/>
      <c r="B686" s="166"/>
      <c r="C686" s="167" t="s">
        <v>1015</v>
      </c>
      <c r="D686" s="167" t="s">
        <v>145</v>
      </c>
      <c r="E686" s="168" t="s">
        <v>1016</v>
      </c>
      <c r="F686" s="169" t="s">
        <v>1017</v>
      </c>
      <c r="G686" s="170" t="s">
        <v>210</v>
      </c>
      <c r="H686" s="171">
        <v>9</v>
      </c>
      <c r="I686" s="172"/>
      <c r="J686" s="173">
        <f>ROUND(I686*H686,2)</f>
        <v>0</v>
      </c>
      <c r="K686" s="169" t="s">
        <v>149</v>
      </c>
      <c r="L686" s="40"/>
      <c r="M686" s="174" t="s">
        <v>3</v>
      </c>
      <c r="N686" s="175" t="s">
        <v>43</v>
      </c>
      <c r="O686" s="73"/>
      <c r="P686" s="176">
        <f>O686*H686</f>
        <v>0</v>
      </c>
      <c r="Q686" s="176">
        <v>0</v>
      </c>
      <c r="R686" s="176">
        <f>Q686*H686</f>
        <v>0</v>
      </c>
      <c r="S686" s="176">
        <v>0</v>
      </c>
      <c r="T686" s="177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178" t="s">
        <v>259</v>
      </c>
      <c r="AT686" s="178" t="s">
        <v>145</v>
      </c>
      <c r="AU686" s="178" t="s">
        <v>82</v>
      </c>
      <c r="AY686" s="20" t="s">
        <v>143</v>
      </c>
      <c r="BE686" s="179">
        <f>IF(N686="základní",J686,0)</f>
        <v>0</v>
      </c>
      <c r="BF686" s="179">
        <f>IF(N686="snížená",J686,0)</f>
        <v>0</v>
      </c>
      <c r="BG686" s="179">
        <f>IF(N686="zákl. přenesená",J686,0)</f>
        <v>0</v>
      </c>
      <c r="BH686" s="179">
        <f>IF(N686="sníž. přenesená",J686,0)</f>
        <v>0</v>
      </c>
      <c r="BI686" s="179">
        <f>IF(N686="nulová",J686,0)</f>
        <v>0</v>
      </c>
      <c r="BJ686" s="20" t="s">
        <v>80</v>
      </c>
      <c r="BK686" s="179">
        <f>ROUND(I686*H686,2)</f>
        <v>0</v>
      </c>
      <c r="BL686" s="20" t="s">
        <v>259</v>
      </c>
      <c r="BM686" s="178" t="s">
        <v>1018</v>
      </c>
    </row>
    <row r="687" spans="1:47" s="2" customFormat="1" ht="12">
      <c r="A687" s="39"/>
      <c r="B687" s="40"/>
      <c r="C687" s="39"/>
      <c r="D687" s="180" t="s">
        <v>152</v>
      </c>
      <c r="E687" s="39"/>
      <c r="F687" s="181" t="s">
        <v>1019</v>
      </c>
      <c r="G687" s="39"/>
      <c r="H687" s="39"/>
      <c r="I687" s="182"/>
      <c r="J687" s="39"/>
      <c r="K687" s="39"/>
      <c r="L687" s="40"/>
      <c r="M687" s="183"/>
      <c r="N687" s="184"/>
      <c r="O687" s="73"/>
      <c r="P687" s="73"/>
      <c r="Q687" s="73"/>
      <c r="R687" s="73"/>
      <c r="S687" s="73"/>
      <c r="T687" s="74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20" t="s">
        <v>152</v>
      </c>
      <c r="AU687" s="20" t="s">
        <v>82</v>
      </c>
    </row>
    <row r="688" spans="1:51" s="13" customFormat="1" ht="12">
      <c r="A688" s="13"/>
      <c r="B688" s="185"/>
      <c r="C688" s="13"/>
      <c r="D688" s="186" t="s">
        <v>154</v>
      </c>
      <c r="E688" s="187" t="s">
        <v>3</v>
      </c>
      <c r="F688" s="188" t="s">
        <v>1020</v>
      </c>
      <c r="G688" s="13"/>
      <c r="H688" s="187" t="s">
        <v>3</v>
      </c>
      <c r="I688" s="189"/>
      <c r="J688" s="13"/>
      <c r="K688" s="13"/>
      <c r="L688" s="185"/>
      <c r="M688" s="190"/>
      <c r="N688" s="191"/>
      <c r="O688" s="191"/>
      <c r="P688" s="191"/>
      <c r="Q688" s="191"/>
      <c r="R688" s="191"/>
      <c r="S688" s="191"/>
      <c r="T688" s="19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187" t="s">
        <v>154</v>
      </c>
      <c r="AU688" s="187" t="s">
        <v>82</v>
      </c>
      <c r="AV688" s="13" t="s">
        <v>80</v>
      </c>
      <c r="AW688" s="13" t="s">
        <v>33</v>
      </c>
      <c r="AX688" s="13" t="s">
        <v>72</v>
      </c>
      <c r="AY688" s="187" t="s">
        <v>143</v>
      </c>
    </row>
    <row r="689" spans="1:51" s="14" customFormat="1" ht="12">
      <c r="A689" s="14"/>
      <c r="B689" s="193"/>
      <c r="C689" s="14"/>
      <c r="D689" s="186" t="s">
        <v>154</v>
      </c>
      <c r="E689" s="194" t="s">
        <v>3</v>
      </c>
      <c r="F689" s="195" t="s">
        <v>214</v>
      </c>
      <c r="G689" s="14"/>
      <c r="H689" s="196">
        <v>9</v>
      </c>
      <c r="I689" s="197"/>
      <c r="J689" s="14"/>
      <c r="K689" s="14"/>
      <c r="L689" s="193"/>
      <c r="M689" s="198"/>
      <c r="N689" s="199"/>
      <c r="O689" s="199"/>
      <c r="P689" s="199"/>
      <c r="Q689" s="199"/>
      <c r="R689" s="199"/>
      <c r="S689" s="199"/>
      <c r="T689" s="20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194" t="s">
        <v>154</v>
      </c>
      <c r="AU689" s="194" t="s">
        <v>82</v>
      </c>
      <c r="AV689" s="14" t="s">
        <v>82</v>
      </c>
      <c r="AW689" s="14" t="s">
        <v>33</v>
      </c>
      <c r="AX689" s="14" t="s">
        <v>80</v>
      </c>
      <c r="AY689" s="194" t="s">
        <v>143</v>
      </c>
    </row>
    <row r="690" spans="1:65" s="2" customFormat="1" ht="16.5" customHeight="1">
      <c r="A690" s="39"/>
      <c r="B690" s="166"/>
      <c r="C690" s="217" t="s">
        <v>1021</v>
      </c>
      <c r="D690" s="217" t="s">
        <v>351</v>
      </c>
      <c r="E690" s="218" t="s">
        <v>1022</v>
      </c>
      <c r="F690" s="219" t="s">
        <v>1023</v>
      </c>
      <c r="G690" s="220" t="s">
        <v>1024</v>
      </c>
      <c r="H690" s="221">
        <v>9</v>
      </c>
      <c r="I690" s="222"/>
      <c r="J690" s="223">
        <f>ROUND(I690*H690,2)</f>
        <v>0</v>
      </c>
      <c r="K690" s="219" t="s">
        <v>3</v>
      </c>
      <c r="L690" s="224"/>
      <c r="M690" s="225" t="s">
        <v>3</v>
      </c>
      <c r="N690" s="226" t="s">
        <v>43</v>
      </c>
      <c r="O690" s="73"/>
      <c r="P690" s="176">
        <f>O690*H690</f>
        <v>0</v>
      </c>
      <c r="Q690" s="176">
        <v>0</v>
      </c>
      <c r="R690" s="176">
        <f>Q690*H690</f>
        <v>0</v>
      </c>
      <c r="S690" s="176">
        <v>0</v>
      </c>
      <c r="T690" s="17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178" t="s">
        <v>391</v>
      </c>
      <c r="AT690" s="178" t="s">
        <v>351</v>
      </c>
      <c r="AU690" s="178" t="s">
        <v>82</v>
      </c>
      <c r="AY690" s="20" t="s">
        <v>143</v>
      </c>
      <c r="BE690" s="179">
        <f>IF(N690="základní",J690,0)</f>
        <v>0</v>
      </c>
      <c r="BF690" s="179">
        <f>IF(N690="snížená",J690,0)</f>
        <v>0</v>
      </c>
      <c r="BG690" s="179">
        <f>IF(N690="zákl. přenesená",J690,0)</f>
        <v>0</v>
      </c>
      <c r="BH690" s="179">
        <f>IF(N690="sníž. přenesená",J690,0)</f>
        <v>0</v>
      </c>
      <c r="BI690" s="179">
        <f>IF(N690="nulová",J690,0)</f>
        <v>0</v>
      </c>
      <c r="BJ690" s="20" t="s">
        <v>80</v>
      </c>
      <c r="BK690" s="179">
        <f>ROUND(I690*H690,2)</f>
        <v>0</v>
      </c>
      <c r="BL690" s="20" t="s">
        <v>259</v>
      </c>
      <c r="BM690" s="178" t="s">
        <v>1025</v>
      </c>
    </row>
    <row r="691" spans="1:65" s="2" customFormat="1" ht="24.15" customHeight="1">
      <c r="A691" s="39"/>
      <c r="B691" s="166"/>
      <c r="C691" s="167" t="s">
        <v>1026</v>
      </c>
      <c r="D691" s="167" t="s">
        <v>145</v>
      </c>
      <c r="E691" s="168" t="s">
        <v>1027</v>
      </c>
      <c r="F691" s="169" t="s">
        <v>1028</v>
      </c>
      <c r="G691" s="170" t="s">
        <v>233</v>
      </c>
      <c r="H691" s="171">
        <v>1.2</v>
      </c>
      <c r="I691" s="172"/>
      <c r="J691" s="173">
        <f>ROUND(I691*H691,2)</f>
        <v>0</v>
      </c>
      <c r="K691" s="169" t="s">
        <v>149</v>
      </c>
      <c r="L691" s="40"/>
      <c r="M691" s="174" t="s">
        <v>3</v>
      </c>
      <c r="N691" s="175" t="s">
        <v>43</v>
      </c>
      <c r="O691" s="73"/>
      <c r="P691" s="176">
        <f>O691*H691</f>
        <v>0</v>
      </c>
      <c r="Q691" s="176">
        <v>0</v>
      </c>
      <c r="R691" s="176">
        <f>Q691*H691</f>
        <v>0</v>
      </c>
      <c r="S691" s="176">
        <v>0</v>
      </c>
      <c r="T691" s="177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178" t="s">
        <v>259</v>
      </c>
      <c r="AT691" s="178" t="s">
        <v>145</v>
      </c>
      <c r="AU691" s="178" t="s">
        <v>82</v>
      </c>
      <c r="AY691" s="20" t="s">
        <v>143</v>
      </c>
      <c r="BE691" s="179">
        <f>IF(N691="základní",J691,0)</f>
        <v>0</v>
      </c>
      <c r="BF691" s="179">
        <f>IF(N691="snížená",J691,0)</f>
        <v>0</v>
      </c>
      <c r="BG691" s="179">
        <f>IF(N691="zákl. přenesená",J691,0)</f>
        <v>0</v>
      </c>
      <c r="BH691" s="179">
        <f>IF(N691="sníž. přenesená",J691,0)</f>
        <v>0</v>
      </c>
      <c r="BI691" s="179">
        <f>IF(N691="nulová",J691,0)</f>
        <v>0</v>
      </c>
      <c r="BJ691" s="20" t="s">
        <v>80</v>
      </c>
      <c r="BK691" s="179">
        <f>ROUND(I691*H691,2)</f>
        <v>0</v>
      </c>
      <c r="BL691" s="20" t="s">
        <v>259</v>
      </c>
      <c r="BM691" s="178" t="s">
        <v>1029</v>
      </c>
    </row>
    <row r="692" spans="1:47" s="2" customFormat="1" ht="12">
      <c r="A692" s="39"/>
      <c r="B692" s="40"/>
      <c r="C692" s="39"/>
      <c r="D692" s="180" t="s">
        <v>152</v>
      </c>
      <c r="E692" s="39"/>
      <c r="F692" s="181" t="s">
        <v>1030</v>
      </c>
      <c r="G692" s="39"/>
      <c r="H692" s="39"/>
      <c r="I692" s="182"/>
      <c r="J692" s="39"/>
      <c r="K692" s="39"/>
      <c r="L692" s="40"/>
      <c r="M692" s="183"/>
      <c r="N692" s="184"/>
      <c r="O692" s="73"/>
      <c r="P692" s="73"/>
      <c r="Q692" s="73"/>
      <c r="R692" s="73"/>
      <c r="S692" s="73"/>
      <c r="T692" s="74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20" t="s">
        <v>152</v>
      </c>
      <c r="AU692" s="20" t="s">
        <v>82</v>
      </c>
    </row>
    <row r="693" spans="1:51" s="14" customFormat="1" ht="12">
      <c r="A693" s="14"/>
      <c r="B693" s="193"/>
      <c r="C693" s="14"/>
      <c r="D693" s="186" t="s">
        <v>154</v>
      </c>
      <c r="E693" s="194" t="s">
        <v>3</v>
      </c>
      <c r="F693" s="195" t="s">
        <v>1031</v>
      </c>
      <c r="G693" s="14"/>
      <c r="H693" s="196">
        <v>1.2</v>
      </c>
      <c r="I693" s="197"/>
      <c r="J693" s="14"/>
      <c r="K693" s="14"/>
      <c r="L693" s="193"/>
      <c r="M693" s="198"/>
      <c r="N693" s="199"/>
      <c r="O693" s="199"/>
      <c r="P693" s="199"/>
      <c r="Q693" s="199"/>
      <c r="R693" s="199"/>
      <c r="S693" s="199"/>
      <c r="T693" s="20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194" t="s">
        <v>154</v>
      </c>
      <c r="AU693" s="194" t="s">
        <v>82</v>
      </c>
      <c r="AV693" s="14" t="s">
        <v>82</v>
      </c>
      <c r="AW693" s="14" t="s">
        <v>33</v>
      </c>
      <c r="AX693" s="14" t="s">
        <v>80</v>
      </c>
      <c r="AY693" s="194" t="s">
        <v>143</v>
      </c>
    </row>
    <row r="694" spans="1:65" s="2" customFormat="1" ht="16.5" customHeight="1">
      <c r="A694" s="39"/>
      <c r="B694" s="166"/>
      <c r="C694" s="217" t="s">
        <v>1032</v>
      </c>
      <c r="D694" s="217" t="s">
        <v>351</v>
      </c>
      <c r="E694" s="218" t="s">
        <v>1033</v>
      </c>
      <c r="F694" s="219" t="s">
        <v>1034</v>
      </c>
      <c r="G694" s="220" t="s">
        <v>233</v>
      </c>
      <c r="H694" s="221">
        <v>1.44</v>
      </c>
      <c r="I694" s="222"/>
      <c r="J694" s="223">
        <f>ROUND(I694*H694,2)</f>
        <v>0</v>
      </c>
      <c r="K694" s="219" t="s">
        <v>149</v>
      </c>
      <c r="L694" s="224"/>
      <c r="M694" s="225" t="s">
        <v>3</v>
      </c>
      <c r="N694" s="226" t="s">
        <v>43</v>
      </c>
      <c r="O694" s="73"/>
      <c r="P694" s="176">
        <f>O694*H694</f>
        <v>0</v>
      </c>
      <c r="Q694" s="176">
        <v>0.01367</v>
      </c>
      <c r="R694" s="176">
        <f>Q694*H694</f>
        <v>0.0196848</v>
      </c>
      <c r="S694" s="176">
        <v>0</v>
      </c>
      <c r="T694" s="177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178" t="s">
        <v>391</v>
      </c>
      <c r="AT694" s="178" t="s">
        <v>351</v>
      </c>
      <c r="AU694" s="178" t="s">
        <v>82</v>
      </c>
      <c r="AY694" s="20" t="s">
        <v>143</v>
      </c>
      <c r="BE694" s="179">
        <f>IF(N694="základní",J694,0)</f>
        <v>0</v>
      </c>
      <c r="BF694" s="179">
        <f>IF(N694="snížená",J694,0)</f>
        <v>0</v>
      </c>
      <c r="BG694" s="179">
        <f>IF(N694="zákl. přenesená",J694,0)</f>
        <v>0</v>
      </c>
      <c r="BH694" s="179">
        <f>IF(N694="sníž. přenesená",J694,0)</f>
        <v>0</v>
      </c>
      <c r="BI694" s="179">
        <f>IF(N694="nulová",J694,0)</f>
        <v>0</v>
      </c>
      <c r="BJ694" s="20" t="s">
        <v>80</v>
      </c>
      <c r="BK694" s="179">
        <f>ROUND(I694*H694,2)</f>
        <v>0</v>
      </c>
      <c r="BL694" s="20" t="s">
        <v>259</v>
      </c>
      <c r="BM694" s="178" t="s">
        <v>1035</v>
      </c>
    </row>
    <row r="695" spans="1:51" s="14" customFormat="1" ht="12">
      <c r="A695" s="14"/>
      <c r="B695" s="193"/>
      <c r="C695" s="14"/>
      <c r="D695" s="186" t="s">
        <v>154</v>
      </c>
      <c r="E695" s="14"/>
      <c r="F695" s="195" t="s">
        <v>1036</v>
      </c>
      <c r="G695" s="14"/>
      <c r="H695" s="196">
        <v>1.44</v>
      </c>
      <c r="I695" s="197"/>
      <c r="J695" s="14"/>
      <c r="K695" s="14"/>
      <c r="L695" s="193"/>
      <c r="M695" s="198"/>
      <c r="N695" s="199"/>
      <c r="O695" s="199"/>
      <c r="P695" s="199"/>
      <c r="Q695" s="199"/>
      <c r="R695" s="199"/>
      <c r="S695" s="199"/>
      <c r="T695" s="200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194" t="s">
        <v>154</v>
      </c>
      <c r="AU695" s="194" t="s">
        <v>82</v>
      </c>
      <c r="AV695" s="14" t="s">
        <v>82</v>
      </c>
      <c r="AW695" s="14" t="s">
        <v>4</v>
      </c>
      <c r="AX695" s="14" t="s">
        <v>80</v>
      </c>
      <c r="AY695" s="194" t="s">
        <v>143</v>
      </c>
    </row>
    <row r="696" spans="1:63" s="12" customFormat="1" ht="22.8" customHeight="1">
      <c r="A696" s="12"/>
      <c r="B696" s="153"/>
      <c r="C696" s="12"/>
      <c r="D696" s="154" t="s">
        <v>71</v>
      </c>
      <c r="E696" s="164" t="s">
        <v>1037</v>
      </c>
      <c r="F696" s="164" t="s">
        <v>1038</v>
      </c>
      <c r="G696" s="12"/>
      <c r="H696" s="12"/>
      <c r="I696" s="156"/>
      <c r="J696" s="165">
        <f>BK696</f>
        <v>0</v>
      </c>
      <c r="K696" s="12"/>
      <c r="L696" s="153"/>
      <c r="M696" s="158"/>
      <c r="N696" s="159"/>
      <c r="O696" s="159"/>
      <c r="P696" s="160">
        <f>SUM(P697:P722)</f>
        <v>0</v>
      </c>
      <c r="Q696" s="159"/>
      <c r="R696" s="160">
        <f>SUM(R697:R722)</f>
        <v>1.4041971599999998</v>
      </c>
      <c r="S696" s="159"/>
      <c r="T696" s="161">
        <f>SUM(T697:T722)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154" t="s">
        <v>82</v>
      </c>
      <c r="AT696" s="162" t="s">
        <v>71</v>
      </c>
      <c r="AU696" s="162" t="s">
        <v>80</v>
      </c>
      <c r="AY696" s="154" t="s">
        <v>143</v>
      </c>
      <c r="BK696" s="163">
        <f>SUM(BK697:BK722)</f>
        <v>0</v>
      </c>
    </row>
    <row r="697" spans="1:65" s="2" customFormat="1" ht="16.5" customHeight="1">
      <c r="A697" s="39"/>
      <c r="B697" s="166"/>
      <c r="C697" s="167" t="s">
        <v>1039</v>
      </c>
      <c r="D697" s="167" t="s">
        <v>145</v>
      </c>
      <c r="E697" s="168" t="s">
        <v>1040</v>
      </c>
      <c r="F697" s="169" t="s">
        <v>1041</v>
      </c>
      <c r="G697" s="170" t="s">
        <v>148</v>
      </c>
      <c r="H697" s="171">
        <v>75.494</v>
      </c>
      <c r="I697" s="172"/>
      <c r="J697" s="173">
        <f>ROUND(I697*H697,2)</f>
        <v>0</v>
      </c>
      <c r="K697" s="169" t="s">
        <v>149</v>
      </c>
      <c r="L697" s="40"/>
      <c r="M697" s="174" t="s">
        <v>3</v>
      </c>
      <c r="N697" s="175" t="s">
        <v>43</v>
      </c>
      <c r="O697" s="73"/>
      <c r="P697" s="176">
        <f>O697*H697</f>
        <v>0</v>
      </c>
      <c r="Q697" s="176">
        <v>0</v>
      </c>
      <c r="R697" s="176">
        <f>Q697*H697</f>
        <v>0</v>
      </c>
      <c r="S697" s="176">
        <v>0</v>
      </c>
      <c r="T697" s="177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178" t="s">
        <v>259</v>
      </c>
      <c r="AT697" s="178" t="s">
        <v>145</v>
      </c>
      <c r="AU697" s="178" t="s">
        <v>82</v>
      </c>
      <c r="AY697" s="20" t="s">
        <v>143</v>
      </c>
      <c r="BE697" s="179">
        <f>IF(N697="základní",J697,0)</f>
        <v>0</v>
      </c>
      <c r="BF697" s="179">
        <f>IF(N697="snížená",J697,0)</f>
        <v>0</v>
      </c>
      <c r="BG697" s="179">
        <f>IF(N697="zákl. přenesená",J697,0)</f>
        <v>0</v>
      </c>
      <c r="BH697" s="179">
        <f>IF(N697="sníž. přenesená",J697,0)</f>
        <v>0</v>
      </c>
      <c r="BI697" s="179">
        <f>IF(N697="nulová",J697,0)</f>
        <v>0</v>
      </c>
      <c r="BJ697" s="20" t="s">
        <v>80</v>
      </c>
      <c r="BK697" s="179">
        <f>ROUND(I697*H697,2)</f>
        <v>0</v>
      </c>
      <c r="BL697" s="20" t="s">
        <v>259</v>
      </c>
      <c r="BM697" s="178" t="s">
        <v>1042</v>
      </c>
    </row>
    <row r="698" spans="1:47" s="2" customFormat="1" ht="12">
      <c r="A698" s="39"/>
      <c r="B698" s="40"/>
      <c r="C698" s="39"/>
      <c r="D698" s="180" t="s">
        <v>152</v>
      </c>
      <c r="E698" s="39"/>
      <c r="F698" s="181" t="s">
        <v>1043</v>
      </c>
      <c r="G698" s="39"/>
      <c r="H698" s="39"/>
      <c r="I698" s="182"/>
      <c r="J698" s="39"/>
      <c r="K698" s="39"/>
      <c r="L698" s="40"/>
      <c r="M698" s="183"/>
      <c r="N698" s="184"/>
      <c r="O698" s="73"/>
      <c r="P698" s="73"/>
      <c r="Q698" s="73"/>
      <c r="R698" s="73"/>
      <c r="S698" s="73"/>
      <c r="T698" s="74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20" t="s">
        <v>152</v>
      </c>
      <c r="AU698" s="20" t="s">
        <v>82</v>
      </c>
    </row>
    <row r="699" spans="1:51" s="13" customFormat="1" ht="12">
      <c r="A699" s="13"/>
      <c r="B699" s="185"/>
      <c r="C699" s="13"/>
      <c r="D699" s="186" t="s">
        <v>154</v>
      </c>
      <c r="E699" s="187" t="s">
        <v>3</v>
      </c>
      <c r="F699" s="188" t="s">
        <v>930</v>
      </c>
      <c r="G699" s="13"/>
      <c r="H699" s="187" t="s">
        <v>3</v>
      </c>
      <c r="I699" s="189"/>
      <c r="J699" s="13"/>
      <c r="K699" s="13"/>
      <c r="L699" s="185"/>
      <c r="M699" s="190"/>
      <c r="N699" s="191"/>
      <c r="O699" s="191"/>
      <c r="P699" s="191"/>
      <c r="Q699" s="191"/>
      <c r="R699" s="191"/>
      <c r="S699" s="191"/>
      <c r="T699" s="19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187" t="s">
        <v>154</v>
      </c>
      <c r="AU699" s="187" t="s">
        <v>82</v>
      </c>
      <c r="AV699" s="13" t="s">
        <v>80</v>
      </c>
      <c r="AW699" s="13" t="s">
        <v>33</v>
      </c>
      <c r="AX699" s="13" t="s">
        <v>72</v>
      </c>
      <c r="AY699" s="187" t="s">
        <v>143</v>
      </c>
    </row>
    <row r="700" spans="1:51" s="14" customFormat="1" ht="12">
      <c r="A700" s="14"/>
      <c r="B700" s="193"/>
      <c r="C700" s="14"/>
      <c r="D700" s="186" t="s">
        <v>154</v>
      </c>
      <c r="E700" s="194" t="s">
        <v>3</v>
      </c>
      <c r="F700" s="195" t="s">
        <v>1044</v>
      </c>
      <c r="G700" s="14"/>
      <c r="H700" s="196">
        <v>60.094</v>
      </c>
      <c r="I700" s="197"/>
      <c r="J700" s="14"/>
      <c r="K700" s="14"/>
      <c r="L700" s="193"/>
      <c r="M700" s="198"/>
      <c r="N700" s="199"/>
      <c r="O700" s="199"/>
      <c r="P700" s="199"/>
      <c r="Q700" s="199"/>
      <c r="R700" s="199"/>
      <c r="S700" s="199"/>
      <c r="T700" s="200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194" t="s">
        <v>154</v>
      </c>
      <c r="AU700" s="194" t="s">
        <v>82</v>
      </c>
      <c r="AV700" s="14" t="s">
        <v>82</v>
      </c>
      <c r="AW700" s="14" t="s">
        <v>33</v>
      </c>
      <c r="AX700" s="14" t="s">
        <v>72</v>
      </c>
      <c r="AY700" s="194" t="s">
        <v>143</v>
      </c>
    </row>
    <row r="701" spans="1:51" s="13" customFormat="1" ht="12">
      <c r="A701" s="13"/>
      <c r="B701" s="185"/>
      <c r="C701" s="13"/>
      <c r="D701" s="186" t="s">
        <v>154</v>
      </c>
      <c r="E701" s="187" t="s">
        <v>3</v>
      </c>
      <c r="F701" s="188" t="s">
        <v>934</v>
      </c>
      <c r="G701" s="13"/>
      <c r="H701" s="187" t="s">
        <v>3</v>
      </c>
      <c r="I701" s="189"/>
      <c r="J701" s="13"/>
      <c r="K701" s="13"/>
      <c r="L701" s="185"/>
      <c r="M701" s="190"/>
      <c r="N701" s="191"/>
      <c r="O701" s="191"/>
      <c r="P701" s="191"/>
      <c r="Q701" s="191"/>
      <c r="R701" s="191"/>
      <c r="S701" s="191"/>
      <c r="T701" s="19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187" t="s">
        <v>154</v>
      </c>
      <c r="AU701" s="187" t="s">
        <v>82</v>
      </c>
      <c r="AV701" s="13" t="s">
        <v>80</v>
      </c>
      <c r="AW701" s="13" t="s">
        <v>33</v>
      </c>
      <c r="AX701" s="13" t="s">
        <v>72</v>
      </c>
      <c r="AY701" s="187" t="s">
        <v>143</v>
      </c>
    </row>
    <row r="702" spans="1:51" s="14" customFormat="1" ht="12">
      <c r="A702" s="14"/>
      <c r="B702" s="193"/>
      <c r="C702" s="14"/>
      <c r="D702" s="186" t="s">
        <v>154</v>
      </c>
      <c r="E702" s="194" t="s">
        <v>3</v>
      </c>
      <c r="F702" s="195" t="s">
        <v>935</v>
      </c>
      <c r="G702" s="14"/>
      <c r="H702" s="196">
        <v>7.7</v>
      </c>
      <c r="I702" s="197"/>
      <c r="J702" s="14"/>
      <c r="K702" s="14"/>
      <c r="L702" s="193"/>
      <c r="M702" s="198"/>
      <c r="N702" s="199"/>
      <c r="O702" s="199"/>
      <c r="P702" s="199"/>
      <c r="Q702" s="199"/>
      <c r="R702" s="199"/>
      <c r="S702" s="199"/>
      <c r="T702" s="20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194" t="s">
        <v>154</v>
      </c>
      <c r="AU702" s="194" t="s">
        <v>82</v>
      </c>
      <c r="AV702" s="14" t="s">
        <v>82</v>
      </c>
      <c r="AW702" s="14" t="s">
        <v>33</v>
      </c>
      <c r="AX702" s="14" t="s">
        <v>72</v>
      </c>
      <c r="AY702" s="194" t="s">
        <v>143</v>
      </c>
    </row>
    <row r="703" spans="1:51" s="14" customFormat="1" ht="12">
      <c r="A703" s="14"/>
      <c r="B703" s="193"/>
      <c r="C703" s="14"/>
      <c r="D703" s="186" t="s">
        <v>154</v>
      </c>
      <c r="E703" s="194" t="s">
        <v>3</v>
      </c>
      <c r="F703" s="195" t="s">
        <v>935</v>
      </c>
      <c r="G703" s="14"/>
      <c r="H703" s="196">
        <v>7.7</v>
      </c>
      <c r="I703" s="197"/>
      <c r="J703" s="14"/>
      <c r="K703" s="14"/>
      <c r="L703" s="193"/>
      <c r="M703" s="198"/>
      <c r="N703" s="199"/>
      <c r="O703" s="199"/>
      <c r="P703" s="199"/>
      <c r="Q703" s="199"/>
      <c r="R703" s="199"/>
      <c r="S703" s="199"/>
      <c r="T703" s="20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194" t="s">
        <v>154</v>
      </c>
      <c r="AU703" s="194" t="s">
        <v>82</v>
      </c>
      <c r="AV703" s="14" t="s">
        <v>82</v>
      </c>
      <c r="AW703" s="14" t="s">
        <v>33</v>
      </c>
      <c r="AX703" s="14" t="s">
        <v>72</v>
      </c>
      <c r="AY703" s="194" t="s">
        <v>143</v>
      </c>
    </row>
    <row r="704" spans="1:51" s="15" customFormat="1" ht="12">
      <c r="A704" s="15"/>
      <c r="B704" s="201"/>
      <c r="C704" s="15"/>
      <c r="D704" s="186" t="s">
        <v>154</v>
      </c>
      <c r="E704" s="202" t="s">
        <v>3</v>
      </c>
      <c r="F704" s="203" t="s">
        <v>172</v>
      </c>
      <c r="G704" s="15"/>
      <c r="H704" s="204">
        <v>75.494</v>
      </c>
      <c r="I704" s="205"/>
      <c r="J704" s="15"/>
      <c r="K704" s="15"/>
      <c r="L704" s="201"/>
      <c r="M704" s="206"/>
      <c r="N704" s="207"/>
      <c r="O704" s="207"/>
      <c r="P704" s="207"/>
      <c r="Q704" s="207"/>
      <c r="R704" s="207"/>
      <c r="S704" s="207"/>
      <c r="T704" s="208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02" t="s">
        <v>154</v>
      </c>
      <c r="AU704" s="202" t="s">
        <v>82</v>
      </c>
      <c r="AV704" s="15" t="s">
        <v>150</v>
      </c>
      <c r="AW704" s="15" t="s">
        <v>33</v>
      </c>
      <c r="AX704" s="15" t="s">
        <v>80</v>
      </c>
      <c r="AY704" s="202" t="s">
        <v>143</v>
      </c>
    </row>
    <row r="705" spans="1:65" s="2" customFormat="1" ht="16.5" customHeight="1">
      <c r="A705" s="39"/>
      <c r="B705" s="166"/>
      <c r="C705" s="217" t="s">
        <v>1045</v>
      </c>
      <c r="D705" s="217" t="s">
        <v>351</v>
      </c>
      <c r="E705" s="218" t="s">
        <v>1046</v>
      </c>
      <c r="F705" s="219" t="s">
        <v>1047</v>
      </c>
      <c r="G705" s="220" t="s">
        <v>180</v>
      </c>
      <c r="H705" s="221">
        <v>0.37</v>
      </c>
      <c r="I705" s="222"/>
      <c r="J705" s="223">
        <f>ROUND(I705*H705,2)</f>
        <v>0</v>
      </c>
      <c r="K705" s="219" t="s">
        <v>149</v>
      </c>
      <c r="L705" s="224"/>
      <c r="M705" s="225" t="s">
        <v>3</v>
      </c>
      <c r="N705" s="226" t="s">
        <v>43</v>
      </c>
      <c r="O705" s="73"/>
      <c r="P705" s="176">
        <f>O705*H705</f>
        <v>0</v>
      </c>
      <c r="Q705" s="176">
        <v>0.55</v>
      </c>
      <c r="R705" s="176">
        <f>Q705*H705</f>
        <v>0.20350000000000001</v>
      </c>
      <c r="S705" s="176">
        <v>0</v>
      </c>
      <c r="T705" s="177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178" t="s">
        <v>391</v>
      </c>
      <c r="AT705" s="178" t="s">
        <v>351</v>
      </c>
      <c r="AU705" s="178" t="s">
        <v>82</v>
      </c>
      <c r="AY705" s="20" t="s">
        <v>143</v>
      </c>
      <c r="BE705" s="179">
        <f>IF(N705="základní",J705,0)</f>
        <v>0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20" t="s">
        <v>80</v>
      </c>
      <c r="BK705" s="179">
        <f>ROUND(I705*H705,2)</f>
        <v>0</v>
      </c>
      <c r="BL705" s="20" t="s">
        <v>259</v>
      </c>
      <c r="BM705" s="178" t="s">
        <v>1048</v>
      </c>
    </row>
    <row r="706" spans="1:51" s="13" customFormat="1" ht="12">
      <c r="A706" s="13"/>
      <c r="B706" s="185"/>
      <c r="C706" s="13"/>
      <c r="D706" s="186" t="s">
        <v>154</v>
      </c>
      <c r="E706" s="187" t="s">
        <v>3</v>
      </c>
      <c r="F706" s="188" t="s">
        <v>930</v>
      </c>
      <c r="G706" s="13"/>
      <c r="H706" s="187" t="s">
        <v>3</v>
      </c>
      <c r="I706" s="189"/>
      <c r="J706" s="13"/>
      <c r="K706" s="13"/>
      <c r="L706" s="185"/>
      <c r="M706" s="190"/>
      <c r="N706" s="191"/>
      <c r="O706" s="191"/>
      <c r="P706" s="191"/>
      <c r="Q706" s="191"/>
      <c r="R706" s="191"/>
      <c r="S706" s="191"/>
      <c r="T706" s="19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187" t="s">
        <v>154</v>
      </c>
      <c r="AU706" s="187" t="s">
        <v>82</v>
      </c>
      <c r="AV706" s="13" t="s">
        <v>80</v>
      </c>
      <c r="AW706" s="13" t="s">
        <v>33</v>
      </c>
      <c r="AX706" s="13" t="s">
        <v>72</v>
      </c>
      <c r="AY706" s="187" t="s">
        <v>143</v>
      </c>
    </row>
    <row r="707" spans="1:51" s="14" customFormat="1" ht="12">
      <c r="A707" s="14"/>
      <c r="B707" s="193"/>
      <c r="C707" s="14"/>
      <c r="D707" s="186" t="s">
        <v>154</v>
      </c>
      <c r="E707" s="194" t="s">
        <v>3</v>
      </c>
      <c r="F707" s="195" t="s">
        <v>1049</v>
      </c>
      <c r="G707" s="14"/>
      <c r="H707" s="196">
        <v>0.317</v>
      </c>
      <c r="I707" s="197"/>
      <c r="J707" s="14"/>
      <c r="K707" s="14"/>
      <c r="L707" s="193"/>
      <c r="M707" s="198"/>
      <c r="N707" s="199"/>
      <c r="O707" s="199"/>
      <c r="P707" s="199"/>
      <c r="Q707" s="199"/>
      <c r="R707" s="199"/>
      <c r="S707" s="199"/>
      <c r="T707" s="20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194" t="s">
        <v>154</v>
      </c>
      <c r="AU707" s="194" t="s">
        <v>82</v>
      </c>
      <c r="AV707" s="14" t="s">
        <v>82</v>
      </c>
      <c r="AW707" s="14" t="s">
        <v>33</v>
      </c>
      <c r="AX707" s="14" t="s">
        <v>72</v>
      </c>
      <c r="AY707" s="194" t="s">
        <v>143</v>
      </c>
    </row>
    <row r="708" spans="1:51" s="13" customFormat="1" ht="12">
      <c r="A708" s="13"/>
      <c r="B708" s="185"/>
      <c r="C708" s="13"/>
      <c r="D708" s="186" t="s">
        <v>154</v>
      </c>
      <c r="E708" s="187" t="s">
        <v>3</v>
      </c>
      <c r="F708" s="188" t="s">
        <v>934</v>
      </c>
      <c r="G708" s="13"/>
      <c r="H708" s="187" t="s">
        <v>3</v>
      </c>
      <c r="I708" s="189"/>
      <c r="J708" s="13"/>
      <c r="K708" s="13"/>
      <c r="L708" s="185"/>
      <c r="M708" s="190"/>
      <c r="N708" s="191"/>
      <c r="O708" s="191"/>
      <c r="P708" s="191"/>
      <c r="Q708" s="191"/>
      <c r="R708" s="191"/>
      <c r="S708" s="191"/>
      <c r="T708" s="19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187" t="s">
        <v>154</v>
      </c>
      <c r="AU708" s="187" t="s">
        <v>82</v>
      </c>
      <c r="AV708" s="13" t="s">
        <v>80</v>
      </c>
      <c r="AW708" s="13" t="s">
        <v>33</v>
      </c>
      <c r="AX708" s="13" t="s">
        <v>72</v>
      </c>
      <c r="AY708" s="187" t="s">
        <v>143</v>
      </c>
    </row>
    <row r="709" spans="1:51" s="14" customFormat="1" ht="12">
      <c r="A709" s="14"/>
      <c r="B709" s="193"/>
      <c r="C709" s="14"/>
      <c r="D709" s="186" t="s">
        <v>154</v>
      </c>
      <c r="E709" s="194" t="s">
        <v>3</v>
      </c>
      <c r="F709" s="195" t="s">
        <v>1050</v>
      </c>
      <c r="G709" s="14"/>
      <c r="H709" s="196">
        <v>0.053</v>
      </c>
      <c r="I709" s="197"/>
      <c r="J709" s="14"/>
      <c r="K709" s="14"/>
      <c r="L709" s="193"/>
      <c r="M709" s="198"/>
      <c r="N709" s="199"/>
      <c r="O709" s="199"/>
      <c r="P709" s="199"/>
      <c r="Q709" s="199"/>
      <c r="R709" s="199"/>
      <c r="S709" s="199"/>
      <c r="T709" s="20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194" t="s">
        <v>154</v>
      </c>
      <c r="AU709" s="194" t="s">
        <v>82</v>
      </c>
      <c r="AV709" s="14" t="s">
        <v>82</v>
      </c>
      <c r="AW709" s="14" t="s">
        <v>33</v>
      </c>
      <c r="AX709" s="14" t="s">
        <v>72</v>
      </c>
      <c r="AY709" s="194" t="s">
        <v>143</v>
      </c>
    </row>
    <row r="710" spans="1:51" s="15" customFormat="1" ht="12">
      <c r="A710" s="15"/>
      <c r="B710" s="201"/>
      <c r="C710" s="15"/>
      <c r="D710" s="186" t="s">
        <v>154</v>
      </c>
      <c r="E710" s="202" t="s">
        <v>3</v>
      </c>
      <c r="F710" s="203" t="s">
        <v>172</v>
      </c>
      <c r="G710" s="15"/>
      <c r="H710" s="204">
        <v>0.37</v>
      </c>
      <c r="I710" s="205"/>
      <c r="J710" s="15"/>
      <c r="K710" s="15"/>
      <c r="L710" s="201"/>
      <c r="M710" s="206"/>
      <c r="N710" s="207"/>
      <c r="O710" s="207"/>
      <c r="P710" s="207"/>
      <c r="Q710" s="207"/>
      <c r="R710" s="207"/>
      <c r="S710" s="207"/>
      <c r="T710" s="208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02" t="s">
        <v>154</v>
      </c>
      <c r="AU710" s="202" t="s">
        <v>82</v>
      </c>
      <c r="AV710" s="15" t="s">
        <v>150</v>
      </c>
      <c r="AW710" s="15" t="s">
        <v>33</v>
      </c>
      <c r="AX710" s="15" t="s">
        <v>80</v>
      </c>
      <c r="AY710" s="202" t="s">
        <v>143</v>
      </c>
    </row>
    <row r="711" spans="1:65" s="2" customFormat="1" ht="24.15" customHeight="1">
      <c r="A711" s="39"/>
      <c r="B711" s="166"/>
      <c r="C711" s="167" t="s">
        <v>1051</v>
      </c>
      <c r="D711" s="167" t="s">
        <v>145</v>
      </c>
      <c r="E711" s="168" t="s">
        <v>1052</v>
      </c>
      <c r="F711" s="169" t="s">
        <v>1053</v>
      </c>
      <c r="G711" s="170" t="s">
        <v>148</v>
      </c>
      <c r="H711" s="171">
        <v>75.494</v>
      </c>
      <c r="I711" s="172"/>
      <c r="J711" s="173">
        <f>ROUND(I711*H711,2)</f>
        <v>0</v>
      </c>
      <c r="K711" s="169" t="s">
        <v>149</v>
      </c>
      <c r="L711" s="40"/>
      <c r="M711" s="174" t="s">
        <v>3</v>
      </c>
      <c r="N711" s="175" t="s">
        <v>43</v>
      </c>
      <c r="O711" s="73"/>
      <c r="P711" s="176">
        <f>O711*H711</f>
        <v>0</v>
      </c>
      <c r="Q711" s="176">
        <v>0.01579</v>
      </c>
      <c r="R711" s="176">
        <f>Q711*H711</f>
        <v>1.1920502599999998</v>
      </c>
      <c r="S711" s="176">
        <v>0</v>
      </c>
      <c r="T711" s="177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178" t="s">
        <v>259</v>
      </c>
      <c r="AT711" s="178" t="s">
        <v>145</v>
      </c>
      <c r="AU711" s="178" t="s">
        <v>82</v>
      </c>
      <c r="AY711" s="20" t="s">
        <v>143</v>
      </c>
      <c r="BE711" s="179">
        <f>IF(N711="základní",J711,0)</f>
        <v>0</v>
      </c>
      <c r="BF711" s="179">
        <f>IF(N711="snížená",J711,0)</f>
        <v>0</v>
      </c>
      <c r="BG711" s="179">
        <f>IF(N711="zákl. přenesená",J711,0)</f>
        <v>0</v>
      </c>
      <c r="BH711" s="179">
        <f>IF(N711="sníž. přenesená",J711,0)</f>
        <v>0</v>
      </c>
      <c r="BI711" s="179">
        <f>IF(N711="nulová",J711,0)</f>
        <v>0</v>
      </c>
      <c r="BJ711" s="20" t="s">
        <v>80</v>
      </c>
      <c r="BK711" s="179">
        <f>ROUND(I711*H711,2)</f>
        <v>0</v>
      </c>
      <c r="BL711" s="20" t="s">
        <v>259</v>
      </c>
      <c r="BM711" s="178" t="s">
        <v>1054</v>
      </c>
    </row>
    <row r="712" spans="1:47" s="2" customFormat="1" ht="12">
      <c r="A712" s="39"/>
      <c r="B712" s="40"/>
      <c r="C712" s="39"/>
      <c r="D712" s="180" t="s">
        <v>152</v>
      </c>
      <c r="E712" s="39"/>
      <c r="F712" s="181" t="s">
        <v>1055</v>
      </c>
      <c r="G712" s="39"/>
      <c r="H712" s="39"/>
      <c r="I712" s="182"/>
      <c r="J712" s="39"/>
      <c r="K712" s="39"/>
      <c r="L712" s="40"/>
      <c r="M712" s="183"/>
      <c r="N712" s="184"/>
      <c r="O712" s="73"/>
      <c r="P712" s="73"/>
      <c r="Q712" s="73"/>
      <c r="R712" s="73"/>
      <c r="S712" s="73"/>
      <c r="T712" s="74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20" t="s">
        <v>152</v>
      </c>
      <c r="AU712" s="20" t="s">
        <v>82</v>
      </c>
    </row>
    <row r="713" spans="1:51" s="13" customFormat="1" ht="12">
      <c r="A713" s="13"/>
      <c r="B713" s="185"/>
      <c r="C713" s="13"/>
      <c r="D713" s="186" t="s">
        <v>154</v>
      </c>
      <c r="E713" s="187" t="s">
        <v>3</v>
      </c>
      <c r="F713" s="188" t="s">
        <v>930</v>
      </c>
      <c r="G713" s="13"/>
      <c r="H713" s="187" t="s">
        <v>3</v>
      </c>
      <c r="I713" s="189"/>
      <c r="J713" s="13"/>
      <c r="K713" s="13"/>
      <c r="L713" s="185"/>
      <c r="M713" s="190"/>
      <c r="N713" s="191"/>
      <c r="O713" s="191"/>
      <c r="P713" s="191"/>
      <c r="Q713" s="191"/>
      <c r="R713" s="191"/>
      <c r="S713" s="191"/>
      <c r="T713" s="19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87" t="s">
        <v>154</v>
      </c>
      <c r="AU713" s="187" t="s">
        <v>82</v>
      </c>
      <c r="AV713" s="13" t="s">
        <v>80</v>
      </c>
      <c r="AW713" s="13" t="s">
        <v>33</v>
      </c>
      <c r="AX713" s="13" t="s">
        <v>72</v>
      </c>
      <c r="AY713" s="187" t="s">
        <v>143</v>
      </c>
    </row>
    <row r="714" spans="1:51" s="14" customFormat="1" ht="12">
      <c r="A714" s="14"/>
      <c r="B714" s="193"/>
      <c r="C714" s="14"/>
      <c r="D714" s="186" t="s">
        <v>154</v>
      </c>
      <c r="E714" s="194" t="s">
        <v>3</v>
      </c>
      <c r="F714" s="195" t="s">
        <v>1044</v>
      </c>
      <c r="G714" s="14"/>
      <c r="H714" s="196">
        <v>60.094</v>
      </c>
      <c r="I714" s="197"/>
      <c r="J714" s="14"/>
      <c r="K714" s="14"/>
      <c r="L714" s="193"/>
      <c r="M714" s="198"/>
      <c r="N714" s="199"/>
      <c r="O714" s="199"/>
      <c r="P714" s="199"/>
      <c r="Q714" s="199"/>
      <c r="R714" s="199"/>
      <c r="S714" s="199"/>
      <c r="T714" s="20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194" t="s">
        <v>154</v>
      </c>
      <c r="AU714" s="194" t="s">
        <v>82</v>
      </c>
      <c r="AV714" s="14" t="s">
        <v>82</v>
      </c>
      <c r="AW714" s="14" t="s">
        <v>33</v>
      </c>
      <c r="AX714" s="14" t="s">
        <v>72</v>
      </c>
      <c r="AY714" s="194" t="s">
        <v>143</v>
      </c>
    </row>
    <row r="715" spans="1:51" s="13" customFormat="1" ht="12">
      <c r="A715" s="13"/>
      <c r="B715" s="185"/>
      <c r="C715" s="13"/>
      <c r="D715" s="186" t="s">
        <v>154</v>
      </c>
      <c r="E715" s="187" t="s">
        <v>3</v>
      </c>
      <c r="F715" s="188" t="s">
        <v>934</v>
      </c>
      <c r="G715" s="13"/>
      <c r="H715" s="187" t="s">
        <v>3</v>
      </c>
      <c r="I715" s="189"/>
      <c r="J715" s="13"/>
      <c r="K715" s="13"/>
      <c r="L715" s="185"/>
      <c r="M715" s="190"/>
      <c r="N715" s="191"/>
      <c r="O715" s="191"/>
      <c r="P715" s="191"/>
      <c r="Q715" s="191"/>
      <c r="R715" s="191"/>
      <c r="S715" s="191"/>
      <c r="T715" s="19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187" t="s">
        <v>154</v>
      </c>
      <c r="AU715" s="187" t="s">
        <v>82</v>
      </c>
      <c r="AV715" s="13" t="s">
        <v>80</v>
      </c>
      <c r="AW715" s="13" t="s">
        <v>33</v>
      </c>
      <c r="AX715" s="13" t="s">
        <v>72</v>
      </c>
      <c r="AY715" s="187" t="s">
        <v>143</v>
      </c>
    </row>
    <row r="716" spans="1:51" s="14" customFormat="1" ht="12">
      <c r="A716" s="14"/>
      <c r="B716" s="193"/>
      <c r="C716" s="14"/>
      <c r="D716" s="186" t="s">
        <v>154</v>
      </c>
      <c r="E716" s="194" t="s">
        <v>3</v>
      </c>
      <c r="F716" s="195" t="s">
        <v>935</v>
      </c>
      <c r="G716" s="14"/>
      <c r="H716" s="196">
        <v>7.7</v>
      </c>
      <c r="I716" s="197"/>
      <c r="J716" s="14"/>
      <c r="K716" s="14"/>
      <c r="L716" s="193"/>
      <c r="M716" s="198"/>
      <c r="N716" s="199"/>
      <c r="O716" s="199"/>
      <c r="P716" s="199"/>
      <c r="Q716" s="199"/>
      <c r="R716" s="199"/>
      <c r="S716" s="199"/>
      <c r="T716" s="20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194" t="s">
        <v>154</v>
      </c>
      <c r="AU716" s="194" t="s">
        <v>82</v>
      </c>
      <c r="AV716" s="14" t="s">
        <v>82</v>
      </c>
      <c r="AW716" s="14" t="s">
        <v>33</v>
      </c>
      <c r="AX716" s="14" t="s">
        <v>72</v>
      </c>
      <c r="AY716" s="194" t="s">
        <v>143</v>
      </c>
    </row>
    <row r="717" spans="1:51" s="14" customFormat="1" ht="12">
      <c r="A717" s="14"/>
      <c r="B717" s="193"/>
      <c r="C717" s="14"/>
      <c r="D717" s="186" t="s">
        <v>154</v>
      </c>
      <c r="E717" s="194" t="s">
        <v>3</v>
      </c>
      <c r="F717" s="195" t="s">
        <v>935</v>
      </c>
      <c r="G717" s="14"/>
      <c r="H717" s="196">
        <v>7.7</v>
      </c>
      <c r="I717" s="197"/>
      <c r="J717" s="14"/>
      <c r="K717" s="14"/>
      <c r="L717" s="193"/>
      <c r="M717" s="198"/>
      <c r="N717" s="199"/>
      <c r="O717" s="199"/>
      <c r="P717" s="199"/>
      <c r="Q717" s="199"/>
      <c r="R717" s="199"/>
      <c r="S717" s="199"/>
      <c r="T717" s="200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194" t="s">
        <v>154</v>
      </c>
      <c r="AU717" s="194" t="s">
        <v>82</v>
      </c>
      <c r="AV717" s="14" t="s">
        <v>82</v>
      </c>
      <c r="AW717" s="14" t="s">
        <v>33</v>
      </c>
      <c r="AX717" s="14" t="s">
        <v>72</v>
      </c>
      <c r="AY717" s="194" t="s">
        <v>143</v>
      </c>
    </row>
    <row r="718" spans="1:51" s="15" customFormat="1" ht="12">
      <c r="A718" s="15"/>
      <c r="B718" s="201"/>
      <c r="C718" s="15"/>
      <c r="D718" s="186" t="s">
        <v>154</v>
      </c>
      <c r="E718" s="202" t="s">
        <v>3</v>
      </c>
      <c r="F718" s="203" t="s">
        <v>172</v>
      </c>
      <c r="G718" s="15"/>
      <c r="H718" s="204">
        <v>75.494</v>
      </c>
      <c r="I718" s="205"/>
      <c r="J718" s="15"/>
      <c r="K718" s="15"/>
      <c r="L718" s="201"/>
      <c r="M718" s="206"/>
      <c r="N718" s="207"/>
      <c r="O718" s="207"/>
      <c r="P718" s="207"/>
      <c r="Q718" s="207"/>
      <c r="R718" s="207"/>
      <c r="S718" s="207"/>
      <c r="T718" s="208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02" t="s">
        <v>154</v>
      </c>
      <c r="AU718" s="202" t="s">
        <v>82</v>
      </c>
      <c r="AV718" s="15" t="s">
        <v>150</v>
      </c>
      <c r="AW718" s="15" t="s">
        <v>33</v>
      </c>
      <c r="AX718" s="15" t="s">
        <v>80</v>
      </c>
      <c r="AY718" s="202" t="s">
        <v>143</v>
      </c>
    </row>
    <row r="719" spans="1:65" s="2" customFormat="1" ht="21.75" customHeight="1">
      <c r="A719" s="39"/>
      <c r="B719" s="166"/>
      <c r="C719" s="167" t="s">
        <v>1056</v>
      </c>
      <c r="D719" s="167" t="s">
        <v>145</v>
      </c>
      <c r="E719" s="168" t="s">
        <v>1057</v>
      </c>
      <c r="F719" s="169" t="s">
        <v>1058</v>
      </c>
      <c r="G719" s="170" t="s">
        <v>180</v>
      </c>
      <c r="H719" s="171">
        <v>0.37</v>
      </c>
      <c r="I719" s="172"/>
      <c r="J719" s="173">
        <f>ROUND(I719*H719,2)</f>
        <v>0</v>
      </c>
      <c r="K719" s="169" t="s">
        <v>149</v>
      </c>
      <c r="L719" s="40"/>
      <c r="M719" s="174" t="s">
        <v>3</v>
      </c>
      <c r="N719" s="175" t="s">
        <v>43</v>
      </c>
      <c r="O719" s="73"/>
      <c r="P719" s="176">
        <f>O719*H719</f>
        <v>0</v>
      </c>
      <c r="Q719" s="176">
        <v>0.02337</v>
      </c>
      <c r="R719" s="176">
        <f>Q719*H719</f>
        <v>0.008646899999999999</v>
      </c>
      <c r="S719" s="176">
        <v>0</v>
      </c>
      <c r="T719" s="177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178" t="s">
        <v>259</v>
      </c>
      <c r="AT719" s="178" t="s">
        <v>145</v>
      </c>
      <c r="AU719" s="178" t="s">
        <v>82</v>
      </c>
      <c r="AY719" s="20" t="s">
        <v>143</v>
      </c>
      <c r="BE719" s="179">
        <f>IF(N719="základní",J719,0)</f>
        <v>0</v>
      </c>
      <c r="BF719" s="179">
        <f>IF(N719="snížená",J719,0)</f>
        <v>0</v>
      </c>
      <c r="BG719" s="179">
        <f>IF(N719="zákl. přenesená",J719,0)</f>
        <v>0</v>
      </c>
      <c r="BH719" s="179">
        <f>IF(N719="sníž. přenesená",J719,0)</f>
        <v>0</v>
      </c>
      <c r="BI719" s="179">
        <f>IF(N719="nulová",J719,0)</f>
        <v>0</v>
      </c>
      <c r="BJ719" s="20" t="s">
        <v>80</v>
      </c>
      <c r="BK719" s="179">
        <f>ROUND(I719*H719,2)</f>
        <v>0</v>
      </c>
      <c r="BL719" s="20" t="s">
        <v>259</v>
      </c>
      <c r="BM719" s="178" t="s">
        <v>1059</v>
      </c>
    </row>
    <row r="720" spans="1:47" s="2" customFormat="1" ht="12">
      <c r="A720" s="39"/>
      <c r="B720" s="40"/>
      <c r="C720" s="39"/>
      <c r="D720" s="180" t="s">
        <v>152</v>
      </c>
      <c r="E720" s="39"/>
      <c r="F720" s="181" t="s">
        <v>1060</v>
      </c>
      <c r="G720" s="39"/>
      <c r="H720" s="39"/>
      <c r="I720" s="182"/>
      <c r="J720" s="39"/>
      <c r="K720" s="39"/>
      <c r="L720" s="40"/>
      <c r="M720" s="183"/>
      <c r="N720" s="184"/>
      <c r="O720" s="73"/>
      <c r="P720" s="73"/>
      <c r="Q720" s="73"/>
      <c r="R720" s="73"/>
      <c r="S720" s="73"/>
      <c r="T720" s="74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20" t="s">
        <v>152</v>
      </c>
      <c r="AU720" s="20" t="s">
        <v>82</v>
      </c>
    </row>
    <row r="721" spans="1:65" s="2" customFormat="1" ht="24.15" customHeight="1">
      <c r="A721" s="39"/>
      <c r="B721" s="166"/>
      <c r="C721" s="167" t="s">
        <v>1061</v>
      </c>
      <c r="D721" s="167" t="s">
        <v>145</v>
      </c>
      <c r="E721" s="168" t="s">
        <v>1062</v>
      </c>
      <c r="F721" s="169" t="s">
        <v>1063</v>
      </c>
      <c r="G721" s="170" t="s">
        <v>910</v>
      </c>
      <c r="H721" s="227"/>
      <c r="I721" s="172"/>
      <c r="J721" s="173">
        <f>ROUND(I721*H721,2)</f>
        <v>0</v>
      </c>
      <c r="K721" s="169" t="s">
        <v>149</v>
      </c>
      <c r="L721" s="40"/>
      <c r="M721" s="174" t="s">
        <v>3</v>
      </c>
      <c r="N721" s="175" t="s">
        <v>43</v>
      </c>
      <c r="O721" s="73"/>
      <c r="P721" s="176">
        <f>O721*H721</f>
        <v>0</v>
      </c>
      <c r="Q721" s="176">
        <v>0</v>
      </c>
      <c r="R721" s="176">
        <f>Q721*H721</f>
        <v>0</v>
      </c>
      <c r="S721" s="176">
        <v>0</v>
      </c>
      <c r="T721" s="177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178" t="s">
        <v>259</v>
      </c>
      <c r="AT721" s="178" t="s">
        <v>145</v>
      </c>
      <c r="AU721" s="178" t="s">
        <v>82</v>
      </c>
      <c r="AY721" s="20" t="s">
        <v>143</v>
      </c>
      <c r="BE721" s="179">
        <f>IF(N721="základní",J721,0)</f>
        <v>0</v>
      </c>
      <c r="BF721" s="179">
        <f>IF(N721="snížená",J721,0)</f>
        <v>0</v>
      </c>
      <c r="BG721" s="179">
        <f>IF(N721="zákl. přenesená",J721,0)</f>
        <v>0</v>
      </c>
      <c r="BH721" s="179">
        <f>IF(N721="sníž. přenesená",J721,0)</f>
        <v>0</v>
      </c>
      <c r="BI721" s="179">
        <f>IF(N721="nulová",J721,0)</f>
        <v>0</v>
      </c>
      <c r="BJ721" s="20" t="s">
        <v>80</v>
      </c>
      <c r="BK721" s="179">
        <f>ROUND(I721*H721,2)</f>
        <v>0</v>
      </c>
      <c r="BL721" s="20" t="s">
        <v>259</v>
      </c>
      <c r="BM721" s="178" t="s">
        <v>1064</v>
      </c>
    </row>
    <row r="722" spans="1:47" s="2" customFormat="1" ht="12">
      <c r="A722" s="39"/>
      <c r="B722" s="40"/>
      <c r="C722" s="39"/>
      <c r="D722" s="180" t="s">
        <v>152</v>
      </c>
      <c r="E722" s="39"/>
      <c r="F722" s="181" t="s">
        <v>1065</v>
      </c>
      <c r="G722" s="39"/>
      <c r="H722" s="39"/>
      <c r="I722" s="182"/>
      <c r="J722" s="39"/>
      <c r="K722" s="39"/>
      <c r="L722" s="40"/>
      <c r="M722" s="183"/>
      <c r="N722" s="184"/>
      <c r="O722" s="73"/>
      <c r="P722" s="73"/>
      <c r="Q722" s="73"/>
      <c r="R722" s="73"/>
      <c r="S722" s="73"/>
      <c r="T722" s="74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20" t="s">
        <v>152</v>
      </c>
      <c r="AU722" s="20" t="s">
        <v>82</v>
      </c>
    </row>
    <row r="723" spans="1:63" s="12" customFormat="1" ht="22.8" customHeight="1">
      <c r="A723" s="12"/>
      <c r="B723" s="153"/>
      <c r="C723" s="12"/>
      <c r="D723" s="154" t="s">
        <v>71</v>
      </c>
      <c r="E723" s="164" t="s">
        <v>1066</v>
      </c>
      <c r="F723" s="164" t="s">
        <v>1067</v>
      </c>
      <c r="G723" s="12"/>
      <c r="H723" s="12"/>
      <c r="I723" s="156"/>
      <c r="J723" s="165">
        <f>BK723</f>
        <v>0</v>
      </c>
      <c r="K723" s="12"/>
      <c r="L723" s="153"/>
      <c r="M723" s="158"/>
      <c r="N723" s="159"/>
      <c r="O723" s="159"/>
      <c r="P723" s="160">
        <f>SUM(P724:P766)</f>
        <v>0</v>
      </c>
      <c r="Q723" s="159"/>
      <c r="R723" s="160">
        <f>SUM(R724:R766)</f>
        <v>0.44634749999999995</v>
      </c>
      <c r="S723" s="159"/>
      <c r="T723" s="161">
        <f>SUM(T724:T766)</f>
        <v>0.758883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154" t="s">
        <v>82</v>
      </c>
      <c r="AT723" s="162" t="s">
        <v>71</v>
      </c>
      <c r="AU723" s="162" t="s">
        <v>80</v>
      </c>
      <c r="AY723" s="154" t="s">
        <v>143</v>
      </c>
      <c r="BK723" s="163">
        <f>SUM(BK724:BK766)</f>
        <v>0</v>
      </c>
    </row>
    <row r="724" spans="1:65" s="2" customFormat="1" ht="16.5" customHeight="1">
      <c r="A724" s="39"/>
      <c r="B724" s="166"/>
      <c r="C724" s="167" t="s">
        <v>1068</v>
      </c>
      <c r="D724" s="167" t="s">
        <v>145</v>
      </c>
      <c r="E724" s="168" t="s">
        <v>1069</v>
      </c>
      <c r="F724" s="169" t="s">
        <v>1070</v>
      </c>
      <c r="G724" s="170" t="s">
        <v>233</v>
      </c>
      <c r="H724" s="171">
        <v>122.7</v>
      </c>
      <c r="I724" s="172"/>
      <c r="J724" s="173">
        <f>ROUND(I724*H724,2)</f>
        <v>0</v>
      </c>
      <c r="K724" s="169" t="s">
        <v>149</v>
      </c>
      <c r="L724" s="40"/>
      <c r="M724" s="174" t="s">
        <v>3</v>
      </c>
      <c r="N724" s="175" t="s">
        <v>43</v>
      </c>
      <c r="O724" s="73"/>
      <c r="P724" s="176">
        <f>O724*H724</f>
        <v>0</v>
      </c>
      <c r="Q724" s="176">
        <v>0</v>
      </c>
      <c r="R724" s="176">
        <f>Q724*H724</f>
        <v>0</v>
      </c>
      <c r="S724" s="176">
        <v>0.0017</v>
      </c>
      <c r="T724" s="177">
        <f>S724*H724</f>
        <v>0.20859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178" t="s">
        <v>259</v>
      </c>
      <c r="AT724" s="178" t="s">
        <v>145</v>
      </c>
      <c r="AU724" s="178" t="s">
        <v>82</v>
      </c>
      <c r="AY724" s="20" t="s">
        <v>143</v>
      </c>
      <c r="BE724" s="179">
        <f>IF(N724="základní",J724,0)</f>
        <v>0</v>
      </c>
      <c r="BF724" s="179">
        <f>IF(N724="snížená",J724,0)</f>
        <v>0</v>
      </c>
      <c r="BG724" s="179">
        <f>IF(N724="zákl. přenesená",J724,0)</f>
        <v>0</v>
      </c>
      <c r="BH724" s="179">
        <f>IF(N724="sníž. přenesená",J724,0)</f>
        <v>0</v>
      </c>
      <c r="BI724" s="179">
        <f>IF(N724="nulová",J724,0)</f>
        <v>0</v>
      </c>
      <c r="BJ724" s="20" t="s">
        <v>80</v>
      </c>
      <c r="BK724" s="179">
        <f>ROUND(I724*H724,2)</f>
        <v>0</v>
      </c>
      <c r="BL724" s="20" t="s">
        <v>259</v>
      </c>
      <c r="BM724" s="178" t="s">
        <v>1071</v>
      </c>
    </row>
    <row r="725" spans="1:47" s="2" customFormat="1" ht="12">
      <c r="A725" s="39"/>
      <c r="B725" s="40"/>
      <c r="C725" s="39"/>
      <c r="D725" s="180" t="s">
        <v>152</v>
      </c>
      <c r="E725" s="39"/>
      <c r="F725" s="181" t="s">
        <v>1072</v>
      </c>
      <c r="G725" s="39"/>
      <c r="H725" s="39"/>
      <c r="I725" s="182"/>
      <c r="J725" s="39"/>
      <c r="K725" s="39"/>
      <c r="L725" s="40"/>
      <c r="M725" s="183"/>
      <c r="N725" s="184"/>
      <c r="O725" s="73"/>
      <c r="P725" s="73"/>
      <c r="Q725" s="73"/>
      <c r="R725" s="73"/>
      <c r="S725" s="73"/>
      <c r="T725" s="74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20" t="s">
        <v>152</v>
      </c>
      <c r="AU725" s="20" t="s">
        <v>82</v>
      </c>
    </row>
    <row r="726" spans="1:65" s="2" customFormat="1" ht="16.5" customHeight="1">
      <c r="A726" s="39"/>
      <c r="B726" s="166"/>
      <c r="C726" s="167" t="s">
        <v>1073</v>
      </c>
      <c r="D726" s="167" t="s">
        <v>145</v>
      </c>
      <c r="E726" s="168" t="s">
        <v>1074</v>
      </c>
      <c r="F726" s="169" t="s">
        <v>1075</v>
      </c>
      <c r="G726" s="170" t="s">
        <v>210</v>
      </c>
      <c r="H726" s="171">
        <v>1</v>
      </c>
      <c r="I726" s="172"/>
      <c r="J726" s="173">
        <f>ROUND(I726*H726,2)</f>
        <v>0</v>
      </c>
      <c r="K726" s="169" t="s">
        <v>149</v>
      </c>
      <c r="L726" s="40"/>
      <c r="M726" s="174" t="s">
        <v>3</v>
      </c>
      <c r="N726" s="175" t="s">
        <v>43</v>
      </c>
      <c r="O726" s="73"/>
      <c r="P726" s="176">
        <f>O726*H726</f>
        <v>0</v>
      </c>
      <c r="Q726" s="176">
        <v>0</v>
      </c>
      <c r="R726" s="176">
        <f>Q726*H726</f>
        <v>0</v>
      </c>
      <c r="S726" s="176">
        <v>0.00906</v>
      </c>
      <c r="T726" s="177">
        <f>S726*H726</f>
        <v>0.00906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178" t="s">
        <v>259</v>
      </c>
      <c r="AT726" s="178" t="s">
        <v>145</v>
      </c>
      <c r="AU726" s="178" t="s">
        <v>82</v>
      </c>
      <c r="AY726" s="20" t="s">
        <v>143</v>
      </c>
      <c r="BE726" s="179">
        <f>IF(N726="základní",J726,0)</f>
        <v>0</v>
      </c>
      <c r="BF726" s="179">
        <f>IF(N726="snížená",J726,0)</f>
        <v>0</v>
      </c>
      <c r="BG726" s="179">
        <f>IF(N726="zákl. přenesená",J726,0)</f>
        <v>0</v>
      </c>
      <c r="BH726" s="179">
        <f>IF(N726="sníž. přenesená",J726,0)</f>
        <v>0</v>
      </c>
      <c r="BI726" s="179">
        <f>IF(N726="nulová",J726,0)</f>
        <v>0</v>
      </c>
      <c r="BJ726" s="20" t="s">
        <v>80</v>
      </c>
      <c r="BK726" s="179">
        <f>ROUND(I726*H726,2)</f>
        <v>0</v>
      </c>
      <c r="BL726" s="20" t="s">
        <v>259</v>
      </c>
      <c r="BM726" s="178" t="s">
        <v>1076</v>
      </c>
    </row>
    <row r="727" spans="1:47" s="2" customFormat="1" ht="12">
      <c r="A727" s="39"/>
      <c r="B727" s="40"/>
      <c r="C727" s="39"/>
      <c r="D727" s="180" t="s">
        <v>152</v>
      </c>
      <c r="E727" s="39"/>
      <c r="F727" s="181" t="s">
        <v>1077</v>
      </c>
      <c r="G727" s="39"/>
      <c r="H727" s="39"/>
      <c r="I727" s="182"/>
      <c r="J727" s="39"/>
      <c r="K727" s="39"/>
      <c r="L727" s="40"/>
      <c r="M727" s="183"/>
      <c r="N727" s="184"/>
      <c r="O727" s="73"/>
      <c r="P727" s="73"/>
      <c r="Q727" s="73"/>
      <c r="R727" s="73"/>
      <c r="S727" s="73"/>
      <c r="T727" s="74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20" t="s">
        <v>152</v>
      </c>
      <c r="AU727" s="20" t="s">
        <v>82</v>
      </c>
    </row>
    <row r="728" spans="1:65" s="2" customFormat="1" ht="16.5" customHeight="1">
      <c r="A728" s="39"/>
      <c r="B728" s="166"/>
      <c r="C728" s="167" t="s">
        <v>1078</v>
      </c>
      <c r="D728" s="167" t="s">
        <v>145</v>
      </c>
      <c r="E728" s="168" t="s">
        <v>1079</v>
      </c>
      <c r="F728" s="169" t="s">
        <v>1080</v>
      </c>
      <c r="G728" s="170" t="s">
        <v>233</v>
      </c>
      <c r="H728" s="171">
        <v>122.7</v>
      </c>
      <c r="I728" s="172"/>
      <c r="J728" s="173">
        <f>ROUND(I728*H728,2)</f>
        <v>0</v>
      </c>
      <c r="K728" s="169" t="s">
        <v>149</v>
      </c>
      <c r="L728" s="40"/>
      <c r="M728" s="174" t="s">
        <v>3</v>
      </c>
      <c r="N728" s="175" t="s">
        <v>43</v>
      </c>
      <c r="O728" s="73"/>
      <c r="P728" s="176">
        <f>O728*H728</f>
        <v>0</v>
      </c>
      <c r="Q728" s="176">
        <v>0</v>
      </c>
      <c r="R728" s="176">
        <f>Q728*H728</f>
        <v>0</v>
      </c>
      <c r="S728" s="176">
        <v>0.00191</v>
      </c>
      <c r="T728" s="177">
        <f>S728*H728</f>
        <v>0.234357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178" t="s">
        <v>259</v>
      </c>
      <c r="AT728" s="178" t="s">
        <v>145</v>
      </c>
      <c r="AU728" s="178" t="s">
        <v>82</v>
      </c>
      <c r="AY728" s="20" t="s">
        <v>143</v>
      </c>
      <c r="BE728" s="179">
        <f>IF(N728="základní",J728,0)</f>
        <v>0</v>
      </c>
      <c r="BF728" s="179">
        <f>IF(N728="snížená",J728,0)</f>
        <v>0</v>
      </c>
      <c r="BG728" s="179">
        <f>IF(N728="zákl. přenesená",J728,0)</f>
        <v>0</v>
      </c>
      <c r="BH728" s="179">
        <f>IF(N728="sníž. přenesená",J728,0)</f>
        <v>0</v>
      </c>
      <c r="BI728" s="179">
        <f>IF(N728="nulová",J728,0)</f>
        <v>0</v>
      </c>
      <c r="BJ728" s="20" t="s">
        <v>80</v>
      </c>
      <c r="BK728" s="179">
        <f>ROUND(I728*H728,2)</f>
        <v>0</v>
      </c>
      <c r="BL728" s="20" t="s">
        <v>259</v>
      </c>
      <c r="BM728" s="178" t="s">
        <v>1081</v>
      </c>
    </row>
    <row r="729" spans="1:47" s="2" customFormat="1" ht="12">
      <c r="A729" s="39"/>
      <c r="B729" s="40"/>
      <c r="C729" s="39"/>
      <c r="D729" s="180" t="s">
        <v>152</v>
      </c>
      <c r="E729" s="39"/>
      <c r="F729" s="181" t="s">
        <v>1082</v>
      </c>
      <c r="G729" s="39"/>
      <c r="H729" s="39"/>
      <c r="I729" s="182"/>
      <c r="J729" s="39"/>
      <c r="K729" s="39"/>
      <c r="L729" s="40"/>
      <c r="M729" s="183"/>
      <c r="N729" s="184"/>
      <c r="O729" s="73"/>
      <c r="P729" s="73"/>
      <c r="Q729" s="73"/>
      <c r="R729" s="73"/>
      <c r="S729" s="73"/>
      <c r="T729" s="74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20" t="s">
        <v>152</v>
      </c>
      <c r="AU729" s="20" t="s">
        <v>82</v>
      </c>
    </row>
    <row r="730" spans="1:65" s="2" customFormat="1" ht="16.5" customHeight="1">
      <c r="A730" s="39"/>
      <c r="B730" s="166"/>
      <c r="C730" s="167" t="s">
        <v>1083</v>
      </c>
      <c r="D730" s="167" t="s">
        <v>145</v>
      </c>
      <c r="E730" s="168" t="s">
        <v>1084</v>
      </c>
      <c r="F730" s="169" t="s">
        <v>1085</v>
      </c>
      <c r="G730" s="170" t="s">
        <v>233</v>
      </c>
      <c r="H730" s="171">
        <v>139.8</v>
      </c>
      <c r="I730" s="172"/>
      <c r="J730" s="173">
        <f>ROUND(I730*H730,2)</f>
        <v>0</v>
      </c>
      <c r="K730" s="169" t="s">
        <v>149</v>
      </c>
      <c r="L730" s="40"/>
      <c r="M730" s="174" t="s">
        <v>3</v>
      </c>
      <c r="N730" s="175" t="s">
        <v>43</v>
      </c>
      <c r="O730" s="73"/>
      <c r="P730" s="176">
        <f>O730*H730</f>
        <v>0</v>
      </c>
      <c r="Q730" s="176">
        <v>0</v>
      </c>
      <c r="R730" s="176">
        <f>Q730*H730</f>
        <v>0</v>
      </c>
      <c r="S730" s="176">
        <v>0.00167</v>
      </c>
      <c r="T730" s="177">
        <f>S730*H730</f>
        <v>0.23346600000000003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178" t="s">
        <v>259</v>
      </c>
      <c r="AT730" s="178" t="s">
        <v>145</v>
      </c>
      <c r="AU730" s="178" t="s">
        <v>82</v>
      </c>
      <c r="AY730" s="20" t="s">
        <v>143</v>
      </c>
      <c r="BE730" s="179">
        <f>IF(N730="základní",J730,0)</f>
        <v>0</v>
      </c>
      <c r="BF730" s="179">
        <f>IF(N730="snížená",J730,0)</f>
        <v>0</v>
      </c>
      <c r="BG730" s="179">
        <f>IF(N730="zákl. přenesená",J730,0)</f>
        <v>0</v>
      </c>
      <c r="BH730" s="179">
        <f>IF(N730="sníž. přenesená",J730,0)</f>
        <v>0</v>
      </c>
      <c r="BI730" s="179">
        <f>IF(N730="nulová",J730,0)</f>
        <v>0</v>
      </c>
      <c r="BJ730" s="20" t="s">
        <v>80</v>
      </c>
      <c r="BK730" s="179">
        <f>ROUND(I730*H730,2)</f>
        <v>0</v>
      </c>
      <c r="BL730" s="20" t="s">
        <v>259</v>
      </c>
      <c r="BM730" s="178" t="s">
        <v>1086</v>
      </c>
    </row>
    <row r="731" spans="1:47" s="2" customFormat="1" ht="12">
      <c r="A731" s="39"/>
      <c r="B731" s="40"/>
      <c r="C731" s="39"/>
      <c r="D731" s="180" t="s">
        <v>152</v>
      </c>
      <c r="E731" s="39"/>
      <c r="F731" s="181" t="s">
        <v>1087</v>
      </c>
      <c r="G731" s="39"/>
      <c r="H731" s="39"/>
      <c r="I731" s="182"/>
      <c r="J731" s="39"/>
      <c r="K731" s="39"/>
      <c r="L731" s="40"/>
      <c r="M731" s="183"/>
      <c r="N731" s="184"/>
      <c r="O731" s="73"/>
      <c r="P731" s="73"/>
      <c r="Q731" s="73"/>
      <c r="R731" s="73"/>
      <c r="S731" s="73"/>
      <c r="T731" s="74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20" t="s">
        <v>152</v>
      </c>
      <c r="AU731" s="20" t="s">
        <v>82</v>
      </c>
    </row>
    <row r="732" spans="1:51" s="14" customFormat="1" ht="12">
      <c r="A732" s="14"/>
      <c r="B732" s="193"/>
      <c r="C732" s="14"/>
      <c r="D732" s="186" t="s">
        <v>154</v>
      </c>
      <c r="E732" s="194" t="s">
        <v>3</v>
      </c>
      <c r="F732" s="195" t="s">
        <v>1088</v>
      </c>
      <c r="G732" s="14"/>
      <c r="H732" s="196">
        <v>3.6</v>
      </c>
      <c r="I732" s="197"/>
      <c r="J732" s="14"/>
      <c r="K732" s="14"/>
      <c r="L732" s="193"/>
      <c r="M732" s="198"/>
      <c r="N732" s="199"/>
      <c r="O732" s="199"/>
      <c r="P732" s="199"/>
      <c r="Q732" s="199"/>
      <c r="R732" s="199"/>
      <c r="S732" s="199"/>
      <c r="T732" s="20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194" t="s">
        <v>154</v>
      </c>
      <c r="AU732" s="194" t="s">
        <v>82</v>
      </c>
      <c r="AV732" s="14" t="s">
        <v>82</v>
      </c>
      <c r="AW732" s="14" t="s">
        <v>33</v>
      </c>
      <c r="AX732" s="14" t="s">
        <v>72</v>
      </c>
      <c r="AY732" s="194" t="s">
        <v>143</v>
      </c>
    </row>
    <row r="733" spans="1:51" s="14" customFormat="1" ht="12">
      <c r="A733" s="14"/>
      <c r="B733" s="193"/>
      <c r="C733" s="14"/>
      <c r="D733" s="186" t="s">
        <v>154</v>
      </c>
      <c r="E733" s="194" t="s">
        <v>3</v>
      </c>
      <c r="F733" s="195" t="s">
        <v>1089</v>
      </c>
      <c r="G733" s="14"/>
      <c r="H733" s="196">
        <v>66.6</v>
      </c>
      <c r="I733" s="197"/>
      <c r="J733" s="14"/>
      <c r="K733" s="14"/>
      <c r="L733" s="193"/>
      <c r="M733" s="198"/>
      <c r="N733" s="199"/>
      <c r="O733" s="199"/>
      <c r="P733" s="199"/>
      <c r="Q733" s="199"/>
      <c r="R733" s="199"/>
      <c r="S733" s="199"/>
      <c r="T733" s="20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194" t="s">
        <v>154</v>
      </c>
      <c r="AU733" s="194" t="s">
        <v>82</v>
      </c>
      <c r="AV733" s="14" t="s">
        <v>82</v>
      </c>
      <c r="AW733" s="14" t="s">
        <v>33</v>
      </c>
      <c r="AX733" s="14" t="s">
        <v>72</v>
      </c>
      <c r="AY733" s="194" t="s">
        <v>143</v>
      </c>
    </row>
    <row r="734" spans="1:51" s="14" customFormat="1" ht="12">
      <c r="A734" s="14"/>
      <c r="B734" s="193"/>
      <c r="C734" s="14"/>
      <c r="D734" s="186" t="s">
        <v>154</v>
      </c>
      <c r="E734" s="194" t="s">
        <v>3</v>
      </c>
      <c r="F734" s="195" t="s">
        <v>1090</v>
      </c>
      <c r="G734" s="14"/>
      <c r="H734" s="196">
        <v>7.2</v>
      </c>
      <c r="I734" s="197"/>
      <c r="J734" s="14"/>
      <c r="K734" s="14"/>
      <c r="L734" s="193"/>
      <c r="M734" s="198"/>
      <c r="N734" s="199"/>
      <c r="O734" s="199"/>
      <c r="P734" s="199"/>
      <c r="Q734" s="199"/>
      <c r="R734" s="199"/>
      <c r="S734" s="199"/>
      <c r="T734" s="20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194" t="s">
        <v>154</v>
      </c>
      <c r="AU734" s="194" t="s">
        <v>82</v>
      </c>
      <c r="AV734" s="14" t="s">
        <v>82</v>
      </c>
      <c r="AW734" s="14" t="s">
        <v>33</v>
      </c>
      <c r="AX734" s="14" t="s">
        <v>72</v>
      </c>
      <c r="AY734" s="194" t="s">
        <v>143</v>
      </c>
    </row>
    <row r="735" spans="1:51" s="14" customFormat="1" ht="12">
      <c r="A735" s="14"/>
      <c r="B735" s="193"/>
      <c r="C735" s="14"/>
      <c r="D735" s="186" t="s">
        <v>154</v>
      </c>
      <c r="E735" s="194" t="s">
        <v>3</v>
      </c>
      <c r="F735" s="195" t="s">
        <v>1091</v>
      </c>
      <c r="G735" s="14"/>
      <c r="H735" s="196">
        <v>2.4</v>
      </c>
      <c r="I735" s="197"/>
      <c r="J735" s="14"/>
      <c r="K735" s="14"/>
      <c r="L735" s="193"/>
      <c r="M735" s="198"/>
      <c r="N735" s="199"/>
      <c r="O735" s="199"/>
      <c r="P735" s="199"/>
      <c r="Q735" s="199"/>
      <c r="R735" s="199"/>
      <c r="S735" s="199"/>
      <c r="T735" s="20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194" t="s">
        <v>154</v>
      </c>
      <c r="AU735" s="194" t="s">
        <v>82</v>
      </c>
      <c r="AV735" s="14" t="s">
        <v>82</v>
      </c>
      <c r="AW735" s="14" t="s">
        <v>33</v>
      </c>
      <c r="AX735" s="14" t="s">
        <v>72</v>
      </c>
      <c r="AY735" s="194" t="s">
        <v>143</v>
      </c>
    </row>
    <row r="736" spans="1:51" s="14" customFormat="1" ht="12">
      <c r="A736" s="14"/>
      <c r="B736" s="193"/>
      <c r="C736" s="14"/>
      <c r="D736" s="186" t="s">
        <v>154</v>
      </c>
      <c r="E736" s="194" t="s">
        <v>3</v>
      </c>
      <c r="F736" s="195" t="s">
        <v>1092</v>
      </c>
      <c r="G736" s="14"/>
      <c r="H736" s="196">
        <v>60</v>
      </c>
      <c r="I736" s="197"/>
      <c r="J736" s="14"/>
      <c r="K736" s="14"/>
      <c r="L736" s="193"/>
      <c r="M736" s="198"/>
      <c r="N736" s="199"/>
      <c r="O736" s="199"/>
      <c r="P736" s="199"/>
      <c r="Q736" s="199"/>
      <c r="R736" s="199"/>
      <c r="S736" s="199"/>
      <c r="T736" s="20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194" t="s">
        <v>154</v>
      </c>
      <c r="AU736" s="194" t="s">
        <v>82</v>
      </c>
      <c r="AV736" s="14" t="s">
        <v>82</v>
      </c>
      <c r="AW736" s="14" t="s">
        <v>33</v>
      </c>
      <c r="AX736" s="14" t="s">
        <v>72</v>
      </c>
      <c r="AY736" s="194" t="s">
        <v>143</v>
      </c>
    </row>
    <row r="737" spans="1:51" s="15" customFormat="1" ht="12">
      <c r="A737" s="15"/>
      <c r="B737" s="201"/>
      <c r="C737" s="15"/>
      <c r="D737" s="186" t="s">
        <v>154</v>
      </c>
      <c r="E737" s="202" t="s">
        <v>3</v>
      </c>
      <c r="F737" s="203" t="s">
        <v>172</v>
      </c>
      <c r="G737" s="15"/>
      <c r="H737" s="204">
        <v>139.8</v>
      </c>
      <c r="I737" s="205"/>
      <c r="J737" s="15"/>
      <c r="K737" s="15"/>
      <c r="L737" s="201"/>
      <c r="M737" s="206"/>
      <c r="N737" s="207"/>
      <c r="O737" s="207"/>
      <c r="P737" s="207"/>
      <c r="Q737" s="207"/>
      <c r="R737" s="207"/>
      <c r="S737" s="207"/>
      <c r="T737" s="208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02" t="s">
        <v>154</v>
      </c>
      <c r="AU737" s="202" t="s">
        <v>82</v>
      </c>
      <c r="AV737" s="15" t="s">
        <v>150</v>
      </c>
      <c r="AW737" s="15" t="s">
        <v>33</v>
      </c>
      <c r="AX737" s="15" t="s">
        <v>80</v>
      </c>
      <c r="AY737" s="202" t="s">
        <v>143</v>
      </c>
    </row>
    <row r="738" spans="1:65" s="2" customFormat="1" ht="16.5" customHeight="1">
      <c r="A738" s="39"/>
      <c r="B738" s="166"/>
      <c r="C738" s="167" t="s">
        <v>1093</v>
      </c>
      <c r="D738" s="167" t="s">
        <v>145</v>
      </c>
      <c r="E738" s="168" t="s">
        <v>1094</v>
      </c>
      <c r="F738" s="169" t="s">
        <v>1095</v>
      </c>
      <c r="G738" s="170" t="s">
        <v>233</v>
      </c>
      <c r="H738" s="171">
        <v>3.8</v>
      </c>
      <c r="I738" s="172"/>
      <c r="J738" s="173">
        <f>ROUND(I738*H738,2)</f>
        <v>0</v>
      </c>
      <c r="K738" s="169" t="s">
        <v>149</v>
      </c>
      <c r="L738" s="40"/>
      <c r="M738" s="174" t="s">
        <v>3</v>
      </c>
      <c r="N738" s="175" t="s">
        <v>43</v>
      </c>
      <c r="O738" s="73"/>
      <c r="P738" s="176">
        <f>O738*H738</f>
        <v>0</v>
      </c>
      <c r="Q738" s="176">
        <v>0</v>
      </c>
      <c r="R738" s="176">
        <f>Q738*H738</f>
        <v>0</v>
      </c>
      <c r="S738" s="176">
        <v>0.00175</v>
      </c>
      <c r="T738" s="177">
        <f>S738*H738</f>
        <v>0.00665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178" t="s">
        <v>259</v>
      </c>
      <c r="AT738" s="178" t="s">
        <v>145</v>
      </c>
      <c r="AU738" s="178" t="s">
        <v>82</v>
      </c>
      <c r="AY738" s="20" t="s">
        <v>143</v>
      </c>
      <c r="BE738" s="179">
        <f>IF(N738="základní",J738,0)</f>
        <v>0</v>
      </c>
      <c r="BF738" s="179">
        <f>IF(N738="snížená",J738,0)</f>
        <v>0</v>
      </c>
      <c r="BG738" s="179">
        <f>IF(N738="zákl. přenesená",J738,0)</f>
        <v>0</v>
      </c>
      <c r="BH738" s="179">
        <f>IF(N738="sníž. přenesená",J738,0)</f>
        <v>0</v>
      </c>
      <c r="BI738" s="179">
        <f>IF(N738="nulová",J738,0)</f>
        <v>0</v>
      </c>
      <c r="BJ738" s="20" t="s">
        <v>80</v>
      </c>
      <c r="BK738" s="179">
        <f>ROUND(I738*H738,2)</f>
        <v>0</v>
      </c>
      <c r="BL738" s="20" t="s">
        <v>259</v>
      </c>
      <c r="BM738" s="178" t="s">
        <v>1096</v>
      </c>
    </row>
    <row r="739" spans="1:47" s="2" customFormat="1" ht="12">
      <c r="A739" s="39"/>
      <c r="B739" s="40"/>
      <c r="C739" s="39"/>
      <c r="D739" s="180" t="s">
        <v>152</v>
      </c>
      <c r="E739" s="39"/>
      <c r="F739" s="181" t="s">
        <v>1097</v>
      </c>
      <c r="G739" s="39"/>
      <c r="H739" s="39"/>
      <c r="I739" s="182"/>
      <c r="J739" s="39"/>
      <c r="K739" s="39"/>
      <c r="L739" s="40"/>
      <c r="M739" s="183"/>
      <c r="N739" s="184"/>
      <c r="O739" s="73"/>
      <c r="P739" s="73"/>
      <c r="Q739" s="73"/>
      <c r="R739" s="73"/>
      <c r="S739" s="73"/>
      <c r="T739" s="74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20" t="s">
        <v>152</v>
      </c>
      <c r="AU739" s="20" t="s">
        <v>82</v>
      </c>
    </row>
    <row r="740" spans="1:51" s="14" customFormat="1" ht="12">
      <c r="A740" s="14"/>
      <c r="B740" s="193"/>
      <c r="C740" s="14"/>
      <c r="D740" s="186" t="s">
        <v>154</v>
      </c>
      <c r="E740" s="194" t="s">
        <v>3</v>
      </c>
      <c r="F740" s="195" t="s">
        <v>1098</v>
      </c>
      <c r="G740" s="14"/>
      <c r="H740" s="196">
        <v>3.8</v>
      </c>
      <c r="I740" s="197"/>
      <c r="J740" s="14"/>
      <c r="K740" s="14"/>
      <c r="L740" s="193"/>
      <c r="M740" s="198"/>
      <c r="N740" s="199"/>
      <c r="O740" s="199"/>
      <c r="P740" s="199"/>
      <c r="Q740" s="199"/>
      <c r="R740" s="199"/>
      <c r="S740" s="199"/>
      <c r="T740" s="20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194" t="s">
        <v>154</v>
      </c>
      <c r="AU740" s="194" t="s">
        <v>82</v>
      </c>
      <c r="AV740" s="14" t="s">
        <v>82</v>
      </c>
      <c r="AW740" s="14" t="s">
        <v>33</v>
      </c>
      <c r="AX740" s="14" t="s">
        <v>80</v>
      </c>
      <c r="AY740" s="194" t="s">
        <v>143</v>
      </c>
    </row>
    <row r="741" spans="1:65" s="2" customFormat="1" ht="16.5" customHeight="1">
      <c r="A741" s="39"/>
      <c r="B741" s="166"/>
      <c r="C741" s="167" t="s">
        <v>1099</v>
      </c>
      <c r="D741" s="167" t="s">
        <v>145</v>
      </c>
      <c r="E741" s="168" t="s">
        <v>1100</v>
      </c>
      <c r="F741" s="169" t="s">
        <v>1101</v>
      </c>
      <c r="G741" s="170" t="s">
        <v>233</v>
      </c>
      <c r="H741" s="171">
        <v>18.1</v>
      </c>
      <c r="I741" s="172"/>
      <c r="J741" s="173">
        <f>ROUND(I741*H741,2)</f>
        <v>0</v>
      </c>
      <c r="K741" s="169" t="s">
        <v>149</v>
      </c>
      <c r="L741" s="40"/>
      <c r="M741" s="174" t="s">
        <v>3</v>
      </c>
      <c r="N741" s="175" t="s">
        <v>43</v>
      </c>
      <c r="O741" s="73"/>
      <c r="P741" s="176">
        <f>O741*H741</f>
        <v>0</v>
      </c>
      <c r="Q741" s="176">
        <v>0</v>
      </c>
      <c r="R741" s="176">
        <f>Q741*H741</f>
        <v>0</v>
      </c>
      <c r="S741" s="176">
        <v>0.0026</v>
      </c>
      <c r="T741" s="177">
        <f>S741*H741</f>
        <v>0.047060000000000005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178" t="s">
        <v>259</v>
      </c>
      <c r="AT741" s="178" t="s">
        <v>145</v>
      </c>
      <c r="AU741" s="178" t="s">
        <v>82</v>
      </c>
      <c r="AY741" s="20" t="s">
        <v>143</v>
      </c>
      <c r="BE741" s="179">
        <f>IF(N741="základní",J741,0)</f>
        <v>0</v>
      </c>
      <c r="BF741" s="179">
        <f>IF(N741="snížená",J741,0)</f>
        <v>0</v>
      </c>
      <c r="BG741" s="179">
        <f>IF(N741="zákl. přenesená",J741,0)</f>
        <v>0</v>
      </c>
      <c r="BH741" s="179">
        <f>IF(N741="sníž. přenesená",J741,0)</f>
        <v>0</v>
      </c>
      <c r="BI741" s="179">
        <f>IF(N741="nulová",J741,0)</f>
        <v>0</v>
      </c>
      <c r="BJ741" s="20" t="s">
        <v>80</v>
      </c>
      <c r="BK741" s="179">
        <f>ROUND(I741*H741,2)</f>
        <v>0</v>
      </c>
      <c r="BL741" s="20" t="s">
        <v>259</v>
      </c>
      <c r="BM741" s="178" t="s">
        <v>1102</v>
      </c>
    </row>
    <row r="742" spans="1:47" s="2" customFormat="1" ht="12">
      <c r="A742" s="39"/>
      <c r="B742" s="40"/>
      <c r="C742" s="39"/>
      <c r="D742" s="180" t="s">
        <v>152</v>
      </c>
      <c r="E742" s="39"/>
      <c r="F742" s="181" t="s">
        <v>1103</v>
      </c>
      <c r="G742" s="39"/>
      <c r="H742" s="39"/>
      <c r="I742" s="182"/>
      <c r="J742" s="39"/>
      <c r="K742" s="39"/>
      <c r="L742" s="40"/>
      <c r="M742" s="183"/>
      <c r="N742" s="184"/>
      <c r="O742" s="73"/>
      <c r="P742" s="73"/>
      <c r="Q742" s="73"/>
      <c r="R742" s="73"/>
      <c r="S742" s="73"/>
      <c r="T742" s="74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20" t="s">
        <v>152</v>
      </c>
      <c r="AU742" s="20" t="s">
        <v>82</v>
      </c>
    </row>
    <row r="743" spans="1:65" s="2" customFormat="1" ht="16.5" customHeight="1">
      <c r="A743" s="39"/>
      <c r="B743" s="166"/>
      <c r="C743" s="167" t="s">
        <v>1104</v>
      </c>
      <c r="D743" s="167" t="s">
        <v>145</v>
      </c>
      <c r="E743" s="168" t="s">
        <v>1105</v>
      </c>
      <c r="F743" s="169" t="s">
        <v>1106</v>
      </c>
      <c r="G743" s="170" t="s">
        <v>233</v>
      </c>
      <c r="H743" s="171">
        <v>5</v>
      </c>
      <c r="I743" s="172"/>
      <c r="J743" s="173">
        <f>ROUND(I743*H743,2)</f>
        <v>0</v>
      </c>
      <c r="K743" s="169" t="s">
        <v>149</v>
      </c>
      <c r="L743" s="40"/>
      <c r="M743" s="174" t="s">
        <v>3</v>
      </c>
      <c r="N743" s="175" t="s">
        <v>43</v>
      </c>
      <c r="O743" s="73"/>
      <c r="P743" s="176">
        <f>O743*H743</f>
        <v>0</v>
      </c>
      <c r="Q743" s="176">
        <v>0</v>
      </c>
      <c r="R743" s="176">
        <f>Q743*H743</f>
        <v>0</v>
      </c>
      <c r="S743" s="176">
        <v>0.00394</v>
      </c>
      <c r="T743" s="177">
        <f>S743*H743</f>
        <v>0.0197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178" t="s">
        <v>259</v>
      </c>
      <c r="AT743" s="178" t="s">
        <v>145</v>
      </c>
      <c r="AU743" s="178" t="s">
        <v>82</v>
      </c>
      <c r="AY743" s="20" t="s">
        <v>143</v>
      </c>
      <c r="BE743" s="179">
        <f>IF(N743="základní",J743,0)</f>
        <v>0</v>
      </c>
      <c r="BF743" s="179">
        <f>IF(N743="snížená",J743,0)</f>
        <v>0</v>
      </c>
      <c r="BG743" s="179">
        <f>IF(N743="zákl. přenesená",J743,0)</f>
        <v>0</v>
      </c>
      <c r="BH743" s="179">
        <f>IF(N743="sníž. přenesená",J743,0)</f>
        <v>0</v>
      </c>
      <c r="BI743" s="179">
        <f>IF(N743="nulová",J743,0)</f>
        <v>0</v>
      </c>
      <c r="BJ743" s="20" t="s">
        <v>80</v>
      </c>
      <c r="BK743" s="179">
        <f>ROUND(I743*H743,2)</f>
        <v>0</v>
      </c>
      <c r="BL743" s="20" t="s">
        <v>259</v>
      </c>
      <c r="BM743" s="178" t="s">
        <v>1107</v>
      </c>
    </row>
    <row r="744" spans="1:47" s="2" customFormat="1" ht="12">
      <c r="A744" s="39"/>
      <c r="B744" s="40"/>
      <c r="C744" s="39"/>
      <c r="D744" s="180" t="s">
        <v>152</v>
      </c>
      <c r="E744" s="39"/>
      <c r="F744" s="181" t="s">
        <v>1108</v>
      </c>
      <c r="G744" s="39"/>
      <c r="H744" s="39"/>
      <c r="I744" s="182"/>
      <c r="J744" s="39"/>
      <c r="K744" s="39"/>
      <c r="L744" s="40"/>
      <c r="M744" s="183"/>
      <c r="N744" s="184"/>
      <c r="O744" s="73"/>
      <c r="P744" s="73"/>
      <c r="Q744" s="73"/>
      <c r="R744" s="73"/>
      <c r="S744" s="73"/>
      <c r="T744" s="74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20" t="s">
        <v>152</v>
      </c>
      <c r="AU744" s="20" t="s">
        <v>82</v>
      </c>
    </row>
    <row r="745" spans="1:65" s="2" customFormat="1" ht="16.5" customHeight="1">
      <c r="A745" s="39"/>
      <c r="B745" s="166"/>
      <c r="C745" s="167" t="s">
        <v>1109</v>
      </c>
      <c r="D745" s="167" t="s">
        <v>145</v>
      </c>
      <c r="E745" s="168" t="s">
        <v>1110</v>
      </c>
      <c r="F745" s="169" t="s">
        <v>1111</v>
      </c>
      <c r="G745" s="170" t="s">
        <v>233</v>
      </c>
      <c r="H745" s="171">
        <v>6.1</v>
      </c>
      <c r="I745" s="172"/>
      <c r="J745" s="173">
        <f>ROUND(I745*H745,2)</f>
        <v>0</v>
      </c>
      <c r="K745" s="169" t="s">
        <v>149</v>
      </c>
      <c r="L745" s="40"/>
      <c r="M745" s="174" t="s">
        <v>3</v>
      </c>
      <c r="N745" s="175" t="s">
        <v>43</v>
      </c>
      <c r="O745" s="73"/>
      <c r="P745" s="176">
        <f>O745*H745</f>
        <v>0</v>
      </c>
      <c r="Q745" s="176">
        <v>0.00294</v>
      </c>
      <c r="R745" s="176">
        <f>Q745*H745</f>
        <v>0.017934</v>
      </c>
      <c r="S745" s="176">
        <v>0</v>
      </c>
      <c r="T745" s="177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178" t="s">
        <v>259</v>
      </c>
      <c r="AT745" s="178" t="s">
        <v>145</v>
      </c>
      <c r="AU745" s="178" t="s">
        <v>82</v>
      </c>
      <c r="AY745" s="20" t="s">
        <v>143</v>
      </c>
      <c r="BE745" s="179">
        <f>IF(N745="základní",J745,0)</f>
        <v>0</v>
      </c>
      <c r="BF745" s="179">
        <f>IF(N745="snížená",J745,0)</f>
        <v>0</v>
      </c>
      <c r="BG745" s="179">
        <f>IF(N745="zákl. přenesená",J745,0)</f>
        <v>0</v>
      </c>
      <c r="BH745" s="179">
        <f>IF(N745="sníž. přenesená",J745,0)</f>
        <v>0</v>
      </c>
      <c r="BI745" s="179">
        <f>IF(N745="nulová",J745,0)</f>
        <v>0</v>
      </c>
      <c r="BJ745" s="20" t="s">
        <v>80</v>
      </c>
      <c r="BK745" s="179">
        <f>ROUND(I745*H745,2)</f>
        <v>0</v>
      </c>
      <c r="BL745" s="20" t="s">
        <v>259</v>
      </c>
      <c r="BM745" s="178" t="s">
        <v>1112</v>
      </c>
    </row>
    <row r="746" spans="1:47" s="2" customFormat="1" ht="12">
      <c r="A746" s="39"/>
      <c r="B746" s="40"/>
      <c r="C746" s="39"/>
      <c r="D746" s="180" t="s">
        <v>152</v>
      </c>
      <c r="E746" s="39"/>
      <c r="F746" s="181" t="s">
        <v>1113</v>
      </c>
      <c r="G746" s="39"/>
      <c r="H746" s="39"/>
      <c r="I746" s="182"/>
      <c r="J746" s="39"/>
      <c r="K746" s="39"/>
      <c r="L746" s="40"/>
      <c r="M746" s="183"/>
      <c r="N746" s="184"/>
      <c r="O746" s="73"/>
      <c r="P746" s="73"/>
      <c r="Q746" s="73"/>
      <c r="R746" s="73"/>
      <c r="S746" s="73"/>
      <c r="T746" s="74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20" t="s">
        <v>152</v>
      </c>
      <c r="AU746" s="20" t="s">
        <v>82</v>
      </c>
    </row>
    <row r="747" spans="1:65" s="2" customFormat="1" ht="16.5" customHeight="1">
      <c r="A747" s="39"/>
      <c r="B747" s="166"/>
      <c r="C747" s="167" t="s">
        <v>1114</v>
      </c>
      <c r="D747" s="167" t="s">
        <v>145</v>
      </c>
      <c r="E747" s="168" t="s">
        <v>1115</v>
      </c>
      <c r="F747" s="169" t="s">
        <v>1116</v>
      </c>
      <c r="G747" s="170" t="s">
        <v>233</v>
      </c>
      <c r="H747" s="171">
        <v>6.1</v>
      </c>
      <c r="I747" s="172"/>
      <c r="J747" s="173">
        <f>ROUND(I747*H747,2)</f>
        <v>0</v>
      </c>
      <c r="K747" s="169" t="s">
        <v>149</v>
      </c>
      <c r="L747" s="40"/>
      <c r="M747" s="174" t="s">
        <v>3</v>
      </c>
      <c r="N747" s="175" t="s">
        <v>43</v>
      </c>
      <c r="O747" s="73"/>
      <c r="P747" s="176">
        <f>O747*H747</f>
        <v>0</v>
      </c>
      <c r="Q747" s="176">
        <v>0.0026</v>
      </c>
      <c r="R747" s="176">
        <f>Q747*H747</f>
        <v>0.01586</v>
      </c>
      <c r="S747" s="176">
        <v>0</v>
      </c>
      <c r="T747" s="177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178" t="s">
        <v>259</v>
      </c>
      <c r="AT747" s="178" t="s">
        <v>145</v>
      </c>
      <c r="AU747" s="178" t="s">
        <v>82</v>
      </c>
      <c r="AY747" s="20" t="s">
        <v>143</v>
      </c>
      <c r="BE747" s="179">
        <f>IF(N747="základní",J747,0)</f>
        <v>0</v>
      </c>
      <c r="BF747" s="179">
        <f>IF(N747="snížená",J747,0)</f>
        <v>0</v>
      </c>
      <c r="BG747" s="179">
        <f>IF(N747="zákl. přenesená",J747,0)</f>
        <v>0</v>
      </c>
      <c r="BH747" s="179">
        <f>IF(N747="sníž. přenesená",J747,0)</f>
        <v>0</v>
      </c>
      <c r="BI747" s="179">
        <f>IF(N747="nulová",J747,0)</f>
        <v>0</v>
      </c>
      <c r="BJ747" s="20" t="s">
        <v>80</v>
      </c>
      <c r="BK747" s="179">
        <f>ROUND(I747*H747,2)</f>
        <v>0</v>
      </c>
      <c r="BL747" s="20" t="s">
        <v>259</v>
      </c>
      <c r="BM747" s="178" t="s">
        <v>1117</v>
      </c>
    </row>
    <row r="748" spans="1:47" s="2" customFormat="1" ht="12">
      <c r="A748" s="39"/>
      <c r="B748" s="40"/>
      <c r="C748" s="39"/>
      <c r="D748" s="180" t="s">
        <v>152</v>
      </c>
      <c r="E748" s="39"/>
      <c r="F748" s="181" t="s">
        <v>1118</v>
      </c>
      <c r="G748" s="39"/>
      <c r="H748" s="39"/>
      <c r="I748" s="182"/>
      <c r="J748" s="39"/>
      <c r="K748" s="39"/>
      <c r="L748" s="40"/>
      <c r="M748" s="183"/>
      <c r="N748" s="184"/>
      <c r="O748" s="73"/>
      <c r="P748" s="73"/>
      <c r="Q748" s="73"/>
      <c r="R748" s="73"/>
      <c r="S748" s="73"/>
      <c r="T748" s="74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20" t="s">
        <v>152</v>
      </c>
      <c r="AU748" s="20" t="s">
        <v>82</v>
      </c>
    </row>
    <row r="749" spans="1:65" s="2" customFormat="1" ht="24.15" customHeight="1">
      <c r="A749" s="39"/>
      <c r="B749" s="166"/>
      <c r="C749" s="167" t="s">
        <v>1119</v>
      </c>
      <c r="D749" s="167" t="s">
        <v>145</v>
      </c>
      <c r="E749" s="168" t="s">
        <v>1120</v>
      </c>
      <c r="F749" s="169" t="s">
        <v>1121</v>
      </c>
      <c r="G749" s="170" t="s">
        <v>233</v>
      </c>
      <c r="H749" s="171">
        <v>73.8</v>
      </c>
      <c r="I749" s="172"/>
      <c r="J749" s="173">
        <f>ROUND(I749*H749,2)</f>
        <v>0</v>
      </c>
      <c r="K749" s="169" t="s">
        <v>149</v>
      </c>
      <c r="L749" s="40"/>
      <c r="M749" s="174" t="s">
        <v>3</v>
      </c>
      <c r="N749" s="175" t="s">
        <v>43</v>
      </c>
      <c r="O749" s="73"/>
      <c r="P749" s="176">
        <f>O749*H749</f>
        <v>0</v>
      </c>
      <c r="Q749" s="176">
        <v>0.00222</v>
      </c>
      <c r="R749" s="176">
        <f>Q749*H749</f>
        <v>0.163836</v>
      </c>
      <c r="S749" s="176">
        <v>0</v>
      </c>
      <c r="T749" s="177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178" t="s">
        <v>259</v>
      </c>
      <c r="AT749" s="178" t="s">
        <v>145</v>
      </c>
      <c r="AU749" s="178" t="s">
        <v>82</v>
      </c>
      <c r="AY749" s="20" t="s">
        <v>143</v>
      </c>
      <c r="BE749" s="179">
        <f>IF(N749="základní",J749,0)</f>
        <v>0</v>
      </c>
      <c r="BF749" s="179">
        <f>IF(N749="snížená",J749,0)</f>
        <v>0</v>
      </c>
      <c r="BG749" s="179">
        <f>IF(N749="zákl. přenesená",J749,0)</f>
        <v>0</v>
      </c>
      <c r="BH749" s="179">
        <f>IF(N749="sníž. přenesená",J749,0)</f>
        <v>0</v>
      </c>
      <c r="BI749" s="179">
        <f>IF(N749="nulová",J749,0)</f>
        <v>0</v>
      </c>
      <c r="BJ749" s="20" t="s">
        <v>80</v>
      </c>
      <c r="BK749" s="179">
        <f>ROUND(I749*H749,2)</f>
        <v>0</v>
      </c>
      <c r="BL749" s="20" t="s">
        <v>259</v>
      </c>
      <c r="BM749" s="178" t="s">
        <v>1122</v>
      </c>
    </row>
    <row r="750" spans="1:47" s="2" customFormat="1" ht="12">
      <c r="A750" s="39"/>
      <c r="B750" s="40"/>
      <c r="C750" s="39"/>
      <c r="D750" s="180" t="s">
        <v>152</v>
      </c>
      <c r="E750" s="39"/>
      <c r="F750" s="181" t="s">
        <v>1123</v>
      </c>
      <c r="G750" s="39"/>
      <c r="H750" s="39"/>
      <c r="I750" s="182"/>
      <c r="J750" s="39"/>
      <c r="K750" s="39"/>
      <c r="L750" s="40"/>
      <c r="M750" s="183"/>
      <c r="N750" s="184"/>
      <c r="O750" s="73"/>
      <c r="P750" s="73"/>
      <c r="Q750" s="73"/>
      <c r="R750" s="73"/>
      <c r="S750" s="73"/>
      <c r="T750" s="74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20" t="s">
        <v>152</v>
      </c>
      <c r="AU750" s="20" t="s">
        <v>82</v>
      </c>
    </row>
    <row r="751" spans="1:51" s="14" customFormat="1" ht="12">
      <c r="A751" s="14"/>
      <c r="B751" s="193"/>
      <c r="C751" s="14"/>
      <c r="D751" s="186" t="s">
        <v>154</v>
      </c>
      <c r="E751" s="194" t="s">
        <v>3</v>
      </c>
      <c r="F751" s="195" t="s">
        <v>1124</v>
      </c>
      <c r="G751" s="14"/>
      <c r="H751" s="196">
        <v>5.7</v>
      </c>
      <c r="I751" s="197"/>
      <c r="J751" s="14"/>
      <c r="K751" s="14"/>
      <c r="L751" s="193"/>
      <c r="M751" s="198"/>
      <c r="N751" s="199"/>
      <c r="O751" s="199"/>
      <c r="P751" s="199"/>
      <c r="Q751" s="199"/>
      <c r="R751" s="199"/>
      <c r="S751" s="199"/>
      <c r="T751" s="20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194" t="s">
        <v>154</v>
      </c>
      <c r="AU751" s="194" t="s">
        <v>82</v>
      </c>
      <c r="AV751" s="14" t="s">
        <v>82</v>
      </c>
      <c r="AW751" s="14" t="s">
        <v>33</v>
      </c>
      <c r="AX751" s="14" t="s">
        <v>72</v>
      </c>
      <c r="AY751" s="194" t="s">
        <v>143</v>
      </c>
    </row>
    <row r="752" spans="1:51" s="14" customFormat="1" ht="12">
      <c r="A752" s="14"/>
      <c r="B752" s="193"/>
      <c r="C752" s="14"/>
      <c r="D752" s="186" t="s">
        <v>154</v>
      </c>
      <c r="E752" s="194" t="s">
        <v>3</v>
      </c>
      <c r="F752" s="195" t="s">
        <v>1125</v>
      </c>
      <c r="G752" s="14"/>
      <c r="H752" s="196">
        <v>64.75</v>
      </c>
      <c r="I752" s="197"/>
      <c r="J752" s="14"/>
      <c r="K752" s="14"/>
      <c r="L752" s="193"/>
      <c r="M752" s="198"/>
      <c r="N752" s="199"/>
      <c r="O752" s="199"/>
      <c r="P752" s="199"/>
      <c r="Q752" s="199"/>
      <c r="R752" s="199"/>
      <c r="S752" s="199"/>
      <c r="T752" s="20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194" t="s">
        <v>154</v>
      </c>
      <c r="AU752" s="194" t="s">
        <v>82</v>
      </c>
      <c r="AV752" s="14" t="s">
        <v>82</v>
      </c>
      <c r="AW752" s="14" t="s">
        <v>33</v>
      </c>
      <c r="AX752" s="14" t="s">
        <v>72</v>
      </c>
      <c r="AY752" s="194" t="s">
        <v>143</v>
      </c>
    </row>
    <row r="753" spans="1:51" s="14" customFormat="1" ht="12">
      <c r="A753" s="14"/>
      <c r="B753" s="193"/>
      <c r="C753" s="14"/>
      <c r="D753" s="186" t="s">
        <v>154</v>
      </c>
      <c r="E753" s="194" t="s">
        <v>3</v>
      </c>
      <c r="F753" s="195" t="s">
        <v>1126</v>
      </c>
      <c r="G753" s="14"/>
      <c r="H753" s="196">
        <v>3.35</v>
      </c>
      <c r="I753" s="197"/>
      <c r="J753" s="14"/>
      <c r="K753" s="14"/>
      <c r="L753" s="193"/>
      <c r="M753" s="198"/>
      <c r="N753" s="199"/>
      <c r="O753" s="199"/>
      <c r="P753" s="199"/>
      <c r="Q753" s="199"/>
      <c r="R753" s="199"/>
      <c r="S753" s="199"/>
      <c r="T753" s="20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194" t="s">
        <v>154</v>
      </c>
      <c r="AU753" s="194" t="s">
        <v>82</v>
      </c>
      <c r="AV753" s="14" t="s">
        <v>82</v>
      </c>
      <c r="AW753" s="14" t="s">
        <v>33</v>
      </c>
      <c r="AX753" s="14" t="s">
        <v>72</v>
      </c>
      <c r="AY753" s="194" t="s">
        <v>143</v>
      </c>
    </row>
    <row r="754" spans="1:51" s="15" customFormat="1" ht="12">
      <c r="A754" s="15"/>
      <c r="B754" s="201"/>
      <c r="C754" s="15"/>
      <c r="D754" s="186" t="s">
        <v>154</v>
      </c>
      <c r="E754" s="202" t="s">
        <v>3</v>
      </c>
      <c r="F754" s="203" t="s">
        <v>172</v>
      </c>
      <c r="G754" s="15"/>
      <c r="H754" s="204">
        <v>73.8</v>
      </c>
      <c r="I754" s="205"/>
      <c r="J754" s="15"/>
      <c r="K754" s="15"/>
      <c r="L754" s="201"/>
      <c r="M754" s="206"/>
      <c r="N754" s="207"/>
      <c r="O754" s="207"/>
      <c r="P754" s="207"/>
      <c r="Q754" s="207"/>
      <c r="R754" s="207"/>
      <c r="S754" s="207"/>
      <c r="T754" s="208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02" t="s">
        <v>154</v>
      </c>
      <c r="AU754" s="202" t="s">
        <v>82</v>
      </c>
      <c r="AV754" s="15" t="s">
        <v>150</v>
      </c>
      <c r="AW754" s="15" t="s">
        <v>33</v>
      </c>
      <c r="AX754" s="15" t="s">
        <v>80</v>
      </c>
      <c r="AY754" s="202" t="s">
        <v>143</v>
      </c>
    </row>
    <row r="755" spans="1:65" s="2" customFormat="1" ht="24.15" customHeight="1">
      <c r="A755" s="39"/>
      <c r="B755" s="166"/>
      <c r="C755" s="167" t="s">
        <v>1127</v>
      </c>
      <c r="D755" s="167" t="s">
        <v>145</v>
      </c>
      <c r="E755" s="168" t="s">
        <v>1128</v>
      </c>
      <c r="F755" s="169" t="s">
        <v>1129</v>
      </c>
      <c r="G755" s="170" t="s">
        <v>233</v>
      </c>
      <c r="H755" s="171">
        <v>71.35</v>
      </c>
      <c r="I755" s="172"/>
      <c r="J755" s="173">
        <f>ROUND(I755*H755,2)</f>
        <v>0</v>
      </c>
      <c r="K755" s="169" t="s">
        <v>149</v>
      </c>
      <c r="L755" s="40"/>
      <c r="M755" s="174" t="s">
        <v>3</v>
      </c>
      <c r="N755" s="175" t="s">
        <v>43</v>
      </c>
      <c r="O755" s="73"/>
      <c r="P755" s="176">
        <f>O755*H755</f>
        <v>0</v>
      </c>
      <c r="Q755" s="176">
        <v>0.00291</v>
      </c>
      <c r="R755" s="176">
        <f>Q755*H755</f>
        <v>0.20762849999999997</v>
      </c>
      <c r="S755" s="176">
        <v>0</v>
      </c>
      <c r="T755" s="177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178" t="s">
        <v>259</v>
      </c>
      <c r="AT755" s="178" t="s">
        <v>145</v>
      </c>
      <c r="AU755" s="178" t="s">
        <v>82</v>
      </c>
      <c r="AY755" s="20" t="s">
        <v>143</v>
      </c>
      <c r="BE755" s="179">
        <f>IF(N755="základní",J755,0)</f>
        <v>0</v>
      </c>
      <c r="BF755" s="179">
        <f>IF(N755="snížená",J755,0)</f>
        <v>0</v>
      </c>
      <c r="BG755" s="179">
        <f>IF(N755="zákl. přenesená",J755,0)</f>
        <v>0</v>
      </c>
      <c r="BH755" s="179">
        <f>IF(N755="sníž. přenesená",J755,0)</f>
        <v>0</v>
      </c>
      <c r="BI755" s="179">
        <f>IF(N755="nulová",J755,0)</f>
        <v>0</v>
      </c>
      <c r="BJ755" s="20" t="s">
        <v>80</v>
      </c>
      <c r="BK755" s="179">
        <f>ROUND(I755*H755,2)</f>
        <v>0</v>
      </c>
      <c r="BL755" s="20" t="s">
        <v>259</v>
      </c>
      <c r="BM755" s="178" t="s">
        <v>1130</v>
      </c>
    </row>
    <row r="756" spans="1:47" s="2" customFormat="1" ht="12">
      <c r="A756" s="39"/>
      <c r="B756" s="40"/>
      <c r="C756" s="39"/>
      <c r="D756" s="180" t="s">
        <v>152</v>
      </c>
      <c r="E756" s="39"/>
      <c r="F756" s="181" t="s">
        <v>1131</v>
      </c>
      <c r="G756" s="39"/>
      <c r="H756" s="39"/>
      <c r="I756" s="182"/>
      <c r="J756" s="39"/>
      <c r="K756" s="39"/>
      <c r="L756" s="40"/>
      <c r="M756" s="183"/>
      <c r="N756" s="184"/>
      <c r="O756" s="73"/>
      <c r="P756" s="73"/>
      <c r="Q756" s="73"/>
      <c r="R756" s="73"/>
      <c r="S756" s="73"/>
      <c r="T756" s="74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20" t="s">
        <v>152</v>
      </c>
      <c r="AU756" s="20" t="s">
        <v>82</v>
      </c>
    </row>
    <row r="757" spans="1:51" s="14" customFormat="1" ht="12">
      <c r="A757" s="14"/>
      <c r="B757" s="193"/>
      <c r="C757" s="14"/>
      <c r="D757" s="186" t="s">
        <v>154</v>
      </c>
      <c r="E757" s="194" t="s">
        <v>3</v>
      </c>
      <c r="F757" s="195" t="s">
        <v>1132</v>
      </c>
      <c r="G757" s="14"/>
      <c r="H757" s="196">
        <v>7.6</v>
      </c>
      <c r="I757" s="197"/>
      <c r="J757" s="14"/>
      <c r="K757" s="14"/>
      <c r="L757" s="193"/>
      <c r="M757" s="198"/>
      <c r="N757" s="199"/>
      <c r="O757" s="199"/>
      <c r="P757" s="199"/>
      <c r="Q757" s="199"/>
      <c r="R757" s="199"/>
      <c r="S757" s="199"/>
      <c r="T757" s="20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194" t="s">
        <v>154</v>
      </c>
      <c r="AU757" s="194" t="s">
        <v>82</v>
      </c>
      <c r="AV757" s="14" t="s">
        <v>82</v>
      </c>
      <c r="AW757" s="14" t="s">
        <v>33</v>
      </c>
      <c r="AX757" s="14" t="s">
        <v>72</v>
      </c>
      <c r="AY757" s="194" t="s">
        <v>143</v>
      </c>
    </row>
    <row r="758" spans="1:51" s="14" customFormat="1" ht="12">
      <c r="A758" s="14"/>
      <c r="B758" s="193"/>
      <c r="C758" s="14"/>
      <c r="D758" s="186" t="s">
        <v>154</v>
      </c>
      <c r="E758" s="194" t="s">
        <v>3</v>
      </c>
      <c r="F758" s="195" t="s">
        <v>1133</v>
      </c>
      <c r="G758" s="14"/>
      <c r="H758" s="196">
        <v>2.5</v>
      </c>
      <c r="I758" s="197"/>
      <c r="J758" s="14"/>
      <c r="K758" s="14"/>
      <c r="L758" s="193"/>
      <c r="M758" s="198"/>
      <c r="N758" s="199"/>
      <c r="O758" s="199"/>
      <c r="P758" s="199"/>
      <c r="Q758" s="199"/>
      <c r="R758" s="199"/>
      <c r="S758" s="199"/>
      <c r="T758" s="200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194" t="s">
        <v>154</v>
      </c>
      <c r="AU758" s="194" t="s">
        <v>82</v>
      </c>
      <c r="AV758" s="14" t="s">
        <v>82</v>
      </c>
      <c r="AW758" s="14" t="s">
        <v>33</v>
      </c>
      <c r="AX758" s="14" t="s">
        <v>72</v>
      </c>
      <c r="AY758" s="194" t="s">
        <v>143</v>
      </c>
    </row>
    <row r="759" spans="1:51" s="14" customFormat="1" ht="12">
      <c r="A759" s="14"/>
      <c r="B759" s="193"/>
      <c r="C759" s="14"/>
      <c r="D759" s="186" t="s">
        <v>154</v>
      </c>
      <c r="E759" s="194" t="s">
        <v>3</v>
      </c>
      <c r="F759" s="195" t="s">
        <v>1134</v>
      </c>
      <c r="G759" s="14"/>
      <c r="H759" s="196">
        <v>61.25</v>
      </c>
      <c r="I759" s="197"/>
      <c r="J759" s="14"/>
      <c r="K759" s="14"/>
      <c r="L759" s="193"/>
      <c r="M759" s="198"/>
      <c r="N759" s="199"/>
      <c r="O759" s="199"/>
      <c r="P759" s="199"/>
      <c r="Q759" s="199"/>
      <c r="R759" s="199"/>
      <c r="S759" s="199"/>
      <c r="T759" s="20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194" t="s">
        <v>154</v>
      </c>
      <c r="AU759" s="194" t="s">
        <v>82</v>
      </c>
      <c r="AV759" s="14" t="s">
        <v>82</v>
      </c>
      <c r="AW759" s="14" t="s">
        <v>33</v>
      </c>
      <c r="AX759" s="14" t="s">
        <v>72</v>
      </c>
      <c r="AY759" s="194" t="s">
        <v>143</v>
      </c>
    </row>
    <row r="760" spans="1:51" s="15" customFormat="1" ht="12">
      <c r="A760" s="15"/>
      <c r="B760" s="201"/>
      <c r="C760" s="15"/>
      <c r="D760" s="186" t="s">
        <v>154</v>
      </c>
      <c r="E760" s="202" t="s">
        <v>3</v>
      </c>
      <c r="F760" s="203" t="s">
        <v>172</v>
      </c>
      <c r="G760" s="15"/>
      <c r="H760" s="204">
        <v>71.35</v>
      </c>
      <c r="I760" s="205"/>
      <c r="J760" s="15"/>
      <c r="K760" s="15"/>
      <c r="L760" s="201"/>
      <c r="M760" s="206"/>
      <c r="N760" s="207"/>
      <c r="O760" s="207"/>
      <c r="P760" s="207"/>
      <c r="Q760" s="207"/>
      <c r="R760" s="207"/>
      <c r="S760" s="207"/>
      <c r="T760" s="208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02" t="s">
        <v>154</v>
      </c>
      <c r="AU760" s="202" t="s">
        <v>82</v>
      </c>
      <c r="AV760" s="15" t="s">
        <v>150</v>
      </c>
      <c r="AW760" s="15" t="s">
        <v>33</v>
      </c>
      <c r="AX760" s="15" t="s">
        <v>80</v>
      </c>
      <c r="AY760" s="202" t="s">
        <v>143</v>
      </c>
    </row>
    <row r="761" spans="1:65" s="2" customFormat="1" ht="21.75" customHeight="1">
      <c r="A761" s="39"/>
      <c r="B761" s="166"/>
      <c r="C761" s="167" t="s">
        <v>1135</v>
      </c>
      <c r="D761" s="167" t="s">
        <v>145</v>
      </c>
      <c r="E761" s="168" t="s">
        <v>1136</v>
      </c>
      <c r="F761" s="169" t="s">
        <v>1137</v>
      </c>
      <c r="G761" s="170" t="s">
        <v>233</v>
      </c>
      <c r="H761" s="171">
        <v>18.1</v>
      </c>
      <c r="I761" s="172"/>
      <c r="J761" s="173">
        <f>ROUND(I761*H761,2)</f>
        <v>0</v>
      </c>
      <c r="K761" s="169" t="s">
        <v>149</v>
      </c>
      <c r="L761" s="40"/>
      <c r="M761" s="174" t="s">
        <v>3</v>
      </c>
      <c r="N761" s="175" t="s">
        <v>43</v>
      </c>
      <c r="O761" s="73"/>
      <c r="P761" s="176">
        <f>O761*H761</f>
        <v>0</v>
      </c>
      <c r="Q761" s="176">
        <v>0.00169</v>
      </c>
      <c r="R761" s="176">
        <f>Q761*H761</f>
        <v>0.030589000000000005</v>
      </c>
      <c r="S761" s="176">
        <v>0</v>
      </c>
      <c r="T761" s="177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178" t="s">
        <v>259</v>
      </c>
      <c r="AT761" s="178" t="s">
        <v>145</v>
      </c>
      <c r="AU761" s="178" t="s">
        <v>82</v>
      </c>
      <c r="AY761" s="20" t="s">
        <v>143</v>
      </c>
      <c r="BE761" s="179">
        <f>IF(N761="základní",J761,0)</f>
        <v>0</v>
      </c>
      <c r="BF761" s="179">
        <f>IF(N761="snížená",J761,0)</f>
        <v>0</v>
      </c>
      <c r="BG761" s="179">
        <f>IF(N761="zákl. přenesená",J761,0)</f>
        <v>0</v>
      </c>
      <c r="BH761" s="179">
        <f>IF(N761="sníž. přenesená",J761,0)</f>
        <v>0</v>
      </c>
      <c r="BI761" s="179">
        <f>IF(N761="nulová",J761,0)</f>
        <v>0</v>
      </c>
      <c r="BJ761" s="20" t="s">
        <v>80</v>
      </c>
      <c r="BK761" s="179">
        <f>ROUND(I761*H761,2)</f>
        <v>0</v>
      </c>
      <c r="BL761" s="20" t="s">
        <v>259</v>
      </c>
      <c r="BM761" s="178" t="s">
        <v>1138</v>
      </c>
    </row>
    <row r="762" spans="1:47" s="2" customFormat="1" ht="12">
      <c r="A762" s="39"/>
      <c r="B762" s="40"/>
      <c r="C762" s="39"/>
      <c r="D762" s="180" t="s">
        <v>152</v>
      </c>
      <c r="E762" s="39"/>
      <c r="F762" s="181" t="s">
        <v>1139</v>
      </c>
      <c r="G762" s="39"/>
      <c r="H762" s="39"/>
      <c r="I762" s="182"/>
      <c r="J762" s="39"/>
      <c r="K762" s="39"/>
      <c r="L762" s="40"/>
      <c r="M762" s="183"/>
      <c r="N762" s="184"/>
      <c r="O762" s="73"/>
      <c r="P762" s="73"/>
      <c r="Q762" s="73"/>
      <c r="R762" s="73"/>
      <c r="S762" s="73"/>
      <c r="T762" s="74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20" t="s">
        <v>152</v>
      </c>
      <c r="AU762" s="20" t="s">
        <v>82</v>
      </c>
    </row>
    <row r="763" spans="1:65" s="2" customFormat="1" ht="24.15" customHeight="1">
      <c r="A763" s="39"/>
      <c r="B763" s="166"/>
      <c r="C763" s="167" t="s">
        <v>1140</v>
      </c>
      <c r="D763" s="167" t="s">
        <v>145</v>
      </c>
      <c r="E763" s="168" t="s">
        <v>1141</v>
      </c>
      <c r="F763" s="169" t="s">
        <v>1142</v>
      </c>
      <c r="G763" s="170" t="s">
        <v>233</v>
      </c>
      <c r="H763" s="171">
        <v>5</v>
      </c>
      <c r="I763" s="172"/>
      <c r="J763" s="173">
        <f>ROUND(I763*H763,2)</f>
        <v>0</v>
      </c>
      <c r="K763" s="169" t="s">
        <v>149</v>
      </c>
      <c r="L763" s="40"/>
      <c r="M763" s="174" t="s">
        <v>3</v>
      </c>
      <c r="N763" s="175" t="s">
        <v>43</v>
      </c>
      <c r="O763" s="73"/>
      <c r="P763" s="176">
        <f>O763*H763</f>
        <v>0</v>
      </c>
      <c r="Q763" s="176">
        <v>0.0021</v>
      </c>
      <c r="R763" s="176">
        <f>Q763*H763</f>
        <v>0.010499999999999999</v>
      </c>
      <c r="S763" s="176">
        <v>0</v>
      </c>
      <c r="T763" s="177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178" t="s">
        <v>259</v>
      </c>
      <c r="AT763" s="178" t="s">
        <v>145</v>
      </c>
      <c r="AU763" s="178" t="s">
        <v>82</v>
      </c>
      <c r="AY763" s="20" t="s">
        <v>143</v>
      </c>
      <c r="BE763" s="179">
        <f>IF(N763="základní",J763,0)</f>
        <v>0</v>
      </c>
      <c r="BF763" s="179">
        <f>IF(N763="snížená",J763,0)</f>
        <v>0</v>
      </c>
      <c r="BG763" s="179">
        <f>IF(N763="zákl. přenesená",J763,0)</f>
        <v>0</v>
      </c>
      <c r="BH763" s="179">
        <f>IF(N763="sníž. přenesená",J763,0)</f>
        <v>0</v>
      </c>
      <c r="BI763" s="179">
        <f>IF(N763="nulová",J763,0)</f>
        <v>0</v>
      </c>
      <c r="BJ763" s="20" t="s">
        <v>80</v>
      </c>
      <c r="BK763" s="179">
        <f>ROUND(I763*H763,2)</f>
        <v>0</v>
      </c>
      <c r="BL763" s="20" t="s">
        <v>259</v>
      </c>
      <c r="BM763" s="178" t="s">
        <v>1143</v>
      </c>
    </row>
    <row r="764" spans="1:47" s="2" customFormat="1" ht="12">
      <c r="A764" s="39"/>
      <c r="B764" s="40"/>
      <c r="C764" s="39"/>
      <c r="D764" s="180" t="s">
        <v>152</v>
      </c>
      <c r="E764" s="39"/>
      <c r="F764" s="181" t="s">
        <v>1144</v>
      </c>
      <c r="G764" s="39"/>
      <c r="H764" s="39"/>
      <c r="I764" s="182"/>
      <c r="J764" s="39"/>
      <c r="K764" s="39"/>
      <c r="L764" s="40"/>
      <c r="M764" s="183"/>
      <c r="N764" s="184"/>
      <c r="O764" s="73"/>
      <c r="P764" s="73"/>
      <c r="Q764" s="73"/>
      <c r="R764" s="73"/>
      <c r="S764" s="73"/>
      <c r="T764" s="74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20" t="s">
        <v>152</v>
      </c>
      <c r="AU764" s="20" t="s">
        <v>82</v>
      </c>
    </row>
    <row r="765" spans="1:65" s="2" customFormat="1" ht="24.15" customHeight="1">
      <c r="A765" s="39"/>
      <c r="B765" s="166"/>
      <c r="C765" s="167" t="s">
        <v>1145</v>
      </c>
      <c r="D765" s="167" t="s">
        <v>145</v>
      </c>
      <c r="E765" s="168" t="s">
        <v>1146</v>
      </c>
      <c r="F765" s="169" t="s">
        <v>1147</v>
      </c>
      <c r="G765" s="170" t="s">
        <v>910</v>
      </c>
      <c r="H765" s="227"/>
      <c r="I765" s="172"/>
      <c r="J765" s="173">
        <f>ROUND(I765*H765,2)</f>
        <v>0</v>
      </c>
      <c r="K765" s="169" t="s">
        <v>149</v>
      </c>
      <c r="L765" s="40"/>
      <c r="M765" s="174" t="s">
        <v>3</v>
      </c>
      <c r="N765" s="175" t="s">
        <v>43</v>
      </c>
      <c r="O765" s="73"/>
      <c r="P765" s="176">
        <f>O765*H765</f>
        <v>0</v>
      </c>
      <c r="Q765" s="176">
        <v>0</v>
      </c>
      <c r="R765" s="176">
        <f>Q765*H765</f>
        <v>0</v>
      </c>
      <c r="S765" s="176">
        <v>0</v>
      </c>
      <c r="T765" s="177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178" t="s">
        <v>259</v>
      </c>
      <c r="AT765" s="178" t="s">
        <v>145</v>
      </c>
      <c r="AU765" s="178" t="s">
        <v>82</v>
      </c>
      <c r="AY765" s="20" t="s">
        <v>143</v>
      </c>
      <c r="BE765" s="179">
        <f>IF(N765="základní",J765,0)</f>
        <v>0</v>
      </c>
      <c r="BF765" s="179">
        <f>IF(N765="snížená",J765,0)</f>
        <v>0</v>
      </c>
      <c r="BG765" s="179">
        <f>IF(N765="zákl. přenesená",J765,0)</f>
        <v>0</v>
      </c>
      <c r="BH765" s="179">
        <f>IF(N765="sníž. přenesená",J765,0)</f>
        <v>0</v>
      </c>
      <c r="BI765" s="179">
        <f>IF(N765="nulová",J765,0)</f>
        <v>0</v>
      </c>
      <c r="BJ765" s="20" t="s">
        <v>80</v>
      </c>
      <c r="BK765" s="179">
        <f>ROUND(I765*H765,2)</f>
        <v>0</v>
      </c>
      <c r="BL765" s="20" t="s">
        <v>259</v>
      </c>
      <c r="BM765" s="178" t="s">
        <v>1148</v>
      </c>
    </row>
    <row r="766" spans="1:47" s="2" customFormat="1" ht="12">
      <c r="A766" s="39"/>
      <c r="B766" s="40"/>
      <c r="C766" s="39"/>
      <c r="D766" s="180" t="s">
        <v>152</v>
      </c>
      <c r="E766" s="39"/>
      <c r="F766" s="181" t="s">
        <v>1149</v>
      </c>
      <c r="G766" s="39"/>
      <c r="H766" s="39"/>
      <c r="I766" s="182"/>
      <c r="J766" s="39"/>
      <c r="K766" s="39"/>
      <c r="L766" s="40"/>
      <c r="M766" s="183"/>
      <c r="N766" s="184"/>
      <c r="O766" s="73"/>
      <c r="P766" s="73"/>
      <c r="Q766" s="73"/>
      <c r="R766" s="73"/>
      <c r="S766" s="73"/>
      <c r="T766" s="74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20" t="s">
        <v>152</v>
      </c>
      <c r="AU766" s="20" t="s">
        <v>82</v>
      </c>
    </row>
    <row r="767" spans="1:63" s="12" customFormat="1" ht="22.8" customHeight="1">
      <c r="A767" s="12"/>
      <c r="B767" s="153"/>
      <c r="C767" s="12"/>
      <c r="D767" s="154" t="s">
        <v>71</v>
      </c>
      <c r="E767" s="164" t="s">
        <v>1150</v>
      </c>
      <c r="F767" s="164" t="s">
        <v>1151</v>
      </c>
      <c r="G767" s="12"/>
      <c r="H767" s="12"/>
      <c r="I767" s="156"/>
      <c r="J767" s="165">
        <f>BK767</f>
        <v>0</v>
      </c>
      <c r="K767" s="12"/>
      <c r="L767" s="153"/>
      <c r="M767" s="158"/>
      <c r="N767" s="159"/>
      <c r="O767" s="159"/>
      <c r="P767" s="160">
        <f>SUM(P768:P823)</f>
        <v>0</v>
      </c>
      <c r="Q767" s="159"/>
      <c r="R767" s="160">
        <f>SUM(R768:R823)</f>
        <v>8.08702</v>
      </c>
      <c r="S767" s="159"/>
      <c r="T767" s="161">
        <f>SUM(T768:T823)</f>
        <v>0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154" t="s">
        <v>82</v>
      </c>
      <c r="AT767" s="162" t="s">
        <v>71</v>
      </c>
      <c r="AU767" s="162" t="s">
        <v>80</v>
      </c>
      <c r="AY767" s="154" t="s">
        <v>143</v>
      </c>
      <c r="BK767" s="163">
        <f>SUM(BK768:BK823)</f>
        <v>0</v>
      </c>
    </row>
    <row r="768" spans="1:65" s="2" customFormat="1" ht="16.5" customHeight="1">
      <c r="A768" s="39"/>
      <c r="B768" s="166"/>
      <c r="C768" s="167" t="s">
        <v>1152</v>
      </c>
      <c r="D768" s="167" t="s">
        <v>145</v>
      </c>
      <c r="E768" s="168" t="s">
        <v>1153</v>
      </c>
      <c r="F768" s="169" t="s">
        <v>1154</v>
      </c>
      <c r="G768" s="170" t="s">
        <v>1155</v>
      </c>
      <c r="H768" s="171">
        <v>23.04</v>
      </c>
      <c r="I768" s="172"/>
      <c r="J768" s="173">
        <f>ROUND(I768*H768,2)</f>
        <v>0</v>
      </c>
      <c r="K768" s="169" t="s">
        <v>3</v>
      </c>
      <c r="L768" s="40"/>
      <c r="M768" s="174" t="s">
        <v>3</v>
      </c>
      <c r="N768" s="175" t="s">
        <v>43</v>
      </c>
      <c r="O768" s="73"/>
      <c r="P768" s="176">
        <f>O768*H768</f>
        <v>0</v>
      </c>
      <c r="Q768" s="176">
        <v>0</v>
      </c>
      <c r="R768" s="176">
        <f>Q768*H768</f>
        <v>0</v>
      </c>
      <c r="S768" s="176">
        <v>0</v>
      </c>
      <c r="T768" s="177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178" t="s">
        <v>259</v>
      </c>
      <c r="AT768" s="178" t="s">
        <v>145</v>
      </c>
      <c r="AU768" s="178" t="s">
        <v>82</v>
      </c>
      <c r="AY768" s="20" t="s">
        <v>143</v>
      </c>
      <c r="BE768" s="179">
        <f>IF(N768="základní",J768,0)</f>
        <v>0</v>
      </c>
      <c r="BF768" s="179">
        <f>IF(N768="snížená",J768,0)</f>
        <v>0</v>
      </c>
      <c r="BG768" s="179">
        <f>IF(N768="zákl. přenesená",J768,0)</f>
        <v>0</v>
      </c>
      <c r="BH768" s="179">
        <f>IF(N768="sníž. přenesená",J768,0)</f>
        <v>0</v>
      </c>
      <c r="BI768" s="179">
        <f>IF(N768="nulová",J768,0)</f>
        <v>0</v>
      </c>
      <c r="BJ768" s="20" t="s">
        <v>80</v>
      </c>
      <c r="BK768" s="179">
        <f>ROUND(I768*H768,2)</f>
        <v>0</v>
      </c>
      <c r="BL768" s="20" t="s">
        <v>259</v>
      </c>
      <c r="BM768" s="178" t="s">
        <v>1156</v>
      </c>
    </row>
    <row r="769" spans="1:51" s="13" customFormat="1" ht="12">
      <c r="A769" s="13"/>
      <c r="B769" s="185"/>
      <c r="C769" s="13"/>
      <c r="D769" s="186" t="s">
        <v>154</v>
      </c>
      <c r="E769" s="187" t="s">
        <v>3</v>
      </c>
      <c r="F769" s="188" t="s">
        <v>1157</v>
      </c>
      <c r="G769" s="13"/>
      <c r="H769" s="187" t="s">
        <v>3</v>
      </c>
      <c r="I769" s="189"/>
      <c r="J769" s="13"/>
      <c r="K769" s="13"/>
      <c r="L769" s="185"/>
      <c r="M769" s="190"/>
      <c r="N769" s="191"/>
      <c r="O769" s="191"/>
      <c r="P769" s="191"/>
      <c r="Q769" s="191"/>
      <c r="R769" s="191"/>
      <c r="S769" s="191"/>
      <c r="T769" s="19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187" t="s">
        <v>154</v>
      </c>
      <c r="AU769" s="187" t="s">
        <v>82</v>
      </c>
      <c r="AV769" s="13" t="s">
        <v>80</v>
      </c>
      <c r="AW769" s="13" t="s">
        <v>33</v>
      </c>
      <c r="AX769" s="13" t="s">
        <v>72</v>
      </c>
      <c r="AY769" s="187" t="s">
        <v>143</v>
      </c>
    </row>
    <row r="770" spans="1:51" s="14" customFormat="1" ht="12">
      <c r="A770" s="14"/>
      <c r="B770" s="193"/>
      <c r="C770" s="14"/>
      <c r="D770" s="186" t="s">
        <v>154</v>
      </c>
      <c r="E770" s="194" t="s">
        <v>3</v>
      </c>
      <c r="F770" s="195" t="s">
        <v>1158</v>
      </c>
      <c r="G770" s="14"/>
      <c r="H770" s="196">
        <v>23.04</v>
      </c>
      <c r="I770" s="197"/>
      <c r="J770" s="14"/>
      <c r="K770" s="14"/>
      <c r="L770" s="193"/>
      <c r="M770" s="198"/>
      <c r="N770" s="199"/>
      <c r="O770" s="199"/>
      <c r="P770" s="199"/>
      <c r="Q770" s="199"/>
      <c r="R770" s="199"/>
      <c r="S770" s="199"/>
      <c r="T770" s="20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194" t="s">
        <v>154</v>
      </c>
      <c r="AU770" s="194" t="s">
        <v>82</v>
      </c>
      <c r="AV770" s="14" t="s">
        <v>82</v>
      </c>
      <c r="AW770" s="14" t="s">
        <v>33</v>
      </c>
      <c r="AX770" s="14" t="s">
        <v>80</v>
      </c>
      <c r="AY770" s="194" t="s">
        <v>143</v>
      </c>
    </row>
    <row r="771" spans="1:65" s="2" customFormat="1" ht="24.15" customHeight="1">
      <c r="A771" s="39"/>
      <c r="B771" s="166"/>
      <c r="C771" s="167" t="s">
        <v>1159</v>
      </c>
      <c r="D771" s="167" t="s">
        <v>145</v>
      </c>
      <c r="E771" s="168" t="s">
        <v>1160</v>
      </c>
      <c r="F771" s="169" t="s">
        <v>1161</v>
      </c>
      <c r="G771" s="170" t="s">
        <v>148</v>
      </c>
      <c r="H771" s="171">
        <v>41.04</v>
      </c>
      <c r="I771" s="172"/>
      <c r="J771" s="173">
        <f>ROUND(I771*H771,2)</f>
        <v>0</v>
      </c>
      <c r="K771" s="169" t="s">
        <v>149</v>
      </c>
      <c r="L771" s="40"/>
      <c r="M771" s="174" t="s">
        <v>3</v>
      </c>
      <c r="N771" s="175" t="s">
        <v>43</v>
      </c>
      <c r="O771" s="73"/>
      <c r="P771" s="176">
        <f>O771*H771</f>
        <v>0</v>
      </c>
      <c r="Q771" s="176">
        <v>0.00027</v>
      </c>
      <c r="R771" s="176">
        <f>Q771*H771</f>
        <v>0.0110808</v>
      </c>
      <c r="S771" s="176">
        <v>0</v>
      </c>
      <c r="T771" s="177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178" t="s">
        <v>259</v>
      </c>
      <c r="AT771" s="178" t="s">
        <v>145</v>
      </c>
      <c r="AU771" s="178" t="s">
        <v>82</v>
      </c>
      <c r="AY771" s="20" t="s">
        <v>143</v>
      </c>
      <c r="BE771" s="179">
        <f>IF(N771="základní",J771,0)</f>
        <v>0</v>
      </c>
      <c r="BF771" s="179">
        <f>IF(N771="snížená",J771,0)</f>
        <v>0</v>
      </c>
      <c r="BG771" s="179">
        <f>IF(N771="zákl. přenesená",J771,0)</f>
        <v>0</v>
      </c>
      <c r="BH771" s="179">
        <f>IF(N771="sníž. přenesená",J771,0)</f>
        <v>0</v>
      </c>
      <c r="BI771" s="179">
        <f>IF(N771="nulová",J771,0)</f>
        <v>0</v>
      </c>
      <c r="BJ771" s="20" t="s">
        <v>80</v>
      </c>
      <c r="BK771" s="179">
        <f>ROUND(I771*H771,2)</f>
        <v>0</v>
      </c>
      <c r="BL771" s="20" t="s">
        <v>259</v>
      </c>
      <c r="BM771" s="178" t="s">
        <v>1162</v>
      </c>
    </row>
    <row r="772" spans="1:47" s="2" customFormat="1" ht="12">
      <c r="A772" s="39"/>
      <c r="B772" s="40"/>
      <c r="C772" s="39"/>
      <c r="D772" s="180" t="s">
        <v>152</v>
      </c>
      <c r="E772" s="39"/>
      <c r="F772" s="181" t="s">
        <v>1163</v>
      </c>
      <c r="G772" s="39"/>
      <c r="H772" s="39"/>
      <c r="I772" s="182"/>
      <c r="J772" s="39"/>
      <c r="K772" s="39"/>
      <c r="L772" s="40"/>
      <c r="M772" s="183"/>
      <c r="N772" s="184"/>
      <c r="O772" s="73"/>
      <c r="P772" s="73"/>
      <c r="Q772" s="73"/>
      <c r="R772" s="73"/>
      <c r="S772" s="73"/>
      <c r="T772" s="74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20" t="s">
        <v>152</v>
      </c>
      <c r="AU772" s="20" t="s">
        <v>82</v>
      </c>
    </row>
    <row r="773" spans="1:51" s="14" customFormat="1" ht="12">
      <c r="A773" s="14"/>
      <c r="B773" s="193"/>
      <c r="C773" s="14"/>
      <c r="D773" s="186" t="s">
        <v>154</v>
      </c>
      <c r="E773" s="194" t="s">
        <v>3</v>
      </c>
      <c r="F773" s="195" t="s">
        <v>306</v>
      </c>
      <c r="G773" s="14"/>
      <c r="H773" s="196">
        <v>3.24</v>
      </c>
      <c r="I773" s="197"/>
      <c r="J773" s="14"/>
      <c r="K773" s="14"/>
      <c r="L773" s="193"/>
      <c r="M773" s="198"/>
      <c r="N773" s="199"/>
      <c r="O773" s="199"/>
      <c r="P773" s="199"/>
      <c r="Q773" s="199"/>
      <c r="R773" s="199"/>
      <c r="S773" s="199"/>
      <c r="T773" s="20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194" t="s">
        <v>154</v>
      </c>
      <c r="AU773" s="194" t="s">
        <v>82</v>
      </c>
      <c r="AV773" s="14" t="s">
        <v>82</v>
      </c>
      <c r="AW773" s="14" t="s">
        <v>33</v>
      </c>
      <c r="AX773" s="14" t="s">
        <v>72</v>
      </c>
      <c r="AY773" s="194" t="s">
        <v>143</v>
      </c>
    </row>
    <row r="774" spans="1:51" s="14" customFormat="1" ht="12">
      <c r="A774" s="14"/>
      <c r="B774" s="193"/>
      <c r="C774" s="14"/>
      <c r="D774" s="186" t="s">
        <v>154</v>
      </c>
      <c r="E774" s="194" t="s">
        <v>3</v>
      </c>
      <c r="F774" s="195" t="s">
        <v>307</v>
      </c>
      <c r="G774" s="14"/>
      <c r="H774" s="196">
        <v>37.8</v>
      </c>
      <c r="I774" s="197"/>
      <c r="J774" s="14"/>
      <c r="K774" s="14"/>
      <c r="L774" s="193"/>
      <c r="M774" s="198"/>
      <c r="N774" s="199"/>
      <c r="O774" s="199"/>
      <c r="P774" s="199"/>
      <c r="Q774" s="199"/>
      <c r="R774" s="199"/>
      <c r="S774" s="199"/>
      <c r="T774" s="20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194" t="s">
        <v>154</v>
      </c>
      <c r="AU774" s="194" t="s">
        <v>82</v>
      </c>
      <c r="AV774" s="14" t="s">
        <v>82</v>
      </c>
      <c r="AW774" s="14" t="s">
        <v>33</v>
      </c>
      <c r="AX774" s="14" t="s">
        <v>72</v>
      </c>
      <c r="AY774" s="194" t="s">
        <v>143</v>
      </c>
    </row>
    <row r="775" spans="1:51" s="15" customFormat="1" ht="12">
      <c r="A775" s="15"/>
      <c r="B775" s="201"/>
      <c r="C775" s="15"/>
      <c r="D775" s="186" t="s">
        <v>154</v>
      </c>
      <c r="E775" s="202" t="s">
        <v>3</v>
      </c>
      <c r="F775" s="203" t="s">
        <v>172</v>
      </c>
      <c r="G775" s="15"/>
      <c r="H775" s="204">
        <v>41.04</v>
      </c>
      <c r="I775" s="205"/>
      <c r="J775" s="15"/>
      <c r="K775" s="15"/>
      <c r="L775" s="201"/>
      <c r="M775" s="206"/>
      <c r="N775" s="207"/>
      <c r="O775" s="207"/>
      <c r="P775" s="207"/>
      <c r="Q775" s="207"/>
      <c r="R775" s="207"/>
      <c r="S775" s="207"/>
      <c r="T775" s="208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02" t="s">
        <v>154</v>
      </c>
      <c r="AU775" s="202" t="s">
        <v>82</v>
      </c>
      <c r="AV775" s="15" t="s">
        <v>150</v>
      </c>
      <c r="AW775" s="15" t="s">
        <v>33</v>
      </c>
      <c r="AX775" s="15" t="s">
        <v>80</v>
      </c>
      <c r="AY775" s="202" t="s">
        <v>143</v>
      </c>
    </row>
    <row r="776" spans="1:65" s="2" customFormat="1" ht="16.5" customHeight="1">
      <c r="A776" s="39"/>
      <c r="B776" s="166"/>
      <c r="C776" s="217" t="s">
        <v>1164</v>
      </c>
      <c r="D776" s="217" t="s">
        <v>351</v>
      </c>
      <c r="E776" s="218" t="s">
        <v>1165</v>
      </c>
      <c r="F776" s="219" t="s">
        <v>1166</v>
      </c>
      <c r="G776" s="220" t="s">
        <v>148</v>
      </c>
      <c r="H776" s="221">
        <v>41.04</v>
      </c>
      <c r="I776" s="222"/>
      <c r="J776" s="223">
        <f>ROUND(I776*H776,2)</f>
        <v>0</v>
      </c>
      <c r="K776" s="219" t="s">
        <v>149</v>
      </c>
      <c r="L776" s="224"/>
      <c r="M776" s="225" t="s">
        <v>3</v>
      </c>
      <c r="N776" s="226" t="s">
        <v>43</v>
      </c>
      <c r="O776" s="73"/>
      <c r="P776" s="176">
        <f>O776*H776</f>
        <v>0</v>
      </c>
      <c r="Q776" s="176">
        <v>0.03681</v>
      </c>
      <c r="R776" s="176">
        <f>Q776*H776</f>
        <v>1.5106824</v>
      </c>
      <c r="S776" s="176">
        <v>0</v>
      </c>
      <c r="T776" s="177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178" t="s">
        <v>391</v>
      </c>
      <c r="AT776" s="178" t="s">
        <v>351</v>
      </c>
      <c r="AU776" s="178" t="s">
        <v>82</v>
      </c>
      <c r="AY776" s="20" t="s">
        <v>143</v>
      </c>
      <c r="BE776" s="179">
        <f>IF(N776="základní",J776,0)</f>
        <v>0</v>
      </c>
      <c r="BF776" s="179">
        <f>IF(N776="snížená",J776,0)</f>
        <v>0</v>
      </c>
      <c r="BG776" s="179">
        <f>IF(N776="zákl. přenesená",J776,0)</f>
        <v>0</v>
      </c>
      <c r="BH776" s="179">
        <f>IF(N776="sníž. přenesená",J776,0)</f>
        <v>0</v>
      </c>
      <c r="BI776" s="179">
        <f>IF(N776="nulová",J776,0)</f>
        <v>0</v>
      </c>
      <c r="BJ776" s="20" t="s">
        <v>80</v>
      </c>
      <c r="BK776" s="179">
        <f>ROUND(I776*H776,2)</f>
        <v>0</v>
      </c>
      <c r="BL776" s="20" t="s">
        <v>259</v>
      </c>
      <c r="BM776" s="178" t="s">
        <v>1167</v>
      </c>
    </row>
    <row r="777" spans="1:65" s="2" customFormat="1" ht="21.75" customHeight="1">
      <c r="A777" s="39"/>
      <c r="B777" s="166"/>
      <c r="C777" s="167" t="s">
        <v>1168</v>
      </c>
      <c r="D777" s="167" t="s">
        <v>145</v>
      </c>
      <c r="E777" s="168" t="s">
        <v>1169</v>
      </c>
      <c r="F777" s="169" t="s">
        <v>1170</v>
      </c>
      <c r="G777" s="170" t="s">
        <v>148</v>
      </c>
      <c r="H777" s="171">
        <v>167.04</v>
      </c>
      <c r="I777" s="172"/>
      <c r="J777" s="173">
        <f>ROUND(I777*H777,2)</f>
        <v>0</v>
      </c>
      <c r="K777" s="169" t="s">
        <v>149</v>
      </c>
      <c r="L777" s="40"/>
      <c r="M777" s="174" t="s">
        <v>3</v>
      </c>
      <c r="N777" s="175" t="s">
        <v>43</v>
      </c>
      <c r="O777" s="73"/>
      <c r="P777" s="176">
        <f>O777*H777</f>
        <v>0</v>
      </c>
      <c r="Q777" s="176">
        <v>0.00026</v>
      </c>
      <c r="R777" s="176">
        <f>Q777*H777</f>
        <v>0.043430399999999994</v>
      </c>
      <c r="S777" s="176">
        <v>0</v>
      </c>
      <c r="T777" s="177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178" t="s">
        <v>259</v>
      </c>
      <c r="AT777" s="178" t="s">
        <v>145</v>
      </c>
      <c r="AU777" s="178" t="s">
        <v>82</v>
      </c>
      <c r="AY777" s="20" t="s">
        <v>143</v>
      </c>
      <c r="BE777" s="179">
        <f>IF(N777="základní",J777,0)</f>
        <v>0</v>
      </c>
      <c r="BF777" s="179">
        <f>IF(N777="snížená",J777,0)</f>
        <v>0</v>
      </c>
      <c r="BG777" s="179">
        <f>IF(N777="zákl. přenesená",J777,0)</f>
        <v>0</v>
      </c>
      <c r="BH777" s="179">
        <f>IF(N777="sníž. přenesená",J777,0)</f>
        <v>0</v>
      </c>
      <c r="BI777" s="179">
        <f>IF(N777="nulová",J777,0)</f>
        <v>0</v>
      </c>
      <c r="BJ777" s="20" t="s">
        <v>80</v>
      </c>
      <c r="BK777" s="179">
        <f>ROUND(I777*H777,2)</f>
        <v>0</v>
      </c>
      <c r="BL777" s="20" t="s">
        <v>259</v>
      </c>
      <c r="BM777" s="178" t="s">
        <v>1171</v>
      </c>
    </row>
    <row r="778" spans="1:47" s="2" customFormat="1" ht="12">
      <c r="A778" s="39"/>
      <c r="B778" s="40"/>
      <c r="C778" s="39"/>
      <c r="D778" s="180" t="s">
        <v>152</v>
      </c>
      <c r="E778" s="39"/>
      <c r="F778" s="181" t="s">
        <v>1172</v>
      </c>
      <c r="G778" s="39"/>
      <c r="H778" s="39"/>
      <c r="I778" s="182"/>
      <c r="J778" s="39"/>
      <c r="K778" s="39"/>
      <c r="L778" s="40"/>
      <c r="M778" s="183"/>
      <c r="N778" s="184"/>
      <c r="O778" s="73"/>
      <c r="P778" s="73"/>
      <c r="Q778" s="73"/>
      <c r="R778" s="73"/>
      <c r="S778" s="73"/>
      <c r="T778" s="74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20" t="s">
        <v>152</v>
      </c>
      <c r="AU778" s="20" t="s">
        <v>82</v>
      </c>
    </row>
    <row r="779" spans="1:51" s="14" customFormat="1" ht="12">
      <c r="A779" s="14"/>
      <c r="B779" s="193"/>
      <c r="C779" s="14"/>
      <c r="D779" s="186" t="s">
        <v>154</v>
      </c>
      <c r="E779" s="194" t="s">
        <v>3</v>
      </c>
      <c r="F779" s="195" t="s">
        <v>308</v>
      </c>
      <c r="G779" s="14"/>
      <c r="H779" s="196">
        <v>17.28</v>
      </c>
      <c r="I779" s="197"/>
      <c r="J779" s="14"/>
      <c r="K779" s="14"/>
      <c r="L779" s="193"/>
      <c r="M779" s="198"/>
      <c r="N779" s="199"/>
      <c r="O779" s="199"/>
      <c r="P779" s="199"/>
      <c r="Q779" s="199"/>
      <c r="R779" s="199"/>
      <c r="S779" s="199"/>
      <c r="T779" s="20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194" t="s">
        <v>154</v>
      </c>
      <c r="AU779" s="194" t="s">
        <v>82</v>
      </c>
      <c r="AV779" s="14" t="s">
        <v>82</v>
      </c>
      <c r="AW779" s="14" t="s">
        <v>33</v>
      </c>
      <c r="AX779" s="14" t="s">
        <v>72</v>
      </c>
      <c r="AY779" s="194" t="s">
        <v>143</v>
      </c>
    </row>
    <row r="780" spans="1:51" s="14" customFormat="1" ht="12">
      <c r="A780" s="14"/>
      <c r="B780" s="193"/>
      <c r="C780" s="14"/>
      <c r="D780" s="186" t="s">
        <v>154</v>
      </c>
      <c r="E780" s="194" t="s">
        <v>3</v>
      </c>
      <c r="F780" s="195" t="s">
        <v>309</v>
      </c>
      <c r="G780" s="14"/>
      <c r="H780" s="196">
        <v>5.76</v>
      </c>
      <c r="I780" s="197"/>
      <c r="J780" s="14"/>
      <c r="K780" s="14"/>
      <c r="L780" s="193"/>
      <c r="M780" s="198"/>
      <c r="N780" s="199"/>
      <c r="O780" s="199"/>
      <c r="P780" s="199"/>
      <c r="Q780" s="199"/>
      <c r="R780" s="199"/>
      <c r="S780" s="199"/>
      <c r="T780" s="20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194" t="s">
        <v>154</v>
      </c>
      <c r="AU780" s="194" t="s">
        <v>82</v>
      </c>
      <c r="AV780" s="14" t="s">
        <v>82</v>
      </c>
      <c r="AW780" s="14" t="s">
        <v>33</v>
      </c>
      <c r="AX780" s="14" t="s">
        <v>72</v>
      </c>
      <c r="AY780" s="194" t="s">
        <v>143</v>
      </c>
    </row>
    <row r="781" spans="1:51" s="14" customFormat="1" ht="12">
      <c r="A781" s="14"/>
      <c r="B781" s="193"/>
      <c r="C781" s="14"/>
      <c r="D781" s="186" t="s">
        <v>154</v>
      </c>
      <c r="E781" s="194" t="s">
        <v>3</v>
      </c>
      <c r="F781" s="195" t="s">
        <v>310</v>
      </c>
      <c r="G781" s="14"/>
      <c r="H781" s="196">
        <v>144</v>
      </c>
      <c r="I781" s="197"/>
      <c r="J781" s="14"/>
      <c r="K781" s="14"/>
      <c r="L781" s="193"/>
      <c r="M781" s="198"/>
      <c r="N781" s="199"/>
      <c r="O781" s="199"/>
      <c r="P781" s="199"/>
      <c r="Q781" s="199"/>
      <c r="R781" s="199"/>
      <c r="S781" s="199"/>
      <c r="T781" s="20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194" t="s">
        <v>154</v>
      </c>
      <c r="AU781" s="194" t="s">
        <v>82</v>
      </c>
      <c r="AV781" s="14" t="s">
        <v>82</v>
      </c>
      <c r="AW781" s="14" t="s">
        <v>33</v>
      </c>
      <c r="AX781" s="14" t="s">
        <v>72</v>
      </c>
      <c r="AY781" s="194" t="s">
        <v>143</v>
      </c>
    </row>
    <row r="782" spans="1:51" s="15" customFormat="1" ht="12">
      <c r="A782" s="15"/>
      <c r="B782" s="201"/>
      <c r="C782" s="15"/>
      <c r="D782" s="186" t="s">
        <v>154</v>
      </c>
      <c r="E782" s="202" t="s">
        <v>3</v>
      </c>
      <c r="F782" s="203" t="s">
        <v>172</v>
      </c>
      <c r="G782" s="15"/>
      <c r="H782" s="204">
        <v>167.04</v>
      </c>
      <c r="I782" s="205"/>
      <c r="J782" s="15"/>
      <c r="K782" s="15"/>
      <c r="L782" s="201"/>
      <c r="M782" s="206"/>
      <c r="N782" s="207"/>
      <c r="O782" s="207"/>
      <c r="P782" s="207"/>
      <c r="Q782" s="207"/>
      <c r="R782" s="207"/>
      <c r="S782" s="207"/>
      <c r="T782" s="208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02" t="s">
        <v>154</v>
      </c>
      <c r="AU782" s="202" t="s">
        <v>82</v>
      </c>
      <c r="AV782" s="15" t="s">
        <v>150</v>
      </c>
      <c r="AW782" s="15" t="s">
        <v>33</v>
      </c>
      <c r="AX782" s="15" t="s">
        <v>80</v>
      </c>
      <c r="AY782" s="202" t="s">
        <v>143</v>
      </c>
    </row>
    <row r="783" spans="1:65" s="2" customFormat="1" ht="16.5" customHeight="1">
      <c r="A783" s="39"/>
      <c r="B783" s="166"/>
      <c r="C783" s="217" t="s">
        <v>1173</v>
      </c>
      <c r="D783" s="217" t="s">
        <v>351</v>
      </c>
      <c r="E783" s="218" t="s">
        <v>1174</v>
      </c>
      <c r="F783" s="219" t="s">
        <v>1175</v>
      </c>
      <c r="G783" s="220" t="s">
        <v>148</v>
      </c>
      <c r="H783" s="221">
        <v>167.04</v>
      </c>
      <c r="I783" s="222"/>
      <c r="J783" s="223">
        <f>ROUND(I783*H783,2)</f>
        <v>0</v>
      </c>
      <c r="K783" s="219" t="s">
        <v>149</v>
      </c>
      <c r="L783" s="224"/>
      <c r="M783" s="225" t="s">
        <v>3</v>
      </c>
      <c r="N783" s="226" t="s">
        <v>43</v>
      </c>
      <c r="O783" s="73"/>
      <c r="P783" s="176">
        <f>O783*H783</f>
        <v>0</v>
      </c>
      <c r="Q783" s="176">
        <v>0.03611</v>
      </c>
      <c r="R783" s="176">
        <f>Q783*H783</f>
        <v>6.0318144</v>
      </c>
      <c r="S783" s="176">
        <v>0</v>
      </c>
      <c r="T783" s="177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178" t="s">
        <v>391</v>
      </c>
      <c r="AT783" s="178" t="s">
        <v>351</v>
      </c>
      <c r="AU783" s="178" t="s">
        <v>82</v>
      </c>
      <c r="AY783" s="20" t="s">
        <v>143</v>
      </c>
      <c r="BE783" s="179">
        <f>IF(N783="základní",J783,0)</f>
        <v>0</v>
      </c>
      <c r="BF783" s="179">
        <f>IF(N783="snížená",J783,0)</f>
        <v>0</v>
      </c>
      <c r="BG783" s="179">
        <f>IF(N783="zákl. přenesená",J783,0)</f>
        <v>0</v>
      </c>
      <c r="BH783" s="179">
        <f>IF(N783="sníž. přenesená",J783,0)</f>
        <v>0</v>
      </c>
      <c r="BI783" s="179">
        <f>IF(N783="nulová",J783,0)</f>
        <v>0</v>
      </c>
      <c r="BJ783" s="20" t="s">
        <v>80</v>
      </c>
      <c r="BK783" s="179">
        <f>ROUND(I783*H783,2)</f>
        <v>0</v>
      </c>
      <c r="BL783" s="20" t="s">
        <v>259</v>
      </c>
      <c r="BM783" s="178" t="s">
        <v>1176</v>
      </c>
    </row>
    <row r="784" spans="1:65" s="2" customFormat="1" ht="24.15" customHeight="1">
      <c r="A784" s="39"/>
      <c r="B784" s="166"/>
      <c r="C784" s="167" t="s">
        <v>1177</v>
      </c>
      <c r="D784" s="167" t="s">
        <v>145</v>
      </c>
      <c r="E784" s="168" t="s">
        <v>1178</v>
      </c>
      <c r="F784" s="169" t="s">
        <v>1179</v>
      </c>
      <c r="G784" s="170" t="s">
        <v>233</v>
      </c>
      <c r="H784" s="171">
        <v>522.9</v>
      </c>
      <c r="I784" s="172"/>
      <c r="J784" s="173">
        <f>ROUND(I784*H784,2)</f>
        <v>0</v>
      </c>
      <c r="K784" s="169" t="s">
        <v>149</v>
      </c>
      <c r="L784" s="40"/>
      <c r="M784" s="174" t="s">
        <v>3</v>
      </c>
      <c r="N784" s="175" t="s">
        <v>43</v>
      </c>
      <c r="O784" s="73"/>
      <c r="P784" s="176">
        <f>O784*H784</f>
        <v>0</v>
      </c>
      <c r="Q784" s="176">
        <v>0.00028</v>
      </c>
      <c r="R784" s="176">
        <f>Q784*H784</f>
        <v>0.146412</v>
      </c>
      <c r="S784" s="176">
        <v>0</v>
      </c>
      <c r="T784" s="177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178" t="s">
        <v>259</v>
      </c>
      <c r="AT784" s="178" t="s">
        <v>145</v>
      </c>
      <c r="AU784" s="178" t="s">
        <v>82</v>
      </c>
      <c r="AY784" s="20" t="s">
        <v>143</v>
      </c>
      <c r="BE784" s="179">
        <f>IF(N784="základní",J784,0)</f>
        <v>0</v>
      </c>
      <c r="BF784" s="179">
        <f>IF(N784="snížená",J784,0)</f>
        <v>0</v>
      </c>
      <c r="BG784" s="179">
        <f>IF(N784="zákl. přenesená",J784,0)</f>
        <v>0</v>
      </c>
      <c r="BH784" s="179">
        <f>IF(N784="sníž. přenesená",J784,0)</f>
        <v>0</v>
      </c>
      <c r="BI784" s="179">
        <f>IF(N784="nulová",J784,0)</f>
        <v>0</v>
      </c>
      <c r="BJ784" s="20" t="s">
        <v>80</v>
      </c>
      <c r="BK784" s="179">
        <f>ROUND(I784*H784,2)</f>
        <v>0</v>
      </c>
      <c r="BL784" s="20" t="s">
        <v>259</v>
      </c>
      <c r="BM784" s="178" t="s">
        <v>1180</v>
      </c>
    </row>
    <row r="785" spans="1:47" s="2" customFormat="1" ht="12">
      <c r="A785" s="39"/>
      <c r="B785" s="40"/>
      <c r="C785" s="39"/>
      <c r="D785" s="180" t="s">
        <v>152</v>
      </c>
      <c r="E785" s="39"/>
      <c r="F785" s="181" t="s">
        <v>1181</v>
      </c>
      <c r="G785" s="39"/>
      <c r="H785" s="39"/>
      <c r="I785" s="182"/>
      <c r="J785" s="39"/>
      <c r="K785" s="39"/>
      <c r="L785" s="40"/>
      <c r="M785" s="183"/>
      <c r="N785" s="184"/>
      <c r="O785" s="73"/>
      <c r="P785" s="73"/>
      <c r="Q785" s="73"/>
      <c r="R785" s="73"/>
      <c r="S785" s="73"/>
      <c r="T785" s="74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20" t="s">
        <v>152</v>
      </c>
      <c r="AU785" s="20" t="s">
        <v>82</v>
      </c>
    </row>
    <row r="786" spans="1:51" s="13" customFormat="1" ht="12">
      <c r="A786" s="13"/>
      <c r="B786" s="185"/>
      <c r="C786" s="13"/>
      <c r="D786" s="186" t="s">
        <v>154</v>
      </c>
      <c r="E786" s="187" t="s">
        <v>3</v>
      </c>
      <c r="F786" s="188" t="s">
        <v>1182</v>
      </c>
      <c r="G786" s="13"/>
      <c r="H786" s="187" t="s">
        <v>3</v>
      </c>
      <c r="I786" s="189"/>
      <c r="J786" s="13"/>
      <c r="K786" s="13"/>
      <c r="L786" s="185"/>
      <c r="M786" s="190"/>
      <c r="N786" s="191"/>
      <c r="O786" s="191"/>
      <c r="P786" s="191"/>
      <c r="Q786" s="191"/>
      <c r="R786" s="191"/>
      <c r="S786" s="191"/>
      <c r="T786" s="19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187" t="s">
        <v>154</v>
      </c>
      <c r="AU786" s="187" t="s">
        <v>82</v>
      </c>
      <c r="AV786" s="13" t="s">
        <v>80</v>
      </c>
      <c r="AW786" s="13" t="s">
        <v>33</v>
      </c>
      <c r="AX786" s="13" t="s">
        <v>72</v>
      </c>
      <c r="AY786" s="187" t="s">
        <v>143</v>
      </c>
    </row>
    <row r="787" spans="1:51" s="14" customFormat="1" ht="12">
      <c r="A787" s="14"/>
      <c r="B787" s="193"/>
      <c r="C787" s="14"/>
      <c r="D787" s="186" t="s">
        <v>154</v>
      </c>
      <c r="E787" s="194" t="s">
        <v>3</v>
      </c>
      <c r="F787" s="195" t="s">
        <v>1183</v>
      </c>
      <c r="G787" s="14"/>
      <c r="H787" s="196">
        <v>12</v>
      </c>
      <c r="I787" s="197"/>
      <c r="J787" s="14"/>
      <c r="K787" s="14"/>
      <c r="L787" s="193"/>
      <c r="M787" s="198"/>
      <c r="N787" s="199"/>
      <c r="O787" s="199"/>
      <c r="P787" s="199"/>
      <c r="Q787" s="199"/>
      <c r="R787" s="199"/>
      <c r="S787" s="199"/>
      <c r="T787" s="200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194" t="s">
        <v>154</v>
      </c>
      <c r="AU787" s="194" t="s">
        <v>82</v>
      </c>
      <c r="AV787" s="14" t="s">
        <v>82</v>
      </c>
      <c r="AW787" s="14" t="s">
        <v>33</v>
      </c>
      <c r="AX787" s="14" t="s">
        <v>72</v>
      </c>
      <c r="AY787" s="194" t="s">
        <v>143</v>
      </c>
    </row>
    <row r="788" spans="1:51" s="14" customFormat="1" ht="12">
      <c r="A788" s="14"/>
      <c r="B788" s="193"/>
      <c r="C788" s="14"/>
      <c r="D788" s="186" t="s">
        <v>154</v>
      </c>
      <c r="E788" s="194" t="s">
        <v>3</v>
      </c>
      <c r="F788" s="195" t="s">
        <v>1184</v>
      </c>
      <c r="G788" s="14"/>
      <c r="H788" s="196">
        <v>177.6</v>
      </c>
      <c r="I788" s="197"/>
      <c r="J788" s="14"/>
      <c r="K788" s="14"/>
      <c r="L788" s="193"/>
      <c r="M788" s="198"/>
      <c r="N788" s="199"/>
      <c r="O788" s="199"/>
      <c r="P788" s="199"/>
      <c r="Q788" s="199"/>
      <c r="R788" s="199"/>
      <c r="S788" s="199"/>
      <c r="T788" s="200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194" t="s">
        <v>154</v>
      </c>
      <c r="AU788" s="194" t="s">
        <v>82</v>
      </c>
      <c r="AV788" s="14" t="s">
        <v>82</v>
      </c>
      <c r="AW788" s="14" t="s">
        <v>33</v>
      </c>
      <c r="AX788" s="14" t="s">
        <v>72</v>
      </c>
      <c r="AY788" s="194" t="s">
        <v>143</v>
      </c>
    </row>
    <row r="789" spans="1:51" s="14" customFormat="1" ht="12">
      <c r="A789" s="14"/>
      <c r="B789" s="193"/>
      <c r="C789" s="14"/>
      <c r="D789" s="186" t="s">
        <v>154</v>
      </c>
      <c r="E789" s="194" t="s">
        <v>3</v>
      </c>
      <c r="F789" s="195" t="s">
        <v>321</v>
      </c>
      <c r="G789" s="14"/>
      <c r="H789" s="196">
        <v>52.8</v>
      </c>
      <c r="I789" s="197"/>
      <c r="J789" s="14"/>
      <c r="K789" s="14"/>
      <c r="L789" s="193"/>
      <c r="M789" s="198"/>
      <c r="N789" s="199"/>
      <c r="O789" s="199"/>
      <c r="P789" s="199"/>
      <c r="Q789" s="199"/>
      <c r="R789" s="199"/>
      <c r="S789" s="199"/>
      <c r="T789" s="200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194" t="s">
        <v>154</v>
      </c>
      <c r="AU789" s="194" t="s">
        <v>82</v>
      </c>
      <c r="AV789" s="14" t="s">
        <v>82</v>
      </c>
      <c r="AW789" s="14" t="s">
        <v>33</v>
      </c>
      <c r="AX789" s="14" t="s">
        <v>72</v>
      </c>
      <c r="AY789" s="194" t="s">
        <v>143</v>
      </c>
    </row>
    <row r="790" spans="1:51" s="14" customFormat="1" ht="12">
      <c r="A790" s="14"/>
      <c r="B790" s="193"/>
      <c r="C790" s="14"/>
      <c r="D790" s="186" t="s">
        <v>154</v>
      </c>
      <c r="E790" s="194" t="s">
        <v>3</v>
      </c>
      <c r="F790" s="195" t="s">
        <v>322</v>
      </c>
      <c r="G790" s="14"/>
      <c r="H790" s="196">
        <v>14.4</v>
      </c>
      <c r="I790" s="197"/>
      <c r="J790" s="14"/>
      <c r="K790" s="14"/>
      <c r="L790" s="193"/>
      <c r="M790" s="198"/>
      <c r="N790" s="199"/>
      <c r="O790" s="199"/>
      <c r="P790" s="199"/>
      <c r="Q790" s="199"/>
      <c r="R790" s="199"/>
      <c r="S790" s="199"/>
      <c r="T790" s="20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194" t="s">
        <v>154</v>
      </c>
      <c r="AU790" s="194" t="s">
        <v>82</v>
      </c>
      <c r="AV790" s="14" t="s">
        <v>82</v>
      </c>
      <c r="AW790" s="14" t="s">
        <v>33</v>
      </c>
      <c r="AX790" s="14" t="s">
        <v>72</v>
      </c>
      <c r="AY790" s="194" t="s">
        <v>143</v>
      </c>
    </row>
    <row r="791" spans="1:51" s="14" customFormat="1" ht="12">
      <c r="A791" s="14"/>
      <c r="B791" s="193"/>
      <c r="C791" s="14"/>
      <c r="D791" s="186" t="s">
        <v>154</v>
      </c>
      <c r="E791" s="194" t="s">
        <v>3</v>
      </c>
      <c r="F791" s="195" t="s">
        <v>323</v>
      </c>
      <c r="G791" s="14"/>
      <c r="H791" s="196">
        <v>240</v>
      </c>
      <c r="I791" s="197"/>
      <c r="J791" s="14"/>
      <c r="K791" s="14"/>
      <c r="L791" s="193"/>
      <c r="M791" s="198"/>
      <c r="N791" s="199"/>
      <c r="O791" s="199"/>
      <c r="P791" s="199"/>
      <c r="Q791" s="199"/>
      <c r="R791" s="199"/>
      <c r="S791" s="199"/>
      <c r="T791" s="200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194" t="s">
        <v>154</v>
      </c>
      <c r="AU791" s="194" t="s">
        <v>82</v>
      </c>
      <c r="AV791" s="14" t="s">
        <v>82</v>
      </c>
      <c r="AW791" s="14" t="s">
        <v>33</v>
      </c>
      <c r="AX791" s="14" t="s">
        <v>72</v>
      </c>
      <c r="AY791" s="194" t="s">
        <v>143</v>
      </c>
    </row>
    <row r="792" spans="1:51" s="14" customFormat="1" ht="12">
      <c r="A792" s="14"/>
      <c r="B792" s="193"/>
      <c r="C792" s="14"/>
      <c r="D792" s="186" t="s">
        <v>154</v>
      </c>
      <c r="E792" s="194" t="s">
        <v>3</v>
      </c>
      <c r="F792" s="195" t="s">
        <v>448</v>
      </c>
      <c r="G792" s="14"/>
      <c r="H792" s="196">
        <v>18.6</v>
      </c>
      <c r="I792" s="197"/>
      <c r="J792" s="14"/>
      <c r="K792" s="14"/>
      <c r="L792" s="193"/>
      <c r="M792" s="198"/>
      <c r="N792" s="199"/>
      <c r="O792" s="199"/>
      <c r="P792" s="199"/>
      <c r="Q792" s="199"/>
      <c r="R792" s="199"/>
      <c r="S792" s="199"/>
      <c r="T792" s="20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194" t="s">
        <v>154</v>
      </c>
      <c r="AU792" s="194" t="s">
        <v>82</v>
      </c>
      <c r="AV792" s="14" t="s">
        <v>82</v>
      </c>
      <c r="AW792" s="14" t="s">
        <v>33</v>
      </c>
      <c r="AX792" s="14" t="s">
        <v>72</v>
      </c>
      <c r="AY792" s="194" t="s">
        <v>143</v>
      </c>
    </row>
    <row r="793" spans="1:51" s="14" customFormat="1" ht="12">
      <c r="A793" s="14"/>
      <c r="B793" s="193"/>
      <c r="C793" s="14"/>
      <c r="D793" s="186" t="s">
        <v>154</v>
      </c>
      <c r="E793" s="194" t="s">
        <v>3</v>
      </c>
      <c r="F793" s="195" t="s">
        <v>449</v>
      </c>
      <c r="G793" s="14"/>
      <c r="H793" s="196">
        <v>7.5</v>
      </c>
      <c r="I793" s="197"/>
      <c r="J793" s="14"/>
      <c r="K793" s="14"/>
      <c r="L793" s="193"/>
      <c r="M793" s="198"/>
      <c r="N793" s="199"/>
      <c r="O793" s="199"/>
      <c r="P793" s="199"/>
      <c r="Q793" s="199"/>
      <c r="R793" s="199"/>
      <c r="S793" s="199"/>
      <c r="T793" s="20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194" t="s">
        <v>154</v>
      </c>
      <c r="AU793" s="194" t="s">
        <v>82</v>
      </c>
      <c r="AV793" s="14" t="s">
        <v>82</v>
      </c>
      <c r="AW793" s="14" t="s">
        <v>33</v>
      </c>
      <c r="AX793" s="14" t="s">
        <v>72</v>
      </c>
      <c r="AY793" s="194" t="s">
        <v>143</v>
      </c>
    </row>
    <row r="794" spans="1:51" s="15" customFormat="1" ht="12">
      <c r="A794" s="15"/>
      <c r="B794" s="201"/>
      <c r="C794" s="15"/>
      <c r="D794" s="186" t="s">
        <v>154</v>
      </c>
      <c r="E794" s="202" t="s">
        <v>3</v>
      </c>
      <c r="F794" s="203" t="s">
        <v>172</v>
      </c>
      <c r="G794" s="15"/>
      <c r="H794" s="204">
        <v>522.9</v>
      </c>
      <c r="I794" s="205"/>
      <c r="J794" s="15"/>
      <c r="K794" s="15"/>
      <c r="L794" s="201"/>
      <c r="M794" s="206"/>
      <c r="N794" s="207"/>
      <c r="O794" s="207"/>
      <c r="P794" s="207"/>
      <c r="Q794" s="207"/>
      <c r="R794" s="207"/>
      <c r="S794" s="207"/>
      <c r="T794" s="208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02" t="s">
        <v>154</v>
      </c>
      <c r="AU794" s="202" t="s">
        <v>82</v>
      </c>
      <c r="AV794" s="15" t="s">
        <v>150</v>
      </c>
      <c r="AW794" s="15" t="s">
        <v>33</v>
      </c>
      <c r="AX794" s="15" t="s">
        <v>80</v>
      </c>
      <c r="AY794" s="202" t="s">
        <v>143</v>
      </c>
    </row>
    <row r="795" spans="1:65" s="2" customFormat="1" ht="24.15" customHeight="1">
      <c r="A795" s="39"/>
      <c r="B795" s="166"/>
      <c r="C795" s="167" t="s">
        <v>1185</v>
      </c>
      <c r="D795" s="167" t="s">
        <v>145</v>
      </c>
      <c r="E795" s="168" t="s">
        <v>1186</v>
      </c>
      <c r="F795" s="169" t="s">
        <v>1187</v>
      </c>
      <c r="G795" s="170" t="s">
        <v>210</v>
      </c>
      <c r="H795" s="171">
        <v>1</v>
      </c>
      <c r="I795" s="172"/>
      <c r="J795" s="173">
        <f>ROUND(I795*H795,2)</f>
        <v>0</v>
      </c>
      <c r="K795" s="169" t="s">
        <v>149</v>
      </c>
      <c r="L795" s="40"/>
      <c r="M795" s="174" t="s">
        <v>3</v>
      </c>
      <c r="N795" s="175" t="s">
        <v>43</v>
      </c>
      <c r="O795" s="73"/>
      <c r="P795" s="176">
        <f>O795*H795</f>
        <v>0</v>
      </c>
      <c r="Q795" s="176">
        <v>0</v>
      </c>
      <c r="R795" s="176">
        <f>Q795*H795</f>
        <v>0</v>
      </c>
      <c r="S795" s="176">
        <v>0</v>
      </c>
      <c r="T795" s="177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178" t="s">
        <v>259</v>
      </c>
      <c r="AT795" s="178" t="s">
        <v>145</v>
      </c>
      <c r="AU795" s="178" t="s">
        <v>82</v>
      </c>
      <c r="AY795" s="20" t="s">
        <v>143</v>
      </c>
      <c r="BE795" s="179">
        <f>IF(N795="základní",J795,0)</f>
        <v>0</v>
      </c>
      <c r="BF795" s="179">
        <f>IF(N795="snížená",J795,0)</f>
        <v>0</v>
      </c>
      <c r="BG795" s="179">
        <f>IF(N795="zákl. přenesená",J795,0)</f>
        <v>0</v>
      </c>
      <c r="BH795" s="179">
        <f>IF(N795="sníž. přenesená",J795,0)</f>
        <v>0</v>
      </c>
      <c r="BI795" s="179">
        <f>IF(N795="nulová",J795,0)</f>
        <v>0</v>
      </c>
      <c r="BJ795" s="20" t="s">
        <v>80</v>
      </c>
      <c r="BK795" s="179">
        <f>ROUND(I795*H795,2)</f>
        <v>0</v>
      </c>
      <c r="BL795" s="20" t="s">
        <v>259</v>
      </c>
      <c r="BM795" s="178" t="s">
        <v>1188</v>
      </c>
    </row>
    <row r="796" spans="1:47" s="2" customFormat="1" ht="12">
      <c r="A796" s="39"/>
      <c r="B796" s="40"/>
      <c r="C796" s="39"/>
      <c r="D796" s="180" t="s">
        <v>152</v>
      </c>
      <c r="E796" s="39"/>
      <c r="F796" s="181" t="s">
        <v>1189</v>
      </c>
      <c r="G796" s="39"/>
      <c r="H796" s="39"/>
      <c r="I796" s="182"/>
      <c r="J796" s="39"/>
      <c r="K796" s="39"/>
      <c r="L796" s="40"/>
      <c r="M796" s="183"/>
      <c r="N796" s="184"/>
      <c r="O796" s="73"/>
      <c r="P796" s="73"/>
      <c r="Q796" s="73"/>
      <c r="R796" s="73"/>
      <c r="S796" s="73"/>
      <c r="T796" s="74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20" t="s">
        <v>152</v>
      </c>
      <c r="AU796" s="20" t="s">
        <v>82</v>
      </c>
    </row>
    <row r="797" spans="1:65" s="2" customFormat="1" ht="16.5" customHeight="1">
      <c r="A797" s="39"/>
      <c r="B797" s="166"/>
      <c r="C797" s="217" t="s">
        <v>1190</v>
      </c>
      <c r="D797" s="217" t="s">
        <v>351</v>
      </c>
      <c r="E797" s="218" t="s">
        <v>1191</v>
      </c>
      <c r="F797" s="219" t="s">
        <v>1192</v>
      </c>
      <c r="G797" s="220" t="s">
        <v>733</v>
      </c>
      <c r="H797" s="221">
        <v>1</v>
      </c>
      <c r="I797" s="222"/>
      <c r="J797" s="223">
        <f>ROUND(I797*H797,2)</f>
        <v>0</v>
      </c>
      <c r="K797" s="219" t="s">
        <v>3</v>
      </c>
      <c r="L797" s="224"/>
      <c r="M797" s="225" t="s">
        <v>3</v>
      </c>
      <c r="N797" s="226" t="s">
        <v>43</v>
      </c>
      <c r="O797" s="73"/>
      <c r="P797" s="176">
        <f>O797*H797</f>
        <v>0</v>
      </c>
      <c r="Q797" s="176">
        <v>0</v>
      </c>
      <c r="R797" s="176">
        <f>Q797*H797</f>
        <v>0</v>
      </c>
      <c r="S797" s="176">
        <v>0</v>
      </c>
      <c r="T797" s="177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178" t="s">
        <v>391</v>
      </c>
      <c r="AT797" s="178" t="s">
        <v>351</v>
      </c>
      <c r="AU797" s="178" t="s">
        <v>82</v>
      </c>
      <c r="AY797" s="20" t="s">
        <v>143</v>
      </c>
      <c r="BE797" s="179">
        <f>IF(N797="základní",J797,0)</f>
        <v>0</v>
      </c>
      <c r="BF797" s="179">
        <f>IF(N797="snížená",J797,0)</f>
        <v>0</v>
      </c>
      <c r="BG797" s="179">
        <f>IF(N797="zákl. přenesená",J797,0)</f>
        <v>0</v>
      </c>
      <c r="BH797" s="179">
        <f>IF(N797="sníž. přenesená",J797,0)</f>
        <v>0</v>
      </c>
      <c r="BI797" s="179">
        <f>IF(N797="nulová",J797,0)</f>
        <v>0</v>
      </c>
      <c r="BJ797" s="20" t="s">
        <v>80</v>
      </c>
      <c r="BK797" s="179">
        <f>ROUND(I797*H797,2)</f>
        <v>0</v>
      </c>
      <c r="BL797" s="20" t="s">
        <v>259</v>
      </c>
      <c r="BM797" s="178" t="s">
        <v>1193</v>
      </c>
    </row>
    <row r="798" spans="1:51" s="14" customFormat="1" ht="12">
      <c r="A798" s="14"/>
      <c r="B798" s="193"/>
      <c r="C798" s="14"/>
      <c r="D798" s="186" t="s">
        <v>154</v>
      </c>
      <c r="E798" s="194" t="s">
        <v>3</v>
      </c>
      <c r="F798" s="195" t="s">
        <v>1194</v>
      </c>
      <c r="G798" s="14"/>
      <c r="H798" s="196">
        <v>1</v>
      </c>
      <c r="I798" s="197"/>
      <c r="J798" s="14"/>
      <c r="K798" s="14"/>
      <c r="L798" s="193"/>
      <c r="M798" s="198"/>
      <c r="N798" s="199"/>
      <c r="O798" s="199"/>
      <c r="P798" s="199"/>
      <c r="Q798" s="199"/>
      <c r="R798" s="199"/>
      <c r="S798" s="199"/>
      <c r="T798" s="200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194" t="s">
        <v>154</v>
      </c>
      <c r="AU798" s="194" t="s">
        <v>82</v>
      </c>
      <c r="AV798" s="14" t="s">
        <v>82</v>
      </c>
      <c r="AW798" s="14" t="s">
        <v>33</v>
      </c>
      <c r="AX798" s="14" t="s">
        <v>80</v>
      </c>
      <c r="AY798" s="194" t="s">
        <v>143</v>
      </c>
    </row>
    <row r="799" spans="1:65" s="2" customFormat="1" ht="16.5" customHeight="1">
      <c r="A799" s="39"/>
      <c r="B799" s="166"/>
      <c r="C799" s="167" t="s">
        <v>1195</v>
      </c>
      <c r="D799" s="167" t="s">
        <v>145</v>
      </c>
      <c r="E799" s="168" t="s">
        <v>1196</v>
      </c>
      <c r="F799" s="169" t="s">
        <v>1197</v>
      </c>
      <c r="G799" s="170" t="s">
        <v>210</v>
      </c>
      <c r="H799" s="171">
        <v>1</v>
      </c>
      <c r="I799" s="172"/>
      <c r="J799" s="173">
        <f>ROUND(I799*H799,2)</f>
        <v>0</v>
      </c>
      <c r="K799" s="169" t="s">
        <v>149</v>
      </c>
      <c r="L799" s="40"/>
      <c r="M799" s="174" t="s">
        <v>3</v>
      </c>
      <c r="N799" s="175" t="s">
        <v>43</v>
      </c>
      <c r="O799" s="73"/>
      <c r="P799" s="176">
        <f>O799*H799</f>
        <v>0</v>
      </c>
      <c r="Q799" s="176">
        <v>0</v>
      </c>
      <c r="R799" s="176">
        <f>Q799*H799</f>
        <v>0</v>
      </c>
      <c r="S799" s="176">
        <v>0</v>
      </c>
      <c r="T799" s="177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178" t="s">
        <v>259</v>
      </c>
      <c r="AT799" s="178" t="s">
        <v>145</v>
      </c>
      <c r="AU799" s="178" t="s">
        <v>82</v>
      </c>
      <c r="AY799" s="20" t="s">
        <v>143</v>
      </c>
      <c r="BE799" s="179">
        <f>IF(N799="základní",J799,0)</f>
        <v>0</v>
      </c>
      <c r="BF799" s="179">
        <f>IF(N799="snížená",J799,0)</f>
        <v>0</v>
      </c>
      <c r="BG799" s="179">
        <f>IF(N799="zákl. přenesená",J799,0)</f>
        <v>0</v>
      </c>
      <c r="BH799" s="179">
        <f>IF(N799="sníž. přenesená",J799,0)</f>
        <v>0</v>
      </c>
      <c r="BI799" s="179">
        <f>IF(N799="nulová",J799,0)</f>
        <v>0</v>
      </c>
      <c r="BJ799" s="20" t="s">
        <v>80</v>
      </c>
      <c r="BK799" s="179">
        <f>ROUND(I799*H799,2)</f>
        <v>0</v>
      </c>
      <c r="BL799" s="20" t="s">
        <v>259</v>
      </c>
      <c r="BM799" s="178" t="s">
        <v>1198</v>
      </c>
    </row>
    <row r="800" spans="1:47" s="2" customFormat="1" ht="12">
      <c r="A800" s="39"/>
      <c r="B800" s="40"/>
      <c r="C800" s="39"/>
      <c r="D800" s="180" t="s">
        <v>152</v>
      </c>
      <c r="E800" s="39"/>
      <c r="F800" s="181" t="s">
        <v>1199</v>
      </c>
      <c r="G800" s="39"/>
      <c r="H800" s="39"/>
      <c r="I800" s="182"/>
      <c r="J800" s="39"/>
      <c r="K800" s="39"/>
      <c r="L800" s="40"/>
      <c r="M800" s="183"/>
      <c r="N800" s="184"/>
      <c r="O800" s="73"/>
      <c r="P800" s="73"/>
      <c r="Q800" s="73"/>
      <c r="R800" s="73"/>
      <c r="S800" s="73"/>
      <c r="T800" s="74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20" t="s">
        <v>152</v>
      </c>
      <c r="AU800" s="20" t="s">
        <v>82</v>
      </c>
    </row>
    <row r="801" spans="1:65" s="2" customFormat="1" ht="16.5" customHeight="1">
      <c r="A801" s="39"/>
      <c r="B801" s="166"/>
      <c r="C801" s="217" t="s">
        <v>1200</v>
      </c>
      <c r="D801" s="217" t="s">
        <v>351</v>
      </c>
      <c r="E801" s="218" t="s">
        <v>1201</v>
      </c>
      <c r="F801" s="219" t="s">
        <v>1202</v>
      </c>
      <c r="G801" s="220" t="s">
        <v>210</v>
      </c>
      <c r="H801" s="221">
        <v>1</v>
      </c>
      <c r="I801" s="222"/>
      <c r="J801" s="223">
        <f>ROUND(I801*H801,2)</f>
        <v>0</v>
      </c>
      <c r="K801" s="219" t="s">
        <v>149</v>
      </c>
      <c r="L801" s="224"/>
      <c r="M801" s="225" t="s">
        <v>3</v>
      </c>
      <c r="N801" s="226" t="s">
        <v>43</v>
      </c>
      <c r="O801" s="73"/>
      <c r="P801" s="176">
        <f>O801*H801</f>
        <v>0</v>
      </c>
      <c r="Q801" s="176">
        <v>0.0047</v>
      </c>
      <c r="R801" s="176">
        <f>Q801*H801</f>
        <v>0.0047</v>
      </c>
      <c r="S801" s="176">
        <v>0</v>
      </c>
      <c r="T801" s="177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178" t="s">
        <v>391</v>
      </c>
      <c r="AT801" s="178" t="s">
        <v>351</v>
      </c>
      <c r="AU801" s="178" t="s">
        <v>82</v>
      </c>
      <c r="AY801" s="20" t="s">
        <v>143</v>
      </c>
      <c r="BE801" s="179">
        <f>IF(N801="základní",J801,0)</f>
        <v>0</v>
      </c>
      <c r="BF801" s="179">
        <f>IF(N801="snížená",J801,0)</f>
        <v>0</v>
      </c>
      <c r="BG801" s="179">
        <f>IF(N801="zákl. přenesená",J801,0)</f>
        <v>0</v>
      </c>
      <c r="BH801" s="179">
        <f>IF(N801="sníž. přenesená",J801,0)</f>
        <v>0</v>
      </c>
      <c r="BI801" s="179">
        <f>IF(N801="nulová",J801,0)</f>
        <v>0</v>
      </c>
      <c r="BJ801" s="20" t="s">
        <v>80</v>
      </c>
      <c r="BK801" s="179">
        <f>ROUND(I801*H801,2)</f>
        <v>0</v>
      </c>
      <c r="BL801" s="20" t="s">
        <v>259</v>
      </c>
      <c r="BM801" s="178" t="s">
        <v>1203</v>
      </c>
    </row>
    <row r="802" spans="1:65" s="2" customFormat="1" ht="16.5" customHeight="1">
      <c r="A802" s="39"/>
      <c r="B802" s="166"/>
      <c r="C802" s="167" t="s">
        <v>1204</v>
      </c>
      <c r="D802" s="167" t="s">
        <v>145</v>
      </c>
      <c r="E802" s="168" t="s">
        <v>1205</v>
      </c>
      <c r="F802" s="169" t="s">
        <v>1206</v>
      </c>
      <c r="G802" s="170" t="s">
        <v>210</v>
      </c>
      <c r="H802" s="171">
        <v>1</v>
      </c>
      <c r="I802" s="172"/>
      <c r="J802" s="173">
        <f>ROUND(I802*H802,2)</f>
        <v>0</v>
      </c>
      <c r="K802" s="169" t="s">
        <v>149</v>
      </c>
      <c r="L802" s="40"/>
      <c r="M802" s="174" t="s">
        <v>3</v>
      </c>
      <c r="N802" s="175" t="s">
        <v>43</v>
      </c>
      <c r="O802" s="73"/>
      <c r="P802" s="176">
        <f>O802*H802</f>
        <v>0</v>
      </c>
      <c r="Q802" s="176">
        <v>0</v>
      </c>
      <c r="R802" s="176">
        <f>Q802*H802</f>
        <v>0</v>
      </c>
      <c r="S802" s="176">
        <v>0</v>
      </c>
      <c r="T802" s="177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178" t="s">
        <v>259</v>
      </c>
      <c r="AT802" s="178" t="s">
        <v>145</v>
      </c>
      <c r="AU802" s="178" t="s">
        <v>82</v>
      </c>
      <c r="AY802" s="20" t="s">
        <v>143</v>
      </c>
      <c r="BE802" s="179">
        <f>IF(N802="základní",J802,0)</f>
        <v>0</v>
      </c>
      <c r="BF802" s="179">
        <f>IF(N802="snížená",J802,0)</f>
        <v>0</v>
      </c>
      <c r="BG802" s="179">
        <f>IF(N802="zákl. přenesená",J802,0)</f>
        <v>0</v>
      </c>
      <c r="BH802" s="179">
        <f>IF(N802="sníž. přenesená",J802,0)</f>
        <v>0</v>
      </c>
      <c r="BI802" s="179">
        <f>IF(N802="nulová",J802,0)</f>
        <v>0</v>
      </c>
      <c r="BJ802" s="20" t="s">
        <v>80</v>
      </c>
      <c r="BK802" s="179">
        <f>ROUND(I802*H802,2)</f>
        <v>0</v>
      </c>
      <c r="BL802" s="20" t="s">
        <v>259</v>
      </c>
      <c r="BM802" s="178" t="s">
        <v>1207</v>
      </c>
    </row>
    <row r="803" spans="1:47" s="2" customFormat="1" ht="12">
      <c r="A803" s="39"/>
      <c r="B803" s="40"/>
      <c r="C803" s="39"/>
      <c r="D803" s="180" t="s">
        <v>152</v>
      </c>
      <c r="E803" s="39"/>
      <c r="F803" s="181" t="s">
        <v>1208</v>
      </c>
      <c r="G803" s="39"/>
      <c r="H803" s="39"/>
      <c r="I803" s="182"/>
      <c r="J803" s="39"/>
      <c r="K803" s="39"/>
      <c r="L803" s="40"/>
      <c r="M803" s="183"/>
      <c r="N803" s="184"/>
      <c r="O803" s="73"/>
      <c r="P803" s="73"/>
      <c r="Q803" s="73"/>
      <c r="R803" s="73"/>
      <c r="S803" s="73"/>
      <c r="T803" s="74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20" t="s">
        <v>152</v>
      </c>
      <c r="AU803" s="20" t="s">
        <v>82</v>
      </c>
    </row>
    <row r="804" spans="1:51" s="14" customFormat="1" ht="12">
      <c r="A804" s="14"/>
      <c r="B804" s="193"/>
      <c r="C804" s="14"/>
      <c r="D804" s="186" t="s">
        <v>154</v>
      </c>
      <c r="E804" s="194" t="s">
        <v>3</v>
      </c>
      <c r="F804" s="195" t="s">
        <v>1209</v>
      </c>
      <c r="G804" s="14"/>
      <c r="H804" s="196">
        <v>1</v>
      </c>
      <c r="I804" s="197"/>
      <c r="J804" s="14"/>
      <c r="K804" s="14"/>
      <c r="L804" s="193"/>
      <c r="M804" s="198"/>
      <c r="N804" s="199"/>
      <c r="O804" s="199"/>
      <c r="P804" s="199"/>
      <c r="Q804" s="199"/>
      <c r="R804" s="199"/>
      <c r="S804" s="199"/>
      <c r="T804" s="20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194" t="s">
        <v>154</v>
      </c>
      <c r="AU804" s="194" t="s">
        <v>82</v>
      </c>
      <c r="AV804" s="14" t="s">
        <v>82</v>
      </c>
      <c r="AW804" s="14" t="s">
        <v>33</v>
      </c>
      <c r="AX804" s="14" t="s">
        <v>80</v>
      </c>
      <c r="AY804" s="194" t="s">
        <v>143</v>
      </c>
    </row>
    <row r="805" spans="1:65" s="2" customFormat="1" ht="16.5" customHeight="1">
      <c r="A805" s="39"/>
      <c r="B805" s="166"/>
      <c r="C805" s="217" t="s">
        <v>1210</v>
      </c>
      <c r="D805" s="217" t="s">
        <v>351</v>
      </c>
      <c r="E805" s="218" t="s">
        <v>1211</v>
      </c>
      <c r="F805" s="219" t="s">
        <v>1212</v>
      </c>
      <c r="G805" s="220" t="s">
        <v>210</v>
      </c>
      <c r="H805" s="221">
        <v>1</v>
      </c>
      <c r="I805" s="222"/>
      <c r="J805" s="223">
        <f>ROUND(I805*H805,2)</f>
        <v>0</v>
      </c>
      <c r="K805" s="219" t="s">
        <v>149</v>
      </c>
      <c r="L805" s="224"/>
      <c r="M805" s="225" t="s">
        <v>3</v>
      </c>
      <c r="N805" s="226" t="s">
        <v>43</v>
      </c>
      <c r="O805" s="73"/>
      <c r="P805" s="176">
        <f>O805*H805</f>
        <v>0</v>
      </c>
      <c r="Q805" s="176">
        <v>0.0014</v>
      </c>
      <c r="R805" s="176">
        <f>Q805*H805</f>
        <v>0.0014</v>
      </c>
      <c r="S805" s="176">
        <v>0</v>
      </c>
      <c r="T805" s="177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178" t="s">
        <v>391</v>
      </c>
      <c r="AT805" s="178" t="s">
        <v>351</v>
      </c>
      <c r="AU805" s="178" t="s">
        <v>82</v>
      </c>
      <c r="AY805" s="20" t="s">
        <v>143</v>
      </c>
      <c r="BE805" s="179">
        <f>IF(N805="základní",J805,0)</f>
        <v>0</v>
      </c>
      <c r="BF805" s="179">
        <f>IF(N805="snížená",J805,0)</f>
        <v>0</v>
      </c>
      <c r="BG805" s="179">
        <f>IF(N805="zákl. přenesená",J805,0)</f>
        <v>0</v>
      </c>
      <c r="BH805" s="179">
        <f>IF(N805="sníž. přenesená",J805,0)</f>
        <v>0</v>
      </c>
      <c r="BI805" s="179">
        <f>IF(N805="nulová",J805,0)</f>
        <v>0</v>
      </c>
      <c r="BJ805" s="20" t="s">
        <v>80</v>
      </c>
      <c r="BK805" s="179">
        <f>ROUND(I805*H805,2)</f>
        <v>0</v>
      </c>
      <c r="BL805" s="20" t="s">
        <v>259</v>
      </c>
      <c r="BM805" s="178" t="s">
        <v>1213</v>
      </c>
    </row>
    <row r="806" spans="1:65" s="2" customFormat="1" ht="24.15" customHeight="1">
      <c r="A806" s="39"/>
      <c r="B806" s="166"/>
      <c r="C806" s="167" t="s">
        <v>1214</v>
      </c>
      <c r="D806" s="167" t="s">
        <v>145</v>
      </c>
      <c r="E806" s="168" t="s">
        <v>1215</v>
      </c>
      <c r="F806" s="169" t="s">
        <v>1216</v>
      </c>
      <c r="G806" s="170" t="s">
        <v>210</v>
      </c>
      <c r="H806" s="171">
        <v>7.6</v>
      </c>
      <c r="I806" s="172"/>
      <c r="J806" s="173">
        <f>ROUND(I806*H806,2)</f>
        <v>0</v>
      </c>
      <c r="K806" s="169" t="s">
        <v>149</v>
      </c>
      <c r="L806" s="40"/>
      <c r="M806" s="174" t="s">
        <v>3</v>
      </c>
      <c r="N806" s="175" t="s">
        <v>43</v>
      </c>
      <c r="O806" s="73"/>
      <c r="P806" s="176">
        <f>O806*H806</f>
        <v>0</v>
      </c>
      <c r="Q806" s="176">
        <v>0</v>
      </c>
      <c r="R806" s="176">
        <f>Q806*H806</f>
        <v>0</v>
      </c>
      <c r="S806" s="176">
        <v>0</v>
      </c>
      <c r="T806" s="17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178" t="s">
        <v>259</v>
      </c>
      <c r="AT806" s="178" t="s">
        <v>145</v>
      </c>
      <c r="AU806" s="178" t="s">
        <v>82</v>
      </c>
      <c r="AY806" s="20" t="s">
        <v>143</v>
      </c>
      <c r="BE806" s="179">
        <f>IF(N806="základní",J806,0)</f>
        <v>0</v>
      </c>
      <c r="BF806" s="179">
        <f>IF(N806="snížená",J806,0)</f>
        <v>0</v>
      </c>
      <c r="BG806" s="179">
        <f>IF(N806="zákl. přenesená",J806,0)</f>
        <v>0</v>
      </c>
      <c r="BH806" s="179">
        <f>IF(N806="sníž. přenesená",J806,0)</f>
        <v>0</v>
      </c>
      <c r="BI806" s="179">
        <f>IF(N806="nulová",J806,0)</f>
        <v>0</v>
      </c>
      <c r="BJ806" s="20" t="s">
        <v>80</v>
      </c>
      <c r="BK806" s="179">
        <f>ROUND(I806*H806,2)</f>
        <v>0</v>
      </c>
      <c r="BL806" s="20" t="s">
        <v>259</v>
      </c>
      <c r="BM806" s="178" t="s">
        <v>1217</v>
      </c>
    </row>
    <row r="807" spans="1:47" s="2" customFormat="1" ht="12">
      <c r="A807" s="39"/>
      <c r="B807" s="40"/>
      <c r="C807" s="39"/>
      <c r="D807" s="180" t="s">
        <v>152</v>
      </c>
      <c r="E807" s="39"/>
      <c r="F807" s="181" t="s">
        <v>1218</v>
      </c>
      <c r="G807" s="39"/>
      <c r="H807" s="39"/>
      <c r="I807" s="182"/>
      <c r="J807" s="39"/>
      <c r="K807" s="39"/>
      <c r="L807" s="40"/>
      <c r="M807" s="183"/>
      <c r="N807" s="184"/>
      <c r="O807" s="73"/>
      <c r="P807" s="73"/>
      <c r="Q807" s="73"/>
      <c r="R807" s="73"/>
      <c r="S807" s="73"/>
      <c r="T807" s="74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20" t="s">
        <v>152</v>
      </c>
      <c r="AU807" s="20" t="s">
        <v>82</v>
      </c>
    </row>
    <row r="808" spans="1:51" s="14" customFormat="1" ht="12">
      <c r="A808" s="14"/>
      <c r="B808" s="193"/>
      <c r="C808" s="14"/>
      <c r="D808" s="186" t="s">
        <v>154</v>
      </c>
      <c r="E808" s="194" t="s">
        <v>3</v>
      </c>
      <c r="F808" s="195" t="s">
        <v>1219</v>
      </c>
      <c r="G808" s="14"/>
      <c r="H808" s="196">
        <v>5.7</v>
      </c>
      <c r="I808" s="197"/>
      <c r="J808" s="14"/>
      <c r="K808" s="14"/>
      <c r="L808" s="193"/>
      <c r="M808" s="198"/>
      <c r="N808" s="199"/>
      <c r="O808" s="199"/>
      <c r="P808" s="199"/>
      <c r="Q808" s="199"/>
      <c r="R808" s="199"/>
      <c r="S808" s="199"/>
      <c r="T808" s="200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194" t="s">
        <v>154</v>
      </c>
      <c r="AU808" s="194" t="s">
        <v>82</v>
      </c>
      <c r="AV808" s="14" t="s">
        <v>82</v>
      </c>
      <c r="AW808" s="14" t="s">
        <v>33</v>
      </c>
      <c r="AX808" s="14" t="s">
        <v>72</v>
      </c>
      <c r="AY808" s="194" t="s">
        <v>143</v>
      </c>
    </row>
    <row r="809" spans="1:51" s="14" customFormat="1" ht="12">
      <c r="A809" s="14"/>
      <c r="B809" s="193"/>
      <c r="C809" s="14"/>
      <c r="D809" s="186" t="s">
        <v>154</v>
      </c>
      <c r="E809" s="194" t="s">
        <v>3</v>
      </c>
      <c r="F809" s="195" t="s">
        <v>1220</v>
      </c>
      <c r="G809" s="14"/>
      <c r="H809" s="196">
        <v>1.9</v>
      </c>
      <c r="I809" s="197"/>
      <c r="J809" s="14"/>
      <c r="K809" s="14"/>
      <c r="L809" s="193"/>
      <c r="M809" s="198"/>
      <c r="N809" s="199"/>
      <c r="O809" s="199"/>
      <c r="P809" s="199"/>
      <c r="Q809" s="199"/>
      <c r="R809" s="199"/>
      <c r="S809" s="199"/>
      <c r="T809" s="20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194" t="s">
        <v>154</v>
      </c>
      <c r="AU809" s="194" t="s">
        <v>82</v>
      </c>
      <c r="AV809" s="14" t="s">
        <v>82</v>
      </c>
      <c r="AW809" s="14" t="s">
        <v>33</v>
      </c>
      <c r="AX809" s="14" t="s">
        <v>72</v>
      </c>
      <c r="AY809" s="194" t="s">
        <v>143</v>
      </c>
    </row>
    <row r="810" spans="1:51" s="15" customFormat="1" ht="12">
      <c r="A810" s="15"/>
      <c r="B810" s="201"/>
      <c r="C810" s="15"/>
      <c r="D810" s="186" t="s">
        <v>154</v>
      </c>
      <c r="E810" s="202" t="s">
        <v>3</v>
      </c>
      <c r="F810" s="203" t="s">
        <v>172</v>
      </c>
      <c r="G810" s="15"/>
      <c r="H810" s="204">
        <v>7.6</v>
      </c>
      <c r="I810" s="205"/>
      <c r="J810" s="15"/>
      <c r="K810" s="15"/>
      <c r="L810" s="201"/>
      <c r="M810" s="206"/>
      <c r="N810" s="207"/>
      <c r="O810" s="207"/>
      <c r="P810" s="207"/>
      <c r="Q810" s="207"/>
      <c r="R810" s="207"/>
      <c r="S810" s="207"/>
      <c r="T810" s="208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02" t="s">
        <v>154</v>
      </c>
      <c r="AU810" s="202" t="s">
        <v>82</v>
      </c>
      <c r="AV810" s="15" t="s">
        <v>150</v>
      </c>
      <c r="AW810" s="15" t="s">
        <v>33</v>
      </c>
      <c r="AX810" s="15" t="s">
        <v>80</v>
      </c>
      <c r="AY810" s="202" t="s">
        <v>143</v>
      </c>
    </row>
    <row r="811" spans="1:65" s="2" customFormat="1" ht="24.15" customHeight="1">
      <c r="A811" s="39"/>
      <c r="B811" s="166"/>
      <c r="C811" s="167" t="s">
        <v>1221</v>
      </c>
      <c r="D811" s="167" t="s">
        <v>145</v>
      </c>
      <c r="E811" s="168" t="s">
        <v>1222</v>
      </c>
      <c r="F811" s="169" t="s">
        <v>1223</v>
      </c>
      <c r="G811" s="170" t="s">
        <v>210</v>
      </c>
      <c r="H811" s="171">
        <v>2.5</v>
      </c>
      <c r="I811" s="172"/>
      <c r="J811" s="173">
        <f>ROUND(I811*H811,2)</f>
        <v>0</v>
      </c>
      <c r="K811" s="169" t="s">
        <v>149</v>
      </c>
      <c r="L811" s="40"/>
      <c r="M811" s="174" t="s">
        <v>3</v>
      </c>
      <c r="N811" s="175" t="s">
        <v>43</v>
      </c>
      <c r="O811" s="73"/>
      <c r="P811" s="176">
        <f>O811*H811</f>
        <v>0</v>
      </c>
      <c r="Q811" s="176">
        <v>0</v>
      </c>
      <c r="R811" s="176">
        <f>Q811*H811</f>
        <v>0</v>
      </c>
      <c r="S811" s="176">
        <v>0</v>
      </c>
      <c r="T811" s="177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178" t="s">
        <v>259</v>
      </c>
      <c r="AT811" s="178" t="s">
        <v>145</v>
      </c>
      <c r="AU811" s="178" t="s">
        <v>82</v>
      </c>
      <c r="AY811" s="20" t="s">
        <v>143</v>
      </c>
      <c r="BE811" s="179">
        <f>IF(N811="základní",J811,0)</f>
        <v>0</v>
      </c>
      <c r="BF811" s="179">
        <f>IF(N811="snížená",J811,0)</f>
        <v>0</v>
      </c>
      <c r="BG811" s="179">
        <f>IF(N811="zákl. přenesená",J811,0)</f>
        <v>0</v>
      </c>
      <c r="BH811" s="179">
        <f>IF(N811="sníž. přenesená",J811,0)</f>
        <v>0</v>
      </c>
      <c r="BI811" s="179">
        <f>IF(N811="nulová",J811,0)</f>
        <v>0</v>
      </c>
      <c r="BJ811" s="20" t="s">
        <v>80</v>
      </c>
      <c r="BK811" s="179">
        <f>ROUND(I811*H811,2)</f>
        <v>0</v>
      </c>
      <c r="BL811" s="20" t="s">
        <v>259</v>
      </c>
      <c r="BM811" s="178" t="s">
        <v>1224</v>
      </c>
    </row>
    <row r="812" spans="1:47" s="2" customFormat="1" ht="12">
      <c r="A812" s="39"/>
      <c r="B812" s="40"/>
      <c r="C812" s="39"/>
      <c r="D812" s="180" t="s">
        <v>152</v>
      </c>
      <c r="E812" s="39"/>
      <c r="F812" s="181" t="s">
        <v>1225</v>
      </c>
      <c r="G812" s="39"/>
      <c r="H812" s="39"/>
      <c r="I812" s="182"/>
      <c r="J812" s="39"/>
      <c r="K812" s="39"/>
      <c r="L812" s="40"/>
      <c r="M812" s="183"/>
      <c r="N812" s="184"/>
      <c r="O812" s="73"/>
      <c r="P812" s="73"/>
      <c r="Q812" s="73"/>
      <c r="R812" s="73"/>
      <c r="S812" s="73"/>
      <c r="T812" s="74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20" t="s">
        <v>152</v>
      </c>
      <c r="AU812" s="20" t="s">
        <v>82</v>
      </c>
    </row>
    <row r="813" spans="1:51" s="14" customFormat="1" ht="12">
      <c r="A813" s="14"/>
      <c r="B813" s="193"/>
      <c r="C813" s="14"/>
      <c r="D813" s="186" t="s">
        <v>154</v>
      </c>
      <c r="E813" s="194" t="s">
        <v>3</v>
      </c>
      <c r="F813" s="195" t="s">
        <v>1226</v>
      </c>
      <c r="G813" s="14"/>
      <c r="H813" s="196">
        <v>2.5</v>
      </c>
      <c r="I813" s="197"/>
      <c r="J813" s="14"/>
      <c r="K813" s="14"/>
      <c r="L813" s="193"/>
      <c r="M813" s="198"/>
      <c r="N813" s="199"/>
      <c r="O813" s="199"/>
      <c r="P813" s="199"/>
      <c r="Q813" s="199"/>
      <c r="R813" s="199"/>
      <c r="S813" s="199"/>
      <c r="T813" s="200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194" t="s">
        <v>154</v>
      </c>
      <c r="AU813" s="194" t="s">
        <v>82</v>
      </c>
      <c r="AV813" s="14" t="s">
        <v>82</v>
      </c>
      <c r="AW813" s="14" t="s">
        <v>33</v>
      </c>
      <c r="AX813" s="14" t="s">
        <v>80</v>
      </c>
      <c r="AY813" s="194" t="s">
        <v>143</v>
      </c>
    </row>
    <row r="814" spans="1:65" s="2" customFormat="1" ht="24.15" customHeight="1">
      <c r="A814" s="39"/>
      <c r="B814" s="166"/>
      <c r="C814" s="167" t="s">
        <v>1227</v>
      </c>
      <c r="D814" s="167" t="s">
        <v>145</v>
      </c>
      <c r="E814" s="168" t="s">
        <v>1228</v>
      </c>
      <c r="F814" s="169" t="s">
        <v>1229</v>
      </c>
      <c r="G814" s="170" t="s">
        <v>210</v>
      </c>
      <c r="H814" s="171">
        <v>102.4</v>
      </c>
      <c r="I814" s="172"/>
      <c r="J814" s="173">
        <f>ROUND(I814*H814,2)</f>
        <v>0</v>
      </c>
      <c r="K814" s="169" t="s">
        <v>149</v>
      </c>
      <c r="L814" s="40"/>
      <c r="M814" s="174" t="s">
        <v>3</v>
      </c>
      <c r="N814" s="175" t="s">
        <v>43</v>
      </c>
      <c r="O814" s="73"/>
      <c r="P814" s="176">
        <f>O814*H814</f>
        <v>0</v>
      </c>
      <c r="Q814" s="176">
        <v>0</v>
      </c>
      <c r="R814" s="176">
        <f>Q814*H814</f>
        <v>0</v>
      </c>
      <c r="S814" s="176">
        <v>0</v>
      </c>
      <c r="T814" s="177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178" t="s">
        <v>259</v>
      </c>
      <c r="AT814" s="178" t="s">
        <v>145</v>
      </c>
      <c r="AU814" s="178" t="s">
        <v>82</v>
      </c>
      <c r="AY814" s="20" t="s">
        <v>143</v>
      </c>
      <c r="BE814" s="179">
        <f>IF(N814="základní",J814,0)</f>
        <v>0</v>
      </c>
      <c r="BF814" s="179">
        <f>IF(N814="snížená",J814,0)</f>
        <v>0</v>
      </c>
      <c r="BG814" s="179">
        <f>IF(N814="zákl. přenesená",J814,0)</f>
        <v>0</v>
      </c>
      <c r="BH814" s="179">
        <f>IF(N814="sníž. přenesená",J814,0)</f>
        <v>0</v>
      </c>
      <c r="BI814" s="179">
        <f>IF(N814="nulová",J814,0)</f>
        <v>0</v>
      </c>
      <c r="BJ814" s="20" t="s">
        <v>80</v>
      </c>
      <c r="BK814" s="179">
        <f>ROUND(I814*H814,2)</f>
        <v>0</v>
      </c>
      <c r="BL814" s="20" t="s">
        <v>259</v>
      </c>
      <c r="BM814" s="178" t="s">
        <v>1230</v>
      </c>
    </row>
    <row r="815" spans="1:47" s="2" customFormat="1" ht="12">
      <c r="A815" s="39"/>
      <c r="B815" s="40"/>
      <c r="C815" s="39"/>
      <c r="D815" s="180" t="s">
        <v>152</v>
      </c>
      <c r="E815" s="39"/>
      <c r="F815" s="181" t="s">
        <v>1231</v>
      </c>
      <c r="G815" s="39"/>
      <c r="H815" s="39"/>
      <c r="I815" s="182"/>
      <c r="J815" s="39"/>
      <c r="K815" s="39"/>
      <c r="L815" s="40"/>
      <c r="M815" s="183"/>
      <c r="N815" s="184"/>
      <c r="O815" s="73"/>
      <c r="P815" s="73"/>
      <c r="Q815" s="73"/>
      <c r="R815" s="73"/>
      <c r="S815" s="73"/>
      <c r="T815" s="74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20" t="s">
        <v>152</v>
      </c>
      <c r="AU815" s="20" t="s">
        <v>82</v>
      </c>
    </row>
    <row r="816" spans="1:51" s="14" customFormat="1" ht="12">
      <c r="A816" s="14"/>
      <c r="B816" s="193"/>
      <c r="C816" s="14"/>
      <c r="D816" s="186" t="s">
        <v>154</v>
      </c>
      <c r="E816" s="194" t="s">
        <v>3</v>
      </c>
      <c r="F816" s="195" t="s">
        <v>1232</v>
      </c>
      <c r="G816" s="14"/>
      <c r="H816" s="196">
        <v>64.75</v>
      </c>
      <c r="I816" s="197"/>
      <c r="J816" s="14"/>
      <c r="K816" s="14"/>
      <c r="L816" s="193"/>
      <c r="M816" s="198"/>
      <c r="N816" s="199"/>
      <c r="O816" s="199"/>
      <c r="P816" s="199"/>
      <c r="Q816" s="199"/>
      <c r="R816" s="199"/>
      <c r="S816" s="199"/>
      <c r="T816" s="20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194" t="s">
        <v>154</v>
      </c>
      <c r="AU816" s="194" t="s">
        <v>82</v>
      </c>
      <c r="AV816" s="14" t="s">
        <v>82</v>
      </c>
      <c r="AW816" s="14" t="s">
        <v>33</v>
      </c>
      <c r="AX816" s="14" t="s">
        <v>72</v>
      </c>
      <c r="AY816" s="194" t="s">
        <v>143</v>
      </c>
    </row>
    <row r="817" spans="1:51" s="14" customFormat="1" ht="12">
      <c r="A817" s="14"/>
      <c r="B817" s="193"/>
      <c r="C817" s="14"/>
      <c r="D817" s="186" t="s">
        <v>154</v>
      </c>
      <c r="E817" s="194" t="s">
        <v>3</v>
      </c>
      <c r="F817" s="195" t="s">
        <v>1233</v>
      </c>
      <c r="G817" s="14"/>
      <c r="H817" s="196">
        <v>34.3</v>
      </c>
      <c r="I817" s="197"/>
      <c r="J817" s="14"/>
      <c r="K817" s="14"/>
      <c r="L817" s="193"/>
      <c r="M817" s="198"/>
      <c r="N817" s="199"/>
      <c r="O817" s="199"/>
      <c r="P817" s="199"/>
      <c r="Q817" s="199"/>
      <c r="R817" s="199"/>
      <c r="S817" s="199"/>
      <c r="T817" s="200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194" t="s">
        <v>154</v>
      </c>
      <c r="AU817" s="194" t="s">
        <v>82</v>
      </c>
      <c r="AV817" s="14" t="s">
        <v>82</v>
      </c>
      <c r="AW817" s="14" t="s">
        <v>33</v>
      </c>
      <c r="AX817" s="14" t="s">
        <v>72</v>
      </c>
      <c r="AY817" s="194" t="s">
        <v>143</v>
      </c>
    </row>
    <row r="818" spans="1:51" s="14" customFormat="1" ht="12">
      <c r="A818" s="14"/>
      <c r="B818" s="193"/>
      <c r="C818" s="14"/>
      <c r="D818" s="186" t="s">
        <v>154</v>
      </c>
      <c r="E818" s="194" t="s">
        <v>3</v>
      </c>
      <c r="F818" s="195" t="s">
        <v>1234</v>
      </c>
      <c r="G818" s="14"/>
      <c r="H818" s="196">
        <v>3.35</v>
      </c>
      <c r="I818" s="197"/>
      <c r="J818" s="14"/>
      <c r="K818" s="14"/>
      <c r="L818" s="193"/>
      <c r="M818" s="198"/>
      <c r="N818" s="199"/>
      <c r="O818" s="199"/>
      <c r="P818" s="199"/>
      <c r="Q818" s="199"/>
      <c r="R818" s="199"/>
      <c r="S818" s="199"/>
      <c r="T818" s="200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194" t="s">
        <v>154</v>
      </c>
      <c r="AU818" s="194" t="s">
        <v>82</v>
      </c>
      <c r="AV818" s="14" t="s">
        <v>82</v>
      </c>
      <c r="AW818" s="14" t="s">
        <v>33</v>
      </c>
      <c r="AX818" s="14" t="s">
        <v>72</v>
      </c>
      <c r="AY818" s="194" t="s">
        <v>143</v>
      </c>
    </row>
    <row r="819" spans="1:51" s="15" customFormat="1" ht="12">
      <c r="A819" s="15"/>
      <c r="B819" s="201"/>
      <c r="C819" s="15"/>
      <c r="D819" s="186" t="s">
        <v>154</v>
      </c>
      <c r="E819" s="202" t="s">
        <v>3</v>
      </c>
      <c r="F819" s="203" t="s">
        <v>172</v>
      </c>
      <c r="G819" s="15"/>
      <c r="H819" s="204">
        <v>102.4</v>
      </c>
      <c r="I819" s="205"/>
      <c r="J819" s="15"/>
      <c r="K819" s="15"/>
      <c r="L819" s="201"/>
      <c r="M819" s="206"/>
      <c r="N819" s="207"/>
      <c r="O819" s="207"/>
      <c r="P819" s="207"/>
      <c r="Q819" s="207"/>
      <c r="R819" s="207"/>
      <c r="S819" s="207"/>
      <c r="T819" s="208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02" t="s">
        <v>154</v>
      </c>
      <c r="AU819" s="202" t="s">
        <v>82</v>
      </c>
      <c r="AV819" s="15" t="s">
        <v>150</v>
      </c>
      <c r="AW819" s="15" t="s">
        <v>33</v>
      </c>
      <c r="AX819" s="15" t="s">
        <v>80</v>
      </c>
      <c r="AY819" s="202" t="s">
        <v>143</v>
      </c>
    </row>
    <row r="820" spans="1:65" s="2" customFormat="1" ht="16.5" customHeight="1">
      <c r="A820" s="39"/>
      <c r="B820" s="166"/>
      <c r="C820" s="217" t="s">
        <v>1235</v>
      </c>
      <c r="D820" s="217" t="s">
        <v>351</v>
      </c>
      <c r="E820" s="218" t="s">
        <v>1236</v>
      </c>
      <c r="F820" s="219" t="s">
        <v>1237</v>
      </c>
      <c r="G820" s="220" t="s">
        <v>233</v>
      </c>
      <c r="H820" s="221">
        <v>112.5</v>
      </c>
      <c r="I820" s="222"/>
      <c r="J820" s="223">
        <f>ROUND(I820*H820,2)</f>
        <v>0</v>
      </c>
      <c r="K820" s="219" t="s">
        <v>149</v>
      </c>
      <c r="L820" s="224"/>
      <c r="M820" s="225" t="s">
        <v>3</v>
      </c>
      <c r="N820" s="226" t="s">
        <v>43</v>
      </c>
      <c r="O820" s="73"/>
      <c r="P820" s="176">
        <f>O820*H820</f>
        <v>0</v>
      </c>
      <c r="Q820" s="176">
        <v>0.003</v>
      </c>
      <c r="R820" s="176">
        <f>Q820*H820</f>
        <v>0.3375</v>
      </c>
      <c r="S820" s="176">
        <v>0</v>
      </c>
      <c r="T820" s="17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178" t="s">
        <v>391</v>
      </c>
      <c r="AT820" s="178" t="s">
        <v>351</v>
      </c>
      <c r="AU820" s="178" t="s">
        <v>82</v>
      </c>
      <c r="AY820" s="20" t="s">
        <v>143</v>
      </c>
      <c r="BE820" s="179">
        <f>IF(N820="základní",J820,0)</f>
        <v>0</v>
      </c>
      <c r="BF820" s="179">
        <f>IF(N820="snížená",J820,0)</f>
        <v>0</v>
      </c>
      <c r="BG820" s="179">
        <f>IF(N820="zákl. přenesená",J820,0)</f>
        <v>0</v>
      </c>
      <c r="BH820" s="179">
        <f>IF(N820="sníž. přenesená",J820,0)</f>
        <v>0</v>
      </c>
      <c r="BI820" s="179">
        <f>IF(N820="nulová",J820,0)</f>
        <v>0</v>
      </c>
      <c r="BJ820" s="20" t="s">
        <v>80</v>
      </c>
      <c r="BK820" s="179">
        <f>ROUND(I820*H820,2)</f>
        <v>0</v>
      </c>
      <c r="BL820" s="20" t="s">
        <v>259</v>
      </c>
      <c r="BM820" s="178" t="s">
        <v>1238</v>
      </c>
    </row>
    <row r="821" spans="1:51" s="14" customFormat="1" ht="12">
      <c r="A821" s="14"/>
      <c r="B821" s="193"/>
      <c r="C821" s="14"/>
      <c r="D821" s="186" t="s">
        <v>154</v>
      </c>
      <c r="E821" s="194" t="s">
        <v>3</v>
      </c>
      <c r="F821" s="195" t="s">
        <v>1239</v>
      </c>
      <c r="G821" s="14"/>
      <c r="H821" s="196">
        <v>112.5</v>
      </c>
      <c r="I821" s="197"/>
      <c r="J821" s="14"/>
      <c r="K821" s="14"/>
      <c r="L821" s="193"/>
      <c r="M821" s="198"/>
      <c r="N821" s="199"/>
      <c r="O821" s="199"/>
      <c r="P821" s="199"/>
      <c r="Q821" s="199"/>
      <c r="R821" s="199"/>
      <c r="S821" s="199"/>
      <c r="T821" s="200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194" t="s">
        <v>154</v>
      </c>
      <c r="AU821" s="194" t="s">
        <v>82</v>
      </c>
      <c r="AV821" s="14" t="s">
        <v>82</v>
      </c>
      <c r="AW821" s="14" t="s">
        <v>33</v>
      </c>
      <c r="AX821" s="14" t="s">
        <v>80</v>
      </c>
      <c r="AY821" s="194" t="s">
        <v>143</v>
      </c>
    </row>
    <row r="822" spans="1:65" s="2" customFormat="1" ht="24.15" customHeight="1">
      <c r="A822" s="39"/>
      <c r="B822" s="166"/>
      <c r="C822" s="167" t="s">
        <v>1240</v>
      </c>
      <c r="D822" s="167" t="s">
        <v>145</v>
      </c>
      <c r="E822" s="168" t="s">
        <v>1241</v>
      </c>
      <c r="F822" s="169" t="s">
        <v>1242</v>
      </c>
      <c r="G822" s="170" t="s">
        <v>910</v>
      </c>
      <c r="H822" s="227"/>
      <c r="I822" s="172"/>
      <c r="J822" s="173">
        <f>ROUND(I822*H822,2)</f>
        <v>0</v>
      </c>
      <c r="K822" s="169" t="s">
        <v>149</v>
      </c>
      <c r="L822" s="40"/>
      <c r="M822" s="174" t="s">
        <v>3</v>
      </c>
      <c r="N822" s="175" t="s">
        <v>43</v>
      </c>
      <c r="O822" s="73"/>
      <c r="P822" s="176">
        <f>O822*H822</f>
        <v>0</v>
      </c>
      <c r="Q822" s="176">
        <v>0</v>
      </c>
      <c r="R822" s="176">
        <f>Q822*H822</f>
        <v>0</v>
      </c>
      <c r="S822" s="176">
        <v>0</v>
      </c>
      <c r="T822" s="177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178" t="s">
        <v>259</v>
      </c>
      <c r="AT822" s="178" t="s">
        <v>145</v>
      </c>
      <c r="AU822" s="178" t="s">
        <v>82</v>
      </c>
      <c r="AY822" s="20" t="s">
        <v>143</v>
      </c>
      <c r="BE822" s="179">
        <f>IF(N822="základní",J822,0)</f>
        <v>0</v>
      </c>
      <c r="BF822" s="179">
        <f>IF(N822="snížená",J822,0)</f>
        <v>0</v>
      </c>
      <c r="BG822" s="179">
        <f>IF(N822="zákl. přenesená",J822,0)</f>
        <v>0</v>
      </c>
      <c r="BH822" s="179">
        <f>IF(N822="sníž. přenesená",J822,0)</f>
        <v>0</v>
      </c>
      <c r="BI822" s="179">
        <f>IF(N822="nulová",J822,0)</f>
        <v>0</v>
      </c>
      <c r="BJ822" s="20" t="s">
        <v>80</v>
      </c>
      <c r="BK822" s="179">
        <f>ROUND(I822*H822,2)</f>
        <v>0</v>
      </c>
      <c r="BL822" s="20" t="s">
        <v>259</v>
      </c>
      <c r="BM822" s="178" t="s">
        <v>1243</v>
      </c>
    </row>
    <row r="823" spans="1:47" s="2" customFormat="1" ht="12">
      <c r="A823" s="39"/>
      <c r="B823" s="40"/>
      <c r="C823" s="39"/>
      <c r="D823" s="180" t="s">
        <v>152</v>
      </c>
      <c r="E823" s="39"/>
      <c r="F823" s="181" t="s">
        <v>1244</v>
      </c>
      <c r="G823" s="39"/>
      <c r="H823" s="39"/>
      <c r="I823" s="182"/>
      <c r="J823" s="39"/>
      <c r="K823" s="39"/>
      <c r="L823" s="40"/>
      <c r="M823" s="183"/>
      <c r="N823" s="184"/>
      <c r="O823" s="73"/>
      <c r="P823" s="73"/>
      <c r="Q823" s="73"/>
      <c r="R823" s="73"/>
      <c r="S823" s="73"/>
      <c r="T823" s="74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20" t="s">
        <v>152</v>
      </c>
      <c r="AU823" s="20" t="s">
        <v>82</v>
      </c>
    </row>
    <row r="824" spans="1:63" s="12" customFormat="1" ht="22.8" customHeight="1">
      <c r="A824" s="12"/>
      <c r="B824" s="153"/>
      <c r="C824" s="12"/>
      <c r="D824" s="154" t="s">
        <v>71</v>
      </c>
      <c r="E824" s="164" t="s">
        <v>1245</v>
      </c>
      <c r="F824" s="164" t="s">
        <v>1246</v>
      </c>
      <c r="G824" s="12"/>
      <c r="H824" s="12"/>
      <c r="I824" s="156"/>
      <c r="J824" s="165">
        <f>BK824</f>
        <v>0</v>
      </c>
      <c r="K824" s="12"/>
      <c r="L824" s="153"/>
      <c r="M824" s="158"/>
      <c r="N824" s="159"/>
      <c r="O824" s="159"/>
      <c r="P824" s="160">
        <f>SUM(P825:P859)</f>
        <v>0</v>
      </c>
      <c r="Q824" s="159"/>
      <c r="R824" s="160">
        <f>SUM(R825:R859)</f>
        <v>0.0407676</v>
      </c>
      <c r="S824" s="159"/>
      <c r="T824" s="161">
        <f>SUM(T825:T859)</f>
        <v>1.1468</v>
      </c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R824" s="154" t="s">
        <v>82</v>
      </c>
      <c r="AT824" s="162" t="s">
        <v>71</v>
      </c>
      <c r="AU824" s="162" t="s">
        <v>80</v>
      </c>
      <c r="AY824" s="154" t="s">
        <v>143</v>
      </c>
      <c r="BK824" s="163">
        <f>SUM(BK825:BK859)</f>
        <v>0</v>
      </c>
    </row>
    <row r="825" spans="1:65" s="2" customFormat="1" ht="24.15" customHeight="1">
      <c r="A825" s="39"/>
      <c r="B825" s="166"/>
      <c r="C825" s="167" t="s">
        <v>1247</v>
      </c>
      <c r="D825" s="167" t="s">
        <v>145</v>
      </c>
      <c r="E825" s="168" t="s">
        <v>1248</v>
      </c>
      <c r="F825" s="169" t="s">
        <v>1249</v>
      </c>
      <c r="G825" s="170" t="s">
        <v>148</v>
      </c>
      <c r="H825" s="171">
        <v>19.8</v>
      </c>
      <c r="I825" s="172"/>
      <c r="J825" s="173">
        <f>ROUND(I825*H825,2)</f>
        <v>0</v>
      </c>
      <c r="K825" s="169" t="s">
        <v>149</v>
      </c>
      <c r="L825" s="40"/>
      <c r="M825" s="174" t="s">
        <v>3</v>
      </c>
      <c r="N825" s="175" t="s">
        <v>43</v>
      </c>
      <c r="O825" s="73"/>
      <c r="P825" s="176">
        <f>O825*H825</f>
        <v>0</v>
      </c>
      <c r="Q825" s="176">
        <v>0.00027</v>
      </c>
      <c r="R825" s="176">
        <f>Q825*H825</f>
        <v>0.005346</v>
      </c>
      <c r="S825" s="176">
        <v>0</v>
      </c>
      <c r="T825" s="177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178" t="s">
        <v>259</v>
      </c>
      <c r="AT825" s="178" t="s">
        <v>145</v>
      </c>
      <c r="AU825" s="178" t="s">
        <v>82</v>
      </c>
      <c r="AY825" s="20" t="s">
        <v>143</v>
      </c>
      <c r="BE825" s="179">
        <f>IF(N825="základní",J825,0)</f>
        <v>0</v>
      </c>
      <c r="BF825" s="179">
        <f>IF(N825="snížená",J825,0)</f>
        <v>0</v>
      </c>
      <c r="BG825" s="179">
        <f>IF(N825="zákl. přenesená",J825,0)</f>
        <v>0</v>
      </c>
      <c r="BH825" s="179">
        <f>IF(N825="sníž. přenesená",J825,0)</f>
        <v>0</v>
      </c>
      <c r="BI825" s="179">
        <f>IF(N825="nulová",J825,0)</f>
        <v>0</v>
      </c>
      <c r="BJ825" s="20" t="s">
        <v>80</v>
      </c>
      <c r="BK825" s="179">
        <f>ROUND(I825*H825,2)</f>
        <v>0</v>
      </c>
      <c r="BL825" s="20" t="s">
        <v>259</v>
      </c>
      <c r="BM825" s="178" t="s">
        <v>1250</v>
      </c>
    </row>
    <row r="826" spans="1:47" s="2" customFormat="1" ht="12">
      <c r="A826" s="39"/>
      <c r="B826" s="40"/>
      <c r="C826" s="39"/>
      <c r="D826" s="180" t="s">
        <v>152</v>
      </c>
      <c r="E826" s="39"/>
      <c r="F826" s="181" t="s">
        <v>1251</v>
      </c>
      <c r="G826" s="39"/>
      <c r="H826" s="39"/>
      <c r="I826" s="182"/>
      <c r="J826" s="39"/>
      <c r="K826" s="39"/>
      <c r="L826" s="40"/>
      <c r="M826" s="183"/>
      <c r="N826" s="184"/>
      <c r="O826" s="73"/>
      <c r="P826" s="73"/>
      <c r="Q826" s="73"/>
      <c r="R826" s="73"/>
      <c r="S826" s="73"/>
      <c r="T826" s="74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20" t="s">
        <v>152</v>
      </c>
      <c r="AU826" s="20" t="s">
        <v>82</v>
      </c>
    </row>
    <row r="827" spans="1:51" s="14" customFormat="1" ht="12">
      <c r="A827" s="14"/>
      <c r="B827" s="193"/>
      <c r="C827" s="14"/>
      <c r="D827" s="186" t="s">
        <v>154</v>
      </c>
      <c r="E827" s="194" t="s">
        <v>3</v>
      </c>
      <c r="F827" s="195" t="s">
        <v>1252</v>
      </c>
      <c r="G827" s="14"/>
      <c r="H827" s="196">
        <v>19.8</v>
      </c>
      <c r="I827" s="197"/>
      <c r="J827" s="14"/>
      <c r="K827" s="14"/>
      <c r="L827" s="193"/>
      <c r="M827" s="198"/>
      <c r="N827" s="199"/>
      <c r="O827" s="199"/>
      <c r="P827" s="199"/>
      <c r="Q827" s="199"/>
      <c r="R827" s="199"/>
      <c r="S827" s="199"/>
      <c r="T827" s="200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194" t="s">
        <v>154</v>
      </c>
      <c r="AU827" s="194" t="s">
        <v>82</v>
      </c>
      <c r="AV827" s="14" t="s">
        <v>82</v>
      </c>
      <c r="AW827" s="14" t="s">
        <v>33</v>
      </c>
      <c r="AX827" s="14" t="s">
        <v>80</v>
      </c>
      <c r="AY827" s="194" t="s">
        <v>143</v>
      </c>
    </row>
    <row r="828" spans="1:65" s="2" customFormat="1" ht="24.15" customHeight="1">
      <c r="A828" s="39"/>
      <c r="B828" s="166"/>
      <c r="C828" s="217" t="s">
        <v>1253</v>
      </c>
      <c r="D828" s="217" t="s">
        <v>351</v>
      </c>
      <c r="E828" s="218" t="s">
        <v>1254</v>
      </c>
      <c r="F828" s="219" t="s">
        <v>1255</v>
      </c>
      <c r="G828" s="220" t="s">
        <v>1155</v>
      </c>
      <c r="H828" s="221">
        <v>19.8</v>
      </c>
      <c r="I828" s="222"/>
      <c r="J828" s="223">
        <f>ROUND(I828*H828,2)</f>
        <v>0</v>
      </c>
      <c r="K828" s="219" t="s">
        <v>3</v>
      </c>
      <c r="L828" s="224"/>
      <c r="M828" s="225" t="s">
        <v>3</v>
      </c>
      <c r="N828" s="226" t="s">
        <v>43</v>
      </c>
      <c r="O828" s="73"/>
      <c r="P828" s="176">
        <f>O828*H828</f>
        <v>0</v>
      </c>
      <c r="Q828" s="176">
        <v>0</v>
      </c>
      <c r="R828" s="176">
        <f>Q828*H828</f>
        <v>0</v>
      </c>
      <c r="S828" s="176">
        <v>0</v>
      </c>
      <c r="T828" s="177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178" t="s">
        <v>391</v>
      </c>
      <c r="AT828" s="178" t="s">
        <v>351</v>
      </c>
      <c r="AU828" s="178" t="s">
        <v>82</v>
      </c>
      <c r="AY828" s="20" t="s">
        <v>143</v>
      </c>
      <c r="BE828" s="179">
        <f>IF(N828="základní",J828,0)</f>
        <v>0</v>
      </c>
      <c r="BF828" s="179">
        <f>IF(N828="snížená",J828,0)</f>
        <v>0</v>
      </c>
      <c r="BG828" s="179">
        <f>IF(N828="zákl. přenesená",J828,0)</f>
        <v>0</v>
      </c>
      <c r="BH828" s="179">
        <f>IF(N828="sníž. přenesená",J828,0)</f>
        <v>0</v>
      </c>
      <c r="BI828" s="179">
        <f>IF(N828="nulová",J828,0)</f>
        <v>0</v>
      </c>
      <c r="BJ828" s="20" t="s">
        <v>80</v>
      </c>
      <c r="BK828" s="179">
        <f>ROUND(I828*H828,2)</f>
        <v>0</v>
      </c>
      <c r="BL828" s="20" t="s">
        <v>259</v>
      </c>
      <c r="BM828" s="178" t="s">
        <v>1256</v>
      </c>
    </row>
    <row r="829" spans="1:65" s="2" customFormat="1" ht="16.5" customHeight="1">
      <c r="A829" s="39"/>
      <c r="B829" s="166"/>
      <c r="C829" s="167" t="s">
        <v>1257</v>
      </c>
      <c r="D829" s="167" t="s">
        <v>145</v>
      </c>
      <c r="E829" s="168" t="s">
        <v>1258</v>
      </c>
      <c r="F829" s="169" t="s">
        <v>1259</v>
      </c>
      <c r="G829" s="170" t="s">
        <v>210</v>
      </c>
      <c r="H829" s="171">
        <v>1</v>
      </c>
      <c r="I829" s="172"/>
      <c r="J829" s="173">
        <f>ROUND(I829*H829,2)</f>
        <v>0</v>
      </c>
      <c r="K829" s="169" t="s">
        <v>149</v>
      </c>
      <c r="L829" s="40"/>
      <c r="M829" s="174" t="s">
        <v>3</v>
      </c>
      <c r="N829" s="175" t="s">
        <v>43</v>
      </c>
      <c r="O829" s="73"/>
      <c r="P829" s="176">
        <f>O829*H829</f>
        <v>0</v>
      </c>
      <c r="Q829" s="176">
        <v>0</v>
      </c>
      <c r="R829" s="176">
        <f>Q829*H829</f>
        <v>0</v>
      </c>
      <c r="S829" s="176">
        <v>0</v>
      </c>
      <c r="T829" s="177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178" t="s">
        <v>259</v>
      </c>
      <c r="AT829" s="178" t="s">
        <v>145</v>
      </c>
      <c r="AU829" s="178" t="s">
        <v>82</v>
      </c>
      <c r="AY829" s="20" t="s">
        <v>143</v>
      </c>
      <c r="BE829" s="179">
        <f>IF(N829="základní",J829,0)</f>
        <v>0</v>
      </c>
      <c r="BF829" s="179">
        <f>IF(N829="snížená",J829,0)</f>
        <v>0</v>
      </c>
      <c r="BG829" s="179">
        <f>IF(N829="zákl. přenesená",J829,0)</f>
        <v>0</v>
      </c>
      <c r="BH829" s="179">
        <f>IF(N829="sníž. přenesená",J829,0)</f>
        <v>0</v>
      </c>
      <c r="BI829" s="179">
        <f>IF(N829="nulová",J829,0)</f>
        <v>0</v>
      </c>
      <c r="BJ829" s="20" t="s">
        <v>80</v>
      </c>
      <c r="BK829" s="179">
        <f>ROUND(I829*H829,2)</f>
        <v>0</v>
      </c>
      <c r="BL829" s="20" t="s">
        <v>259</v>
      </c>
      <c r="BM829" s="178" t="s">
        <v>1260</v>
      </c>
    </row>
    <row r="830" spans="1:47" s="2" customFormat="1" ht="12">
      <c r="A830" s="39"/>
      <c r="B830" s="40"/>
      <c r="C830" s="39"/>
      <c r="D830" s="180" t="s">
        <v>152</v>
      </c>
      <c r="E830" s="39"/>
      <c r="F830" s="181" t="s">
        <v>1261</v>
      </c>
      <c r="G830" s="39"/>
      <c r="H830" s="39"/>
      <c r="I830" s="182"/>
      <c r="J830" s="39"/>
      <c r="K830" s="39"/>
      <c r="L830" s="40"/>
      <c r="M830" s="183"/>
      <c r="N830" s="184"/>
      <c r="O830" s="73"/>
      <c r="P830" s="73"/>
      <c r="Q830" s="73"/>
      <c r="R830" s="73"/>
      <c r="S830" s="73"/>
      <c r="T830" s="74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20" t="s">
        <v>152</v>
      </c>
      <c r="AU830" s="20" t="s">
        <v>82</v>
      </c>
    </row>
    <row r="831" spans="1:65" s="2" customFormat="1" ht="24.15" customHeight="1">
      <c r="A831" s="39"/>
      <c r="B831" s="166"/>
      <c r="C831" s="217" t="s">
        <v>1262</v>
      </c>
      <c r="D831" s="217" t="s">
        <v>351</v>
      </c>
      <c r="E831" s="218" t="s">
        <v>1263</v>
      </c>
      <c r="F831" s="219" t="s">
        <v>1264</v>
      </c>
      <c r="G831" s="220" t="s">
        <v>733</v>
      </c>
      <c r="H831" s="221">
        <v>1</v>
      </c>
      <c r="I831" s="222"/>
      <c r="J831" s="223">
        <f>ROUND(I831*H831,2)</f>
        <v>0</v>
      </c>
      <c r="K831" s="219" t="s">
        <v>3</v>
      </c>
      <c r="L831" s="224"/>
      <c r="M831" s="225" t="s">
        <v>3</v>
      </c>
      <c r="N831" s="226" t="s">
        <v>43</v>
      </c>
      <c r="O831" s="73"/>
      <c r="P831" s="176">
        <f>O831*H831</f>
        <v>0</v>
      </c>
      <c r="Q831" s="176">
        <v>0</v>
      </c>
      <c r="R831" s="176">
        <f>Q831*H831</f>
        <v>0</v>
      </c>
      <c r="S831" s="176">
        <v>0</v>
      </c>
      <c r="T831" s="177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178" t="s">
        <v>391</v>
      </c>
      <c r="AT831" s="178" t="s">
        <v>351</v>
      </c>
      <c r="AU831" s="178" t="s">
        <v>82</v>
      </c>
      <c r="AY831" s="20" t="s">
        <v>143</v>
      </c>
      <c r="BE831" s="179">
        <f>IF(N831="základní",J831,0)</f>
        <v>0</v>
      </c>
      <c r="BF831" s="179">
        <f>IF(N831="snížená",J831,0)</f>
        <v>0</v>
      </c>
      <c r="BG831" s="179">
        <f>IF(N831="zákl. přenesená",J831,0)</f>
        <v>0</v>
      </c>
      <c r="BH831" s="179">
        <f>IF(N831="sníž. přenesená",J831,0)</f>
        <v>0</v>
      </c>
      <c r="BI831" s="179">
        <f>IF(N831="nulová",J831,0)</f>
        <v>0</v>
      </c>
      <c r="BJ831" s="20" t="s">
        <v>80</v>
      </c>
      <c r="BK831" s="179">
        <f>ROUND(I831*H831,2)</f>
        <v>0</v>
      </c>
      <c r="BL831" s="20" t="s">
        <v>259</v>
      </c>
      <c r="BM831" s="178" t="s">
        <v>1265</v>
      </c>
    </row>
    <row r="832" spans="1:65" s="2" customFormat="1" ht="16.5" customHeight="1">
      <c r="A832" s="39"/>
      <c r="B832" s="166"/>
      <c r="C832" s="167" t="s">
        <v>1266</v>
      </c>
      <c r="D832" s="167" t="s">
        <v>145</v>
      </c>
      <c r="E832" s="168" t="s">
        <v>1267</v>
      </c>
      <c r="F832" s="169" t="s">
        <v>1268</v>
      </c>
      <c r="G832" s="170" t="s">
        <v>148</v>
      </c>
      <c r="H832" s="171">
        <v>47.34</v>
      </c>
      <c r="I832" s="172"/>
      <c r="J832" s="173">
        <f>ROUND(I832*H832,2)</f>
        <v>0</v>
      </c>
      <c r="K832" s="169" t="s">
        <v>149</v>
      </c>
      <c r="L832" s="40"/>
      <c r="M832" s="174" t="s">
        <v>3</v>
      </c>
      <c r="N832" s="175" t="s">
        <v>43</v>
      </c>
      <c r="O832" s="73"/>
      <c r="P832" s="176">
        <f>O832*H832</f>
        <v>0</v>
      </c>
      <c r="Q832" s="176">
        <v>0</v>
      </c>
      <c r="R832" s="176">
        <f>Q832*H832</f>
        <v>0</v>
      </c>
      <c r="S832" s="176">
        <v>0.02</v>
      </c>
      <c r="T832" s="177">
        <f>S832*H832</f>
        <v>0.9468000000000001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178" t="s">
        <v>259</v>
      </c>
      <c r="AT832" s="178" t="s">
        <v>145</v>
      </c>
      <c r="AU832" s="178" t="s">
        <v>82</v>
      </c>
      <c r="AY832" s="20" t="s">
        <v>143</v>
      </c>
      <c r="BE832" s="179">
        <f>IF(N832="základní",J832,0)</f>
        <v>0</v>
      </c>
      <c r="BF832" s="179">
        <f>IF(N832="snížená",J832,0)</f>
        <v>0</v>
      </c>
      <c r="BG832" s="179">
        <f>IF(N832="zákl. přenesená",J832,0)</f>
        <v>0</v>
      </c>
      <c r="BH832" s="179">
        <f>IF(N832="sníž. přenesená",J832,0)</f>
        <v>0</v>
      </c>
      <c r="BI832" s="179">
        <f>IF(N832="nulová",J832,0)</f>
        <v>0</v>
      </c>
      <c r="BJ832" s="20" t="s">
        <v>80</v>
      </c>
      <c r="BK832" s="179">
        <f>ROUND(I832*H832,2)</f>
        <v>0</v>
      </c>
      <c r="BL832" s="20" t="s">
        <v>259</v>
      </c>
      <c r="BM832" s="178" t="s">
        <v>1269</v>
      </c>
    </row>
    <row r="833" spans="1:47" s="2" customFormat="1" ht="12">
      <c r="A833" s="39"/>
      <c r="B833" s="40"/>
      <c r="C833" s="39"/>
      <c r="D833" s="180" t="s">
        <v>152</v>
      </c>
      <c r="E833" s="39"/>
      <c r="F833" s="181" t="s">
        <v>1270</v>
      </c>
      <c r="G833" s="39"/>
      <c r="H833" s="39"/>
      <c r="I833" s="182"/>
      <c r="J833" s="39"/>
      <c r="K833" s="39"/>
      <c r="L833" s="40"/>
      <c r="M833" s="183"/>
      <c r="N833" s="184"/>
      <c r="O833" s="73"/>
      <c r="P833" s="73"/>
      <c r="Q833" s="73"/>
      <c r="R833" s="73"/>
      <c r="S833" s="73"/>
      <c r="T833" s="74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T833" s="20" t="s">
        <v>152</v>
      </c>
      <c r="AU833" s="20" t="s">
        <v>82</v>
      </c>
    </row>
    <row r="834" spans="1:51" s="14" customFormat="1" ht="12">
      <c r="A834" s="14"/>
      <c r="B834" s="193"/>
      <c r="C834" s="14"/>
      <c r="D834" s="186" t="s">
        <v>154</v>
      </c>
      <c r="E834" s="194" t="s">
        <v>3</v>
      </c>
      <c r="F834" s="195" t="s">
        <v>1271</v>
      </c>
      <c r="G834" s="14"/>
      <c r="H834" s="196">
        <v>2.16</v>
      </c>
      <c r="I834" s="197"/>
      <c r="J834" s="14"/>
      <c r="K834" s="14"/>
      <c r="L834" s="193"/>
      <c r="M834" s="198"/>
      <c r="N834" s="199"/>
      <c r="O834" s="199"/>
      <c r="P834" s="199"/>
      <c r="Q834" s="199"/>
      <c r="R834" s="199"/>
      <c r="S834" s="199"/>
      <c r="T834" s="20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194" t="s">
        <v>154</v>
      </c>
      <c r="AU834" s="194" t="s">
        <v>82</v>
      </c>
      <c r="AV834" s="14" t="s">
        <v>82</v>
      </c>
      <c r="AW834" s="14" t="s">
        <v>33</v>
      </c>
      <c r="AX834" s="14" t="s">
        <v>72</v>
      </c>
      <c r="AY834" s="194" t="s">
        <v>143</v>
      </c>
    </row>
    <row r="835" spans="1:51" s="14" customFormat="1" ht="12">
      <c r="A835" s="14"/>
      <c r="B835" s="193"/>
      <c r="C835" s="14"/>
      <c r="D835" s="186" t="s">
        <v>154</v>
      </c>
      <c r="E835" s="194" t="s">
        <v>3</v>
      </c>
      <c r="F835" s="195" t="s">
        <v>757</v>
      </c>
      <c r="G835" s="14"/>
      <c r="H835" s="196">
        <v>39.96</v>
      </c>
      <c r="I835" s="197"/>
      <c r="J835" s="14"/>
      <c r="K835" s="14"/>
      <c r="L835" s="193"/>
      <c r="M835" s="198"/>
      <c r="N835" s="199"/>
      <c r="O835" s="199"/>
      <c r="P835" s="199"/>
      <c r="Q835" s="199"/>
      <c r="R835" s="199"/>
      <c r="S835" s="199"/>
      <c r="T835" s="20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194" t="s">
        <v>154</v>
      </c>
      <c r="AU835" s="194" t="s">
        <v>82</v>
      </c>
      <c r="AV835" s="14" t="s">
        <v>82</v>
      </c>
      <c r="AW835" s="14" t="s">
        <v>33</v>
      </c>
      <c r="AX835" s="14" t="s">
        <v>72</v>
      </c>
      <c r="AY835" s="194" t="s">
        <v>143</v>
      </c>
    </row>
    <row r="836" spans="1:51" s="14" customFormat="1" ht="12">
      <c r="A836" s="14"/>
      <c r="B836" s="193"/>
      <c r="C836" s="14"/>
      <c r="D836" s="186" t="s">
        <v>154</v>
      </c>
      <c r="E836" s="194" t="s">
        <v>3</v>
      </c>
      <c r="F836" s="195" t="s">
        <v>312</v>
      </c>
      <c r="G836" s="14"/>
      <c r="H836" s="196">
        <v>4.5</v>
      </c>
      <c r="I836" s="197"/>
      <c r="J836" s="14"/>
      <c r="K836" s="14"/>
      <c r="L836" s="193"/>
      <c r="M836" s="198"/>
      <c r="N836" s="199"/>
      <c r="O836" s="199"/>
      <c r="P836" s="199"/>
      <c r="Q836" s="199"/>
      <c r="R836" s="199"/>
      <c r="S836" s="199"/>
      <c r="T836" s="200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194" t="s">
        <v>154</v>
      </c>
      <c r="AU836" s="194" t="s">
        <v>82</v>
      </c>
      <c r="AV836" s="14" t="s">
        <v>82</v>
      </c>
      <c r="AW836" s="14" t="s">
        <v>33</v>
      </c>
      <c r="AX836" s="14" t="s">
        <v>72</v>
      </c>
      <c r="AY836" s="194" t="s">
        <v>143</v>
      </c>
    </row>
    <row r="837" spans="1:51" s="14" customFormat="1" ht="12">
      <c r="A837" s="14"/>
      <c r="B837" s="193"/>
      <c r="C837" s="14"/>
      <c r="D837" s="186" t="s">
        <v>154</v>
      </c>
      <c r="E837" s="194" t="s">
        <v>3</v>
      </c>
      <c r="F837" s="195" t="s">
        <v>1272</v>
      </c>
      <c r="G837" s="14"/>
      <c r="H837" s="196">
        <v>0.72</v>
      </c>
      <c r="I837" s="197"/>
      <c r="J837" s="14"/>
      <c r="K837" s="14"/>
      <c r="L837" s="193"/>
      <c r="M837" s="198"/>
      <c r="N837" s="199"/>
      <c r="O837" s="199"/>
      <c r="P837" s="199"/>
      <c r="Q837" s="199"/>
      <c r="R837" s="199"/>
      <c r="S837" s="199"/>
      <c r="T837" s="20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194" t="s">
        <v>154</v>
      </c>
      <c r="AU837" s="194" t="s">
        <v>82</v>
      </c>
      <c r="AV837" s="14" t="s">
        <v>82</v>
      </c>
      <c r="AW837" s="14" t="s">
        <v>33</v>
      </c>
      <c r="AX837" s="14" t="s">
        <v>72</v>
      </c>
      <c r="AY837" s="194" t="s">
        <v>143</v>
      </c>
    </row>
    <row r="838" spans="1:51" s="15" customFormat="1" ht="12">
      <c r="A838" s="15"/>
      <c r="B838" s="201"/>
      <c r="C838" s="15"/>
      <c r="D838" s="186" t="s">
        <v>154</v>
      </c>
      <c r="E838" s="202" t="s">
        <v>3</v>
      </c>
      <c r="F838" s="203" t="s">
        <v>172</v>
      </c>
      <c r="G838" s="15"/>
      <c r="H838" s="204">
        <v>47.34</v>
      </c>
      <c r="I838" s="205"/>
      <c r="J838" s="15"/>
      <c r="K838" s="15"/>
      <c r="L838" s="201"/>
      <c r="M838" s="206"/>
      <c r="N838" s="207"/>
      <c r="O838" s="207"/>
      <c r="P838" s="207"/>
      <c r="Q838" s="207"/>
      <c r="R838" s="207"/>
      <c r="S838" s="207"/>
      <c r="T838" s="208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02" t="s">
        <v>154</v>
      </c>
      <c r="AU838" s="202" t="s">
        <v>82</v>
      </c>
      <c r="AV838" s="15" t="s">
        <v>150</v>
      </c>
      <c r="AW838" s="15" t="s">
        <v>33</v>
      </c>
      <c r="AX838" s="15" t="s">
        <v>80</v>
      </c>
      <c r="AY838" s="202" t="s">
        <v>143</v>
      </c>
    </row>
    <row r="839" spans="1:65" s="2" customFormat="1" ht="16.5" customHeight="1">
      <c r="A839" s="39"/>
      <c r="B839" s="166"/>
      <c r="C839" s="167" t="s">
        <v>1273</v>
      </c>
      <c r="D839" s="167" t="s">
        <v>145</v>
      </c>
      <c r="E839" s="168" t="s">
        <v>1274</v>
      </c>
      <c r="F839" s="169" t="s">
        <v>1275</v>
      </c>
      <c r="G839" s="170" t="s">
        <v>148</v>
      </c>
      <c r="H839" s="171">
        <v>2.16</v>
      </c>
      <c r="I839" s="172"/>
      <c r="J839" s="173">
        <f>ROUND(I839*H839,2)</f>
        <v>0</v>
      </c>
      <c r="K839" s="169" t="s">
        <v>149</v>
      </c>
      <c r="L839" s="40"/>
      <c r="M839" s="174" t="s">
        <v>3</v>
      </c>
      <c r="N839" s="175" t="s">
        <v>43</v>
      </c>
      <c r="O839" s="73"/>
      <c r="P839" s="176">
        <f>O839*H839</f>
        <v>0</v>
      </c>
      <c r="Q839" s="176">
        <v>1E-05</v>
      </c>
      <c r="R839" s="176">
        <f>Q839*H839</f>
        <v>2.1600000000000003E-05</v>
      </c>
      <c r="S839" s="176">
        <v>0</v>
      </c>
      <c r="T839" s="177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178" t="s">
        <v>259</v>
      </c>
      <c r="AT839" s="178" t="s">
        <v>145</v>
      </c>
      <c r="AU839" s="178" t="s">
        <v>82</v>
      </c>
      <c r="AY839" s="20" t="s">
        <v>143</v>
      </c>
      <c r="BE839" s="179">
        <f>IF(N839="základní",J839,0)</f>
        <v>0</v>
      </c>
      <c r="BF839" s="179">
        <f>IF(N839="snížená",J839,0)</f>
        <v>0</v>
      </c>
      <c r="BG839" s="179">
        <f>IF(N839="zákl. přenesená",J839,0)</f>
        <v>0</v>
      </c>
      <c r="BH839" s="179">
        <f>IF(N839="sníž. přenesená",J839,0)</f>
        <v>0</v>
      </c>
      <c r="BI839" s="179">
        <f>IF(N839="nulová",J839,0)</f>
        <v>0</v>
      </c>
      <c r="BJ839" s="20" t="s">
        <v>80</v>
      </c>
      <c r="BK839" s="179">
        <f>ROUND(I839*H839,2)</f>
        <v>0</v>
      </c>
      <c r="BL839" s="20" t="s">
        <v>259</v>
      </c>
      <c r="BM839" s="178" t="s">
        <v>1276</v>
      </c>
    </row>
    <row r="840" spans="1:47" s="2" customFormat="1" ht="12">
      <c r="A840" s="39"/>
      <c r="B840" s="40"/>
      <c r="C840" s="39"/>
      <c r="D840" s="180" t="s">
        <v>152</v>
      </c>
      <c r="E840" s="39"/>
      <c r="F840" s="181" t="s">
        <v>1277</v>
      </c>
      <c r="G840" s="39"/>
      <c r="H840" s="39"/>
      <c r="I840" s="182"/>
      <c r="J840" s="39"/>
      <c r="K840" s="39"/>
      <c r="L840" s="40"/>
      <c r="M840" s="183"/>
      <c r="N840" s="184"/>
      <c r="O840" s="73"/>
      <c r="P840" s="73"/>
      <c r="Q840" s="73"/>
      <c r="R840" s="73"/>
      <c r="S840" s="73"/>
      <c r="T840" s="74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20" t="s">
        <v>152</v>
      </c>
      <c r="AU840" s="20" t="s">
        <v>82</v>
      </c>
    </row>
    <row r="841" spans="1:51" s="13" customFormat="1" ht="12">
      <c r="A841" s="13"/>
      <c r="B841" s="185"/>
      <c r="C841" s="13"/>
      <c r="D841" s="186" t="s">
        <v>154</v>
      </c>
      <c r="E841" s="187" t="s">
        <v>3</v>
      </c>
      <c r="F841" s="188" t="s">
        <v>1278</v>
      </c>
      <c r="G841" s="13"/>
      <c r="H841" s="187" t="s">
        <v>3</v>
      </c>
      <c r="I841" s="189"/>
      <c r="J841" s="13"/>
      <c r="K841" s="13"/>
      <c r="L841" s="185"/>
      <c r="M841" s="190"/>
      <c r="N841" s="191"/>
      <c r="O841" s="191"/>
      <c r="P841" s="191"/>
      <c r="Q841" s="191"/>
      <c r="R841" s="191"/>
      <c r="S841" s="191"/>
      <c r="T841" s="19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187" t="s">
        <v>154</v>
      </c>
      <c r="AU841" s="187" t="s">
        <v>82</v>
      </c>
      <c r="AV841" s="13" t="s">
        <v>80</v>
      </c>
      <c r="AW841" s="13" t="s">
        <v>33</v>
      </c>
      <c r="AX841" s="13" t="s">
        <v>72</v>
      </c>
      <c r="AY841" s="187" t="s">
        <v>143</v>
      </c>
    </row>
    <row r="842" spans="1:51" s="14" customFormat="1" ht="12">
      <c r="A842" s="14"/>
      <c r="B842" s="193"/>
      <c r="C842" s="14"/>
      <c r="D842" s="186" t="s">
        <v>154</v>
      </c>
      <c r="E842" s="194" t="s">
        <v>3</v>
      </c>
      <c r="F842" s="195" t="s">
        <v>1279</v>
      </c>
      <c r="G842" s="14"/>
      <c r="H842" s="196">
        <v>2.16</v>
      </c>
      <c r="I842" s="197"/>
      <c r="J842" s="14"/>
      <c r="K842" s="14"/>
      <c r="L842" s="193"/>
      <c r="M842" s="198"/>
      <c r="N842" s="199"/>
      <c r="O842" s="199"/>
      <c r="P842" s="199"/>
      <c r="Q842" s="199"/>
      <c r="R842" s="199"/>
      <c r="S842" s="199"/>
      <c r="T842" s="20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194" t="s">
        <v>154</v>
      </c>
      <c r="AU842" s="194" t="s">
        <v>82</v>
      </c>
      <c r="AV842" s="14" t="s">
        <v>82</v>
      </c>
      <c r="AW842" s="14" t="s">
        <v>33</v>
      </c>
      <c r="AX842" s="14" t="s">
        <v>80</v>
      </c>
      <c r="AY842" s="194" t="s">
        <v>143</v>
      </c>
    </row>
    <row r="843" spans="1:65" s="2" customFormat="1" ht="16.5" customHeight="1">
      <c r="A843" s="39"/>
      <c r="B843" s="166"/>
      <c r="C843" s="217" t="s">
        <v>1280</v>
      </c>
      <c r="D843" s="217" t="s">
        <v>351</v>
      </c>
      <c r="E843" s="218" t="s">
        <v>1281</v>
      </c>
      <c r="F843" s="219" t="s">
        <v>1282</v>
      </c>
      <c r="G843" s="220" t="s">
        <v>148</v>
      </c>
      <c r="H843" s="221">
        <v>2.16</v>
      </c>
      <c r="I843" s="222"/>
      <c r="J843" s="223">
        <f>ROUND(I843*H843,2)</f>
        <v>0</v>
      </c>
      <c r="K843" s="219" t="s">
        <v>149</v>
      </c>
      <c r="L843" s="224"/>
      <c r="M843" s="225" t="s">
        <v>3</v>
      </c>
      <c r="N843" s="226" t="s">
        <v>43</v>
      </c>
      <c r="O843" s="73"/>
      <c r="P843" s="176">
        <f>O843*H843</f>
        <v>0</v>
      </c>
      <c r="Q843" s="176">
        <v>0.01</v>
      </c>
      <c r="R843" s="176">
        <f>Q843*H843</f>
        <v>0.0216</v>
      </c>
      <c r="S843" s="176">
        <v>0</v>
      </c>
      <c r="T843" s="177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178" t="s">
        <v>391</v>
      </c>
      <c r="AT843" s="178" t="s">
        <v>351</v>
      </c>
      <c r="AU843" s="178" t="s">
        <v>82</v>
      </c>
      <c r="AY843" s="20" t="s">
        <v>143</v>
      </c>
      <c r="BE843" s="179">
        <f>IF(N843="základní",J843,0)</f>
        <v>0</v>
      </c>
      <c r="BF843" s="179">
        <f>IF(N843="snížená",J843,0)</f>
        <v>0</v>
      </c>
      <c r="BG843" s="179">
        <f>IF(N843="zákl. přenesená",J843,0)</f>
        <v>0</v>
      </c>
      <c r="BH843" s="179">
        <f>IF(N843="sníž. přenesená",J843,0)</f>
        <v>0</v>
      </c>
      <c r="BI843" s="179">
        <f>IF(N843="nulová",J843,0)</f>
        <v>0</v>
      </c>
      <c r="BJ843" s="20" t="s">
        <v>80</v>
      </c>
      <c r="BK843" s="179">
        <f>ROUND(I843*H843,2)</f>
        <v>0</v>
      </c>
      <c r="BL843" s="20" t="s">
        <v>259</v>
      </c>
      <c r="BM843" s="178" t="s">
        <v>1283</v>
      </c>
    </row>
    <row r="844" spans="1:65" s="2" customFormat="1" ht="16.5" customHeight="1">
      <c r="A844" s="39"/>
      <c r="B844" s="166"/>
      <c r="C844" s="167" t="s">
        <v>1284</v>
      </c>
      <c r="D844" s="167" t="s">
        <v>145</v>
      </c>
      <c r="E844" s="168" t="s">
        <v>1285</v>
      </c>
      <c r="F844" s="169" t="s">
        <v>1286</v>
      </c>
      <c r="G844" s="170" t="s">
        <v>1287</v>
      </c>
      <c r="H844" s="171">
        <v>230</v>
      </c>
      <c r="I844" s="172"/>
      <c r="J844" s="173">
        <f>ROUND(I844*H844,2)</f>
        <v>0</v>
      </c>
      <c r="K844" s="169" t="s">
        <v>149</v>
      </c>
      <c r="L844" s="40"/>
      <c r="M844" s="174" t="s">
        <v>3</v>
      </c>
      <c r="N844" s="175" t="s">
        <v>43</v>
      </c>
      <c r="O844" s="73"/>
      <c r="P844" s="176">
        <f>O844*H844</f>
        <v>0</v>
      </c>
      <c r="Q844" s="176">
        <v>6E-05</v>
      </c>
      <c r="R844" s="176">
        <f>Q844*H844</f>
        <v>0.0138</v>
      </c>
      <c r="S844" s="176">
        <v>0</v>
      </c>
      <c r="T844" s="177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178" t="s">
        <v>259</v>
      </c>
      <c r="AT844" s="178" t="s">
        <v>145</v>
      </c>
      <c r="AU844" s="178" t="s">
        <v>82</v>
      </c>
      <c r="AY844" s="20" t="s">
        <v>143</v>
      </c>
      <c r="BE844" s="179">
        <f>IF(N844="základní",J844,0)</f>
        <v>0</v>
      </c>
      <c r="BF844" s="179">
        <f>IF(N844="snížená",J844,0)</f>
        <v>0</v>
      </c>
      <c r="BG844" s="179">
        <f>IF(N844="zákl. přenesená",J844,0)</f>
        <v>0</v>
      </c>
      <c r="BH844" s="179">
        <f>IF(N844="sníž. přenesená",J844,0)</f>
        <v>0</v>
      </c>
      <c r="BI844" s="179">
        <f>IF(N844="nulová",J844,0)</f>
        <v>0</v>
      </c>
      <c r="BJ844" s="20" t="s">
        <v>80</v>
      </c>
      <c r="BK844" s="179">
        <f>ROUND(I844*H844,2)</f>
        <v>0</v>
      </c>
      <c r="BL844" s="20" t="s">
        <v>259</v>
      </c>
      <c r="BM844" s="178" t="s">
        <v>1288</v>
      </c>
    </row>
    <row r="845" spans="1:47" s="2" customFormat="1" ht="12">
      <c r="A845" s="39"/>
      <c r="B845" s="40"/>
      <c r="C845" s="39"/>
      <c r="D845" s="180" t="s">
        <v>152</v>
      </c>
      <c r="E845" s="39"/>
      <c r="F845" s="181" t="s">
        <v>1289</v>
      </c>
      <c r="G845" s="39"/>
      <c r="H845" s="39"/>
      <c r="I845" s="182"/>
      <c r="J845" s="39"/>
      <c r="K845" s="39"/>
      <c r="L845" s="40"/>
      <c r="M845" s="183"/>
      <c r="N845" s="184"/>
      <c r="O845" s="73"/>
      <c r="P845" s="73"/>
      <c r="Q845" s="73"/>
      <c r="R845" s="73"/>
      <c r="S845" s="73"/>
      <c r="T845" s="74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20" t="s">
        <v>152</v>
      </c>
      <c r="AU845" s="20" t="s">
        <v>82</v>
      </c>
    </row>
    <row r="846" spans="1:51" s="13" customFormat="1" ht="12">
      <c r="A846" s="13"/>
      <c r="B846" s="185"/>
      <c r="C846" s="13"/>
      <c r="D846" s="186" t="s">
        <v>154</v>
      </c>
      <c r="E846" s="187" t="s">
        <v>3</v>
      </c>
      <c r="F846" s="188" t="s">
        <v>1290</v>
      </c>
      <c r="G846" s="13"/>
      <c r="H846" s="187" t="s">
        <v>3</v>
      </c>
      <c r="I846" s="189"/>
      <c r="J846" s="13"/>
      <c r="K846" s="13"/>
      <c r="L846" s="185"/>
      <c r="M846" s="190"/>
      <c r="N846" s="191"/>
      <c r="O846" s="191"/>
      <c r="P846" s="191"/>
      <c r="Q846" s="191"/>
      <c r="R846" s="191"/>
      <c r="S846" s="191"/>
      <c r="T846" s="19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187" t="s">
        <v>154</v>
      </c>
      <c r="AU846" s="187" t="s">
        <v>82</v>
      </c>
      <c r="AV846" s="13" t="s">
        <v>80</v>
      </c>
      <c r="AW846" s="13" t="s">
        <v>33</v>
      </c>
      <c r="AX846" s="13" t="s">
        <v>72</v>
      </c>
      <c r="AY846" s="187" t="s">
        <v>143</v>
      </c>
    </row>
    <row r="847" spans="1:51" s="14" customFormat="1" ht="12">
      <c r="A847" s="14"/>
      <c r="B847" s="193"/>
      <c r="C847" s="14"/>
      <c r="D847" s="186" t="s">
        <v>154</v>
      </c>
      <c r="E847" s="194" t="s">
        <v>3</v>
      </c>
      <c r="F847" s="195" t="s">
        <v>663</v>
      </c>
      <c r="G847" s="14"/>
      <c r="H847" s="196">
        <v>80</v>
      </c>
      <c r="I847" s="197"/>
      <c r="J847" s="14"/>
      <c r="K847" s="14"/>
      <c r="L847" s="193"/>
      <c r="M847" s="198"/>
      <c r="N847" s="199"/>
      <c r="O847" s="199"/>
      <c r="P847" s="199"/>
      <c r="Q847" s="199"/>
      <c r="R847" s="199"/>
      <c r="S847" s="199"/>
      <c r="T847" s="200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194" t="s">
        <v>154</v>
      </c>
      <c r="AU847" s="194" t="s">
        <v>82</v>
      </c>
      <c r="AV847" s="14" t="s">
        <v>82</v>
      </c>
      <c r="AW847" s="14" t="s">
        <v>33</v>
      </c>
      <c r="AX847" s="14" t="s">
        <v>72</v>
      </c>
      <c r="AY847" s="194" t="s">
        <v>143</v>
      </c>
    </row>
    <row r="848" spans="1:51" s="13" customFormat="1" ht="12">
      <c r="A848" s="13"/>
      <c r="B848" s="185"/>
      <c r="C848" s="13"/>
      <c r="D848" s="186" t="s">
        <v>154</v>
      </c>
      <c r="E848" s="187" t="s">
        <v>3</v>
      </c>
      <c r="F848" s="188" t="s">
        <v>1291</v>
      </c>
      <c r="G848" s="13"/>
      <c r="H848" s="187" t="s">
        <v>3</v>
      </c>
      <c r="I848" s="189"/>
      <c r="J848" s="13"/>
      <c r="K848" s="13"/>
      <c r="L848" s="185"/>
      <c r="M848" s="190"/>
      <c r="N848" s="191"/>
      <c r="O848" s="191"/>
      <c r="P848" s="191"/>
      <c r="Q848" s="191"/>
      <c r="R848" s="191"/>
      <c r="S848" s="191"/>
      <c r="T848" s="19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187" t="s">
        <v>154</v>
      </c>
      <c r="AU848" s="187" t="s">
        <v>82</v>
      </c>
      <c r="AV848" s="13" t="s">
        <v>80</v>
      </c>
      <c r="AW848" s="13" t="s">
        <v>33</v>
      </c>
      <c r="AX848" s="13" t="s">
        <v>72</v>
      </c>
      <c r="AY848" s="187" t="s">
        <v>143</v>
      </c>
    </row>
    <row r="849" spans="1:51" s="14" customFormat="1" ht="12">
      <c r="A849" s="14"/>
      <c r="B849" s="193"/>
      <c r="C849" s="14"/>
      <c r="D849" s="186" t="s">
        <v>154</v>
      </c>
      <c r="E849" s="194" t="s">
        <v>3</v>
      </c>
      <c r="F849" s="195" t="s">
        <v>1127</v>
      </c>
      <c r="G849" s="14"/>
      <c r="H849" s="196">
        <v>150</v>
      </c>
      <c r="I849" s="197"/>
      <c r="J849" s="14"/>
      <c r="K849" s="14"/>
      <c r="L849" s="193"/>
      <c r="M849" s="198"/>
      <c r="N849" s="199"/>
      <c r="O849" s="199"/>
      <c r="P849" s="199"/>
      <c r="Q849" s="199"/>
      <c r="R849" s="199"/>
      <c r="S849" s="199"/>
      <c r="T849" s="20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194" t="s">
        <v>154</v>
      </c>
      <c r="AU849" s="194" t="s">
        <v>82</v>
      </c>
      <c r="AV849" s="14" t="s">
        <v>82</v>
      </c>
      <c r="AW849" s="14" t="s">
        <v>33</v>
      </c>
      <c r="AX849" s="14" t="s">
        <v>72</v>
      </c>
      <c r="AY849" s="194" t="s">
        <v>143</v>
      </c>
    </row>
    <row r="850" spans="1:51" s="15" customFormat="1" ht="12">
      <c r="A850" s="15"/>
      <c r="B850" s="201"/>
      <c r="C850" s="15"/>
      <c r="D850" s="186" t="s">
        <v>154</v>
      </c>
      <c r="E850" s="202" t="s">
        <v>3</v>
      </c>
      <c r="F850" s="203" t="s">
        <v>172</v>
      </c>
      <c r="G850" s="15"/>
      <c r="H850" s="204">
        <v>230</v>
      </c>
      <c r="I850" s="205"/>
      <c r="J850" s="15"/>
      <c r="K850" s="15"/>
      <c r="L850" s="201"/>
      <c r="M850" s="206"/>
      <c r="N850" s="207"/>
      <c r="O850" s="207"/>
      <c r="P850" s="207"/>
      <c r="Q850" s="207"/>
      <c r="R850" s="207"/>
      <c r="S850" s="207"/>
      <c r="T850" s="208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02" t="s">
        <v>154</v>
      </c>
      <c r="AU850" s="202" t="s">
        <v>82</v>
      </c>
      <c r="AV850" s="15" t="s">
        <v>150</v>
      </c>
      <c r="AW850" s="15" t="s">
        <v>33</v>
      </c>
      <c r="AX850" s="15" t="s">
        <v>80</v>
      </c>
      <c r="AY850" s="202" t="s">
        <v>143</v>
      </c>
    </row>
    <row r="851" spans="1:65" s="2" customFormat="1" ht="16.5" customHeight="1">
      <c r="A851" s="39"/>
      <c r="B851" s="166"/>
      <c r="C851" s="167" t="s">
        <v>1292</v>
      </c>
      <c r="D851" s="167" t="s">
        <v>145</v>
      </c>
      <c r="E851" s="168" t="s">
        <v>1293</v>
      </c>
      <c r="F851" s="169" t="s">
        <v>1294</v>
      </c>
      <c r="G851" s="170" t="s">
        <v>1287</v>
      </c>
      <c r="H851" s="171">
        <v>50</v>
      </c>
      <c r="I851" s="172"/>
      <c r="J851" s="173">
        <f>ROUND(I851*H851,2)</f>
        <v>0</v>
      </c>
      <c r="K851" s="169" t="s">
        <v>149</v>
      </c>
      <c r="L851" s="40"/>
      <c r="M851" s="174" t="s">
        <v>3</v>
      </c>
      <c r="N851" s="175" t="s">
        <v>43</v>
      </c>
      <c r="O851" s="73"/>
      <c r="P851" s="176">
        <f>O851*H851</f>
        <v>0</v>
      </c>
      <c r="Q851" s="176">
        <v>0</v>
      </c>
      <c r="R851" s="176">
        <f>Q851*H851</f>
        <v>0</v>
      </c>
      <c r="S851" s="176">
        <v>0.001</v>
      </c>
      <c r="T851" s="177">
        <f>S851*H851</f>
        <v>0.05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178" t="s">
        <v>259</v>
      </c>
      <c r="AT851" s="178" t="s">
        <v>145</v>
      </c>
      <c r="AU851" s="178" t="s">
        <v>82</v>
      </c>
      <c r="AY851" s="20" t="s">
        <v>143</v>
      </c>
      <c r="BE851" s="179">
        <f>IF(N851="základní",J851,0)</f>
        <v>0</v>
      </c>
      <c r="BF851" s="179">
        <f>IF(N851="snížená",J851,0)</f>
        <v>0</v>
      </c>
      <c r="BG851" s="179">
        <f>IF(N851="zákl. přenesená",J851,0)</f>
        <v>0</v>
      </c>
      <c r="BH851" s="179">
        <f>IF(N851="sníž. přenesená",J851,0)</f>
        <v>0</v>
      </c>
      <c r="BI851" s="179">
        <f>IF(N851="nulová",J851,0)</f>
        <v>0</v>
      </c>
      <c r="BJ851" s="20" t="s">
        <v>80</v>
      </c>
      <c r="BK851" s="179">
        <f>ROUND(I851*H851,2)</f>
        <v>0</v>
      </c>
      <c r="BL851" s="20" t="s">
        <v>259</v>
      </c>
      <c r="BM851" s="178" t="s">
        <v>1295</v>
      </c>
    </row>
    <row r="852" spans="1:47" s="2" customFormat="1" ht="12">
      <c r="A852" s="39"/>
      <c r="B852" s="40"/>
      <c r="C852" s="39"/>
      <c r="D852" s="180" t="s">
        <v>152</v>
      </c>
      <c r="E852" s="39"/>
      <c r="F852" s="181" t="s">
        <v>1296</v>
      </c>
      <c r="G852" s="39"/>
      <c r="H852" s="39"/>
      <c r="I852" s="182"/>
      <c r="J852" s="39"/>
      <c r="K852" s="39"/>
      <c r="L852" s="40"/>
      <c r="M852" s="183"/>
      <c r="N852" s="184"/>
      <c r="O852" s="73"/>
      <c r="P852" s="73"/>
      <c r="Q852" s="73"/>
      <c r="R852" s="73"/>
      <c r="S852" s="73"/>
      <c r="T852" s="74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20" t="s">
        <v>152</v>
      </c>
      <c r="AU852" s="20" t="s">
        <v>82</v>
      </c>
    </row>
    <row r="853" spans="1:51" s="13" customFormat="1" ht="12">
      <c r="A853" s="13"/>
      <c r="B853" s="185"/>
      <c r="C853" s="13"/>
      <c r="D853" s="186" t="s">
        <v>154</v>
      </c>
      <c r="E853" s="187" t="s">
        <v>3</v>
      </c>
      <c r="F853" s="188" t="s">
        <v>1297</v>
      </c>
      <c r="G853" s="13"/>
      <c r="H853" s="187" t="s">
        <v>3</v>
      </c>
      <c r="I853" s="189"/>
      <c r="J853" s="13"/>
      <c r="K853" s="13"/>
      <c r="L853" s="185"/>
      <c r="M853" s="190"/>
      <c r="N853" s="191"/>
      <c r="O853" s="191"/>
      <c r="P853" s="191"/>
      <c r="Q853" s="191"/>
      <c r="R853" s="191"/>
      <c r="S853" s="191"/>
      <c r="T853" s="19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187" t="s">
        <v>154</v>
      </c>
      <c r="AU853" s="187" t="s">
        <v>82</v>
      </c>
      <c r="AV853" s="13" t="s">
        <v>80</v>
      </c>
      <c r="AW853" s="13" t="s">
        <v>33</v>
      </c>
      <c r="AX853" s="13" t="s">
        <v>72</v>
      </c>
      <c r="AY853" s="187" t="s">
        <v>143</v>
      </c>
    </row>
    <row r="854" spans="1:51" s="14" customFormat="1" ht="12">
      <c r="A854" s="14"/>
      <c r="B854" s="193"/>
      <c r="C854" s="14"/>
      <c r="D854" s="186" t="s">
        <v>154</v>
      </c>
      <c r="E854" s="194" t="s">
        <v>3</v>
      </c>
      <c r="F854" s="195" t="s">
        <v>492</v>
      </c>
      <c r="G854" s="14"/>
      <c r="H854" s="196">
        <v>50</v>
      </c>
      <c r="I854" s="197"/>
      <c r="J854" s="14"/>
      <c r="K854" s="14"/>
      <c r="L854" s="193"/>
      <c r="M854" s="198"/>
      <c r="N854" s="199"/>
      <c r="O854" s="199"/>
      <c r="P854" s="199"/>
      <c r="Q854" s="199"/>
      <c r="R854" s="199"/>
      <c r="S854" s="199"/>
      <c r="T854" s="20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194" t="s">
        <v>154</v>
      </c>
      <c r="AU854" s="194" t="s">
        <v>82</v>
      </c>
      <c r="AV854" s="14" t="s">
        <v>82</v>
      </c>
      <c r="AW854" s="14" t="s">
        <v>33</v>
      </c>
      <c r="AX854" s="14" t="s">
        <v>80</v>
      </c>
      <c r="AY854" s="194" t="s">
        <v>143</v>
      </c>
    </row>
    <row r="855" spans="1:65" s="2" customFormat="1" ht="21.75" customHeight="1">
      <c r="A855" s="39"/>
      <c r="B855" s="166"/>
      <c r="C855" s="167" t="s">
        <v>1298</v>
      </c>
      <c r="D855" s="167" t="s">
        <v>145</v>
      </c>
      <c r="E855" s="168" t="s">
        <v>1299</v>
      </c>
      <c r="F855" s="169" t="s">
        <v>1300</v>
      </c>
      <c r="G855" s="170" t="s">
        <v>1287</v>
      </c>
      <c r="H855" s="171">
        <v>150</v>
      </c>
      <c r="I855" s="172"/>
      <c r="J855" s="173">
        <f>ROUND(I855*H855,2)</f>
        <v>0</v>
      </c>
      <c r="K855" s="169" t="s">
        <v>149</v>
      </c>
      <c r="L855" s="40"/>
      <c r="M855" s="174" t="s">
        <v>3</v>
      </c>
      <c r="N855" s="175" t="s">
        <v>43</v>
      </c>
      <c r="O855" s="73"/>
      <c r="P855" s="176">
        <f>O855*H855</f>
        <v>0</v>
      </c>
      <c r="Q855" s="176">
        <v>0</v>
      </c>
      <c r="R855" s="176">
        <f>Q855*H855</f>
        <v>0</v>
      </c>
      <c r="S855" s="176">
        <v>0.001</v>
      </c>
      <c r="T855" s="177">
        <f>S855*H855</f>
        <v>0.15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178" t="s">
        <v>259</v>
      </c>
      <c r="AT855" s="178" t="s">
        <v>145</v>
      </c>
      <c r="AU855" s="178" t="s">
        <v>82</v>
      </c>
      <c r="AY855" s="20" t="s">
        <v>143</v>
      </c>
      <c r="BE855" s="179">
        <f>IF(N855="základní",J855,0)</f>
        <v>0</v>
      </c>
      <c r="BF855" s="179">
        <f>IF(N855="snížená",J855,0)</f>
        <v>0</v>
      </c>
      <c r="BG855" s="179">
        <f>IF(N855="zákl. přenesená",J855,0)</f>
        <v>0</v>
      </c>
      <c r="BH855" s="179">
        <f>IF(N855="sníž. přenesená",J855,0)</f>
        <v>0</v>
      </c>
      <c r="BI855" s="179">
        <f>IF(N855="nulová",J855,0)</f>
        <v>0</v>
      </c>
      <c r="BJ855" s="20" t="s">
        <v>80</v>
      </c>
      <c r="BK855" s="179">
        <f>ROUND(I855*H855,2)</f>
        <v>0</v>
      </c>
      <c r="BL855" s="20" t="s">
        <v>259</v>
      </c>
      <c r="BM855" s="178" t="s">
        <v>1301</v>
      </c>
    </row>
    <row r="856" spans="1:47" s="2" customFormat="1" ht="12">
      <c r="A856" s="39"/>
      <c r="B856" s="40"/>
      <c r="C856" s="39"/>
      <c r="D856" s="180" t="s">
        <v>152</v>
      </c>
      <c r="E856" s="39"/>
      <c r="F856" s="181" t="s">
        <v>1302</v>
      </c>
      <c r="G856" s="39"/>
      <c r="H856" s="39"/>
      <c r="I856" s="182"/>
      <c r="J856" s="39"/>
      <c r="K856" s="39"/>
      <c r="L856" s="40"/>
      <c r="M856" s="183"/>
      <c r="N856" s="184"/>
      <c r="O856" s="73"/>
      <c r="P856" s="73"/>
      <c r="Q856" s="73"/>
      <c r="R856" s="73"/>
      <c r="S856" s="73"/>
      <c r="T856" s="74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20" t="s">
        <v>152</v>
      </c>
      <c r="AU856" s="20" t="s">
        <v>82</v>
      </c>
    </row>
    <row r="857" spans="1:51" s="14" customFormat="1" ht="12">
      <c r="A857" s="14"/>
      <c r="B857" s="193"/>
      <c r="C857" s="14"/>
      <c r="D857" s="186" t="s">
        <v>154</v>
      </c>
      <c r="E857" s="194" t="s">
        <v>3</v>
      </c>
      <c r="F857" s="195" t="s">
        <v>1303</v>
      </c>
      <c r="G857" s="14"/>
      <c r="H857" s="196">
        <v>150</v>
      </c>
      <c r="I857" s="197"/>
      <c r="J857" s="14"/>
      <c r="K857" s="14"/>
      <c r="L857" s="193"/>
      <c r="M857" s="198"/>
      <c r="N857" s="199"/>
      <c r="O857" s="199"/>
      <c r="P857" s="199"/>
      <c r="Q857" s="199"/>
      <c r="R857" s="199"/>
      <c r="S857" s="199"/>
      <c r="T857" s="200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194" t="s">
        <v>154</v>
      </c>
      <c r="AU857" s="194" t="s">
        <v>82</v>
      </c>
      <c r="AV857" s="14" t="s">
        <v>82</v>
      </c>
      <c r="AW857" s="14" t="s">
        <v>33</v>
      </c>
      <c r="AX857" s="14" t="s">
        <v>80</v>
      </c>
      <c r="AY857" s="194" t="s">
        <v>143</v>
      </c>
    </row>
    <row r="858" spans="1:65" s="2" customFormat="1" ht="24.15" customHeight="1">
      <c r="A858" s="39"/>
      <c r="B858" s="166"/>
      <c r="C858" s="167" t="s">
        <v>1304</v>
      </c>
      <c r="D858" s="167" t="s">
        <v>145</v>
      </c>
      <c r="E858" s="168" t="s">
        <v>1305</v>
      </c>
      <c r="F858" s="169" t="s">
        <v>1306</v>
      </c>
      <c r="G858" s="170" t="s">
        <v>910</v>
      </c>
      <c r="H858" s="227"/>
      <c r="I858" s="172"/>
      <c r="J858" s="173">
        <f>ROUND(I858*H858,2)</f>
        <v>0</v>
      </c>
      <c r="K858" s="169" t="s">
        <v>149</v>
      </c>
      <c r="L858" s="40"/>
      <c r="M858" s="174" t="s">
        <v>3</v>
      </c>
      <c r="N858" s="175" t="s">
        <v>43</v>
      </c>
      <c r="O858" s="73"/>
      <c r="P858" s="176">
        <f>O858*H858</f>
        <v>0</v>
      </c>
      <c r="Q858" s="176">
        <v>0</v>
      </c>
      <c r="R858" s="176">
        <f>Q858*H858</f>
        <v>0</v>
      </c>
      <c r="S858" s="176">
        <v>0</v>
      </c>
      <c r="T858" s="17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178" t="s">
        <v>259</v>
      </c>
      <c r="AT858" s="178" t="s">
        <v>145</v>
      </c>
      <c r="AU858" s="178" t="s">
        <v>82</v>
      </c>
      <c r="AY858" s="20" t="s">
        <v>143</v>
      </c>
      <c r="BE858" s="179">
        <f>IF(N858="základní",J858,0)</f>
        <v>0</v>
      </c>
      <c r="BF858" s="179">
        <f>IF(N858="snížená",J858,0)</f>
        <v>0</v>
      </c>
      <c r="BG858" s="179">
        <f>IF(N858="zákl. přenesená",J858,0)</f>
        <v>0</v>
      </c>
      <c r="BH858" s="179">
        <f>IF(N858="sníž. přenesená",J858,0)</f>
        <v>0</v>
      </c>
      <c r="BI858" s="179">
        <f>IF(N858="nulová",J858,0)</f>
        <v>0</v>
      </c>
      <c r="BJ858" s="20" t="s">
        <v>80</v>
      </c>
      <c r="BK858" s="179">
        <f>ROUND(I858*H858,2)</f>
        <v>0</v>
      </c>
      <c r="BL858" s="20" t="s">
        <v>259</v>
      </c>
      <c r="BM858" s="178" t="s">
        <v>1307</v>
      </c>
    </row>
    <row r="859" spans="1:47" s="2" customFormat="1" ht="12">
      <c r="A859" s="39"/>
      <c r="B859" s="40"/>
      <c r="C859" s="39"/>
      <c r="D859" s="180" t="s">
        <v>152</v>
      </c>
      <c r="E859" s="39"/>
      <c r="F859" s="181" t="s">
        <v>1308</v>
      </c>
      <c r="G859" s="39"/>
      <c r="H859" s="39"/>
      <c r="I859" s="182"/>
      <c r="J859" s="39"/>
      <c r="K859" s="39"/>
      <c r="L859" s="40"/>
      <c r="M859" s="183"/>
      <c r="N859" s="184"/>
      <c r="O859" s="73"/>
      <c r="P859" s="73"/>
      <c r="Q859" s="73"/>
      <c r="R859" s="73"/>
      <c r="S859" s="73"/>
      <c r="T859" s="74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20" t="s">
        <v>152</v>
      </c>
      <c r="AU859" s="20" t="s">
        <v>82</v>
      </c>
    </row>
    <row r="860" spans="1:63" s="12" customFormat="1" ht="22.8" customHeight="1">
      <c r="A860" s="12"/>
      <c r="B860" s="153"/>
      <c r="C860" s="12"/>
      <c r="D860" s="154" t="s">
        <v>71</v>
      </c>
      <c r="E860" s="164" t="s">
        <v>1309</v>
      </c>
      <c r="F860" s="164" t="s">
        <v>1310</v>
      </c>
      <c r="G860" s="12"/>
      <c r="H860" s="12"/>
      <c r="I860" s="156"/>
      <c r="J860" s="165">
        <f>BK860</f>
        <v>0</v>
      </c>
      <c r="K860" s="12"/>
      <c r="L860" s="153"/>
      <c r="M860" s="158"/>
      <c r="N860" s="159"/>
      <c r="O860" s="159"/>
      <c r="P860" s="160">
        <f>SUM(P861:P877)</f>
        <v>0</v>
      </c>
      <c r="Q860" s="159"/>
      <c r="R860" s="160">
        <f>SUM(R861:R877)</f>
        <v>2.1946387</v>
      </c>
      <c r="S860" s="159"/>
      <c r="T860" s="161">
        <f>SUM(T861:T877)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154" t="s">
        <v>82</v>
      </c>
      <c r="AT860" s="162" t="s">
        <v>71</v>
      </c>
      <c r="AU860" s="162" t="s">
        <v>80</v>
      </c>
      <c r="AY860" s="154" t="s">
        <v>143</v>
      </c>
      <c r="BK860" s="163">
        <f>SUM(BK861:BK877)</f>
        <v>0</v>
      </c>
    </row>
    <row r="861" spans="1:65" s="2" customFormat="1" ht="16.5" customHeight="1">
      <c r="A861" s="39"/>
      <c r="B861" s="166"/>
      <c r="C861" s="167" t="s">
        <v>1311</v>
      </c>
      <c r="D861" s="167" t="s">
        <v>145</v>
      </c>
      <c r="E861" s="168" t="s">
        <v>1312</v>
      </c>
      <c r="F861" s="169" t="s">
        <v>1313</v>
      </c>
      <c r="G861" s="170" t="s">
        <v>148</v>
      </c>
      <c r="H861" s="171">
        <v>61.651</v>
      </c>
      <c r="I861" s="172"/>
      <c r="J861" s="173">
        <f>ROUND(I861*H861,2)</f>
        <v>0</v>
      </c>
      <c r="K861" s="169" t="s">
        <v>149</v>
      </c>
      <c r="L861" s="40"/>
      <c r="M861" s="174" t="s">
        <v>3</v>
      </c>
      <c r="N861" s="175" t="s">
        <v>43</v>
      </c>
      <c r="O861" s="73"/>
      <c r="P861" s="176">
        <f>O861*H861</f>
        <v>0</v>
      </c>
      <c r="Q861" s="176">
        <v>0.024</v>
      </c>
      <c r="R861" s="176">
        <f>Q861*H861</f>
        <v>1.479624</v>
      </c>
      <c r="S861" s="176">
        <v>0</v>
      </c>
      <c r="T861" s="177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178" t="s">
        <v>259</v>
      </c>
      <c r="AT861" s="178" t="s">
        <v>145</v>
      </c>
      <c r="AU861" s="178" t="s">
        <v>82</v>
      </c>
      <c r="AY861" s="20" t="s">
        <v>143</v>
      </c>
      <c r="BE861" s="179">
        <f>IF(N861="základní",J861,0)</f>
        <v>0</v>
      </c>
      <c r="BF861" s="179">
        <f>IF(N861="snížená",J861,0)</f>
        <v>0</v>
      </c>
      <c r="BG861" s="179">
        <f>IF(N861="zákl. přenesená",J861,0)</f>
        <v>0</v>
      </c>
      <c r="BH861" s="179">
        <f>IF(N861="sníž. přenesená",J861,0)</f>
        <v>0</v>
      </c>
      <c r="BI861" s="179">
        <f>IF(N861="nulová",J861,0)</f>
        <v>0</v>
      </c>
      <c r="BJ861" s="20" t="s">
        <v>80</v>
      </c>
      <c r="BK861" s="179">
        <f>ROUND(I861*H861,2)</f>
        <v>0</v>
      </c>
      <c r="BL861" s="20" t="s">
        <v>259</v>
      </c>
      <c r="BM861" s="178" t="s">
        <v>1314</v>
      </c>
    </row>
    <row r="862" spans="1:47" s="2" customFormat="1" ht="12">
      <c r="A862" s="39"/>
      <c r="B862" s="40"/>
      <c r="C862" s="39"/>
      <c r="D862" s="180" t="s">
        <v>152</v>
      </c>
      <c r="E862" s="39"/>
      <c r="F862" s="181" t="s">
        <v>1315</v>
      </c>
      <c r="G862" s="39"/>
      <c r="H862" s="39"/>
      <c r="I862" s="182"/>
      <c r="J862" s="39"/>
      <c r="K862" s="39"/>
      <c r="L862" s="40"/>
      <c r="M862" s="183"/>
      <c r="N862" s="184"/>
      <c r="O862" s="73"/>
      <c r="P862" s="73"/>
      <c r="Q862" s="73"/>
      <c r="R862" s="73"/>
      <c r="S862" s="73"/>
      <c r="T862" s="74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20" t="s">
        <v>152</v>
      </c>
      <c r="AU862" s="20" t="s">
        <v>82</v>
      </c>
    </row>
    <row r="863" spans="1:51" s="13" customFormat="1" ht="12">
      <c r="A863" s="13"/>
      <c r="B863" s="185"/>
      <c r="C863" s="13"/>
      <c r="D863" s="186" t="s">
        <v>154</v>
      </c>
      <c r="E863" s="187" t="s">
        <v>3</v>
      </c>
      <c r="F863" s="188" t="s">
        <v>1316</v>
      </c>
      <c r="G863" s="13"/>
      <c r="H863" s="187" t="s">
        <v>3</v>
      </c>
      <c r="I863" s="189"/>
      <c r="J863" s="13"/>
      <c r="K863" s="13"/>
      <c r="L863" s="185"/>
      <c r="M863" s="190"/>
      <c r="N863" s="191"/>
      <c r="O863" s="191"/>
      <c r="P863" s="191"/>
      <c r="Q863" s="191"/>
      <c r="R863" s="191"/>
      <c r="S863" s="191"/>
      <c r="T863" s="19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187" t="s">
        <v>154</v>
      </c>
      <c r="AU863" s="187" t="s">
        <v>82</v>
      </c>
      <c r="AV863" s="13" t="s">
        <v>80</v>
      </c>
      <c r="AW863" s="13" t="s">
        <v>33</v>
      </c>
      <c r="AX863" s="13" t="s">
        <v>72</v>
      </c>
      <c r="AY863" s="187" t="s">
        <v>143</v>
      </c>
    </row>
    <row r="864" spans="1:51" s="14" customFormat="1" ht="12">
      <c r="A864" s="14"/>
      <c r="B864" s="193"/>
      <c r="C864" s="14"/>
      <c r="D864" s="186" t="s">
        <v>154</v>
      </c>
      <c r="E864" s="194" t="s">
        <v>3</v>
      </c>
      <c r="F864" s="195" t="s">
        <v>1317</v>
      </c>
      <c r="G864" s="14"/>
      <c r="H864" s="196">
        <v>61.651</v>
      </c>
      <c r="I864" s="197"/>
      <c r="J864" s="14"/>
      <c r="K864" s="14"/>
      <c r="L864" s="193"/>
      <c r="M864" s="198"/>
      <c r="N864" s="199"/>
      <c r="O864" s="199"/>
      <c r="P864" s="199"/>
      <c r="Q864" s="199"/>
      <c r="R864" s="199"/>
      <c r="S864" s="199"/>
      <c r="T864" s="200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194" t="s">
        <v>154</v>
      </c>
      <c r="AU864" s="194" t="s">
        <v>82</v>
      </c>
      <c r="AV864" s="14" t="s">
        <v>82</v>
      </c>
      <c r="AW864" s="14" t="s">
        <v>33</v>
      </c>
      <c r="AX864" s="14" t="s">
        <v>72</v>
      </c>
      <c r="AY864" s="194" t="s">
        <v>143</v>
      </c>
    </row>
    <row r="865" spans="1:51" s="15" customFormat="1" ht="12">
      <c r="A865" s="15"/>
      <c r="B865" s="201"/>
      <c r="C865" s="15"/>
      <c r="D865" s="186" t="s">
        <v>154</v>
      </c>
      <c r="E865" s="202" t="s">
        <v>3</v>
      </c>
      <c r="F865" s="203" t="s">
        <v>172</v>
      </c>
      <c r="G865" s="15"/>
      <c r="H865" s="204">
        <v>61.651</v>
      </c>
      <c r="I865" s="205"/>
      <c r="J865" s="15"/>
      <c r="K865" s="15"/>
      <c r="L865" s="201"/>
      <c r="M865" s="206"/>
      <c r="N865" s="207"/>
      <c r="O865" s="207"/>
      <c r="P865" s="207"/>
      <c r="Q865" s="207"/>
      <c r="R865" s="207"/>
      <c r="S865" s="207"/>
      <c r="T865" s="208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02" t="s">
        <v>154</v>
      </c>
      <c r="AU865" s="202" t="s">
        <v>82</v>
      </c>
      <c r="AV865" s="15" t="s">
        <v>150</v>
      </c>
      <c r="AW865" s="15" t="s">
        <v>33</v>
      </c>
      <c r="AX865" s="15" t="s">
        <v>80</v>
      </c>
      <c r="AY865" s="202" t="s">
        <v>143</v>
      </c>
    </row>
    <row r="866" spans="1:65" s="2" customFormat="1" ht="16.5" customHeight="1">
      <c r="A866" s="39"/>
      <c r="B866" s="166"/>
      <c r="C866" s="167" t="s">
        <v>1318</v>
      </c>
      <c r="D866" s="167" t="s">
        <v>145</v>
      </c>
      <c r="E866" s="168" t="s">
        <v>1319</v>
      </c>
      <c r="F866" s="169" t="s">
        <v>1320</v>
      </c>
      <c r="G866" s="170" t="s">
        <v>148</v>
      </c>
      <c r="H866" s="171">
        <v>5</v>
      </c>
      <c r="I866" s="172"/>
      <c r="J866" s="173">
        <f>ROUND(I866*H866,2)</f>
        <v>0</v>
      </c>
      <c r="K866" s="169" t="s">
        <v>149</v>
      </c>
      <c r="L866" s="40"/>
      <c r="M866" s="174" t="s">
        <v>3</v>
      </c>
      <c r="N866" s="175" t="s">
        <v>43</v>
      </c>
      <c r="O866" s="73"/>
      <c r="P866" s="176">
        <f>O866*H866</f>
        <v>0</v>
      </c>
      <c r="Q866" s="176">
        <v>0.0054</v>
      </c>
      <c r="R866" s="176">
        <f>Q866*H866</f>
        <v>0.027000000000000003</v>
      </c>
      <c r="S866" s="176">
        <v>0</v>
      </c>
      <c r="T866" s="177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178" t="s">
        <v>259</v>
      </c>
      <c r="AT866" s="178" t="s">
        <v>145</v>
      </c>
      <c r="AU866" s="178" t="s">
        <v>82</v>
      </c>
      <c r="AY866" s="20" t="s">
        <v>143</v>
      </c>
      <c r="BE866" s="179">
        <f>IF(N866="základní",J866,0)</f>
        <v>0</v>
      </c>
      <c r="BF866" s="179">
        <f>IF(N866="snížená",J866,0)</f>
        <v>0</v>
      </c>
      <c r="BG866" s="179">
        <f>IF(N866="zákl. přenesená",J866,0)</f>
        <v>0</v>
      </c>
      <c r="BH866" s="179">
        <f>IF(N866="sníž. přenesená",J866,0)</f>
        <v>0</v>
      </c>
      <c r="BI866" s="179">
        <f>IF(N866="nulová",J866,0)</f>
        <v>0</v>
      </c>
      <c r="BJ866" s="20" t="s">
        <v>80</v>
      </c>
      <c r="BK866" s="179">
        <f>ROUND(I866*H866,2)</f>
        <v>0</v>
      </c>
      <c r="BL866" s="20" t="s">
        <v>259</v>
      </c>
      <c r="BM866" s="178" t="s">
        <v>1321</v>
      </c>
    </row>
    <row r="867" spans="1:47" s="2" customFormat="1" ht="12">
      <c r="A867" s="39"/>
      <c r="B867" s="40"/>
      <c r="C867" s="39"/>
      <c r="D867" s="180" t="s">
        <v>152</v>
      </c>
      <c r="E867" s="39"/>
      <c r="F867" s="181" t="s">
        <v>1322</v>
      </c>
      <c r="G867" s="39"/>
      <c r="H867" s="39"/>
      <c r="I867" s="182"/>
      <c r="J867" s="39"/>
      <c r="K867" s="39"/>
      <c r="L867" s="40"/>
      <c r="M867" s="183"/>
      <c r="N867" s="184"/>
      <c r="O867" s="73"/>
      <c r="P867" s="73"/>
      <c r="Q867" s="73"/>
      <c r="R867" s="73"/>
      <c r="S867" s="73"/>
      <c r="T867" s="74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20" t="s">
        <v>152</v>
      </c>
      <c r="AU867" s="20" t="s">
        <v>82</v>
      </c>
    </row>
    <row r="868" spans="1:65" s="2" customFormat="1" ht="21.75" customHeight="1">
      <c r="A868" s="39"/>
      <c r="B868" s="166"/>
      <c r="C868" s="167" t="s">
        <v>1323</v>
      </c>
      <c r="D868" s="167" t="s">
        <v>145</v>
      </c>
      <c r="E868" s="168" t="s">
        <v>1324</v>
      </c>
      <c r="F868" s="169" t="s">
        <v>1325</v>
      </c>
      <c r="G868" s="170" t="s">
        <v>210</v>
      </c>
      <c r="H868" s="171">
        <v>10</v>
      </c>
      <c r="I868" s="172"/>
      <c r="J868" s="173">
        <f>ROUND(I868*H868,2)</f>
        <v>0</v>
      </c>
      <c r="K868" s="169" t="s">
        <v>149</v>
      </c>
      <c r="L868" s="40"/>
      <c r="M868" s="174" t="s">
        <v>3</v>
      </c>
      <c r="N868" s="175" t="s">
        <v>43</v>
      </c>
      <c r="O868" s="73"/>
      <c r="P868" s="176">
        <f>O868*H868</f>
        <v>0</v>
      </c>
      <c r="Q868" s="176">
        <v>0.009</v>
      </c>
      <c r="R868" s="176">
        <f>Q868*H868</f>
        <v>0.09</v>
      </c>
      <c r="S868" s="176">
        <v>0</v>
      </c>
      <c r="T868" s="177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178" t="s">
        <v>259</v>
      </c>
      <c r="AT868" s="178" t="s">
        <v>145</v>
      </c>
      <c r="AU868" s="178" t="s">
        <v>82</v>
      </c>
      <c r="AY868" s="20" t="s">
        <v>143</v>
      </c>
      <c r="BE868" s="179">
        <f>IF(N868="základní",J868,0)</f>
        <v>0</v>
      </c>
      <c r="BF868" s="179">
        <f>IF(N868="snížená",J868,0)</f>
        <v>0</v>
      </c>
      <c r="BG868" s="179">
        <f>IF(N868="zákl. přenesená",J868,0)</f>
        <v>0</v>
      </c>
      <c r="BH868" s="179">
        <f>IF(N868="sníž. přenesená",J868,0)</f>
        <v>0</v>
      </c>
      <c r="BI868" s="179">
        <f>IF(N868="nulová",J868,0)</f>
        <v>0</v>
      </c>
      <c r="BJ868" s="20" t="s">
        <v>80</v>
      </c>
      <c r="BK868" s="179">
        <f>ROUND(I868*H868,2)</f>
        <v>0</v>
      </c>
      <c r="BL868" s="20" t="s">
        <v>259</v>
      </c>
      <c r="BM868" s="178" t="s">
        <v>1326</v>
      </c>
    </row>
    <row r="869" spans="1:47" s="2" customFormat="1" ht="12">
      <c r="A869" s="39"/>
      <c r="B869" s="40"/>
      <c r="C869" s="39"/>
      <c r="D869" s="180" t="s">
        <v>152</v>
      </c>
      <c r="E869" s="39"/>
      <c r="F869" s="181" t="s">
        <v>1327</v>
      </c>
      <c r="G869" s="39"/>
      <c r="H869" s="39"/>
      <c r="I869" s="182"/>
      <c r="J869" s="39"/>
      <c r="K869" s="39"/>
      <c r="L869" s="40"/>
      <c r="M869" s="183"/>
      <c r="N869" s="184"/>
      <c r="O869" s="73"/>
      <c r="P869" s="73"/>
      <c r="Q869" s="73"/>
      <c r="R869" s="73"/>
      <c r="S869" s="73"/>
      <c r="T869" s="74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T869" s="20" t="s">
        <v>152</v>
      </c>
      <c r="AU869" s="20" t="s">
        <v>82</v>
      </c>
    </row>
    <row r="870" spans="1:65" s="2" customFormat="1" ht="16.5" customHeight="1">
      <c r="A870" s="39"/>
      <c r="B870" s="166"/>
      <c r="C870" s="167" t="s">
        <v>1328</v>
      </c>
      <c r="D870" s="167" t="s">
        <v>145</v>
      </c>
      <c r="E870" s="168" t="s">
        <v>1329</v>
      </c>
      <c r="F870" s="169" t="s">
        <v>1330</v>
      </c>
      <c r="G870" s="170" t="s">
        <v>148</v>
      </c>
      <c r="H870" s="171">
        <v>61.651</v>
      </c>
      <c r="I870" s="172"/>
      <c r="J870" s="173">
        <f>ROUND(I870*H870,2)</f>
        <v>0</v>
      </c>
      <c r="K870" s="169" t="s">
        <v>149</v>
      </c>
      <c r="L870" s="40"/>
      <c r="M870" s="174" t="s">
        <v>3</v>
      </c>
      <c r="N870" s="175" t="s">
        <v>43</v>
      </c>
      <c r="O870" s="73"/>
      <c r="P870" s="176">
        <f>O870*H870</f>
        <v>0</v>
      </c>
      <c r="Q870" s="176">
        <v>0.0003</v>
      </c>
      <c r="R870" s="176">
        <f>Q870*H870</f>
        <v>0.0184953</v>
      </c>
      <c r="S870" s="176">
        <v>0</v>
      </c>
      <c r="T870" s="177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178" t="s">
        <v>259</v>
      </c>
      <c r="AT870" s="178" t="s">
        <v>145</v>
      </c>
      <c r="AU870" s="178" t="s">
        <v>82</v>
      </c>
      <c r="AY870" s="20" t="s">
        <v>143</v>
      </c>
      <c r="BE870" s="179">
        <f>IF(N870="základní",J870,0)</f>
        <v>0</v>
      </c>
      <c r="BF870" s="179">
        <f>IF(N870="snížená",J870,0)</f>
        <v>0</v>
      </c>
      <c r="BG870" s="179">
        <f>IF(N870="zákl. přenesená",J870,0)</f>
        <v>0</v>
      </c>
      <c r="BH870" s="179">
        <f>IF(N870="sníž. přenesená",J870,0)</f>
        <v>0</v>
      </c>
      <c r="BI870" s="179">
        <f>IF(N870="nulová",J870,0)</f>
        <v>0</v>
      </c>
      <c r="BJ870" s="20" t="s">
        <v>80</v>
      </c>
      <c r="BK870" s="179">
        <f>ROUND(I870*H870,2)</f>
        <v>0</v>
      </c>
      <c r="BL870" s="20" t="s">
        <v>259</v>
      </c>
      <c r="BM870" s="178" t="s">
        <v>1331</v>
      </c>
    </row>
    <row r="871" spans="1:47" s="2" customFormat="1" ht="12">
      <c r="A871" s="39"/>
      <c r="B871" s="40"/>
      <c r="C871" s="39"/>
      <c r="D871" s="180" t="s">
        <v>152</v>
      </c>
      <c r="E871" s="39"/>
      <c r="F871" s="181" t="s">
        <v>1332</v>
      </c>
      <c r="G871" s="39"/>
      <c r="H871" s="39"/>
      <c r="I871" s="182"/>
      <c r="J871" s="39"/>
      <c r="K871" s="39"/>
      <c r="L871" s="40"/>
      <c r="M871" s="183"/>
      <c r="N871" s="184"/>
      <c r="O871" s="73"/>
      <c r="P871" s="73"/>
      <c r="Q871" s="73"/>
      <c r="R871" s="73"/>
      <c r="S871" s="73"/>
      <c r="T871" s="74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20" t="s">
        <v>152</v>
      </c>
      <c r="AU871" s="20" t="s">
        <v>82</v>
      </c>
    </row>
    <row r="872" spans="1:65" s="2" customFormat="1" ht="16.5" customHeight="1">
      <c r="A872" s="39"/>
      <c r="B872" s="166"/>
      <c r="C872" s="167" t="s">
        <v>1333</v>
      </c>
      <c r="D872" s="167" t="s">
        <v>145</v>
      </c>
      <c r="E872" s="168" t="s">
        <v>1334</v>
      </c>
      <c r="F872" s="169" t="s">
        <v>1335</v>
      </c>
      <c r="G872" s="170" t="s">
        <v>148</v>
      </c>
      <c r="H872" s="171">
        <v>61.651</v>
      </c>
      <c r="I872" s="172"/>
      <c r="J872" s="173">
        <f>ROUND(I872*H872,2)</f>
        <v>0</v>
      </c>
      <c r="K872" s="169" t="s">
        <v>149</v>
      </c>
      <c r="L872" s="40"/>
      <c r="M872" s="174" t="s">
        <v>3</v>
      </c>
      <c r="N872" s="175" t="s">
        <v>43</v>
      </c>
      <c r="O872" s="73"/>
      <c r="P872" s="176">
        <f>O872*H872</f>
        <v>0</v>
      </c>
      <c r="Q872" s="176">
        <v>0.0054</v>
      </c>
      <c r="R872" s="176">
        <f>Q872*H872</f>
        <v>0.33291540000000003</v>
      </c>
      <c r="S872" s="176">
        <v>0</v>
      </c>
      <c r="T872" s="177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178" t="s">
        <v>259</v>
      </c>
      <c r="AT872" s="178" t="s">
        <v>145</v>
      </c>
      <c r="AU872" s="178" t="s">
        <v>82</v>
      </c>
      <c r="AY872" s="20" t="s">
        <v>143</v>
      </c>
      <c r="BE872" s="179">
        <f>IF(N872="základní",J872,0)</f>
        <v>0</v>
      </c>
      <c r="BF872" s="179">
        <f>IF(N872="snížená",J872,0)</f>
        <v>0</v>
      </c>
      <c r="BG872" s="179">
        <f>IF(N872="zákl. přenesená",J872,0)</f>
        <v>0</v>
      </c>
      <c r="BH872" s="179">
        <f>IF(N872="sníž. přenesená",J872,0)</f>
        <v>0</v>
      </c>
      <c r="BI872" s="179">
        <f>IF(N872="nulová",J872,0)</f>
        <v>0</v>
      </c>
      <c r="BJ872" s="20" t="s">
        <v>80</v>
      </c>
      <c r="BK872" s="179">
        <f>ROUND(I872*H872,2)</f>
        <v>0</v>
      </c>
      <c r="BL872" s="20" t="s">
        <v>259</v>
      </c>
      <c r="BM872" s="178" t="s">
        <v>1336</v>
      </c>
    </row>
    <row r="873" spans="1:47" s="2" customFormat="1" ht="12">
      <c r="A873" s="39"/>
      <c r="B873" s="40"/>
      <c r="C873" s="39"/>
      <c r="D873" s="180" t="s">
        <v>152</v>
      </c>
      <c r="E873" s="39"/>
      <c r="F873" s="181" t="s">
        <v>1337</v>
      </c>
      <c r="G873" s="39"/>
      <c r="H873" s="39"/>
      <c r="I873" s="182"/>
      <c r="J873" s="39"/>
      <c r="K873" s="39"/>
      <c r="L873" s="40"/>
      <c r="M873" s="183"/>
      <c r="N873" s="184"/>
      <c r="O873" s="73"/>
      <c r="P873" s="73"/>
      <c r="Q873" s="73"/>
      <c r="R873" s="73"/>
      <c r="S873" s="73"/>
      <c r="T873" s="74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20" t="s">
        <v>152</v>
      </c>
      <c r="AU873" s="20" t="s">
        <v>82</v>
      </c>
    </row>
    <row r="874" spans="1:65" s="2" customFormat="1" ht="16.5" customHeight="1">
      <c r="A874" s="39"/>
      <c r="B874" s="166"/>
      <c r="C874" s="167" t="s">
        <v>1338</v>
      </c>
      <c r="D874" s="167" t="s">
        <v>145</v>
      </c>
      <c r="E874" s="168" t="s">
        <v>1339</v>
      </c>
      <c r="F874" s="169" t="s">
        <v>1340</v>
      </c>
      <c r="G874" s="170" t="s">
        <v>148</v>
      </c>
      <c r="H874" s="171">
        <v>61.651</v>
      </c>
      <c r="I874" s="172"/>
      <c r="J874" s="173">
        <f>ROUND(I874*H874,2)</f>
        <v>0</v>
      </c>
      <c r="K874" s="169" t="s">
        <v>149</v>
      </c>
      <c r="L874" s="40"/>
      <c r="M874" s="174" t="s">
        <v>3</v>
      </c>
      <c r="N874" s="175" t="s">
        <v>43</v>
      </c>
      <c r="O874" s="73"/>
      <c r="P874" s="176">
        <f>O874*H874</f>
        <v>0</v>
      </c>
      <c r="Q874" s="176">
        <v>0.004</v>
      </c>
      <c r="R874" s="176">
        <f>Q874*H874</f>
        <v>0.24660400000000002</v>
      </c>
      <c r="S874" s="176">
        <v>0</v>
      </c>
      <c r="T874" s="177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178" t="s">
        <v>259</v>
      </c>
      <c r="AT874" s="178" t="s">
        <v>145</v>
      </c>
      <c r="AU874" s="178" t="s">
        <v>82</v>
      </c>
      <c r="AY874" s="20" t="s">
        <v>143</v>
      </c>
      <c r="BE874" s="179">
        <f>IF(N874="základní",J874,0)</f>
        <v>0</v>
      </c>
      <c r="BF874" s="179">
        <f>IF(N874="snížená",J874,0)</f>
        <v>0</v>
      </c>
      <c r="BG874" s="179">
        <f>IF(N874="zákl. přenesená",J874,0)</f>
        <v>0</v>
      </c>
      <c r="BH874" s="179">
        <f>IF(N874="sníž. přenesená",J874,0)</f>
        <v>0</v>
      </c>
      <c r="BI874" s="179">
        <f>IF(N874="nulová",J874,0)</f>
        <v>0</v>
      </c>
      <c r="BJ874" s="20" t="s">
        <v>80</v>
      </c>
      <c r="BK874" s="179">
        <f>ROUND(I874*H874,2)</f>
        <v>0</v>
      </c>
      <c r="BL874" s="20" t="s">
        <v>259</v>
      </c>
      <c r="BM874" s="178" t="s">
        <v>1341</v>
      </c>
    </row>
    <row r="875" spans="1:47" s="2" customFormat="1" ht="12">
      <c r="A875" s="39"/>
      <c r="B875" s="40"/>
      <c r="C875" s="39"/>
      <c r="D875" s="180" t="s">
        <v>152</v>
      </c>
      <c r="E875" s="39"/>
      <c r="F875" s="181" t="s">
        <v>1342</v>
      </c>
      <c r="G875" s="39"/>
      <c r="H875" s="39"/>
      <c r="I875" s="182"/>
      <c r="J875" s="39"/>
      <c r="K875" s="39"/>
      <c r="L875" s="40"/>
      <c r="M875" s="183"/>
      <c r="N875" s="184"/>
      <c r="O875" s="73"/>
      <c r="P875" s="73"/>
      <c r="Q875" s="73"/>
      <c r="R875" s="73"/>
      <c r="S875" s="73"/>
      <c r="T875" s="74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T875" s="20" t="s">
        <v>152</v>
      </c>
      <c r="AU875" s="20" t="s">
        <v>82</v>
      </c>
    </row>
    <row r="876" spans="1:65" s="2" customFormat="1" ht="24.15" customHeight="1">
      <c r="A876" s="39"/>
      <c r="B876" s="166"/>
      <c r="C876" s="167" t="s">
        <v>1343</v>
      </c>
      <c r="D876" s="167" t="s">
        <v>145</v>
      </c>
      <c r="E876" s="168" t="s">
        <v>1344</v>
      </c>
      <c r="F876" s="169" t="s">
        <v>1345</v>
      </c>
      <c r="G876" s="170" t="s">
        <v>910</v>
      </c>
      <c r="H876" s="227"/>
      <c r="I876" s="172"/>
      <c r="J876" s="173">
        <f>ROUND(I876*H876,2)</f>
        <v>0</v>
      </c>
      <c r="K876" s="169" t="s">
        <v>149</v>
      </c>
      <c r="L876" s="40"/>
      <c r="M876" s="174" t="s">
        <v>3</v>
      </c>
      <c r="N876" s="175" t="s">
        <v>43</v>
      </c>
      <c r="O876" s="73"/>
      <c r="P876" s="176">
        <f>O876*H876</f>
        <v>0</v>
      </c>
      <c r="Q876" s="176">
        <v>0</v>
      </c>
      <c r="R876" s="176">
        <f>Q876*H876</f>
        <v>0</v>
      </c>
      <c r="S876" s="176">
        <v>0</v>
      </c>
      <c r="T876" s="177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178" t="s">
        <v>259</v>
      </c>
      <c r="AT876" s="178" t="s">
        <v>145</v>
      </c>
      <c r="AU876" s="178" t="s">
        <v>82</v>
      </c>
      <c r="AY876" s="20" t="s">
        <v>143</v>
      </c>
      <c r="BE876" s="179">
        <f>IF(N876="základní",J876,0)</f>
        <v>0</v>
      </c>
      <c r="BF876" s="179">
        <f>IF(N876="snížená",J876,0)</f>
        <v>0</v>
      </c>
      <c r="BG876" s="179">
        <f>IF(N876="zákl. přenesená",J876,0)</f>
        <v>0</v>
      </c>
      <c r="BH876" s="179">
        <f>IF(N876="sníž. přenesená",J876,0)</f>
        <v>0</v>
      </c>
      <c r="BI876" s="179">
        <f>IF(N876="nulová",J876,0)</f>
        <v>0</v>
      </c>
      <c r="BJ876" s="20" t="s">
        <v>80</v>
      </c>
      <c r="BK876" s="179">
        <f>ROUND(I876*H876,2)</f>
        <v>0</v>
      </c>
      <c r="BL876" s="20" t="s">
        <v>259</v>
      </c>
      <c r="BM876" s="178" t="s">
        <v>1346</v>
      </c>
    </row>
    <row r="877" spans="1:47" s="2" customFormat="1" ht="12">
      <c r="A877" s="39"/>
      <c r="B877" s="40"/>
      <c r="C877" s="39"/>
      <c r="D877" s="180" t="s">
        <v>152</v>
      </c>
      <c r="E877" s="39"/>
      <c r="F877" s="181" t="s">
        <v>1347</v>
      </c>
      <c r="G877" s="39"/>
      <c r="H877" s="39"/>
      <c r="I877" s="182"/>
      <c r="J877" s="39"/>
      <c r="K877" s="39"/>
      <c r="L877" s="40"/>
      <c r="M877" s="183"/>
      <c r="N877" s="184"/>
      <c r="O877" s="73"/>
      <c r="P877" s="73"/>
      <c r="Q877" s="73"/>
      <c r="R877" s="73"/>
      <c r="S877" s="73"/>
      <c r="T877" s="74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20" t="s">
        <v>152</v>
      </c>
      <c r="AU877" s="20" t="s">
        <v>82</v>
      </c>
    </row>
    <row r="878" spans="1:63" s="12" customFormat="1" ht="22.8" customHeight="1">
      <c r="A878" s="12"/>
      <c r="B878" s="153"/>
      <c r="C878" s="12"/>
      <c r="D878" s="154" t="s">
        <v>71</v>
      </c>
      <c r="E878" s="164" t="s">
        <v>1348</v>
      </c>
      <c r="F878" s="164" t="s">
        <v>1349</v>
      </c>
      <c r="G878" s="12"/>
      <c r="H878" s="12"/>
      <c r="I878" s="156"/>
      <c r="J878" s="165">
        <f>BK878</f>
        <v>0</v>
      </c>
      <c r="K878" s="12"/>
      <c r="L878" s="153"/>
      <c r="M878" s="158"/>
      <c r="N878" s="159"/>
      <c r="O878" s="159"/>
      <c r="P878" s="160">
        <f>SUM(P879:P886)</f>
        <v>0</v>
      </c>
      <c r="Q878" s="159"/>
      <c r="R878" s="160">
        <f>SUM(R879:R886)</f>
        <v>0.143085</v>
      </c>
      <c r="S878" s="159"/>
      <c r="T878" s="161">
        <f>SUM(T879:T886)</f>
        <v>0.1287</v>
      </c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R878" s="154" t="s">
        <v>82</v>
      </c>
      <c r="AT878" s="162" t="s">
        <v>71</v>
      </c>
      <c r="AU878" s="162" t="s">
        <v>80</v>
      </c>
      <c r="AY878" s="154" t="s">
        <v>143</v>
      </c>
      <c r="BK878" s="163">
        <f>SUM(BK879:BK886)</f>
        <v>0</v>
      </c>
    </row>
    <row r="879" spans="1:65" s="2" customFormat="1" ht="16.5" customHeight="1">
      <c r="A879" s="39"/>
      <c r="B879" s="166"/>
      <c r="C879" s="167" t="s">
        <v>1350</v>
      </c>
      <c r="D879" s="167" t="s">
        <v>145</v>
      </c>
      <c r="E879" s="168" t="s">
        <v>1351</v>
      </c>
      <c r="F879" s="169" t="s">
        <v>1352</v>
      </c>
      <c r="G879" s="170" t="s">
        <v>210</v>
      </c>
      <c r="H879" s="171">
        <v>90</v>
      </c>
      <c r="I879" s="172"/>
      <c r="J879" s="173">
        <f>ROUND(I879*H879,2)</f>
        <v>0</v>
      </c>
      <c r="K879" s="169" t="s">
        <v>149</v>
      </c>
      <c r="L879" s="40"/>
      <c r="M879" s="174" t="s">
        <v>3</v>
      </c>
      <c r="N879" s="175" t="s">
        <v>43</v>
      </c>
      <c r="O879" s="73"/>
      <c r="P879" s="176">
        <f>O879*H879</f>
        <v>0</v>
      </c>
      <c r="Q879" s="176">
        <v>0.0004</v>
      </c>
      <c r="R879" s="176">
        <f>Q879*H879</f>
        <v>0.036000000000000004</v>
      </c>
      <c r="S879" s="176">
        <v>0.00143</v>
      </c>
      <c r="T879" s="177">
        <f>S879*H879</f>
        <v>0.1287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178" t="s">
        <v>259</v>
      </c>
      <c r="AT879" s="178" t="s">
        <v>145</v>
      </c>
      <c r="AU879" s="178" t="s">
        <v>82</v>
      </c>
      <c r="AY879" s="20" t="s">
        <v>143</v>
      </c>
      <c r="BE879" s="179">
        <f>IF(N879="základní",J879,0)</f>
        <v>0</v>
      </c>
      <c r="BF879" s="179">
        <f>IF(N879="snížená",J879,0)</f>
        <v>0</v>
      </c>
      <c r="BG879" s="179">
        <f>IF(N879="zákl. přenesená",J879,0)</f>
        <v>0</v>
      </c>
      <c r="BH879" s="179">
        <f>IF(N879="sníž. přenesená",J879,0)</f>
        <v>0</v>
      </c>
      <c r="BI879" s="179">
        <f>IF(N879="nulová",J879,0)</f>
        <v>0</v>
      </c>
      <c r="BJ879" s="20" t="s">
        <v>80</v>
      </c>
      <c r="BK879" s="179">
        <f>ROUND(I879*H879,2)</f>
        <v>0</v>
      </c>
      <c r="BL879" s="20" t="s">
        <v>259</v>
      </c>
      <c r="BM879" s="178" t="s">
        <v>1353</v>
      </c>
    </row>
    <row r="880" spans="1:47" s="2" customFormat="1" ht="12">
      <c r="A880" s="39"/>
      <c r="B880" s="40"/>
      <c r="C880" s="39"/>
      <c r="D880" s="180" t="s">
        <v>152</v>
      </c>
      <c r="E880" s="39"/>
      <c r="F880" s="181" t="s">
        <v>1354</v>
      </c>
      <c r="G880" s="39"/>
      <c r="H880" s="39"/>
      <c r="I880" s="182"/>
      <c r="J880" s="39"/>
      <c r="K880" s="39"/>
      <c r="L880" s="40"/>
      <c r="M880" s="183"/>
      <c r="N880" s="184"/>
      <c r="O880" s="73"/>
      <c r="P880" s="73"/>
      <c r="Q880" s="73"/>
      <c r="R880" s="73"/>
      <c r="S880" s="73"/>
      <c r="T880" s="74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20" t="s">
        <v>152</v>
      </c>
      <c r="AU880" s="20" t="s">
        <v>82</v>
      </c>
    </row>
    <row r="881" spans="1:51" s="14" customFormat="1" ht="12">
      <c r="A881" s="14"/>
      <c r="B881" s="193"/>
      <c r="C881" s="14"/>
      <c r="D881" s="186" t="s">
        <v>154</v>
      </c>
      <c r="E881" s="194" t="s">
        <v>3</v>
      </c>
      <c r="F881" s="195" t="s">
        <v>1355</v>
      </c>
      <c r="G881" s="14"/>
      <c r="H881" s="196">
        <v>90</v>
      </c>
      <c r="I881" s="197"/>
      <c r="J881" s="14"/>
      <c r="K881" s="14"/>
      <c r="L881" s="193"/>
      <c r="M881" s="198"/>
      <c r="N881" s="199"/>
      <c r="O881" s="199"/>
      <c r="P881" s="199"/>
      <c r="Q881" s="199"/>
      <c r="R881" s="199"/>
      <c r="S881" s="199"/>
      <c r="T881" s="20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194" t="s">
        <v>154</v>
      </c>
      <c r="AU881" s="194" t="s">
        <v>82</v>
      </c>
      <c r="AV881" s="14" t="s">
        <v>82</v>
      </c>
      <c r="AW881" s="14" t="s">
        <v>33</v>
      </c>
      <c r="AX881" s="14" t="s">
        <v>80</v>
      </c>
      <c r="AY881" s="194" t="s">
        <v>143</v>
      </c>
    </row>
    <row r="882" spans="1:65" s="2" customFormat="1" ht="16.5" customHeight="1">
      <c r="A882" s="39"/>
      <c r="B882" s="166"/>
      <c r="C882" s="217" t="s">
        <v>1356</v>
      </c>
      <c r="D882" s="217" t="s">
        <v>351</v>
      </c>
      <c r="E882" s="218" t="s">
        <v>1357</v>
      </c>
      <c r="F882" s="219" t="s">
        <v>1358</v>
      </c>
      <c r="G882" s="220" t="s">
        <v>148</v>
      </c>
      <c r="H882" s="221">
        <v>9.075</v>
      </c>
      <c r="I882" s="222"/>
      <c r="J882" s="223">
        <f>ROUND(I882*H882,2)</f>
        <v>0</v>
      </c>
      <c r="K882" s="219" t="s">
        <v>149</v>
      </c>
      <c r="L882" s="224"/>
      <c r="M882" s="225" t="s">
        <v>3</v>
      </c>
      <c r="N882" s="226" t="s">
        <v>43</v>
      </c>
      <c r="O882" s="73"/>
      <c r="P882" s="176">
        <f>O882*H882</f>
        <v>0</v>
      </c>
      <c r="Q882" s="176">
        <v>0.0118</v>
      </c>
      <c r="R882" s="176">
        <f>Q882*H882</f>
        <v>0.10708499999999999</v>
      </c>
      <c r="S882" s="176">
        <v>0</v>
      </c>
      <c r="T882" s="177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178" t="s">
        <v>391</v>
      </c>
      <c r="AT882" s="178" t="s">
        <v>351</v>
      </c>
      <c r="AU882" s="178" t="s">
        <v>82</v>
      </c>
      <c r="AY882" s="20" t="s">
        <v>143</v>
      </c>
      <c r="BE882" s="179">
        <f>IF(N882="základní",J882,0)</f>
        <v>0</v>
      </c>
      <c r="BF882" s="179">
        <f>IF(N882="snížená",J882,0)</f>
        <v>0</v>
      </c>
      <c r="BG882" s="179">
        <f>IF(N882="zákl. přenesená",J882,0)</f>
        <v>0</v>
      </c>
      <c r="BH882" s="179">
        <f>IF(N882="sníž. přenesená",J882,0)</f>
        <v>0</v>
      </c>
      <c r="BI882" s="179">
        <f>IF(N882="nulová",J882,0)</f>
        <v>0</v>
      </c>
      <c r="BJ882" s="20" t="s">
        <v>80</v>
      </c>
      <c r="BK882" s="179">
        <f>ROUND(I882*H882,2)</f>
        <v>0</v>
      </c>
      <c r="BL882" s="20" t="s">
        <v>259</v>
      </c>
      <c r="BM882" s="178" t="s">
        <v>1359</v>
      </c>
    </row>
    <row r="883" spans="1:51" s="14" customFormat="1" ht="12">
      <c r="A883" s="14"/>
      <c r="B883" s="193"/>
      <c r="C883" s="14"/>
      <c r="D883" s="186" t="s">
        <v>154</v>
      </c>
      <c r="E883" s="194" t="s">
        <v>3</v>
      </c>
      <c r="F883" s="195" t="s">
        <v>1360</v>
      </c>
      <c r="G883" s="14"/>
      <c r="H883" s="196">
        <v>8.25</v>
      </c>
      <c r="I883" s="197"/>
      <c r="J883" s="14"/>
      <c r="K883" s="14"/>
      <c r="L883" s="193"/>
      <c r="M883" s="198"/>
      <c r="N883" s="199"/>
      <c r="O883" s="199"/>
      <c r="P883" s="199"/>
      <c r="Q883" s="199"/>
      <c r="R883" s="199"/>
      <c r="S883" s="199"/>
      <c r="T883" s="20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194" t="s">
        <v>154</v>
      </c>
      <c r="AU883" s="194" t="s">
        <v>82</v>
      </c>
      <c r="AV883" s="14" t="s">
        <v>82</v>
      </c>
      <c r="AW883" s="14" t="s">
        <v>33</v>
      </c>
      <c r="AX883" s="14" t="s">
        <v>80</v>
      </c>
      <c r="AY883" s="194" t="s">
        <v>143</v>
      </c>
    </row>
    <row r="884" spans="1:51" s="14" customFormat="1" ht="12">
      <c r="A884" s="14"/>
      <c r="B884" s="193"/>
      <c r="C884" s="14"/>
      <c r="D884" s="186" t="s">
        <v>154</v>
      </c>
      <c r="E884" s="14"/>
      <c r="F884" s="195" t="s">
        <v>1361</v>
      </c>
      <c r="G884" s="14"/>
      <c r="H884" s="196">
        <v>9.075</v>
      </c>
      <c r="I884" s="197"/>
      <c r="J884" s="14"/>
      <c r="K884" s="14"/>
      <c r="L884" s="193"/>
      <c r="M884" s="198"/>
      <c r="N884" s="199"/>
      <c r="O884" s="199"/>
      <c r="P884" s="199"/>
      <c r="Q884" s="199"/>
      <c r="R884" s="199"/>
      <c r="S884" s="199"/>
      <c r="T884" s="200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194" t="s">
        <v>154</v>
      </c>
      <c r="AU884" s="194" t="s">
        <v>82</v>
      </c>
      <c r="AV884" s="14" t="s">
        <v>82</v>
      </c>
      <c r="AW884" s="14" t="s">
        <v>4</v>
      </c>
      <c r="AX884" s="14" t="s">
        <v>80</v>
      </c>
      <c r="AY884" s="194" t="s">
        <v>143</v>
      </c>
    </row>
    <row r="885" spans="1:65" s="2" customFormat="1" ht="24.15" customHeight="1">
      <c r="A885" s="39"/>
      <c r="B885" s="166"/>
      <c r="C885" s="167" t="s">
        <v>1362</v>
      </c>
      <c r="D885" s="167" t="s">
        <v>145</v>
      </c>
      <c r="E885" s="168" t="s">
        <v>1363</v>
      </c>
      <c r="F885" s="169" t="s">
        <v>1364</v>
      </c>
      <c r="G885" s="170" t="s">
        <v>910</v>
      </c>
      <c r="H885" s="227"/>
      <c r="I885" s="172"/>
      <c r="J885" s="173">
        <f>ROUND(I885*H885,2)</f>
        <v>0</v>
      </c>
      <c r="K885" s="169" t="s">
        <v>149</v>
      </c>
      <c r="L885" s="40"/>
      <c r="M885" s="174" t="s">
        <v>3</v>
      </c>
      <c r="N885" s="175" t="s">
        <v>43</v>
      </c>
      <c r="O885" s="73"/>
      <c r="P885" s="176">
        <f>O885*H885</f>
        <v>0</v>
      </c>
      <c r="Q885" s="176">
        <v>0</v>
      </c>
      <c r="R885" s="176">
        <f>Q885*H885</f>
        <v>0</v>
      </c>
      <c r="S885" s="176">
        <v>0</v>
      </c>
      <c r="T885" s="17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178" t="s">
        <v>259</v>
      </c>
      <c r="AT885" s="178" t="s">
        <v>145</v>
      </c>
      <c r="AU885" s="178" t="s">
        <v>82</v>
      </c>
      <c r="AY885" s="20" t="s">
        <v>143</v>
      </c>
      <c r="BE885" s="179">
        <f>IF(N885="základní",J885,0)</f>
        <v>0</v>
      </c>
      <c r="BF885" s="179">
        <f>IF(N885="snížená",J885,0)</f>
        <v>0</v>
      </c>
      <c r="BG885" s="179">
        <f>IF(N885="zákl. přenesená",J885,0)</f>
        <v>0</v>
      </c>
      <c r="BH885" s="179">
        <f>IF(N885="sníž. přenesená",J885,0)</f>
        <v>0</v>
      </c>
      <c r="BI885" s="179">
        <f>IF(N885="nulová",J885,0)</f>
        <v>0</v>
      </c>
      <c r="BJ885" s="20" t="s">
        <v>80</v>
      </c>
      <c r="BK885" s="179">
        <f>ROUND(I885*H885,2)</f>
        <v>0</v>
      </c>
      <c r="BL885" s="20" t="s">
        <v>259</v>
      </c>
      <c r="BM885" s="178" t="s">
        <v>1365</v>
      </c>
    </row>
    <row r="886" spans="1:47" s="2" customFormat="1" ht="12">
      <c r="A886" s="39"/>
      <c r="B886" s="40"/>
      <c r="C886" s="39"/>
      <c r="D886" s="180" t="s">
        <v>152</v>
      </c>
      <c r="E886" s="39"/>
      <c r="F886" s="181" t="s">
        <v>1366</v>
      </c>
      <c r="G886" s="39"/>
      <c r="H886" s="39"/>
      <c r="I886" s="182"/>
      <c r="J886" s="39"/>
      <c r="K886" s="39"/>
      <c r="L886" s="40"/>
      <c r="M886" s="183"/>
      <c r="N886" s="184"/>
      <c r="O886" s="73"/>
      <c r="P886" s="73"/>
      <c r="Q886" s="73"/>
      <c r="R886" s="73"/>
      <c r="S886" s="73"/>
      <c r="T886" s="74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20" t="s">
        <v>152</v>
      </c>
      <c r="AU886" s="20" t="s">
        <v>82</v>
      </c>
    </row>
    <row r="887" spans="1:63" s="12" customFormat="1" ht="22.8" customHeight="1">
      <c r="A887" s="12"/>
      <c r="B887" s="153"/>
      <c r="C887" s="12"/>
      <c r="D887" s="154" t="s">
        <v>71</v>
      </c>
      <c r="E887" s="164" t="s">
        <v>1367</v>
      </c>
      <c r="F887" s="164" t="s">
        <v>1368</v>
      </c>
      <c r="G887" s="12"/>
      <c r="H887" s="12"/>
      <c r="I887" s="156"/>
      <c r="J887" s="165">
        <f>BK887</f>
        <v>0</v>
      </c>
      <c r="K887" s="12"/>
      <c r="L887" s="153"/>
      <c r="M887" s="158"/>
      <c r="N887" s="159"/>
      <c r="O887" s="159"/>
      <c r="P887" s="160">
        <f>SUM(P888:P901)</f>
        <v>0</v>
      </c>
      <c r="Q887" s="159"/>
      <c r="R887" s="160">
        <f>SUM(R888:R901)</f>
        <v>0.00510515</v>
      </c>
      <c r="S887" s="159"/>
      <c r="T887" s="161">
        <f>SUM(T888:T901)</f>
        <v>0</v>
      </c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R887" s="154" t="s">
        <v>82</v>
      </c>
      <c r="AT887" s="162" t="s">
        <v>71</v>
      </c>
      <c r="AU887" s="162" t="s">
        <v>80</v>
      </c>
      <c r="AY887" s="154" t="s">
        <v>143</v>
      </c>
      <c r="BK887" s="163">
        <f>SUM(BK888:BK901)</f>
        <v>0</v>
      </c>
    </row>
    <row r="888" spans="1:65" s="2" customFormat="1" ht="16.5" customHeight="1">
      <c r="A888" s="39"/>
      <c r="B888" s="166"/>
      <c r="C888" s="167" t="s">
        <v>1369</v>
      </c>
      <c r="D888" s="167" t="s">
        <v>145</v>
      </c>
      <c r="E888" s="168" t="s">
        <v>1370</v>
      </c>
      <c r="F888" s="169" t="s">
        <v>1371</v>
      </c>
      <c r="G888" s="170" t="s">
        <v>148</v>
      </c>
      <c r="H888" s="171">
        <v>1</v>
      </c>
      <c r="I888" s="172"/>
      <c r="J888" s="173">
        <f>ROUND(I888*H888,2)</f>
        <v>0</v>
      </c>
      <c r="K888" s="169" t="s">
        <v>149</v>
      </c>
      <c r="L888" s="40"/>
      <c r="M888" s="174" t="s">
        <v>3</v>
      </c>
      <c r="N888" s="175" t="s">
        <v>43</v>
      </c>
      <c r="O888" s="73"/>
      <c r="P888" s="176">
        <f>O888*H888</f>
        <v>0</v>
      </c>
      <c r="Q888" s="176">
        <v>0.00014</v>
      </c>
      <c r="R888" s="176">
        <f>Q888*H888</f>
        <v>0.00014</v>
      </c>
      <c r="S888" s="176">
        <v>0</v>
      </c>
      <c r="T888" s="177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178" t="s">
        <v>259</v>
      </c>
      <c r="AT888" s="178" t="s">
        <v>145</v>
      </c>
      <c r="AU888" s="178" t="s">
        <v>82</v>
      </c>
      <c r="AY888" s="20" t="s">
        <v>143</v>
      </c>
      <c r="BE888" s="179">
        <f>IF(N888="základní",J888,0)</f>
        <v>0</v>
      </c>
      <c r="BF888" s="179">
        <f>IF(N888="snížená",J888,0)</f>
        <v>0</v>
      </c>
      <c r="BG888" s="179">
        <f>IF(N888="zákl. přenesená",J888,0)</f>
        <v>0</v>
      </c>
      <c r="BH888" s="179">
        <f>IF(N888="sníž. přenesená",J888,0)</f>
        <v>0</v>
      </c>
      <c r="BI888" s="179">
        <f>IF(N888="nulová",J888,0)</f>
        <v>0</v>
      </c>
      <c r="BJ888" s="20" t="s">
        <v>80</v>
      </c>
      <c r="BK888" s="179">
        <f>ROUND(I888*H888,2)</f>
        <v>0</v>
      </c>
      <c r="BL888" s="20" t="s">
        <v>259</v>
      </c>
      <c r="BM888" s="178" t="s">
        <v>1372</v>
      </c>
    </row>
    <row r="889" spans="1:47" s="2" customFormat="1" ht="12">
      <c r="A889" s="39"/>
      <c r="B889" s="40"/>
      <c r="C889" s="39"/>
      <c r="D889" s="180" t="s">
        <v>152</v>
      </c>
      <c r="E889" s="39"/>
      <c r="F889" s="181" t="s">
        <v>1373</v>
      </c>
      <c r="G889" s="39"/>
      <c r="H889" s="39"/>
      <c r="I889" s="182"/>
      <c r="J889" s="39"/>
      <c r="K889" s="39"/>
      <c r="L889" s="40"/>
      <c r="M889" s="183"/>
      <c r="N889" s="184"/>
      <c r="O889" s="73"/>
      <c r="P889" s="73"/>
      <c r="Q889" s="73"/>
      <c r="R889" s="73"/>
      <c r="S889" s="73"/>
      <c r="T889" s="74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20" t="s">
        <v>152</v>
      </c>
      <c r="AU889" s="20" t="s">
        <v>82</v>
      </c>
    </row>
    <row r="890" spans="1:51" s="14" customFormat="1" ht="12">
      <c r="A890" s="14"/>
      <c r="B890" s="193"/>
      <c r="C890" s="14"/>
      <c r="D890" s="186" t="s">
        <v>154</v>
      </c>
      <c r="E890" s="194" t="s">
        <v>3</v>
      </c>
      <c r="F890" s="195" t="s">
        <v>1374</v>
      </c>
      <c r="G890" s="14"/>
      <c r="H890" s="196">
        <v>1</v>
      </c>
      <c r="I890" s="197"/>
      <c r="J890" s="14"/>
      <c r="K890" s="14"/>
      <c r="L890" s="193"/>
      <c r="M890" s="198"/>
      <c r="N890" s="199"/>
      <c r="O890" s="199"/>
      <c r="P890" s="199"/>
      <c r="Q890" s="199"/>
      <c r="R890" s="199"/>
      <c r="S890" s="199"/>
      <c r="T890" s="200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194" t="s">
        <v>154</v>
      </c>
      <c r="AU890" s="194" t="s">
        <v>82</v>
      </c>
      <c r="AV890" s="14" t="s">
        <v>82</v>
      </c>
      <c r="AW890" s="14" t="s">
        <v>33</v>
      </c>
      <c r="AX890" s="14" t="s">
        <v>80</v>
      </c>
      <c r="AY890" s="194" t="s">
        <v>143</v>
      </c>
    </row>
    <row r="891" spans="1:65" s="2" customFormat="1" ht="16.5" customHeight="1">
      <c r="A891" s="39"/>
      <c r="B891" s="166"/>
      <c r="C891" s="167" t="s">
        <v>1375</v>
      </c>
      <c r="D891" s="167" t="s">
        <v>145</v>
      </c>
      <c r="E891" s="168" t="s">
        <v>1376</v>
      </c>
      <c r="F891" s="169" t="s">
        <v>1377</v>
      </c>
      <c r="G891" s="170" t="s">
        <v>148</v>
      </c>
      <c r="H891" s="171">
        <v>1</v>
      </c>
      <c r="I891" s="172"/>
      <c r="J891" s="173">
        <f>ROUND(I891*H891,2)</f>
        <v>0</v>
      </c>
      <c r="K891" s="169" t="s">
        <v>149</v>
      </c>
      <c r="L891" s="40"/>
      <c r="M891" s="174" t="s">
        <v>3</v>
      </c>
      <c r="N891" s="175" t="s">
        <v>43</v>
      </c>
      <c r="O891" s="73"/>
      <c r="P891" s="176">
        <f>O891*H891</f>
        <v>0</v>
      </c>
      <c r="Q891" s="176">
        <v>0.00012</v>
      </c>
      <c r="R891" s="176">
        <f>Q891*H891</f>
        <v>0.00012</v>
      </c>
      <c r="S891" s="176">
        <v>0</v>
      </c>
      <c r="T891" s="177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178" t="s">
        <v>259</v>
      </c>
      <c r="AT891" s="178" t="s">
        <v>145</v>
      </c>
      <c r="AU891" s="178" t="s">
        <v>82</v>
      </c>
      <c r="AY891" s="20" t="s">
        <v>143</v>
      </c>
      <c r="BE891" s="179">
        <f>IF(N891="základní",J891,0)</f>
        <v>0</v>
      </c>
      <c r="BF891" s="179">
        <f>IF(N891="snížená",J891,0)</f>
        <v>0</v>
      </c>
      <c r="BG891" s="179">
        <f>IF(N891="zákl. přenesená",J891,0)</f>
        <v>0</v>
      </c>
      <c r="BH891" s="179">
        <f>IF(N891="sníž. přenesená",J891,0)</f>
        <v>0</v>
      </c>
      <c r="BI891" s="179">
        <f>IF(N891="nulová",J891,0)</f>
        <v>0</v>
      </c>
      <c r="BJ891" s="20" t="s">
        <v>80</v>
      </c>
      <c r="BK891" s="179">
        <f>ROUND(I891*H891,2)</f>
        <v>0</v>
      </c>
      <c r="BL891" s="20" t="s">
        <v>259</v>
      </c>
      <c r="BM891" s="178" t="s">
        <v>1378</v>
      </c>
    </row>
    <row r="892" spans="1:47" s="2" customFormat="1" ht="12">
      <c r="A892" s="39"/>
      <c r="B892" s="40"/>
      <c r="C892" s="39"/>
      <c r="D892" s="180" t="s">
        <v>152</v>
      </c>
      <c r="E892" s="39"/>
      <c r="F892" s="181" t="s">
        <v>1379</v>
      </c>
      <c r="G892" s="39"/>
      <c r="H892" s="39"/>
      <c r="I892" s="182"/>
      <c r="J892" s="39"/>
      <c r="K892" s="39"/>
      <c r="L892" s="40"/>
      <c r="M892" s="183"/>
      <c r="N892" s="184"/>
      <c r="O892" s="73"/>
      <c r="P892" s="73"/>
      <c r="Q892" s="73"/>
      <c r="R892" s="73"/>
      <c r="S892" s="73"/>
      <c r="T892" s="74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20" t="s">
        <v>152</v>
      </c>
      <c r="AU892" s="20" t="s">
        <v>82</v>
      </c>
    </row>
    <row r="893" spans="1:51" s="14" customFormat="1" ht="12">
      <c r="A893" s="14"/>
      <c r="B893" s="193"/>
      <c r="C893" s="14"/>
      <c r="D893" s="186" t="s">
        <v>154</v>
      </c>
      <c r="E893" s="194" t="s">
        <v>3</v>
      </c>
      <c r="F893" s="195" t="s">
        <v>1374</v>
      </c>
      <c r="G893" s="14"/>
      <c r="H893" s="196">
        <v>1</v>
      </c>
      <c r="I893" s="197"/>
      <c r="J893" s="14"/>
      <c r="K893" s="14"/>
      <c r="L893" s="193"/>
      <c r="M893" s="198"/>
      <c r="N893" s="199"/>
      <c r="O893" s="199"/>
      <c r="P893" s="199"/>
      <c r="Q893" s="199"/>
      <c r="R893" s="199"/>
      <c r="S893" s="199"/>
      <c r="T893" s="200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194" t="s">
        <v>154</v>
      </c>
      <c r="AU893" s="194" t="s">
        <v>82</v>
      </c>
      <c r="AV893" s="14" t="s">
        <v>82</v>
      </c>
      <c r="AW893" s="14" t="s">
        <v>33</v>
      </c>
      <c r="AX893" s="14" t="s">
        <v>80</v>
      </c>
      <c r="AY893" s="194" t="s">
        <v>143</v>
      </c>
    </row>
    <row r="894" spans="1:65" s="2" customFormat="1" ht="16.5" customHeight="1">
      <c r="A894" s="39"/>
      <c r="B894" s="166"/>
      <c r="C894" s="167" t="s">
        <v>1380</v>
      </c>
      <c r="D894" s="167" t="s">
        <v>145</v>
      </c>
      <c r="E894" s="168" t="s">
        <v>1381</v>
      </c>
      <c r="F894" s="169" t="s">
        <v>1382</v>
      </c>
      <c r="G894" s="170" t="s">
        <v>148</v>
      </c>
      <c r="H894" s="171">
        <v>1</v>
      </c>
      <c r="I894" s="172"/>
      <c r="J894" s="173">
        <f>ROUND(I894*H894,2)</f>
        <v>0</v>
      </c>
      <c r="K894" s="169" t="s">
        <v>149</v>
      </c>
      <c r="L894" s="40"/>
      <c r="M894" s="174" t="s">
        <v>3</v>
      </c>
      <c r="N894" s="175" t="s">
        <v>43</v>
      </c>
      <c r="O894" s="73"/>
      <c r="P894" s="176">
        <f>O894*H894</f>
        <v>0</v>
      </c>
      <c r="Q894" s="176">
        <v>0.00012</v>
      </c>
      <c r="R894" s="176">
        <f>Q894*H894</f>
        <v>0.00012</v>
      </c>
      <c r="S894" s="176">
        <v>0</v>
      </c>
      <c r="T894" s="17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178" t="s">
        <v>259</v>
      </c>
      <c r="AT894" s="178" t="s">
        <v>145</v>
      </c>
      <c r="AU894" s="178" t="s">
        <v>82</v>
      </c>
      <c r="AY894" s="20" t="s">
        <v>143</v>
      </c>
      <c r="BE894" s="179">
        <f>IF(N894="základní",J894,0)</f>
        <v>0</v>
      </c>
      <c r="BF894" s="179">
        <f>IF(N894="snížená",J894,0)</f>
        <v>0</v>
      </c>
      <c r="BG894" s="179">
        <f>IF(N894="zákl. přenesená",J894,0)</f>
        <v>0</v>
      </c>
      <c r="BH894" s="179">
        <f>IF(N894="sníž. přenesená",J894,0)</f>
        <v>0</v>
      </c>
      <c r="BI894" s="179">
        <f>IF(N894="nulová",J894,0)</f>
        <v>0</v>
      </c>
      <c r="BJ894" s="20" t="s">
        <v>80</v>
      </c>
      <c r="BK894" s="179">
        <f>ROUND(I894*H894,2)</f>
        <v>0</v>
      </c>
      <c r="BL894" s="20" t="s">
        <v>259</v>
      </c>
      <c r="BM894" s="178" t="s">
        <v>1383</v>
      </c>
    </row>
    <row r="895" spans="1:47" s="2" customFormat="1" ht="12">
      <c r="A895" s="39"/>
      <c r="B895" s="40"/>
      <c r="C895" s="39"/>
      <c r="D895" s="180" t="s">
        <v>152</v>
      </c>
      <c r="E895" s="39"/>
      <c r="F895" s="181" t="s">
        <v>1384</v>
      </c>
      <c r="G895" s="39"/>
      <c r="H895" s="39"/>
      <c r="I895" s="182"/>
      <c r="J895" s="39"/>
      <c r="K895" s="39"/>
      <c r="L895" s="40"/>
      <c r="M895" s="183"/>
      <c r="N895" s="184"/>
      <c r="O895" s="73"/>
      <c r="P895" s="73"/>
      <c r="Q895" s="73"/>
      <c r="R895" s="73"/>
      <c r="S895" s="73"/>
      <c r="T895" s="74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20" t="s">
        <v>152</v>
      </c>
      <c r="AU895" s="20" t="s">
        <v>82</v>
      </c>
    </row>
    <row r="896" spans="1:51" s="14" customFormat="1" ht="12">
      <c r="A896" s="14"/>
      <c r="B896" s="193"/>
      <c r="C896" s="14"/>
      <c r="D896" s="186" t="s">
        <v>154</v>
      </c>
      <c r="E896" s="194" t="s">
        <v>3</v>
      </c>
      <c r="F896" s="195" t="s">
        <v>1374</v>
      </c>
      <c r="G896" s="14"/>
      <c r="H896" s="196">
        <v>1</v>
      </c>
      <c r="I896" s="197"/>
      <c r="J896" s="14"/>
      <c r="K896" s="14"/>
      <c r="L896" s="193"/>
      <c r="M896" s="198"/>
      <c r="N896" s="199"/>
      <c r="O896" s="199"/>
      <c r="P896" s="199"/>
      <c r="Q896" s="199"/>
      <c r="R896" s="199"/>
      <c r="S896" s="199"/>
      <c r="T896" s="200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194" t="s">
        <v>154</v>
      </c>
      <c r="AU896" s="194" t="s">
        <v>82</v>
      </c>
      <c r="AV896" s="14" t="s">
        <v>82</v>
      </c>
      <c r="AW896" s="14" t="s">
        <v>33</v>
      </c>
      <c r="AX896" s="14" t="s">
        <v>80</v>
      </c>
      <c r="AY896" s="194" t="s">
        <v>143</v>
      </c>
    </row>
    <row r="897" spans="1:65" s="2" customFormat="1" ht="16.5" customHeight="1">
      <c r="A897" s="39"/>
      <c r="B897" s="166"/>
      <c r="C897" s="167" t="s">
        <v>1385</v>
      </c>
      <c r="D897" s="167" t="s">
        <v>145</v>
      </c>
      <c r="E897" s="168" t="s">
        <v>1386</v>
      </c>
      <c r="F897" s="169" t="s">
        <v>1387</v>
      </c>
      <c r="G897" s="170" t="s">
        <v>148</v>
      </c>
      <c r="H897" s="171">
        <v>4.335</v>
      </c>
      <c r="I897" s="172"/>
      <c r="J897" s="173">
        <f>ROUND(I897*H897,2)</f>
        <v>0</v>
      </c>
      <c r="K897" s="169" t="s">
        <v>149</v>
      </c>
      <c r="L897" s="40"/>
      <c r="M897" s="174" t="s">
        <v>3</v>
      </c>
      <c r="N897" s="175" t="s">
        <v>43</v>
      </c>
      <c r="O897" s="73"/>
      <c r="P897" s="176">
        <f>O897*H897</f>
        <v>0</v>
      </c>
      <c r="Q897" s="176">
        <v>0.00043</v>
      </c>
      <c r="R897" s="176">
        <f>Q897*H897</f>
        <v>0.00186405</v>
      </c>
      <c r="S897" s="176">
        <v>0</v>
      </c>
      <c r="T897" s="177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178" t="s">
        <v>259</v>
      </c>
      <c r="AT897" s="178" t="s">
        <v>145</v>
      </c>
      <c r="AU897" s="178" t="s">
        <v>82</v>
      </c>
      <c r="AY897" s="20" t="s">
        <v>143</v>
      </c>
      <c r="BE897" s="179">
        <f>IF(N897="základní",J897,0)</f>
        <v>0</v>
      </c>
      <c r="BF897" s="179">
        <f>IF(N897="snížená",J897,0)</f>
        <v>0</v>
      </c>
      <c r="BG897" s="179">
        <f>IF(N897="zákl. přenesená",J897,0)</f>
        <v>0</v>
      </c>
      <c r="BH897" s="179">
        <f>IF(N897="sníž. přenesená",J897,0)</f>
        <v>0</v>
      </c>
      <c r="BI897" s="179">
        <f>IF(N897="nulová",J897,0)</f>
        <v>0</v>
      </c>
      <c r="BJ897" s="20" t="s">
        <v>80</v>
      </c>
      <c r="BK897" s="179">
        <f>ROUND(I897*H897,2)</f>
        <v>0</v>
      </c>
      <c r="BL897" s="20" t="s">
        <v>259</v>
      </c>
      <c r="BM897" s="178" t="s">
        <v>1388</v>
      </c>
    </row>
    <row r="898" spans="1:47" s="2" customFormat="1" ht="12">
      <c r="A898" s="39"/>
      <c r="B898" s="40"/>
      <c r="C898" s="39"/>
      <c r="D898" s="180" t="s">
        <v>152</v>
      </c>
      <c r="E898" s="39"/>
      <c r="F898" s="181" t="s">
        <v>1389</v>
      </c>
      <c r="G898" s="39"/>
      <c r="H898" s="39"/>
      <c r="I898" s="182"/>
      <c r="J898" s="39"/>
      <c r="K898" s="39"/>
      <c r="L898" s="40"/>
      <c r="M898" s="183"/>
      <c r="N898" s="184"/>
      <c r="O898" s="73"/>
      <c r="P898" s="73"/>
      <c r="Q898" s="73"/>
      <c r="R898" s="73"/>
      <c r="S898" s="73"/>
      <c r="T898" s="74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T898" s="20" t="s">
        <v>152</v>
      </c>
      <c r="AU898" s="20" t="s">
        <v>82</v>
      </c>
    </row>
    <row r="899" spans="1:51" s="14" customFormat="1" ht="12">
      <c r="A899" s="14"/>
      <c r="B899" s="193"/>
      <c r="C899" s="14"/>
      <c r="D899" s="186" t="s">
        <v>154</v>
      </c>
      <c r="E899" s="194" t="s">
        <v>3</v>
      </c>
      <c r="F899" s="195" t="s">
        <v>1390</v>
      </c>
      <c r="G899" s="14"/>
      <c r="H899" s="196">
        <v>4.335</v>
      </c>
      <c r="I899" s="197"/>
      <c r="J899" s="14"/>
      <c r="K899" s="14"/>
      <c r="L899" s="193"/>
      <c r="M899" s="198"/>
      <c r="N899" s="199"/>
      <c r="O899" s="199"/>
      <c r="P899" s="199"/>
      <c r="Q899" s="199"/>
      <c r="R899" s="199"/>
      <c r="S899" s="199"/>
      <c r="T899" s="200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194" t="s">
        <v>154</v>
      </c>
      <c r="AU899" s="194" t="s">
        <v>82</v>
      </c>
      <c r="AV899" s="14" t="s">
        <v>82</v>
      </c>
      <c r="AW899" s="14" t="s">
        <v>33</v>
      </c>
      <c r="AX899" s="14" t="s">
        <v>80</v>
      </c>
      <c r="AY899" s="194" t="s">
        <v>143</v>
      </c>
    </row>
    <row r="900" spans="1:65" s="2" customFormat="1" ht="16.5" customHeight="1">
      <c r="A900" s="39"/>
      <c r="B900" s="166"/>
      <c r="C900" s="167" t="s">
        <v>1391</v>
      </c>
      <c r="D900" s="167" t="s">
        <v>145</v>
      </c>
      <c r="E900" s="168" t="s">
        <v>1392</v>
      </c>
      <c r="F900" s="169" t="s">
        <v>1393</v>
      </c>
      <c r="G900" s="170" t="s">
        <v>148</v>
      </c>
      <c r="H900" s="171">
        <v>4.335</v>
      </c>
      <c r="I900" s="172"/>
      <c r="J900" s="173">
        <f>ROUND(I900*H900,2)</f>
        <v>0</v>
      </c>
      <c r="K900" s="169" t="s">
        <v>149</v>
      </c>
      <c r="L900" s="40"/>
      <c r="M900" s="174" t="s">
        <v>3</v>
      </c>
      <c r="N900" s="175" t="s">
        <v>43</v>
      </c>
      <c r="O900" s="73"/>
      <c r="P900" s="176">
        <f>O900*H900</f>
        <v>0</v>
      </c>
      <c r="Q900" s="176">
        <v>0.00066</v>
      </c>
      <c r="R900" s="176">
        <f>Q900*H900</f>
        <v>0.0028611</v>
      </c>
      <c r="S900" s="176">
        <v>0</v>
      </c>
      <c r="T900" s="177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178" t="s">
        <v>259</v>
      </c>
      <c r="AT900" s="178" t="s">
        <v>145</v>
      </c>
      <c r="AU900" s="178" t="s">
        <v>82</v>
      </c>
      <c r="AY900" s="20" t="s">
        <v>143</v>
      </c>
      <c r="BE900" s="179">
        <f>IF(N900="základní",J900,0)</f>
        <v>0</v>
      </c>
      <c r="BF900" s="179">
        <f>IF(N900="snížená",J900,0)</f>
        <v>0</v>
      </c>
      <c r="BG900" s="179">
        <f>IF(N900="zákl. přenesená",J900,0)</f>
        <v>0</v>
      </c>
      <c r="BH900" s="179">
        <f>IF(N900="sníž. přenesená",J900,0)</f>
        <v>0</v>
      </c>
      <c r="BI900" s="179">
        <f>IF(N900="nulová",J900,0)</f>
        <v>0</v>
      </c>
      <c r="BJ900" s="20" t="s">
        <v>80</v>
      </c>
      <c r="BK900" s="179">
        <f>ROUND(I900*H900,2)</f>
        <v>0</v>
      </c>
      <c r="BL900" s="20" t="s">
        <v>259</v>
      </c>
      <c r="BM900" s="178" t="s">
        <v>1394</v>
      </c>
    </row>
    <row r="901" spans="1:47" s="2" customFormat="1" ht="12">
      <c r="A901" s="39"/>
      <c r="B901" s="40"/>
      <c r="C901" s="39"/>
      <c r="D901" s="180" t="s">
        <v>152</v>
      </c>
      <c r="E901" s="39"/>
      <c r="F901" s="181" t="s">
        <v>1395</v>
      </c>
      <c r="G901" s="39"/>
      <c r="H901" s="39"/>
      <c r="I901" s="182"/>
      <c r="J901" s="39"/>
      <c r="K901" s="39"/>
      <c r="L901" s="40"/>
      <c r="M901" s="183"/>
      <c r="N901" s="184"/>
      <c r="O901" s="73"/>
      <c r="P901" s="73"/>
      <c r="Q901" s="73"/>
      <c r="R901" s="73"/>
      <c r="S901" s="73"/>
      <c r="T901" s="74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T901" s="20" t="s">
        <v>152</v>
      </c>
      <c r="AU901" s="20" t="s">
        <v>82</v>
      </c>
    </row>
    <row r="902" spans="1:63" s="12" customFormat="1" ht="22.8" customHeight="1">
      <c r="A902" s="12"/>
      <c r="B902" s="153"/>
      <c r="C902" s="12"/>
      <c r="D902" s="154" t="s">
        <v>71</v>
      </c>
      <c r="E902" s="164" t="s">
        <v>1396</v>
      </c>
      <c r="F902" s="164" t="s">
        <v>1397</v>
      </c>
      <c r="G902" s="12"/>
      <c r="H902" s="12"/>
      <c r="I902" s="156"/>
      <c r="J902" s="165">
        <f>BK902</f>
        <v>0</v>
      </c>
      <c r="K902" s="12"/>
      <c r="L902" s="153"/>
      <c r="M902" s="158"/>
      <c r="N902" s="159"/>
      <c r="O902" s="159"/>
      <c r="P902" s="160">
        <f>SUM(P903:P908)</f>
        <v>0</v>
      </c>
      <c r="Q902" s="159"/>
      <c r="R902" s="160">
        <f>SUM(R903:R908)</f>
        <v>0.11823707999999998</v>
      </c>
      <c r="S902" s="159"/>
      <c r="T902" s="161">
        <f>SUM(T903:T908)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154" t="s">
        <v>82</v>
      </c>
      <c r="AT902" s="162" t="s">
        <v>71</v>
      </c>
      <c r="AU902" s="162" t="s">
        <v>80</v>
      </c>
      <c r="AY902" s="154" t="s">
        <v>143</v>
      </c>
      <c r="BK902" s="163">
        <f>SUM(BK903:BK908)</f>
        <v>0</v>
      </c>
    </row>
    <row r="903" spans="1:65" s="2" customFormat="1" ht="24.15" customHeight="1">
      <c r="A903" s="39"/>
      <c r="B903" s="166"/>
      <c r="C903" s="167" t="s">
        <v>1398</v>
      </c>
      <c r="D903" s="167" t="s">
        <v>145</v>
      </c>
      <c r="E903" s="168" t="s">
        <v>1399</v>
      </c>
      <c r="F903" s="169" t="s">
        <v>1400</v>
      </c>
      <c r="G903" s="170" t="s">
        <v>148</v>
      </c>
      <c r="H903" s="171">
        <v>454.758</v>
      </c>
      <c r="I903" s="172"/>
      <c r="J903" s="173">
        <f>ROUND(I903*H903,2)</f>
        <v>0</v>
      </c>
      <c r="K903" s="169" t="s">
        <v>149</v>
      </c>
      <c r="L903" s="40"/>
      <c r="M903" s="174" t="s">
        <v>3</v>
      </c>
      <c r="N903" s="175" t="s">
        <v>43</v>
      </c>
      <c r="O903" s="73"/>
      <c r="P903" s="176">
        <f>O903*H903</f>
        <v>0</v>
      </c>
      <c r="Q903" s="176">
        <v>0.00026</v>
      </c>
      <c r="R903" s="176">
        <f>Q903*H903</f>
        <v>0.11823707999999998</v>
      </c>
      <c r="S903" s="176">
        <v>0</v>
      </c>
      <c r="T903" s="177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178" t="s">
        <v>259</v>
      </c>
      <c r="AT903" s="178" t="s">
        <v>145</v>
      </c>
      <c r="AU903" s="178" t="s">
        <v>82</v>
      </c>
      <c r="AY903" s="20" t="s">
        <v>143</v>
      </c>
      <c r="BE903" s="179">
        <f>IF(N903="základní",J903,0)</f>
        <v>0</v>
      </c>
      <c r="BF903" s="179">
        <f>IF(N903="snížená",J903,0)</f>
        <v>0</v>
      </c>
      <c r="BG903" s="179">
        <f>IF(N903="zákl. přenesená",J903,0)</f>
        <v>0</v>
      </c>
      <c r="BH903" s="179">
        <f>IF(N903="sníž. přenesená",J903,0)</f>
        <v>0</v>
      </c>
      <c r="BI903" s="179">
        <f>IF(N903="nulová",J903,0)</f>
        <v>0</v>
      </c>
      <c r="BJ903" s="20" t="s">
        <v>80</v>
      </c>
      <c r="BK903" s="179">
        <f>ROUND(I903*H903,2)</f>
        <v>0</v>
      </c>
      <c r="BL903" s="20" t="s">
        <v>259</v>
      </c>
      <c r="BM903" s="178" t="s">
        <v>1401</v>
      </c>
    </row>
    <row r="904" spans="1:47" s="2" customFormat="1" ht="12">
      <c r="A904" s="39"/>
      <c r="B904" s="40"/>
      <c r="C904" s="39"/>
      <c r="D904" s="180" t="s">
        <v>152</v>
      </c>
      <c r="E904" s="39"/>
      <c r="F904" s="181" t="s">
        <v>1402</v>
      </c>
      <c r="G904" s="39"/>
      <c r="H904" s="39"/>
      <c r="I904" s="182"/>
      <c r="J904" s="39"/>
      <c r="K904" s="39"/>
      <c r="L904" s="40"/>
      <c r="M904" s="183"/>
      <c r="N904" s="184"/>
      <c r="O904" s="73"/>
      <c r="P904" s="73"/>
      <c r="Q904" s="73"/>
      <c r="R904" s="73"/>
      <c r="S904" s="73"/>
      <c r="T904" s="74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20" t="s">
        <v>152</v>
      </c>
      <c r="AU904" s="20" t="s">
        <v>82</v>
      </c>
    </row>
    <row r="905" spans="1:51" s="14" customFormat="1" ht="12">
      <c r="A905" s="14"/>
      <c r="B905" s="193"/>
      <c r="C905" s="14"/>
      <c r="D905" s="186" t="s">
        <v>154</v>
      </c>
      <c r="E905" s="194" t="s">
        <v>3</v>
      </c>
      <c r="F905" s="195" t="s">
        <v>1403</v>
      </c>
      <c r="G905" s="14"/>
      <c r="H905" s="196">
        <v>400.752</v>
      </c>
      <c r="I905" s="197"/>
      <c r="J905" s="14"/>
      <c r="K905" s="14"/>
      <c r="L905" s="193"/>
      <c r="M905" s="198"/>
      <c r="N905" s="199"/>
      <c r="O905" s="199"/>
      <c r="P905" s="199"/>
      <c r="Q905" s="199"/>
      <c r="R905" s="199"/>
      <c r="S905" s="199"/>
      <c r="T905" s="20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194" t="s">
        <v>154</v>
      </c>
      <c r="AU905" s="194" t="s">
        <v>82</v>
      </c>
      <c r="AV905" s="14" t="s">
        <v>82</v>
      </c>
      <c r="AW905" s="14" t="s">
        <v>33</v>
      </c>
      <c r="AX905" s="14" t="s">
        <v>72</v>
      </c>
      <c r="AY905" s="194" t="s">
        <v>143</v>
      </c>
    </row>
    <row r="906" spans="1:51" s="13" customFormat="1" ht="12">
      <c r="A906" s="13"/>
      <c r="B906" s="185"/>
      <c r="C906" s="13"/>
      <c r="D906" s="186" t="s">
        <v>154</v>
      </c>
      <c r="E906" s="187" t="s">
        <v>3</v>
      </c>
      <c r="F906" s="188" t="s">
        <v>1404</v>
      </c>
      <c r="G906" s="13"/>
      <c r="H906" s="187" t="s">
        <v>3</v>
      </c>
      <c r="I906" s="189"/>
      <c r="J906" s="13"/>
      <c r="K906" s="13"/>
      <c r="L906" s="185"/>
      <c r="M906" s="190"/>
      <c r="N906" s="191"/>
      <c r="O906" s="191"/>
      <c r="P906" s="191"/>
      <c r="Q906" s="191"/>
      <c r="R906" s="191"/>
      <c r="S906" s="191"/>
      <c r="T906" s="19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187" t="s">
        <v>154</v>
      </c>
      <c r="AU906" s="187" t="s">
        <v>82</v>
      </c>
      <c r="AV906" s="13" t="s">
        <v>80</v>
      </c>
      <c r="AW906" s="13" t="s">
        <v>33</v>
      </c>
      <c r="AX906" s="13" t="s">
        <v>72</v>
      </c>
      <c r="AY906" s="187" t="s">
        <v>143</v>
      </c>
    </row>
    <row r="907" spans="1:51" s="14" customFormat="1" ht="12">
      <c r="A907" s="14"/>
      <c r="B907" s="193"/>
      <c r="C907" s="14"/>
      <c r="D907" s="186" t="s">
        <v>154</v>
      </c>
      <c r="E907" s="194" t="s">
        <v>3</v>
      </c>
      <c r="F907" s="195" t="s">
        <v>1405</v>
      </c>
      <c r="G907" s="14"/>
      <c r="H907" s="196">
        <v>54.006</v>
      </c>
      <c r="I907" s="197"/>
      <c r="J907" s="14"/>
      <c r="K907" s="14"/>
      <c r="L907" s="193"/>
      <c r="M907" s="198"/>
      <c r="N907" s="199"/>
      <c r="O907" s="199"/>
      <c r="P907" s="199"/>
      <c r="Q907" s="199"/>
      <c r="R907" s="199"/>
      <c r="S907" s="199"/>
      <c r="T907" s="200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194" t="s">
        <v>154</v>
      </c>
      <c r="AU907" s="194" t="s">
        <v>82</v>
      </c>
      <c r="AV907" s="14" t="s">
        <v>82</v>
      </c>
      <c r="AW907" s="14" t="s">
        <v>33</v>
      </c>
      <c r="AX907" s="14" t="s">
        <v>72</v>
      </c>
      <c r="AY907" s="194" t="s">
        <v>143</v>
      </c>
    </row>
    <row r="908" spans="1:51" s="15" customFormat="1" ht="12">
      <c r="A908" s="15"/>
      <c r="B908" s="201"/>
      <c r="C908" s="15"/>
      <c r="D908" s="186" t="s">
        <v>154</v>
      </c>
      <c r="E908" s="202" t="s">
        <v>3</v>
      </c>
      <c r="F908" s="203" t="s">
        <v>172</v>
      </c>
      <c r="G908" s="15"/>
      <c r="H908" s="204">
        <v>454.758</v>
      </c>
      <c r="I908" s="205"/>
      <c r="J908" s="15"/>
      <c r="K908" s="15"/>
      <c r="L908" s="201"/>
      <c r="M908" s="206"/>
      <c r="N908" s="207"/>
      <c r="O908" s="207"/>
      <c r="P908" s="207"/>
      <c r="Q908" s="207"/>
      <c r="R908" s="207"/>
      <c r="S908" s="207"/>
      <c r="T908" s="208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02" t="s">
        <v>154</v>
      </c>
      <c r="AU908" s="202" t="s">
        <v>82</v>
      </c>
      <c r="AV908" s="15" t="s">
        <v>150</v>
      </c>
      <c r="AW908" s="15" t="s">
        <v>33</v>
      </c>
      <c r="AX908" s="15" t="s">
        <v>80</v>
      </c>
      <c r="AY908" s="202" t="s">
        <v>143</v>
      </c>
    </row>
    <row r="909" spans="1:63" s="12" customFormat="1" ht="22.8" customHeight="1">
      <c r="A909" s="12"/>
      <c r="B909" s="153"/>
      <c r="C909" s="12"/>
      <c r="D909" s="154" t="s">
        <v>71</v>
      </c>
      <c r="E909" s="164" t="s">
        <v>1406</v>
      </c>
      <c r="F909" s="164" t="s">
        <v>1407</v>
      </c>
      <c r="G909" s="12"/>
      <c r="H909" s="12"/>
      <c r="I909" s="156"/>
      <c r="J909" s="165">
        <f>BK909</f>
        <v>0</v>
      </c>
      <c r="K909" s="12"/>
      <c r="L909" s="153"/>
      <c r="M909" s="158"/>
      <c r="N909" s="159"/>
      <c r="O909" s="159"/>
      <c r="P909" s="160">
        <f>SUM(P910:P919)</f>
        <v>0</v>
      </c>
      <c r="Q909" s="159"/>
      <c r="R909" s="160">
        <f>SUM(R910:R919)</f>
        <v>0.06597</v>
      </c>
      <c r="S909" s="159"/>
      <c r="T909" s="161">
        <f>SUM(T910:T919)</f>
        <v>0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R909" s="154" t="s">
        <v>82</v>
      </c>
      <c r="AT909" s="162" t="s">
        <v>71</v>
      </c>
      <c r="AU909" s="162" t="s">
        <v>80</v>
      </c>
      <c r="AY909" s="154" t="s">
        <v>143</v>
      </c>
      <c r="BK909" s="163">
        <f>SUM(BK910:BK919)</f>
        <v>0</v>
      </c>
    </row>
    <row r="910" spans="1:65" s="2" customFormat="1" ht="16.5" customHeight="1">
      <c r="A910" s="39"/>
      <c r="B910" s="166"/>
      <c r="C910" s="167" t="s">
        <v>1408</v>
      </c>
      <c r="D910" s="167" t="s">
        <v>145</v>
      </c>
      <c r="E910" s="168" t="s">
        <v>1409</v>
      </c>
      <c r="F910" s="169" t="s">
        <v>1410</v>
      </c>
      <c r="G910" s="170" t="s">
        <v>351</v>
      </c>
      <c r="H910" s="171">
        <v>84</v>
      </c>
      <c r="I910" s="172"/>
      <c r="J910" s="173">
        <f>ROUND(I910*H910,2)</f>
        <v>0</v>
      </c>
      <c r="K910" s="169" t="s">
        <v>3</v>
      </c>
      <c r="L910" s="40"/>
      <c r="M910" s="174" t="s">
        <v>3</v>
      </c>
      <c r="N910" s="175" t="s">
        <v>43</v>
      </c>
      <c r="O910" s="73"/>
      <c r="P910" s="176">
        <f>O910*H910</f>
        <v>0</v>
      </c>
      <c r="Q910" s="176">
        <v>0</v>
      </c>
      <c r="R910" s="176">
        <f>Q910*H910</f>
        <v>0</v>
      </c>
      <c r="S910" s="176">
        <v>0</v>
      </c>
      <c r="T910" s="177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178" t="s">
        <v>259</v>
      </c>
      <c r="AT910" s="178" t="s">
        <v>145</v>
      </c>
      <c r="AU910" s="178" t="s">
        <v>82</v>
      </c>
      <c r="AY910" s="20" t="s">
        <v>143</v>
      </c>
      <c r="BE910" s="179">
        <f>IF(N910="základní",J910,0)</f>
        <v>0</v>
      </c>
      <c r="BF910" s="179">
        <f>IF(N910="snížená",J910,0)</f>
        <v>0</v>
      </c>
      <c r="BG910" s="179">
        <f>IF(N910="zákl. přenesená",J910,0)</f>
        <v>0</v>
      </c>
      <c r="BH910" s="179">
        <f>IF(N910="sníž. přenesená",J910,0)</f>
        <v>0</v>
      </c>
      <c r="BI910" s="179">
        <f>IF(N910="nulová",J910,0)</f>
        <v>0</v>
      </c>
      <c r="BJ910" s="20" t="s">
        <v>80</v>
      </c>
      <c r="BK910" s="179">
        <f>ROUND(I910*H910,2)</f>
        <v>0</v>
      </c>
      <c r="BL910" s="20" t="s">
        <v>259</v>
      </c>
      <c r="BM910" s="178" t="s">
        <v>1411</v>
      </c>
    </row>
    <row r="911" spans="1:51" s="14" customFormat="1" ht="12">
      <c r="A911" s="14"/>
      <c r="B911" s="193"/>
      <c r="C911" s="14"/>
      <c r="D911" s="186" t="s">
        <v>154</v>
      </c>
      <c r="E911" s="194" t="s">
        <v>3</v>
      </c>
      <c r="F911" s="195" t="s">
        <v>1412</v>
      </c>
      <c r="G911" s="14"/>
      <c r="H911" s="196">
        <v>84</v>
      </c>
      <c r="I911" s="197"/>
      <c r="J911" s="14"/>
      <c r="K911" s="14"/>
      <c r="L911" s="193"/>
      <c r="M911" s="198"/>
      <c r="N911" s="199"/>
      <c r="O911" s="199"/>
      <c r="P911" s="199"/>
      <c r="Q911" s="199"/>
      <c r="R911" s="199"/>
      <c r="S911" s="199"/>
      <c r="T911" s="200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194" t="s">
        <v>154</v>
      </c>
      <c r="AU911" s="194" t="s">
        <v>82</v>
      </c>
      <c r="AV911" s="14" t="s">
        <v>82</v>
      </c>
      <c r="AW911" s="14" t="s">
        <v>33</v>
      </c>
      <c r="AX911" s="14" t="s">
        <v>80</v>
      </c>
      <c r="AY911" s="194" t="s">
        <v>143</v>
      </c>
    </row>
    <row r="912" spans="1:65" s="2" customFormat="1" ht="24.15" customHeight="1">
      <c r="A912" s="39"/>
      <c r="B912" s="166"/>
      <c r="C912" s="167" t="s">
        <v>1413</v>
      </c>
      <c r="D912" s="167" t="s">
        <v>145</v>
      </c>
      <c r="E912" s="168" t="s">
        <v>1414</v>
      </c>
      <c r="F912" s="169" t="s">
        <v>1415</v>
      </c>
      <c r="G912" s="170" t="s">
        <v>210</v>
      </c>
      <c r="H912" s="171">
        <v>2</v>
      </c>
      <c r="I912" s="172"/>
      <c r="J912" s="173">
        <f>ROUND(I912*H912,2)</f>
        <v>0</v>
      </c>
      <c r="K912" s="169" t="s">
        <v>149</v>
      </c>
      <c r="L912" s="40"/>
      <c r="M912" s="174" t="s">
        <v>3</v>
      </c>
      <c r="N912" s="175" t="s">
        <v>43</v>
      </c>
      <c r="O912" s="73"/>
      <c r="P912" s="176">
        <f>O912*H912</f>
        <v>0</v>
      </c>
      <c r="Q912" s="176">
        <v>0</v>
      </c>
      <c r="R912" s="176">
        <f>Q912*H912</f>
        <v>0</v>
      </c>
      <c r="S912" s="176">
        <v>0</v>
      </c>
      <c r="T912" s="177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178" t="s">
        <v>259</v>
      </c>
      <c r="AT912" s="178" t="s">
        <v>145</v>
      </c>
      <c r="AU912" s="178" t="s">
        <v>82</v>
      </c>
      <c r="AY912" s="20" t="s">
        <v>143</v>
      </c>
      <c r="BE912" s="179">
        <f>IF(N912="základní",J912,0)</f>
        <v>0</v>
      </c>
      <c r="BF912" s="179">
        <f>IF(N912="snížená",J912,0)</f>
        <v>0</v>
      </c>
      <c r="BG912" s="179">
        <f>IF(N912="zákl. přenesená",J912,0)</f>
        <v>0</v>
      </c>
      <c r="BH912" s="179">
        <f>IF(N912="sníž. přenesená",J912,0)</f>
        <v>0</v>
      </c>
      <c r="BI912" s="179">
        <f>IF(N912="nulová",J912,0)</f>
        <v>0</v>
      </c>
      <c r="BJ912" s="20" t="s">
        <v>80</v>
      </c>
      <c r="BK912" s="179">
        <f>ROUND(I912*H912,2)</f>
        <v>0</v>
      </c>
      <c r="BL912" s="20" t="s">
        <v>259</v>
      </c>
      <c r="BM912" s="178" t="s">
        <v>1416</v>
      </c>
    </row>
    <row r="913" spans="1:47" s="2" customFormat="1" ht="12">
      <c r="A913" s="39"/>
      <c r="B913" s="40"/>
      <c r="C913" s="39"/>
      <c r="D913" s="180" t="s">
        <v>152</v>
      </c>
      <c r="E913" s="39"/>
      <c r="F913" s="181" t="s">
        <v>1417</v>
      </c>
      <c r="G913" s="39"/>
      <c r="H913" s="39"/>
      <c r="I913" s="182"/>
      <c r="J913" s="39"/>
      <c r="K913" s="39"/>
      <c r="L913" s="40"/>
      <c r="M913" s="183"/>
      <c r="N913" s="184"/>
      <c r="O913" s="73"/>
      <c r="P913" s="73"/>
      <c r="Q913" s="73"/>
      <c r="R913" s="73"/>
      <c r="S913" s="73"/>
      <c r="T913" s="74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T913" s="20" t="s">
        <v>152</v>
      </c>
      <c r="AU913" s="20" t="s">
        <v>82</v>
      </c>
    </row>
    <row r="914" spans="1:51" s="14" customFormat="1" ht="12">
      <c r="A914" s="14"/>
      <c r="B914" s="193"/>
      <c r="C914" s="14"/>
      <c r="D914" s="186" t="s">
        <v>154</v>
      </c>
      <c r="E914" s="194" t="s">
        <v>3</v>
      </c>
      <c r="F914" s="195" t="s">
        <v>1418</v>
      </c>
      <c r="G914" s="14"/>
      <c r="H914" s="196">
        <v>2</v>
      </c>
      <c r="I914" s="197"/>
      <c r="J914" s="14"/>
      <c r="K914" s="14"/>
      <c r="L914" s="193"/>
      <c r="M914" s="198"/>
      <c r="N914" s="199"/>
      <c r="O914" s="199"/>
      <c r="P914" s="199"/>
      <c r="Q914" s="199"/>
      <c r="R914" s="199"/>
      <c r="S914" s="199"/>
      <c r="T914" s="200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194" t="s">
        <v>154</v>
      </c>
      <c r="AU914" s="194" t="s">
        <v>82</v>
      </c>
      <c r="AV914" s="14" t="s">
        <v>82</v>
      </c>
      <c r="AW914" s="14" t="s">
        <v>33</v>
      </c>
      <c r="AX914" s="14" t="s">
        <v>80</v>
      </c>
      <c r="AY914" s="194" t="s">
        <v>143</v>
      </c>
    </row>
    <row r="915" spans="1:65" s="2" customFormat="1" ht="24.15" customHeight="1">
      <c r="A915" s="39"/>
      <c r="B915" s="166"/>
      <c r="C915" s="217" t="s">
        <v>1419</v>
      </c>
      <c r="D915" s="217" t="s">
        <v>351</v>
      </c>
      <c r="E915" s="218" t="s">
        <v>1420</v>
      </c>
      <c r="F915" s="219" t="s">
        <v>1421</v>
      </c>
      <c r="G915" s="220" t="s">
        <v>210</v>
      </c>
      <c r="H915" s="221">
        <v>2</v>
      </c>
      <c r="I915" s="222"/>
      <c r="J915" s="223">
        <f>ROUND(I915*H915,2)</f>
        <v>0</v>
      </c>
      <c r="K915" s="219" t="s">
        <v>3</v>
      </c>
      <c r="L915" s="224"/>
      <c r="M915" s="225" t="s">
        <v>3</v>
      </c>
      <c r="N915" s="226" t="s">
        <v>43</v>
      </c>
      <c r="O915" s="73"/>
      <c r="P915" s="176">
        <f>O915*H915</f>
        <v>0</v>
      </c>
      <c r="Q915" s="176">
        <v>0.01898</v>
      </c>
      <c r="R915" s="176">
        <f>Q915*H915</f>
        <v>0.03796</v>
      </c>
      <c r="S915" s="176">
        <v>0</v>
      </c>
      <c r="T915" s="17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178" t="s">
        <v>391</v>
      </c>
      <c r="AT915" s="178" t="s">
        <v>351</v>
      </c>
      <c r="AU915" s="178" t="s">
        <v>82</v>
      </c>
      <c r="AY915" s="20" t="s">
        <v>143</v>
      </c>
      <c r="BE915" s="179">
        <f>IF(N915="základní",J915,0)</f>
        <v>0</v>
      </c>
      <c r="BF915" s="179">
        <f>IF(N915="snížená",J915,0)</f>
        <v>0</v>
      </c>
      <c r="BG915" s="179">
        <f>IF(N915="zákl. přenesená",J915,0)</f>
        <v>0</v>
      </c>
      <c r="BH915" s="179">
        <f>IF(N915="sníž. přenesená",J915,0)</f>
        <v>0</v>
      </c>
      <c r="BI915" s="179">
        <f>IF(N915="nulová",J915,0)</f>
        <v>0</v>
      </c>
      <c r="BJ915" s="20" t="s">
        <v>80</v>
      </c>
      <c r="BK915" s="179">
        <f>ROUND(I915*H915,2)</f>
        <v>0</v>
      </c>
      <c r="BL915" s="20" t="s">
        <v>259</v>
      </c>
      <c r="BM915" s="178" t="s">
        <v>1422</v>
      </c>
    </row>
    <row r="916" spans="1:65" s="2" customFormat="1" ht="24.15" customHeight="1">
      <c r="A916" s="39"/>
      <c r="B916" s="166"/>
      <c r="C916" s="167" t="s">
        <v>1423</v>
      </c>
      <c r="D916" s="167" t="s">
        <v>145</v>
      </c>
      <c r="E916" s="168" t="s">
        <v>1424</v>
      </c>
      <c r="F916" s="169" t="s">
        <v>1425</v>
      </c>
      <c r="G916" s="170" t="s">
        <v>210</v>
      </c>
      <c r="H916" s="171">
        <v>1</v>
      </c>
      <c r="I916" s="172"/>
      <c r="J916" s="173">
        <f>ROUND(I916*H916,2)</f>
        <v>0</v>
      </c>
      <c r="K916" s="169" t="s">
        <v>149</v>
      </c>
      <c r="L916" s="40"/>
      <c r="M916" s="174" t="s">
        <v>3</v>
      </c>
      <c r="N916" s="175" t="s">
        <v>43</v>
      </c>
      <c r="O916" s="73"/>
      <c r="P916" s="176">
        <f>O916*H916</f>
        <v>0</v>
      </c>
      <c r="Q916" s="176">
        <v>0</v>
      </c>
      <c r="R916" s="176">
        <f>Q916*H916</f>
        <v>0</v>
      </c>
      <c r="S916" s="176">
        <v>0</v>
      </c>
      <c r="T916" s="177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178" t="s">
        <v>259</v>
      </c>
      <c r="AT916" s="178" t="s">
        <v>145</v>
      </c>
      <c r="AU916" s="178" t="s">
        <v>82</v>
      </c>
      <c r="AY916" s="20" t="s">
        <v>143</v>
      </c>
      <c r="BE916" s="179">
        <f>IF(N916="základní",J916,0)</f>
        <v>0</v>
      </c>
      <c r="BF916" s="179">
        <f>IF(N916="snížená",J916,0)</f>
        <v>0</v>
      </c>
      <c r="BG916" s="179">
        <f>IF(N916="zákl. přenesená",J916,0)</f>
        <v>0</v>
      </c>
      <c r="BH916" s="179">
        <f>IF(N916="sníž. přenesená",J916,0)</f>
        <v>0</v>
      </c>
      <c r="BI916" s="179">
        <f>IF(N916="nulová",J916,0)</f>
        <v>0</v>
      </c>
      <c r="BJ916" s="20" t="s">
        <v>80</v>
      </c>
      <c r="BK916" s="179">
        <f>ROUND(I916*H916,2)</f>
        <v>0</v>
      </c>
      <c r="BL916" s="20" t="s">
        <v>259</v>
      </c>
      <c r="BM916" s="178" t="s">
        <v>1426</v>
      </c>
    </row>
    <row r="917" spans="1:47" s="2" customFormat="1" ht="12">
      <c r="A917" s="39"/>
      <c r="B917" s="40"/>
      <c r="C917" s="39"/>
      <c r="D917" s="180" t="s">
        <v>152</v>
      </c>
      <c r="E917" s="39"/>
      <c r="F917" s="181" t="s">
        <v>1427</v>
      </c>
      <c r="G917" s="39"/>
      <c r="H917" s="39"/>
      <c r="I917" s="182"/>
      <c r="J917" s="39"/>
      <c r="K917" s="39"/>
      <c r="L917" s="40"/>
      <c r="M917" s="183"/>
      <c r="N917" s="184"/>
      <c r="O917" s="73"/>
      <c r="P917" s="73"/>
      <c r="Q917" s="73"/>
      <c r="R917" s="73"/>
      <c r="S917" s="73"/>
      <c r="T917" s="74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20" t="s">
        <v>152</v>
      </c>
      <c r="AU917" s="20" t="s">
        <v>82</v>
      </c>
    </row>
    <row r="918" spans="1:51" s="14" customFormat="1" ht="12">
      <c r="A918" s="14"/>
      <c r="B918" s="193"/>
      <c r="C918" s="14"/>
      <c r="D918" s="186" t="s">
        <v>154</v>
      </c>
      <c r="E918" s="194" t="s">
        <v>3</v>
      </c>
      <c r="F918" s="195" t="s">
        <v>1428</v>
      </c>
      <c r="G918" s="14"/>
      <c r="H918" s="196">
        <v>1</v>
      </c>
      <c r="I918" s="197"/>
      <c r="J918" s="14"/>
      <c r="K918" s="14"/>
      <c r="L918" s="193"/>
      <c r="M918" s="198"/>
      <c r="N918" s="199"/>
      <c r="O918" s="199"/>
      <c r="P918" s="199"/>
      <c r="Q918" s="199"/>
      <c r="R918" s="199"/>
      <c r="S918" s="199"/>
      <c r="T918" s="200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194" t="s">
        <v>154</v>
      </c>
      <c r="AU918" s="194" t="s">
        <v>82</v>
      </c>
      <c r="AV918" s="14" t="s">
        <v>82</v>
      </c>
      <c r="AW918" s="14" t="s">
        <v>33</v>
      </c>
      <c r="AX918" s="14" t="s">
        <v>80</v>
      </c>
      <c r="AY918" s="194" t="s">
        <v>143</v>
      </c>
    </row>
    <row r="919" spans="1:65" s="2" customFormat="1" ht="24.15" customHeight="1">
      <c r="A919" s="39"/>
      <c r="B919" s="166"/>
      <c r="C919" s="217" t="s">
        <v>1429</v>
      </c>
      <c r="D919" s="217" t="s">
        <v>351</v>
      </c>
      <c r="E919" s="218" t="s">
        <v>1430</v>
      </c>
      <c r="F919" s="219" t="s">
        <v>1431</v>
      </c>
      <c r="G919" s="220" t="s">
        <v>210</v>
      </c>
      <c r="H919" s="221">
        <v>1</v>
      </c>
      <c r="I919" s="222"/>
      <c r="J919" s="223">
        <f>ROUND(I919*H919,2)</f>
        <v>0</v>
      </c>
      <c r="K919" s="219" t="s">
        <v>3</v>
      </c>
      <c r="L919" s="224"/>
      <c r="M919" s="225" t="s">
        <v>3</v>
      </c>
      <c r="N919" s="226" t="s">
        <v>43</v>
      </c>
      <c r="O919" s="73"/>
      <c r="P919" s="176">
        <f>O919*H919</f>
        <v>0</v>
      </c>
      <c r="Q919" s="176">
        <v>0.02801</v>
      </c>
      <c r="R919" s="176">
        <f>Q919*H919</f>
        <v>0.02801</v>
      </c>
      <c r="S919" s="176">
        <v>0</v>
      </c>
      <c r="T919" s="177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178" t="s">
        <v>391</v>
      </c>
      <c r="AT919" s="178" t="s">
        <v>351</v>
      </c>
      <c r="AU919" s="178" t="s">
        <v>82</v>
      </c>
      <c r="AY919" s="20" t="s">
        <v>143</v>
      </c>
      <c r="BE919" s="179">
        <f>IF(N919="základní",J919,0)</f>
        <v>0</v>
      </c>
      <c r="BF919" s="179">
        <f>IF(N919="snížená",J919,0)</f>
        <v>0</v>
      </c>
      <c r="BG919" s="179">
        <f>IF(N919="zákl. přenesená",J919,0)</f>
        <v>0</v>
      </c>
      <c r="BH919" s="179">
        <f>IF(N919="sníž. přenesená",J919,0)</f>
        <v>0</v>
      </c>
      <c r="BI919" s="179">
        <f>IF(N919="nulová",J919,0)</f>
        <v>0</v>
      </c>
      <c r="BJ919" s="20" t="s">
        <v>80</v>
      </c>
      <c r="BK919" s="179">
        <f>ROUND(I919*H919,2)</f>
        <v>0</v>
      </c>
      <c r="BL919" s="20" t="s">
        <v>259</v>
      </c>
      <c r="BM919" s="178" t="s">
        <v>1432</v>
      </c>
    </row>
    <row r="920" spans="1:63" s="12" customFormat="1" ht="25.9" customHeight="1">
      <c r="A920" s="12"/>
      <c r="B920" s="153"/>
      <c r="C920" s="12"/>
      <c r="D920" s="154" t="s">
        <v>71</v>
      </c>
      <c r="E920" s="155" t="s">
        <v>1433</v>
      </c>
      <c r="F920" s="155" t="s">
        <v>1434</v>
      </c>
      <c r="G920" s="12"/>
      <c r="H920" s="12"/>
      <c r="I920" s="156"/>
      <c r="J920" s="157">
        <f>BK920</f>
        <v>0</v>
      </c>
      <c r="K920" s="12"/>
      <c r="L920" s="153"/>
      <c r="M920" s="158"/>
      <c r="N920" s="159"/>
      <c r="O920" s="159"/>
      <c r="P920" s="160">
        <f>SUM(P921:P934)</f>
        <v>0</v>
      </c>
      <c r="Q920" s="159"/>
      <c r="R920" s="160">
        <f>SUM(R921:R934)</f>
        <v>0</v>
      </c>
      <c r="S920" s="159"/>
      <c r="T920" s="161">
        <f>SUM(T921:T934)</f>
        <v>0</v>
      </c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R920" s="154" t="s">
        <v>150</v>
      </c>
      <c r="AT920" s="162" t="s">
        <v>71</v>
      </c>
      <c r="AU920" s="162" t="s">
        <v>72</v>
      </c>
      <c r="AY920" s="154" t="s">
        <v>143</v>
      </c>
      <c r="BK920" s="163">
        <f>SUM(BK921:BK934)</f>
        <v>0</v>
      </c>
    </row>
    <row r="921" spans="1:65" s="2" customFormat="1" ht="16.5" customHeight="1">
      <c r="A921" s="39"/>
      <c r="B921" s="166"/>
      <c r="C921" s="167" t="s">
        <v>1435</v>
      </c>
      <c r="D921" s="167" t="s">
        <v>145</v>
      </c>
      <c r="E921" s="168" t="s">
        <v>1436</v>
      </c>
      <c r="F921" s="169" t="s">
        <v>1437</v>
      </c>
      <c r="G921" s="170" t="s">
        <v>1438</v>
      </c>
      <c r="H921" s="171">
        <v>85</v>
      </c>
      <c r="I921" s="172"/>
      <c r="J921" s="173">
        <f>ROUND(I921*H921,2)</f>
        <v>0</v>
      </c>
      <c r="K921" s="169" t="s">
        <v>149</v>
      </c>
      <c r="L921" s="40"/>
      <c r="M921" s="174" t="s">
        <v>3</v>
      </c>
      <c r="N921" s="175" t="s">
        <v>43</v>
      </c>
      <c r="O921" s="73"/>
      <c r="P921" s="176">
        <f>O921*H921</f>
        <v>0</v>
      </c>
      <c r="Q921" s="176">
        <v>0</v>
      </c>
      <c r="R921" s="176">
        <f>Q921*H921</f>
        <v>0</v>
      </c>
      <c r="S921" s="176">
        <v>0</v>
      </c>
      <c r="T921" s="177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178" t="s">
        <v>1439</v>
      </c>
      <c r="AT921" s="178" t="s">
        <v>145</v>
      </c>
      <c r="AU921" s="178" t="s">
        <v>80</v>
      </c>
      <c r="AY921" s="20" t="s">
        <v>143</v>
      </c>
      <c r="BE921" s="179">
        <f>IF(N921="základní",J921,0)</f>
        <v>0</v>
      </c>
      <c r="BF921" s="179">
        <f>IF(N921="snížená",J921,0)</f>
        <v>0</v>
      </c>
      <c r="BG921" s="179">
        <f>IF(N921="zákl. přenesená",J921,0)</f>
        <v>0</v>
      </c>
      <c r="BH921" s="179">
        <f>IF(N921="sníž. přenesená",J921,0)</f>
        <v>0</v>
      </c>
      <c r="BI921" s="179">
        <f>IF(N921="nulová",J921,0)</f>
        <v>0</v>
      </c>
      <c r="BJ921" s="20" t="s">
        <v>80</v>
      </c>
      <c r="BK921" s="179">
        <f>ROUND(I921*H921,2)</f>
        <v>0</v>
      </c>
      <c r="BL921" s="20" t="s">
        <v>1439</v>
      </c>
      <c r="BM921" s="178" t="s">
        <v>1440</v>
      </c>
    </row>
    <row r="922" spans="1:47" s="2" customFormat="1" ht="12">
      <c r="A922" s="39"/>
      <c r="B922" s="40"/>
      <c r="C922" s="39"/>
      <c r="D922" s="180" t="s">
        <v>152</v>
      </c>
      <c r="E922" s="39"/>
      <c r="F922" s="181" t="s">
        <v>1441</v>
      </c>
      <c r="G922" s="39"/>
      <c r="H922" s="39"/>
      <c r="I922" s="182"/>
      <c r="J922" s="39"/>
      <c r="K922" s="39"/>
      <c r="L922" s="40"/>
      <c r="M922" s="183"/>
      <c r="N922" s="184"/>
      <c r="O922" s="73"/>
      <c r="P922" s="73"/>
      <c r="Q922" s="73"/>
      <c r="R922" s="73"/>
      <c r="S922" s="73"/>
      <c r="T922" s="74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T922" s="20" t="s">
        <v>152</v>
      </c>
      <c r="AU922" s="20" t="s">
        <v>80</v>
      </c>
    </row>
    <row r="923" spans="1:51" s="13" customFormat="1" ht="12">
      <c r="A923" s="13"/>
      <c r="B923" s="185"/>
      <c r="C923" s="13"/>
      <c r="D923" s="186" t="s">
        <v>154</v>
      </c>
      <c r="E923" s="187" t="s">
        <v>3</v>
      </c>
      <c r="F923" s="188" t="s">
        <v>1442</v>
      </c>
      <c r="G923" s="13"/>
      <c r="H923" s="187" t="s">
        <v>3</v>
      </c>
      <c r="I923" s="189"/>
      <c r="J923" s="13"/>
      <c r="K923" s="13"/>
      <c r="L923" s="185"/>
      <c r="M923" s="190"/>
      <c r="N923" s="191"/>
      <c r="O923" s="191"/>
      <c r="P923" s="191"/>
      <c r="Q923" s="191"/>
      <c r="R923" s="191"/>
      <c r="S923" s="191"/>
      <c r="T923" s="19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187" t="s">
        <v>154</v>
      </c>
      <c r="AU923" s="187" t="s">
        <v>80</v>
      </c>
      <c r="AV923" s="13" t="s">
        <v>80</v>
      </c>
      <c r="AW923" s="13" t="s">
        <v>33</v>
      </c>
      <c r="AX923" s="13" t="s">
        <v>72</v>
      </c>
      <c r="AY923" s="187" t="s">
        <v>143</v>
      </c>
    </row>
    <row r="924" spans="1:51" s="14" customFormat="1" ht="12">
      <c r="A924" s="14"/>
      <c r="B924" s="193"/>
      <c r="C924" s="14"/>
      <c r="D924" s="186" t="s">
        <v>154</v>
      </c>
      <c r="E924" s="194" t="s">
        <v>3</v>
      </c>
      <c r="F924" s="195" t="s">
        <v>1443</v>
      </c>
      <c r="G924" s="14"/>
      <c r="H924" s="196">
        <v>85</v>
      </c>
      <c r="I924" s="197"/>
      <c r="J924" s="14"/>
      <c r="K924" s="14"/>
      <c r="L924" s="193"/>
      <c r="M924" s="198"/>
      <c r="N924" s="199"/>
      <c r="O924" s="199"/>
      <c r="P924" s="199"/>
      <c r="Q924" s="199"/>
      <c r="R924" s="199"/>
      <c r="S924" s="199"/>
      <c r="T924" s="200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194" t="s">
        <v>154</v>
      </c>
      <c r="AU924" s="194" t="s">
        <v>80</v>
      </c>
      <c r="AV924" s="14" t="s">
        <v>82</v>
      </c>
      <c r="AW924" s="14" t="s">
        <v>33</v>
      </c>
      <c r="AX924" s="14" t="s">
        <v>80</v>
      </c>
      <c r="AY924" s="194" t="s">
        <v>143</v>
      </c>
    </row>
    <row r="925" spans="1:65" s="2" customFormat="1" ht="16.5" customHeight="1">
      <c r="A925" s="39"/>
      <c r="B925" s="166"/>
      <c r="C925" s="167" t="s">
        <v>1444</v>
      </c>
      <c r="D925" s="167" t="s">
        <v>145</v>
      </c>
      <c r="E925" s="168" t="s">
        <v>1445</v>
      </c>
      <c r="F925" s="169" t="s">
        <v>1446</v>
      </c>
      <c r="G925" s="170" t="s">
        <v>1438</v>
      </c>
      <c r="H925" s="171">
        <v>0.5</v>
      </c>
      <c r="I925" s="172"/>
      <c r="J925" s="173">
        <f>ROUND(I925*H925,2)</f>
        <v>0</v>
      </c>
      <c r="K925" s="169" t="s">
        <v>149</v>
      </c>
      <c r="L925" s="40"/>
      <c r="M925" s="174" t="s">
        <v>3</v>
      </c>
      <c r="N925" s="175" t="s">
        <v>43</v>
      </c>
      <c r="O925" s="73"/>
      <c r="P925" s="176">
        <f>O925*H925</f>
        <v>0</v>
      </c>
      <c r="Q925" s="176">
        <v>0</v>
      </c>
      <c r="R925" s="176">
        <f>Q925*H925</f>
        <v>0</v>
      </c>
      <c r="S925" s="176">
        <v>0</v>
      </c>
      <c r="T925" s="177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178" t="s">
        <v>1439</v>
      </c>
      <c r="AT925" s="178" t="s">
        <v>145</v>
      </c>
      <c r="AU925" s="178" t="s">
        <v>80</v>
      </c>
      <c r="AY925" s="20" t="s">
        <v>143</v>
      </c>
      <c r="BE925" s="179">
        <f>IF(N925="základní",J925,0)</f>
        <v>0</v>
      </c>
      <c r="BF925" s="179">
        <f>IF(N925="snížená",J925,0)</f>
        <v>0</v>
      </c>
      <c r="BG925" s="179">
        <f>IF(N925="zákl. přenesená",J925,0)</f>
        <v>0</v>
      </c>
      <c r="BH925" s="179">
        <f>IF(N925="sníž. přenesená",J925,0)</f>
        <v>0</v>
      </c>
      <c r="BI925" s="179">
        <f>IF(N925="nulová",J925,0)</f>
        <v>0</v>
      </c>
      <c r="BJ925" s="20" t="s">
        <v>80</v>
      </c>
      <c r="BK925" s="179">
        <f>ROUND(I925*H925,2)</f>
        <v>0</v>
      </c>
      <c r="BL925" s="20" t="s">
        <v>1439</v>
      </c>
      <c r="BM925" s="178" t="s">
        <v>1447</v>
      </c>
    </row>
    <row r="926" spans="1:47" s="2" customFormat="1" ht="12">
      <c r="A926" s="39"/>
      <c r="B926" s="40"/>
      <c r="C926" s="39"/>
      <c r="D926" s="180" t="s">
        <v>152</v>
      </c>
      <c r="E926" s="39"/>
      <c r="F926" s="181" t="s">
        <v>1448</v>
      </c>
      <c r="G926" s="39"/>
      <c r="H926" s="39"/>
      <c r="I926" s="182"/>
      <c r="J926" s="39"/>
      <c r="K926" s="39"/>
      <c r="L926" s="40"/>
      <c r="M926" s="183"/>
      <c r="N926" s="184"/>
      <c r="O926" s="73"/>
      <c r="P926" s="73"/>
      <c r="Q926" s="73"/>
      <c r="R926" s="73"/>
      <c r="S926" s="73"/>
      <c r="T926" s="74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T926" s="20" t="s">
        <v>152</v>
      </c>
      <c r="AU926" s="20" t="s">
        <v>80</v>
      </c>
    </row>
    <row r="927" spans="1:51" s="14" customFormat="1" ht="12">
      <c r="A927" s="14"/>
      <c r="B927" s="193"/>
      <c r="C927" s="14"/>
      <c r="D927" s="186" t="s">
        <v>154</v>
      </c>
      <c r="E927" s="194" t="s">
        <v>3</v>
      </c>
      <c r="F927" s="195" t="s">
        <v>1449</v>
      </c>
      <c r="G927" s="14"/>
      <c r="H927" s="196">
        <v>0.5</v>
      </c>
      <c r="I927" s="197"/>
      <c r="J927" s="14"/>
      <c r="K927" s="14"/>
      <c r="L927" s="193"/>
      <c r="M927" s="198"/>
      <c r="N927" s="199"/>
      <c r="O927" s="199"/>
      <c r="P927" s="199"/>
      <c r="Q927" s="199"/>
      <c r="R927" s="199"/>
      <c r="S927" s="199"/>
      <c r="T927" s="20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194" t="s">
        <v>154</v>
      </c>
      <c r="AU927" s="194" t="s">
        <v>80</v>
      </c>
      <c r="AV927" s="14" t="s">
        <v>82</v>
      </c>
      <c r="AW927" s="14" t="s">
        <v>33</v>
      </c>
      <c r="AX927" s="14" t="s">
        <v>80</v>
      </c>
      <c r="AY927" s="194" t="s">
        <v>143</v>
      </c>
    </row>
    <row r="928" spans="1:65" s="2" customFormat="1" ht="16.5" customHeight="1">
      <c r="A928" s="39"/>
      <c r="B928" s="166"/>
      <c r="C928" s="167" t="s">
        <v>1450</v>
      </c>
      <c r="D928" s="167" t="s">
        <v>145</v>
      </c>
      <c r="E928" s="168" t="s">
        <v>1451</v>
      </c>
      <c r="F928" s="169" t="s">
        <v>1452</v>
      </c>
      <c r="G928" s="170" t="s">
        <v>1438</v>
      </c>
      <c r="H928" s="171">
        <v>17</v>
      </c>
      <c r="I928" s="172"/>
      <c r="J928" s="173">
        <f>ROUND(I928*H928,2)</f>
        <v>0</v>
      </c>
      <c r="K928" s="169" t="s">
        <v>149</v>
      </c>
      <c r="L928" s="40"/>
      <c r="M928" s="174" t="s">
        <v>3</v>
      </c>
      <c r="N928" s="175" t="s">
        <v>43</v>
      </c>
      <c r="O928" s="73"/>
      <c r="P928" s="176">
        <f>O928*H928</f>
        <v>0</v>
      </c>
      <c r="Q928" s="176">
        <v>0</v>
      </c>
      <c r="R928" s="176">
        <f>Q928*H928</f>
        <v>0</v>
      </c>
      <c r="S928" s="176">
        <v>0</v>
      </c>
      <c r="T928" s="177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178" t="s">
        <v>1439</v>
      </c>
      <c r="AT928" s="178" t="s">
        <v>145</v>
      </c>
      <c r="AU928" s="178" t="s">
        <v>80</v>
      </c>
      <c r="AY928" s="20" t="s">
        <v>143</v>
      </c>
      <c r="BE928" s="179">
        <f>IF(N928="základní",J928,0)</f>
        <v>0</v>
      </c>
      <c r="BF928" s="179">
        <f>IF(N928="snížená",J928,0)</f>
        <v>0</v>
      </c>
      <c r="BG928" s="179">
        <f>IF(N928="zákl. přenesená",J928,0)</f>
        <v>0</v>
      </c>
      <c r="BH928" s="179">
        <f>IF(N928="sníž. přenesená",J928,0)</f>
        <v>0</v>
      </c>
      <c r="BI928" s="179">
        <f>IF(N928="nulová",J928,0)</f>
        <v>0</v>
      </c>
      <c r="BJ928" s="20" t="s">
        <v>80</v>
      </c>
      <c r="BK928" s="179">
        <f>ROUND(I928*H928,2)</f>
        <v>0</v>
      </c>
      <c r="BL928" s="20" t="s">
        <v>1439</v>
      </c>
      <c r="BM928" s="178" t="s">
        <v>1453</v>
      </c>
    </row>
    <row r="929" spans="1:47" s="2" customFormat="1" ht="12">
      <c r="A929" s="39"/>
      <c r="B929" s="40"/>
      <c r="C929" s="39"/>
      <c r="D929" s="180" t="s">
        <v>152</v>
      </c>
      <c r="E929" s="39"/>
      <c r="F929" s="181" t="s">
        <v>1454</v>
      </c>
      <c r="G929" s="39"/>
      <c r="H929" s="39"/>
      <c r="I929" s="182"/>
      <c r="J929" s="39"/>
      <c r="K929" s="39"/>
      <c r="L929" s="40"/>
      <c r="M929" s="183"/>
      <c r="N929" s="184"/>
      <c r="O929" s="73"/>
      <c r="P929" s="73"/>
      <c r="Q929" s="73"/>
      <c r="R929" s="73"/>
      <c r="S929" s="73"/>
      <c r="T929" s="74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20" t="s">
        <v>152</v>
      </c>
      <c r="AU929" s="20" t="s">
        <v>80</v>
      </c>
    </row>
    <row r="930" spans="1:51" s="13" customFormat="1" ht="12">
      <c r="A930" s="13"/>
      <c r="B930" s="185"/>
      <c r="C930" s="13"/>
      <c r="D930" s="186" t="s">
        <v>154</v>
      </c>
      <c r="E930" s="187" t="s">
        <v>3</v>
      </c>
      <c r="F930" s="188" t="s">
        <v>1455</v>
      </c>
      <c r="G930" s="13"/>
      <c r="H930" s="187" t="s">
        <v>3</v>
      </c>
      <c r="I930" s="189"/>
      <c r="J930" s="13"/>
      <c r="K930" s="13"/>
      <c r="L930" s="185"/>
      <c r="M930" s="190"/>
      <c r="N930" s="191"/>
      <c r="O930" s="191"/>
      <c r="P930" s="191"/>
      <c r="Q930" s="191"/>
      <c r="R930" s="191"/>
      <c r="S930" s="191"/>
      <c r="T930" s="19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187" t="s">
        <v>154</v>
      </c>
      <c r="AU930" s="187" t="s">
        <v>80</v>
      </c>
      <c r="AV930" s="13" t="s">
        <v>80</v>
      </c>
      <c r="AW930" s="13" t="s">
        <v>33</v>
      </c>
      <c r="AX930" s="13" t="s">
        <v>72</v>
      </c>
      <c r="AY930" s="187" t="s">
        <v>143</v>
      </c>
    </row>
    <row r="931" spans="1:51" s="14" customFormat="1" ht="12">
      <c r="A931" s="14"/>
      <c r="B931" s="193"/>
      <c r="C931" s="14"/>
      <c r="D931" s="186" t="s">
        <v>154</v>
      </c>
      <c r="E931" s="194" t="s">
        <v>3</v>
      </c>
      <c r="F931" s="195" t="s">
        <v>1456</v>
      </c>
      <c r="G931" s="14"/>
      <c r="H931" s="196">
        <v>17</v>
      </c>
      <c r="I931" s="197"/>
      <c r="J931" s="14"/>
      <c r="K931" s="14"/>
      <c r="L931" s="193"/>
      <c r="M931" s="198"/>
      <c r="N931" s="199"/>
      <c r="O931" s="199"/>
      <c r="P931" s="199"/>
      <c r="Q931" s="199"/>
      <c r="R931" s="199"/>
      <c r="S931" s="199"/>
      <c r="T931" s="20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194" t="s">
        <v>154</v>
      </c>
      <c r="AU931" s="194" t="s">
        <v>80</v>
      </c>
      <c r="AV931" s="14" t="s">
        <v>82</v>
      </c>
      <c r="AW931" s="14" t="s">
        <v>33</v>
      </c>
      <c r="AX931" s="14" t="s">
        <v>80</v>
      </c>
      <c r="AY931" s="194" t="s">
        <v>143</v>
      </c>
    </row>
    <row r="932" spans="1:65" s="2" customFormat="1" ht="16.5" customHeight="1">
      <c r="A932" s="39"/>
      <c r="B932" s="166"/>
      <c r="C932" s="167" t="s">
        <v>1457</v>
      </c>
      <c r="D932" s="167" t="s">
        <v>145</v>
      </c>
      <c r="E932" s="168" t="s">
        <v>1458</v>
      </c>
      <c r="F932" s="169" t="s">
        <v>1459</v>
      </c>
      <c r="G932" s="170" t="s">
        <v>1438</v>
      </c>
      <c r="H932" s="171">
        <v>8</v>
      </c>
      <c r="I932" s="172"/>
      <c r="J932" s="173">
        <f>ROUND(I932*H932,2)</f>
        <v>0</v>
      </c>
      <c r="K932" s="169" t="s">
        <v>149</v>
      </c>
      <c r="L932" s="40"/>
      <c r="M932" s="174" t="s">
        <v>3</v>
      </c>
      <c r="N932" s="175" t="s">
        <v>43</v>
      </c>
      <c r="O932" s="73"/>
      <c r="P932" s="176">
        <f>O932*H932</f>
        <v>0</v>
      </c>
      <c r="Q932" s="176">
        <v>0</v>
      </c>
      <c r="R932" s="176">
        <f>Q932*H932</f>
        <v>0</v>
      </c>
      <c r="S932" s="176">
        <v>0</v>
      </c>
      <c r="T932" s="177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178" t="s">
        <v>1439</v>
      </c>
      <c r="AT932" s="178" t="s">
        <v>145</v>
      </c>
      <c r="AU932" s="178" t="s">
        <v>80</v>
      </c>
      <c r="AY932" s="20" t="s">
        <v>143</v>
      </c>
      <c r="BE932" s="179">
        <f>IF(N932="základní",J932,0)</f>
        <v>0</v>
      </c>
      <c r="BF932" s="179">
        <f>IF(N932="snížená",J932,0)</f>
        <v>0</v>
      </c>
      <c r="BG932" s="179">
        <f>IF(N932="zákl. přenesená",J932,0)</f>
        <v>0</v>
      </c>
      <c r="BH932" s="179">
        <f>IF(N932="sníž. přenesená",J932,0)</f>
        <v>0</v>
      </c>
      <c r="BI932" s="179">
        <f>IF(N932="nulová",J932,0)</f>
        <v>0</v>
      </c>
      <c r="BJ932" s="20" t="s">
        <v>80</v>
      </c>
      <c r="BK932" s="179">
        <f>ROUND(I932*H932,2)</f>
        <v>0</v>
      </c>
      <c r="BL932" s="20" t="s">
        <v>1439</v>
      </c>
      <c r="BM932" s="178" t="s">
        <v>1460</v>
      </c>
    </row>
    <row r="933" spans="1:47" s="2" customFormat="1" ht="12">
      <c r="A933" s="39"/>
      <c r="B933" s="40"/>
      <c r="C933" s="39"/>
      <c r="D933" s="180" t="s">
        <v>152</v>
      </c>
      <c r="E933" s="39"/>
      <c r="F933" s="181" t="s">
        <v>1461</v>
      </c>
      <c r="G933" s="39"/>
      <c r="H933" s="39"/>
      <c r="I933" s="182"/>
      <c r="J933" s="39"/>
      <c r="K933" s="39"/>
      <c r="L933" s="40"/>
      <c r="M933" s="183"/>
      <c r="N933" s="184"/>
      <c r="O933" s="73"/>
      <c r="P933" s="73"/>
      <c r="Q933" s="73"/>
      <c r="R933" s="73"/>
      <c r="S933" s="73"/>
      <c r="T933" s="74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T933" s="20" t="s">
        <v>152</v>
      </c>
      <c r="AU933" s="20" t="s">
        <v>80</v>
      </c>
    </row>
    <row r="934" spans="1:51" s="14" customFormat="1" ht="12">
      <c r="A934" s="14"/>
      <c r="B934" s="193"/>
      <c r="C934" s="14"/>
      <c r="D934" s="186" t="s">
        <v>154</v>
      </c>
      <c r="E934" s="194" t="s">
        <v>3</v>
      </c>
      <c r="F934" s="195" t="s">
        <v>1462</v>
      </c>
      <c r="G934" s="14"/>
      <c r="H934" s="196">
        <v>8</v>
      </c>
      <c r="I934" s="197"/>
      <c r="J934" s="14"/>
      <c r="K934" s="14"/>
      <c r="L934" s="193"/>
      <c r="M934" s="198"/>
      <c r="N934" s="199"/>
      <c r="O934" s="199"/>
      <c r="P934" s="199"/>
      <c r="Q934" s="199"/>
      <c r="R934" s="199"/>
      <c r="S934" s="199"/>
      <c r="T934" s="200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194" t="s">
        <v>154</v>
      </c>
      <c r="AU934" s="194" t="s">
        <v>80</v>
      </c>
      <c r="AV934" s="14" t="s">
        <v>82</v>
      </c>
      <c r="AW934" s="14" t="s">
        <v>33</v>
      </c>
      <c r="AX934" s="14" t="s">
        <v>80</v>
      </c>
      <c r="AY934" s="194" t="s">
        <v>143</v>
      </c>
    </row>
    <row r="935" spans="1:63" s="12" customFormat="1" ht="25.9" customHeight="1">
      <c r="A935" s="12"/>
      <c r="B935" s="153"/>
      <c r="C935" s="12"/>
      <c r="D935" s="154" t="s">
        <v>71</v>
      </c>
      <c r="E935" s="155" t="s">
        <v>1463</v>
      </c>
      <c r="F935" s="155" t="s">
        <v>1464</v>
      </c>
      <c r="G935" s="12"/>
      <c r="H935" s="12"/>
      <c r="I935" s="156"/>
      <c r="J935" s="157">
        <f>BK935</f>
        <v>0</v>
      </c>
      <c r="K935" s="12"/>
      <c r="L935" s="153"/>
      <c r="M935" s="158"/>
      <c r="N935" s="159"/>
      <c r="O935" s="159"/>
      <c r="P935" s="160">
        <f>P936</f>
        <v>0</v>
      </c>
      <c r="Q935" s="159"/>
      <c r="R935" s="160">
        <f>R936</f>
        <v>0</v>
      </c>
      <c r="S935" s="159"/>
      <c r="T935" s="161">
        <f>T936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154" t="s">
        <v>177</v>
      </c>
      <c r="AT935" s="162" t="s">
        <v>71</v>
      </c>
      <c r="AU935" s="162" t="s">
        <v>72</v>
      </c>
      <c r="AY935" s="154" t="s">
        <v>143</v>
      </c>
      <c r="BK935" s="163">
        <f>BK936</f>
        <v>0</v>
      </c>
    </row>
    <row r="936" spans="1:63" s="12" customFormat="1" ht="22.8" customHeight="1">
      <c r="A936" s="12"/>
      <c r="B936" s="153"/>
      <c r="C936" s="12"/>
      <c r="D936" s="154" t="s">
        <v>71</v>
      </c>
      <c r="E936" s="164" t="s">
        <v>1465</v>
      </c>
      <c r="F936" s="164" t="s">
        <v>1466</v>
      </c>
      <c r="G936" s="12"/>
      <c r="H936" s="12"/>
      <c r="I936" s="156"/>
      <c r="J936" s="165">
        <f>BK936</f>
        <v>0</v>
      </c>
      <c r="K936" s="12"/>
      <c r="L936" s="153"/>
      <c r="M936" s="158"/>
      <c r="N936" s="159"/>
      <c r="O936" s="159"/>
      <c r="P936" s="160">
        <f>SUM(P937:P938)</f>
        <v>0</v>
      </c>
      <c r="Q936" s="159"/>
      <c r="R936" s="160">
        <f>SUM(R937:R938)</f>
        <v>0</v>
      </c>
      <c r="S936" s="159"/>
      <c r="T936" s="161">
        <f>SUM(T937:T938)</f>
        <v>0</v>
      </c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R936" s="154" t="s">
        <v>177</v>
      </c>
      <c r="AT936" s="162" t="s">
        <v>71</v>
      </c>
      <c r="AU936" s="162" t="s">
        <v>80</v>
      </c>
      <c r="AY936" s="154" t="s">
        <v>143</v>
      </c>
      <c r="BK936" s="163">
        <f>SUM(BK937:BK938)</f>
        <v>0</v>
      </c>
    </row>
    <row r="937" spans="1:65" s="2" customFormat="1" ht="16.5" customHeight="1">
      <c r="A937" s="39"/>
      <c r="B937" s="166"/>
      <c r="C937" s="167" t="s">
        <v>1467</v>
      </c>
      <c r="D937" s="167" t="s">
        <v>145</v>
      </c>
      <c r="E937" s="168" t="s">
        <v>1468</v>
      </c>
      <c r="F937" s="169" t="s">
        <v>1466</v>
      </c>
      <c r="G937" s="170" t="s">
        <v>1469</v>
      </c>
      <c r="H937" s="171">
        <v>1</v>
      </c>
      <c r="I937" s="172"/>
      <c r="J937" s="173">
        <f>ROUND(I937*H937,2)</f>
        <v>0</v>
      </c>
      <c r="K937" s="169" t="s">
        <v>149</v>
      </c>
      <c r="L937" s="40"/>
      <c r="M937" s="174" t="s">
        <v>3</v>
      </c>
      <c r="N937" s="175" t="s">
        <v>43</v>
      </c>
      <c r="O937" s="73"/>
      <c r="P937" s="176">
        <f>O937*H937</f>
        <v>0</v>
      </c>
      <c r="Q937" s="176">
        <v>0</v>
      </c>
      <c r="R937" s="176">
        <f>Q937*H937</f>
        <v>0</v>
      </c>
      <c r="S937" s="176">
        <v>0</v>
      </c>
      <c r="T937" s="177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178" t="s">
        <v>1470</v>
      </c>
      <c r="AT937" s="178" t="s">
        <v>145</v>
      </c>
      <c r="AU937" s="178" t="s">
        <v>82</v>
      </c>
      <c r="AY937" s="20" t="s">
        <v>143</v>
      </c>
      <c r="BE937" s="179">
        <f>IF(N937="základní",J937,0)</f>
        <v>0</v>
      </c>
      <c r="BF937" s="179">
        <f>IF(N937="snížená",J937,0)</f>
        <v>0</v>
      </c>
      <c r="BG937" s="179">
        <f>IF(N937="zákl. přenesená",J937,0)</f>
        <v>0</v>
      </c>
      <c r="BH937" s="179">
        <f>IF(N937="sníž. přenesená",J937,0)</f>
        <v>0</v>
      </c>
      <c r="BI937" s="179">
        <f>IF(N937="nulová",J937,0)</f>
        <v>0</v>
      </c>
      <c r="BJ937" s="20" t="s">
        <v>80</v>
      </c>
      <c r="BK937" s="179">
        <f>ROUND(I937*H937,2)</f>
        <v>0</v>
      </c>
      <c r="BL937" s="20" t="s">
        <v>1470</v>
      </c>
      <c r="BM937" s="178" t="s">
        <v>1471</v>
      </c>
    </row>
    <row r="938" spans="1:47" s="2" customFormat="1" ht="12">
      <c r="A938" s="39"/>
      <c r="B938" s="40"/>
      <c r="C938" s="39"/>
      <c r="D938" s="180" t="s">
        <v>152</v>
      </c>
      <c r="E938" s="39"/>
      <c r="F938" s="181" t="s">
        <v>1472</v>
      </c>
      <c r="G938" s="39"/>
      <c r="H938" s="39"/>
      <c r="I938" s="182"/>
      <c r="J938" s="39"/>
      <c r="K938" s="39"/>
      <c r="L938" s="40"/>
      <c r="M938" s="228"/>
      <c r="N938" s="229"/>
      <c r="O938" s="230"/>
      <c r="P938" s="230"/>
      <c r="Q938" s="230"/>
      <c r="R938" s="230"/>
      <c r="S938" s="230"/>
      <c r="T938" s="231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20" t="s">
        <v>152</v>
      </c>
      <c r="AU938" s="20" t="s">
        <v>82</v>
      </c>
    </row>
    <row r="939" spans="1:31" s="2" customFormat="1" ht="6.95" customHeight="1">
      <c r="A939" s="39"/>
      <c r="B939" s="56"/>
      <c r="C939" s="57"/>
      <c r="D939" s="57"/>
      <c r="E939" s="57"/>
      <c r="F939" s="57"/>
      <c r="G939" s="57"/>
      <c r="H939" s="57"/>
      <c r="I939" s="57"/>
      <c r="J939" s="57"/>
      <c r="K939" s="57"/>
      <c r="L939" s="40"/>
      <c r="M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</row>
  </sheetData>
  <autoFilter ref="C105:K93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hyperlinks>
    <hyperlink ref="F110" r:id="rId1" display="https://podminky.urs.cz/item/CS_URS_2022_01/113107162"/>
    <hyperlink ref="F114" r:id="rId2" display="https://podminky.urs.cz/item/CS_URS_2022_01/113107177"/>
    <hyperlink ref="F118" r:id="rId3" display="https://podminky.urs.cz/item/CS_URS_2022_01/113107321"/>
    <hyperlink ref="F127" r:id="rId4" display="https://podminky.urs.cz/item/CS_URS_2022_01/113107337"/>
    <hyperlink ref="F136" r:id="rId5" display="https://podminky.urs.cz/item/CS_URS_2022_01/132151102"/>
    <hyperlink ref="F143" r:id="rId6" display="https://podminky.urs.cz/item/CS_URS_2022_01/174151101"/>
    <hyperlink ref="F151" r:id="rId7" display="https://podminky.urs.cz/item/CS_URS_2022_01/310278842"/>
    <hyperlink ref="F157" r:id="rId8" display="https://podminky.urs.cz/item/CS_URS_2022_01/310279842"/>
    <hyperlink ref="F160" r:id="rId9" display="https://podminky.urs.cz/item/CS_URS_2022_01/317142422"/>
    <hyperlink ref="F163" r:id="rId10" display="https://podminky.urs.cz/item/CS_URS_2022_01/340271045"/>
    <hyperlink ref="F170" r:id="rId11" display="https://podminky.urs.cz/item/CS_URS_2022_01/342272225"/>
    <hyperlink ref="F174" r:id="rId12" display="https://podminky.urs.cz/item/CS_URS_2022_01/342291111"/>
    <hyperlink ref="F177" r:id="rId13" display="https://podminky.urs.cz/item/CS_URS_2022_01/342291121"/>
    <hyperlink ref="F181" r:id="rId14" display="https://podminky.urs.cz/item/CS_URS_2022_01/564760101"/>
    <hyperlink ref="F184" r:id="rId15" display="https://podminky.urs.cz/item/CS_URS_2022_01/564771111"/>
    <hyperlink ref="F187" r:id="rId16" display="https://podminky.urs.cz/item/CS_URS_2022_01/573211109"/>
    <hyperlink ref="F190" r:id="rId17" display="https://podminky.urs.cz/item/CS_URS_2022_01/577143111"/>
    <hyperlink ref="F194" r:id="rId18" display="https://podminky.urs.cz/item/CS_URS_2022_01/612142001"/>
    <hyperlink ref="F198" r:id="rId19" display="https://podminky.urs.cz/item/CS_URS_2022_01/612315221"/>
    <hyperlink ref="F201" r:id="rId20" display="https://podminky.urs.cz/item/CS_URS_2022_01/612315222"/>
    <hyperlink ref="F204" r:id="rId21" display="https://podminky.urs.cz/item/CS_URS_2022_01/612315223"/>
    <hyperlink ref="F207" r:id="rId22" display="https://podminky.urs.cz/item/CS_URS_2022_01/612321131"/>
    <hyperlink ref="F211" r:id="rId23" display="https://podminky.urs.cz/item/CS_URS_2022_01/612325302"/>
    <hyperlink ref="F218" r:id="rId24" display="https://podminky.urs.cz/item/CS_URS_2022_01/619991011"/>
    <hyperlink ref="F228" r:id="rId25" display="https://podminky.urs.cz/item/CS_URS_2022_01/619995001"/>
    <hyperlink ref="F240" r:id="rId26" display="https://podminky.urs.cz/item/CS_URS_2022_01/621221031"/>
    <hyperlink ref="F263" r:id="rId27" display="https://podminky.urs.cz/item/CS_URS_2022_01/622131121"/>
    <hyperlink ref="F294" r:id="rId28" display="https://podminky.urs.cz/item/CS_URS_2022_01/622143001"/>
    <hyperlink ref="F299" r:id="rId29" display="https://podminky.urs.cz/item/CS_URS_2022_01/622143003"/>
    <hyperlink ref="F314" r:id="rId30" display="https://podminky.urs.cz/item/CS_URS_2022_01/622143004"/>
    <hyperlink ref="F329" r:id="rId31" display="https://podminky.urs.cz/item/CS_URS_2022_01/622211021"/>
    <hyperlink ref="F339" r:id="rId32" display="https://podminky.urs.cz/item/CS_URS_2022_01/622211031"/>
    <hyperlink ref="F352" r:id="rId33" display="https://podminky.urs.cz/item/CS_URS_2022_01/622222051"/>
    <hyperlink ref="F364" r:id="rId34" display="https://podminky.urs.cz/item/CS_URS_2022_01/622252001"/>
    <hyperlink ref="F376" r:id="rId35" display="https://podminky.urs.cz/item/CS_URS_2022_01/622331121"/>
    <hyperlink ref="F380" r:id="rId36" display="https://podminky.urs.cz/item/CS_URS_2022_01/622331191"/>
    <hyperlink ref="F382" r:id="rId37" display="https://podminky.urs.cz/item/CS_URS_2022_01/622511112"/>
    <hyperlink ref="F396" r:id="rId38" display="https://podminky.urs.cz/item/CS_URS_2022_01/622531022"/>
    <hyperlink ref="F427" r:id="rId39" display="https://podminky.urs.cz/item/CS_URS_2022_01/629991012"/>
    <hyperlink ref="F437" r:id="rId40" display="https://podminky.urs.cz/item/CS_URS_2022_01/629995101"/>
    <hyperlink ref="F440" r:id="rId41" display="https://podminky.urs.cz/item/CS_URS_2022_01/637121113"/>
    <hyperlink ref="F443" r:id="rId42" display="https://podminky.urs.cz/item/CS_URS_2022_01/637211411"/>
    <hyperlink ref="F450" r:id="rId43" display="https://podminky.urs.cz/item/CS_URS_2022_01/642945111"/>
    <hyperlink ref="F455" r:id="rId44" display="https://podminky.urs.cz/item/CS_URS_2022_01/871270310"/>
    <hyperlink ref="F460" r:id="rId45" display="https://podminky.urs.cz/item/CS_URS_2022_01/895941302"/>
    <hyperlink ref="F464" r:id="rId46" display="https://podminky.urs.cz/item/CS_URS_2022_01/895941312"/>
    <hyperlink ref="F467" r:id="rId47" display="https://podminky.urs.cz/item/CS_URS_2022_01/895941321"/>
    <hyperlink ref="F470" r:id="rId48" display="https://podminky.urs.cz/item/CS_URS_2022_01/895941351"/>
    <hyperlink ref="F473" r:id="rId49" display="https://podminky.urs.cz/item/CS_URS_2022_01/899232111"/>
    <hyperlink ref="F477" r:id="rId50" display="https://podminky.urs.cz/item/CS_URS_2022_01/916131213"/>
    <hyperlink ref="F482" r:id="rId51" display="https://podminky.urs.cz/item/CS_URS_2022_01/916231213"/>
    <hyperlink ref="F491" r:id="rId52" display="https://podminky.urs.cz/item/CS_URS_2022_01/919732211"/>
    <hyperlink ref="F493" r:id="rId53" display="https://podminky.urs.cz/item/CS_URS_2022_01/935113211"/>
    <hyperlink ref="F497" r:id="rId54" display="https://podminky.urs.cz/item/CS_URS_2022_01/941111111"/>
    <hyperlink ref="F500" r:id="rId55" display="https://podminky.urs.cz/item/CS_URS_2022_01/941111211"/>
    <hyperlink ref="F503" r:id="rId56" display="https://podminky.urs.cz/item/CS_URS_2022_01/941111811"/>
    <hyperlink ref="F506" r:id="rId57" display="https://podminky.urs.cz/item/CS_URS_2022_01/944511111"/>
    <hyperlink ref="F509" r:id="rId58" display="https://podminky.urs.cz/item/CS_URS_2022_01/944511211"/>
    <hyperlink ref="F512" r:id="rId59" display="https://podminky.urs.cz/item/CS_URS_2022_01/944511811"/>
    <hyperlink ref="F515" r:id="rId60" display="https://podminky.urs.cz/item/CS_URS_2022_01/944711113"/>
    <hyperlink ref="F517" r:id="rId61" display="https://podminky.urs.cz/item/CS_URS_2022_01/944711213"/>
    <hyperlink ref="F520" r:id="rId62" display="https://podminky.urs.cz/item/CS_URS_2022_01/944711813"/>
    <hyperlink ref="F522" r:id="rId63" display="https://podminky.urs.cz/item/CS_URS_2022_01/949101111"/>
    <hyperlink ref="F526" r:id="rId64" display="https://podminky.urs.cz/item/CS_URS_2022_01/949101112"/>
    <hyperlink ref="F529" r:id="rId65" display="https://podminky.urs.cz/item/CS_URS_2022_01/952901111"/>
    <hyperlink ref="F532" r:id="rId66" display="https://podminky.urs.cz/item/CS_URS_2022_01/953941210"/>
    <hyperlink ref="F537" r:id="rId67" display="https://podminky.urs.cz/item/CS_URS_2022_01/963042819"/>
    <hyperlink ref="F547" r:id="rId68" display="https://podminky.urs.cz/item/CS_URS_2022_01/968062374"/>
    <hyperlink ref="F550" r:id="rId69" display="https://podminky.urs.cz/item/CS_URS_2022_01/968062375"/>
    <hyperlink ref="F553" r:id="rId70" display="https://podminky.urs.cz/item/CS_URS_2022_01/968062376"/>
    <hyperlink ref="F558" r:id="rId71" display="https://podminky.urs.cz/item/CS_URS_2022_01/968062377"/>
    <hyperlink ref="F561" r:id="rId72" display="https://podminky.urs.cz/item/CS_URS_2022_01/968062456"/>
    <hyperlink ref="F564" r:id="rId73" display="https://podminky.urs.cz/item/CS_URS_2022_01/968072361"/>
    <hyperlink ref="F570" r:id="rId74" display="https://podminky.urs.cz/item/CS_URS_2022_01/978036181"/>
    <hyperlink ref="F575" r:id="rId75" display="https://podminky.urs.cz/item/CS_URS_2022_01/997013112"/>
    <hyperlink ref="F577" r:id="rId76" display="https://podminky.urs.cz/item/CS_URS_2022_01/997013501"/>
    <hyperlink ref="F579" r:id="rId77" display="https://podminky.urs.cz/item/CS_URS_2022_01/997013509"/>
    <hyperlink ref="F582" r:id="rId78" display="https://podminky.urs.cz/item/CS_URS_2022_01/997013609"/>
    <hyperlink ref="F588" r:id="rId79" display="https://podminky.urs.cz/item/CS_URS_2022_01/997013804"/>
    <hyperlink ref="F593" r:id="rId80" display="https://podminky.urs.cz/item/CS_URS_2022_01/997013811"/>
    <hyperlink ref="F599" r:id="rId81" display="https://podminky.urs.cz/item/CS_URS_2022_01/998011002"/>
    <hyperlink ref="F604" r:id="rId82" display="https://podminky.urs.cz/item/CS_URS_2022_01/712300921"/>
    <hyperlink ref="F608" r:id="rId83" display="https://podminky.urs.cz/item/CS_URS_2022_01/712341559"/>
    <hyperlink ref="F613" r:id="rId84" display="https://podminky.urs.cz/item/CS_URS_2022_01/712363352"/>
    <hyperlink ref="F615" r:id="rId85" display="https://podminky.urs.cz/item/CS_URS_2022_01/712363353"/>
    <hyperlink ref="F617" r:id="rId86" display="https://podminky.urs.cz/item/CS_URS_2022_01/712363358"/>
    <hyperlink ref="F619" r:id="rId87" display="https://podminky.urs.cz/item/CS_URS_2022_01/712392171"/>
    <hyperlink ref="F622" r:id="rId88" display="https://podminky.urs.cz/item/CS_URS_2022_01/712461701"/>
    <hyperlink ref="F627" r:id="rId89" display="https://podminky.urs.cz/item/CS_URS_2022_01/712463101"/>
    <hyperlink ref="F631" r:id="rId90" display="https://podminky.urs.cz/item/CS_URS_2022_01/998712202"/>
    <hyperlink ref="F634" r:id="rId91" display="https://podminky.urs.cz/item/CS_URS_2022_01/713131143"/>
    <hyperlink ref="F643" r:id="rId92" display="https://podminky.urs.cz/item/CS_URS_2022_01/713141223"/>
    <hyperlink ref="F655" r:id="rId93" display="https://podminky.urs.cz/item/CS_URS_2022_01/713141243"/>
    <hyperlink ref="F660" r:id="rId94" display="https://podminky.urs.cz/item/CS_URS_2022_01/998713202"/>
    <hyperlink ref="F663" r:id="rId95" display="https://podminky.urs.cz/item/CS_URS_2022_01/721239114"/>
    <hyperlink ref="F666" r:id="rId96" display="https://podminky.urs.cz/item/CS_URS_2022_01/998721202"/>
    <hyperlink ref="F669" r:id="rId97" display="https://podminky.urs.cz/item/CS_URS_2022_01/741421811"/>
    <hyperlink ref="F672" r:id="rId98" display="https://podminky.urs.cz/item/CS_URS_2022_01/741421821"/>
    <hyperlink ref="F675" r:id="rId99" display="https://podminky.urs.cz/item/CS_URS_2022_01/741421845"/>
    <hyperlink ref="F677" r:id="rId100" display="https://podminky.urs.cz/item/CS_URS_2022_01/741421871"/>
    <hyperlink ref="F679" r:id="rId101" display="https://podminky.urs.cz/item/CS_URS_2022_01/741920304"/>
    <hyperlink ref="F683" r:id="rId102" display="https://podminky.urs.cz/item/CS_URS_2022_01/751311095"/>
    <hyperlink ref="F687" r:id="rId103" display="https://podminky.urs.cz/item/CS_URS_2022_01/751311119"/>
    <hyperlink ref="F692" r:id="rId104" display="https://podminky.urs.cz/item/CS_URS_2022_01/751511022"/>
    <hyperlink ref="F698" r:id="rId105" display="https://podminky.urs.cz/item/CS_URS_2022_01/762342211"/>
    <hyperlink ref="F712" r:id="rId106" display="https://podminky.urs.cz/item/CS_URS_2022_01/762361313"/>
    <hyperlink ref="F720" r:id="rId107" display="https://podminky.urs.cz/item/CS_URS_2022_01/762395000"/>
    <hyperlink ref="F722" r:id="rId108" display="https://podminky.urs.cz/item/CS_URS_2022_01/998762202"/>
    <hyperlink ref="F725" r:id="rId109" display="https://podminky.urs.cz/item/CS_URS_2022_01/764002801"/>
    <hyperlink ref="F727" r:id="rId110" display="https://podminky.urs.cz/item/CS_URS_2022_01/764002821"/>
    <hyperlink ref="F729" r:id="rId111" display="https://podminky.urs.cz/item/CS_URS_2022_01/764002841"/>
    <hyperlink ref="F731" r:id="rId112" display="https://podminky.urs.cz/item/CS_URS_2022_01/764002851"/>
    <hyperlink ref="F739" r:id="rId113" display="https://podminky.urs.cz/item/CS_URS_2022_01/764002871"/>
    <hyperlink ref="F742" r:id="rId114" display="https://podminky.urs.cz/item/CS_URS_2022_01/764004801"/>
    <hyperlink ref="F744" r:id="rId115" display="https://podminky.urs.cz/item/CS_URS_2022_01/764004861"/>
    <hyperlink ref="F746" r:id="rId116" display="https://podminky.urs.cz/item/CS_URS_2022_01/764011614"/>
    <hyperlink ref="F748" r:id="rId117" display="https://podminky.urs.cz/item/CS_URS_2022_01/764212406"/>
    <hyperlink ref="F750" r:id="rId118" display="https://podminky.urs.cz/item/CS_URS_2022_01/764216603"/>
    <hyperlink ref="F756" r:id="rId119" display="https://podminky.urs.cz/item/CS_URS_2022_01/764216604"/>
    <hyperlink ref="F762" r:id="rId120" display="https://podminky.urs.cz/item/CS_URS_2022_01/764511602"/>
    <hyperlink ref="F764" r:id="rId121" display="https://podminky.urs.cz/item/CS_URS_2022_01/764518623"/>
    <hyperlink ref="F766" r:id="rId122" display="https://podminky.urs.cz/item/CS_URS_2022_01/998764202"/>
    <hyperlink ref="F772" r:id="rId123" display="https://podminky.urs.cz/item/CS_URS_2022_01/766622125"/>
    <hyperlink ref="F778" r:id="rId124" display="https://podminky.urs.cz/item/CS_URS_2022_01/766622132"/>
    <hyperlink ref="F785" r:id="rId125" display="https://podminky.urs.cz/item/CS_URS_2022_01/766629214"/>
    <hyperlink ref="F796" r:id="rId126" display="https://podminky.urs.cz/item/CS_URS_2022_01/766660161"/>
    <hyperlink ref="F800" r:id="rId127" display="https://podminky.urs.cz/item/CS_URS_2022_01/766660717"/>
    <hyperlink ref="F803" r:id="rId128" display="https://podminky.urs.cz/item/CS_URS_2022_01/766660733"/>
    <hyperlink ref="F807" r:id="rId129" display="https://podminky.urs.cz/item/CS_URS_2022_01/766694111"/>
    <hyperlink ref="F812" r:id="rId130" display="https://podminky.urs.cz/item/CS_URS_2022_01/766694112"/>
    <hyperlink ref="F815" r:id="rId131" display="https://podminky.urs.cz/item/CS_URS_2022_01/766694113"/>
    <hyperlink ref="F823" r:id="rId132" display="https://podminky.urs.cz/item/CS_URS_2022_01/998766202"/>
    <hyperlink ref="F826" r:id="rId133" display="https://podminky.urs.cz/item/CS_URS_2022_01/767620118"/>
    <hyperlink ref="F830" r:id="rId134" display="https://podminky.urs.cz/item/CS_URS_2022_01/767640112"/>
    <hyperlink ref="F833" r:id="rId135" display="https://podminky.urs.cz/item/CS_URS_2022_01/767661811"/>
    <hyperlink ref="F840" r:id="rId136" display="https://podminky.urs.cz/item/CS_URS_2022_01/767662110"/>
    <hyperlink ref="F845" r:id="rId137" display="https://podminky.urs.cz/item/CS_URS_2022_01/767995113"/>
    <hyperlink ref="F852" r:id="rId138" display="https://podminky.urs.cz/item/CS_URS_2022_01/767996701"/>
    <hyperlink ref="F856" r:id="rId139" display="https://podminky.urs.cz/item/CS_URS_2022_01/767996703"/>
    <hyperlink ref="F859" r:id="rId140" display="https://podminky.urs.cz/item/CS_URS_2022_01/998767202"/>
    <hyperlink ref="F862" r:id="rId141" display="https://podminky.urs.cz/item/CS_URS_2022_01/777111141"/>
    <hyperlink ref="F867" r:id="rId142" display="https://podminky.urs.cz/item/CS_URS_2022_01/777121105"/>
    <hyperlink ref="F869" r:id="rId143" display="https://podminky.urs.cz/item/CS_URS_2022_01/777121113"/>
    <hyperlink ref="F871" r:id="rId144" display="https://podminky.urs.cz/item/CS_URS_2022_01/777131101"/>
    <hyperlink ref="F873" r:id="rId145" display="https://podminky.urs.cz/item/CS_URS_2022_01/777511105"/>
    <hyperlink ref="F875" r:id="rId146" display="https://podminky.urs.cz/item/CS_URS_2022_01/777511107"/>
    <hyperlink ref="F877" r:id="rId147" display="https://podminky.urs.cz/item/CS_URS_2022_01/998777202"/>
    <hyperlink ref="F880" r:id="rId148" display="https://podminky.urs.cz/item/CS_URS_2022_01/781473920"/>
    <hyperlink ref="F886" r:id="rId149" display="https://podminky.urs.cz/item/CS_URS_2022_01/998781202"/>
    <hyperlink ref="F889" r:id="rId150" display="https://podminky.urs.cz/item/CS_URS_2022_01/783314203"/>
    <hyperlink ref="F892" r:id="rId151" display="https://podminky.urs.cz/item/CS_URS_2022_01/783315101"/>
    <hyperlink ref="F895" r:id="rId152" display="https://podminky.urs.cz/item/CS_URS_2022_01/783317101"/>
    <hyperlink ref="F898" r:id="rId153" display="https://podminky.urs.cz/item/CS_URS_2022_01/783933171"/>
    <hyperlink ref="F901" r:id="rId154" display="https://podminky.urs.cz/item/CS_URS_2022_01/783937163"/>
    <hyperlink ref="F904" r:id="rId155" display="https://podminky.urs.cz/item/CS_URS_2022_01/784211101"/>
    <hyperlink ref="F913" r:id="rId156" display="https://podminky.urs.cz/item/CS_URS_2022_01/786614001"/>
    <hyperlink ref="F917" r:id="rId157" display="https://podminky.urs.cz/item/CS_URS_2022_01/786614003"/>
    <hyperlink ref="F922" r:id="rId158" display="https://podminky.urs.cz/item/CS_URS_2022_01/HZS2122"/>
    <hyperlink ref="F926" r:id="rId159" display="https://podminky.urs.cz/item/CS_URS_2022_01/HZS2132"/>
    <hyperlink ref="F929" r:id="rId160" display="https://podminky.urs.cz/item/CS_URS_2022_01/HZS2161"/>
    <hyperlink ref="F933" r:id="rId161" display="https://podminky.urs.cz/item/CS_URS_2022_01/HZS2232"/>
    <hyperlink ref="F938" r:id="rId162" display="https://podminky.urs.cz/item/CS_URS_2022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90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26.25" customHeight="1">
      <c r="B7" s="23"/>
      <c r="E7" s="117" t="str">
        <f>'Rekapitulace stavby'!K6</f>
        <v>ÚPRAVA STŘECHY,OBVODOVÉHO PLÁŠTĚ A PŘÍCHOZÍ KOMUNIKACE ŠKOLNÍ JÍDLENY, UL. ŠKOLNÍ ČP 2433, DVŮR KR. N. L.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39"/>
      <c r="J8" s="39"/>
      <c r="K8" s="39"/>
      <c r="L8" s="11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1473</v>
      </c>
      <c r="F9" s="39"/>
      <c r="G9" s="39"/>
      <c r="H9" s="39"/>
      <c r="I9" s="39"/>
      <c r="J9" s="39"/>
      <c r="K9" s="39"/>
      <c r="L9" s="11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8. 2. 2022</v>
      </c>
      <c r="K12" s="39"/>
      <c r="L12" s="11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9"/>
      <c r="B27" s="120"/>
      <c r="C27" s="119"/>
      <c r="D27" s="119"/>
      <c r="E27" s="37" t="s">
        <v>3</v>
      </c>
      <c r="F27" s="37"/>
      <c r="G27" s="37"/>
      <c r="H27" s="37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2" t="s">
        <v>38</v>
      </c>
      <c r="E30" s="39"/>
      <c r="F30" s="39"/>
      <c r="G30" s="39"/>
      <c r="H30" s="39"/>
      <c r="I30" s="39"/>
      <c r="J30" s="91">
        <f>ROUND(J83,2)</f>
        <v>0</v>
      </c>
      <c r="K30" s="39"/>
      <c r="L30" s="11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3" t="s">
        <v>42</v>
      </c>
      <c r="E33" s="33" t="s">
        <v>43</v>
      </c>
      <c r="F33" s="124">
        <f>ROUND((SUM(BE83:BE92)),2)</f>
        <v>0</v>
      </c>
      <c r="G33" s="39"/>
      <c r="H33" s="39"/>
      <c r="I33" s="125">
        <v>0.21</v>
      </c>
      <c r="J33" s="124">
        <f>ROUND(((SUM(BE83:BE92))*I33),2)</f>
        <v>0</v>
      </c>
      <c r="K33" s="39"/>
      <c r="L33" s="11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4">
        <f>ROUND((SUM(BF83:BF92)),2)</f>
        <v>0</v>
      </c>
      <c r="G34" s="39"/>
      <c r="H34" s="39"/>
      <c r="I34" s="125">
        <v>0.15</v>
      </c>
      <c r="J34" s="124">
        <f>ROUND(((SUM(BF83:BF92))*I34),2)</f>
        <v>0</v>
      </c>
      <c r="K34" s="39"/>
      <c r="L34" s="11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4">
        <f>ROUND((SUM(BG83:BG92)),2)</f>
        <v>0</v>
      </c>
      <c r="G35" s="39"/>
      <c r="H35" s="39"/>
      <c r="I35" s="125">
        <v>0.21</v>
      </c>
      <c r="J35" s="124">
        <f>0</f>
        <v>0</v>
      </c>
      <c r="K35" s="39"/>
      <c r="L35" s="11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4">
        <f>ROUND((SUM(BH83:BH92)),2)</f>
        <v>0</v>
      </c>
      <c r="G36" s="39"/>
      <c r="H36" s="39"/>
      <c r="I36" s="125">
        <v>0.15</v>
      </c>
      <c r="J36" s="124">
        <f>0</f>
        <v>0</v>
      </c>
      <c r="K36" s="39"/>
      <c r="L36" s="11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4">
        <f>ROUND((SUM(BI83:BI92)),2)</f>
        <v>0</v>
      </c>
      <c r="G37" s="39"/>
      <c r="H37" s="39"/>
      <c r="I37" s="125">
        <v>0</v>
      </c>
      <c r="J37" s="124">
        <f>0</f>
        <v>0</v>
      </c>
      <c r="K37" s="39"/>
      <c r="L37" s="11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6"/>
      <c r="D39" s="127" t="s">
        <v>48</v>
      </c>
      <c r="E39" s="77"/>
      <c r="F39" s="77"/>
      <c r="G39" s="128" t="s">
        <v>49</v>
      </c>
      <c r="H39" s="129" t="s">
        <v>50</v>
      </c>
      <c r="I39" s="77"/>
      <c r="J39" s="130">
        <f>SUM(J30:J37)</f>
        <v>0</v>
      </c>
      <c r="K39" s="131"/>
      <c r="L39" s="11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39"/>
      <c r="J45" s="39"/>
      <c r="K45" s="39"/>
      <c r="L45" s="11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39"/>
      <c r="D48" s="39"/>
      <c r="E48" s="117" t="str">
        <f>E7</f>
        <v>ÚPRAVA STŘECHY,OBVODOVÉHO PLÁŠTĚ A PŘÍCHOZÍ KOMUNIKACE ŠKOLNÍ JÍDLENY, UL. ŠKOLNÍ ČP 2433, DVŮR KR. N. L.</v>
      </c>
      <c r="F48" s="33"/>
      <c r="G48" s="33"/>
      <c r="H48" s="33"/>
      <c r="I48" s="39"/>
      <c r="J48" s="39"/>
      <c r="K48" s="39"/>
      <c r="L48" s="11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39"/>
      <c r="J49" s="39"/>
      <c r="K49" s="39"/>
      <c r="L49" s="11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02 - ELEKTROINSTALACE</v>
      </c>
      <c r="F50" s="39"/>
      <c r="G50" s="39"/>
      <c r="H50" s="39"/>
      <c r="I50" s="39"/>
      <c r="J50" s="39"/>
      <c r="K50" s="39"/>
      <c r="L50" s="11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DVŮR KRÁLOVÉ NAD LABEM</v>
      </c>
      <c r="G52" s="39"/>
      <c r="H52" s="39"/>
      <c r="I52" s="33" t="s">
        <v>23</v>
      </c>
      <c r="J52" s="65" t="str">
        <f>IF(J12="","",J12)</f>
        <v>8. 2. 2022</v>
      </c>
      <c r="K52" s="39"/>
      <c r="L52" s="11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39"/>
      <c r="E54" s="39"/>
      <c r="F54" s="28" t="str">
        <f>E15</f>
        <v>MĚSTO DVŮR KRÁLOVÉ NAD LABEM</v>
      </c>
      <c r="G54" s="39"/>
      <c r="H54" s="39"/>
      <c r="I54" s="33" t="s">
        <v>31</v>
      </c>
      <c r="J54" s="37" t="str">
        <f>E21</f>
        <v>DRUPO S TRUTNOV, ING. BUKOVSKÝ</v>
      </c>
      <c r="K54" s="39"/>
      <c r="L54" s="11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2" t="s">
        <v>98</v>
      </c>
      <c r="D57" s="126"/>
      <c r="E57" s="126"/>
      <c r="F57" s="126"/>
      <c r="G57" s="126"/>
      <c r="H57" s="126"/>
      <c r="I57" s="126"/>
      <c r="J57" s="133" t="s">
        <v>99</v>
      </c>
      <c r="K57" s="126"/>
      <c r="L57" s="11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4" t="s">
        <v>70</v>
      </c>
      <c r="D59" s="39"/>
      <c r="E59" s="39"/>
      <c r="F59" s="39"/>
      <c r="G59" s="39"/>
      <c r="H59" s="39"/>
      <c r="I59" s="39"/>
      <c r="J59" s="91">
        <f>J83</f>
        <v>0</v>
      </c>
      <c r="K59" s="39"/>
      <c r="L59" s="11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pans="1:31" s="9" customFormat="1" ht="24.95" customHeight="1">
      <c r="A60" s="9"/>
      <c r="B60" s="135"/>
      <c r="C60" s="9"/>
      <c r="D60" s="136" t="s">
        <v>101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107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110</v>
      </c>
      <c r="E62" s="137"/>
      <c r="F62" s="137"/>
      <c r="G62" s="137"/>
      <c r="H62" s="137"/>
      <c r="I62" s="137"/>
      <c r="J62" s="138">
        <f>J90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114</v>
      </c>
      <c r="E63" s="141"/>
      <c r="F63" s="141"/>
      <c r="G63" s="141"/>
      <c r="H63" s="141"/>
      <c r="I63" s="141"/>
      <c r="J63" s="142">
        <f>J91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39"/>
      <c r="D64" s="39"/>
      <c r="E64" s="39"/>
      <c r="F64" s="39"/>
      <c r="G64" s="39"/>
      <c r="H64" s="39"/>
      <c r="I64" s="39"/>
      <c r="J64" s="39"/>
      <c r="K64" s="39"/>
      <c r="L64" s="11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11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11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39"/>
      <c r="E70" s="39"/>
      <c r="F70" s="39"/>
      <c r="G70" s="39"/>
      <c r="H70" s="39"/>
      <c r="I70" s="39"/>
      <c r="J70" s="39"/>
      <c r="K70" s="39"/>
      <c r="L70" s="11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39"/>
      <c r="D71" s="39"/>
      <c r="E71" s="39"/>
      <c r="F71" s="39"/>
      <c r="G71" s="39"/>
      <c r="H71" s="39"/>
      <c r="I71" s="39"/>
      <c r="J71" s="39"/>
      <c r="K71" s="39"/>
      <c r="L71" s="11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17</v>
      </c>
      <c r="D72" s="39"/>
      <c r="E72" s="39"/>
      <c r="F72" s="39"/>
      <c r="G72" s="39"/>
      <c r="H72" s="39"/>
      <c r="I72" s="39"/>
      <c r="J72" s="39"/>
      <c r="K72" s="39"/>
      <c r="L72" s="11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39"/>
      <c r="D73" s="39"/>
      <c r="E73" s="117" t="str">
        <f>E7</f>
        <v>ÚPRAVA STŘECHY,OBVODOVÉHO PLÁŠTĚ A PŘÍCHOZÍ KOMUNIKACE ŠKOLNÍ JÍDLENY, UL. ŠKOLNÍ ČP 2433, DVŮR KR. N. L.</v>
      </c>
      <c r="F73" s="33"/>
      <c r="G73" s="33"/>
      <c r="H73" s="33"/>
      <c r="I73" s="39"/>
      <c r="J73" s="39"/>
      <c r="K73" s="39"/>
      <c r="L73" s="11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95</v>
      </c>
      <c r="D74" s="39"/>
      <c r="E74" s="39"/>
      <c r="F74" s="39"/>
      <c r="G74" s="39"/>
      <c r="H74" s="39"/>
      <c r="I74" s="39"/>
      <c r="J74" s="39"/>
      <c r="K74" s="39"/>
      <c r="L74" s="11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63" t="str">
        <f>E9</f>
        <v>02 - ELEKTROINSTALACE</v>
      </c>
      <c r="F75" s="39"/>
      <c r="G75" s="39"/>
      <c r="H75" s="39"/>
      <c r="I75" s="39"/>
      <c r="J75" s="39"/>
      <c r="K75" s="39"/>
      <c r="L75" s="11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1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39"/>
      <c r="E77" s="39"/>
      <c r="F77" s="28" t="str">
        <f>F12</f>
        <v>DVŮR KRÁLOVÉ NAD LABEM</v>
      </c>
      <c r="G77" s="39"/>
      <c r="H77" s="39"/>
      <c r="I77" s="33" t="s">
        <v>23</v>
      </c>
      <c r="J77" s="65" t="str">
        <f>IF(J12="","",J12)</f>
        <v>8. 2. 2022</v>
      </c>
      <c r="K77" s="39"/>
      <c r="L77" s="11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11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39"/>
      <c r="E79" s="39"/>
      <c r="F79" s="28" t="str">
        <f>E15</f>
        <v>MĚSTO DVŮR KRÁLOVÉ NAD LABEM</v>
      </c>
      <c r="G79" s="39"/>
      <c r="H79" s="39"/>
      <c r="I79" s="33" t="s">
        <v>31</v>
      </c>
      <c r="J79" s="37" t="str">
        <f>E21</f>
        <v>DRUPO S TRUTNOV, ING. BUKOVSKÝ</v>
      </c>
      <c r="K79" s="39"/>
      <c r="L79" s="11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29</v>
      </c>
      <c r="D80" s="39"/>
      <c r="E80" s="39"/>
      <c r="F80" s="28" t="str">
        <f>IF(E18="","",E18)</f>
        <v>Vyplň údaj</v>
      </c>
      <c r="G80" s="39"/>
      <c r="H80" s="39"/>
      <c r="I80" s="33" t="s">
        <v>34</v>
      </c>
      <c r="J80" s="37" t="str">
        <f>E24</f>
        <v>ING. LUBOŠ KASPER</v>
      </c>
      <c r="K80" s="39"/>
      <c r="L80" s="11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1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43"/>
      <c r="B82" s="144"/>
      <c r="C82" s="145" t="s">
        <v>129</v>
      </c>
      <c r="D82" s="146" t="s">
        <v>57</v>
      </c>
      <c r="E82" s="146" t="s">
        <v>53</v>
      </c>
      <c r="F82" s="146" t="s">
        <v>54</v>
      </c>
      <c r="G82" s="146" t="s">
        <v>130</v>
      </c>
      <c r="H82" s="146" t="s">
        <v>131</v>
      </c>
      <c r="I82" s="146" t="s">
        <v>132</v>
      </c>
      <c r="J82" s="146" t="s">
        <v>99</v>
      </c>
      <c r="K82" s="147" t="s">
        <v>133</v>
      </c>
      <c r="L82" s="148"/>
      <c r="M82" s="81" t="s">
        <v>3</v>
      </c>
      <c r="N82" s="82" t="s">
        <v>42</v>
      </c>
      <c r="O82" s="82" t="s">
        <v>134</v>
      </c>
      <c r="P82" s="82" t="s">
        <v>135</v>
      </c>
      <c r="Q82" s="82" t="s">
        <v>136</v>
      </c>
      <c r="R82" s="82" t="s">
        <v>137</v>
      </c>
      <c r="S82" s="82" t="s">
        <v>138</v>
      </c>
      <c r="T82" s="83" t="s">
        <v>139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39"/>
      <c r="B83" s="40"/>
      <c r="C83" s="88" t="s">
        <v>140</v>
      </c>
      <c r="D83" s="39"/>
      <c r="E83" s="39"/>
      <c r="F83" s="39"/>
      <c r="G83" s="39"/>
      <c r="H83" s="39"/>
      <c r="I83" s="39"/>
      <c r="J83" s="149">
        <f>BK83</f>
        <v>0</v>
      </c>
      <c r="K83" s="39"/>
      <c r="L83" s="40"/>
      <c r="M83" s="84"/>
      <c r="N83" s="69"/>
      <c r="O83" s="85"/>
      <c r="P83" s="150">
        <f>P84+P90</f>
        <v>0</v>
      </c>
      <c r="Q83" s="85"/>
      <c r="R83" s="150">
        <f>R84+R90</f>
        <v>0.00023</v>
      </c>
      <c r="S83" s="85"/>
      <c r="T83" s="151">
        <f>T84+T90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20" t="s">
        <v>71</v>
      </c>
      <c r="AU83" s="20" t="s">
        <v>100</v>
      </c>
      <c r="BK83" s="152">
        <f>BK84+BK90</f>
        <v>0</v>
      </c>
    </row>
    <row r="84" spans="1:63" s="12" customFormat="1" ht="25.9" customHeight="1">
      <c r="A84" s="12"/>
      <c r="B84" s="153"/>
      <c r="C84" s="12"/>
      <c r="D84" s="154" t="s">
        <v>71</v>
      </c>
      <c r="E84" s="155" t="s">
        <v>141</v>
      </c>
      <c r="F84" s="155" t="s">
        <v>142</v>
      </c>
      <c r="G84" s="12"/>
      <c r="H84" s="12"/>
      <c r="I84" s="156"/>
      <c r="J84" s="157">
        <f>BK84</f>
        <v>0</v>
      </c>
      <c r="K84" s="12"/>
      <c r="L84" s="153"/>
      <c r="M84" s="158"/>
      <c r="N84" s="159"/>
      <c r="O84" s="159"/>
      <c r="P84" s="160">
        <f>P85</f>
        <v>0</v>
      </c>
      <c r="Q84" s="159"/>
      <c r="R84" s="160">
        <f>R85</f>
        <v>0.00023</v>
      </c>
      <c r="S84" s="159"/>
      <c r="T84" s="16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80</v>
      </c>
      <c r="AT84" s="162" t="s">
        <v>71</v>
      </c>
      <c r="AU84" s="162" t="s">
        <v>72</v>
      </c>
      <c r="AY84" s="154" t="s">
        <v>143</v>
      </c>
      <c r="BK84" s="163">
        <f>BK85</f>
        <v>0</v>
      </c>
    </row>
    <row r="85" spans="1:63" s="12" customFormat="1" ht="22.8" customHeight="1">
      <c r="A85" s="12"/>
      <c r="B85" s="153"/>
      <c r="C85" s="12"/>
      <c r="D85" s="154" t="s">
        <v>71</v>
      </c>
      <c r="E85" s="164" t="s">
        <v>214</v>
      </c>
      <c r="F85" s="164" t="s">
        <v>616</v>
      </c>
      <c r="G85" s="12"/>
      <c r="H85" s="12"/>
      <c r="I85" s="156"/>
      <c r="J85" s="165">
        <f>BK85</f>
        <v>0</v>
      </c>
      <c r="K85" s="12"/>
      <c r="L85" s="153"/>
      <c r="M85" s="158"/>
      <c r="N85" s="159"/>
      <c r="O85" s="159"/>
      <c r="P85" s="160">
        <f>SUM(P86:P89)</f>
        <v>0</v>
      </c>
      <c r="Q85" s="159"/>
      <c r="R85" s="160">
        <f>SUM(R86:R89)</f>
        <v>0.00023</v>
      </c>
      <c r="S85" s="159"/>
      <c r="T85" s="161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4" t="s">
        <v>80</v>
      </c>
      <c r="AT85" s="162" t="s">
        <v>71</v>
      </c>
      <c r="AU85" s="162" t="s">
        <v>80</v>
      </c>
      <c r="AY85" s="154" t="s">
        <v>143</v>
      </c>
      <c r="BK85" s="163">
        <f>SUM(BK86:BK89)</f>
        <v>0</v>
      </c>
    </row>
    <row r="86" spans="1:65" s="2" customFormat="1" ht="21.75" customHeight="1">
      <c r="A86" s="39"/>
      <c r="B86" s="166"/>
      <c r="C86" s="167" t="s">
        <v>80</v>
      </c>
      <c r="D86" s="167" t="s">
        <v>145</v>
      </c>
      <c r="E86" s="168" t="s">
        <v>1474</v>
      </c>
      <c r="F86" s="169" t="s">
        <v>1475</v>
      </c>
      <c r="G86" s="170" t="s">
        <v>210</v>
      </c>
      <c r="H86" s="171">
        <v>1</v>
      </c>
      <c r="I86" s="172"/>
      <c r="J86" s="173">
        <f>ROUND(I86*H86,2)</f>
        <v>0</v>
      </c>
      <c r="K86" s="169" t="s">
        <v>149</v>
      </c>
      <c r="L86" s="40"/>
      <c r="M86" s="174" t="s">
        <v>3</v>
      </c>
      <c r="N86" s="175" t="s">
        <v>43</v>
      </c>
      <c r="O86" s="73"/>
      <c r="P86" s="176">
        <f>O86*H86</f>
        <v>0</v>
      </c>
      <c r="Q86" s="176">
        <v>0.00023</v>
      </c>
      <c r="R86" s="176">
        <f>Q86*H86</f>
        <v>0.00023</v>
      </c>
      <c r="S86" s="176">
        <v>0</v>
      </c>
      <c r="T86" s="177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178" t="s">
        <v>150</v>
      </c>
      <c r="AT86" s="178" t="s">
        <v>145</v>
      </c>
      <c r="AU86" s="178" t="s">
        <v>82</v>
      </c>
      <c r="AY86" s="20" t="s">
        <v>143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20" t="s">
        <v>80</v>
      </c>
      <c r="BK86" s="179">
        <f>ROUND(I86*H86,2)</f>
        <v>0</v>
      </c>
      <c r="BL86" s="20" t="s">
        <v>150</v>
      </c>
      <c r="BM86" s="178" t="s">
        <v>1476</v>
      </c>
    </row>
    <row r="87" spans="1:47" s="2" customFormat="1" ht="12">
      <c r="A87" s="39"/>
      <c r="B87" s="40"/>
      <c r="C87" s="39"/>
      <c r="D87" s="180" t="s">
        <v>152</v>
      </c>
      <c r="E87" s="39"/>
      <c r="F87" s="181" t="s">
        <v>1477</v>
      </c>
      <c r="G87" s="39"/>
      <c r="H87" s="39"/>
      <c r="I87" s="182"/>
      <c r="J87" s="39"/>
      <c r="K87" s="39"/>
      <c r="L87" s="40"/>
      <c r="M87" s="183"/>
      <c r="N87" s="184"/>
      <c r="O87" s="73"/>
      <c r="P87" s="73"/>
      <c r="Q87" s="73"/>
      <c r="R87" s="73"/>
      <c r="S87" s="73"/>
      <c r="T87" s="7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152</v>
      </c>
      <c r="AU87" s="20" t="s">
        <v>82</v>
      </c>
    </row>
    <row r="88" spans="1:51" s="14" customFormat="1" ht="12">
      <c r="A88" s="14"/>
      <c r="B88" s="193"/>
      <c r="C88" s="14"/>
      <c r="D88" s="186" t="s">
        <v>154</v>
      </c>
      <c r="E88" s="194" t="s">
        <v>3</v>
      </c>
      <c r="F88" s="195" t="s">
        <v>1478</v>
      </c>
      <c r="G88" s="14"/>
      <c r="H88" s="196">
        <v>1</v>
      </c>
      <c r="I88" s="197"/>
      <c r="J88" s="14"/>
      <c r="K88" s="14"/>
      <c r="L88" s="193"/>
      <c r="M88" s="198"/>
      <c r="N88" s="199"/>
      <c r="O88" s="199"/>
      <c r="P88" s="199"/>
      <c r="Q88" s="199"/>
      <c r="R88" s="199"/>
      <c r="S88" s="199"/>
      <c r="T88" s="20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194" t="s">
        <v>154</v>
      </c>
      <c r="AU88" s="194" t="s">
        <v>82</v>
      </c>
      <c r="AV88" s="14" t="s">
        <v>82</v>
      </c>
      <c r="AW88" s="14" t="s">
        <v>33</v>
      </c>
      <c r="AX88" s="14" t="s">
        <v>80</v>
      </c>
      <c r="AY88" s="194" t="s">
        <v>143</v>
      </c>
    </row>
    <row r="89" spans="1:65" s="2" customFormat="1" ht="16.5" customHeight="1">
      <c r="A89" s="39"/>
      <c r="B89" s="166"/>
      <c r="C89" s="217" t="s">
        <v>82</v>
      </c>
      <c r="D89" s="217" t="s">
        <v>351</v>
      </c>
      <c r="E89" s="218" t="s">
        <v>1479</v>
      </c>
      <c r="F89" s="219" t="s">
        <v>1480</v>
      </c>
      <c r="G89" s="220" t="s">
        <v>210</v>
      </c>
      <c r="H89" s="221">
        <v>1</v>
      </c>
      <c r="I89" s="222"/>
      <c r="J89" s="223">
        <f>ROUND(I89*H89,2)</f>
        <v>0</v>
      </c>
      <c r="K89" s="219" t="s">
        <v>149</v>
      </c>
      <c r="L89" s="224"/>
      <c r="M89" s="225" t="s">
        <v>3</v>
      </c>
      <c r="N89" s="226" t="s">
        <v>43</v>
      </c>
      <c r="O89" s="73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78" t="s">
        <v>207</v>
      </c>
      <c r="AT89" s="178" t="s">
        <v>351</v>
      </c>
      <c r="AU89" s="178" t="s">
        <v>82</v>
      </c>
      <c r="AY89" s="20" t="s">
        <v>143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80</v>
      </c>
      <c r="BK89" s="179">
        <f>ROUND(I89*H89,2)</f>
        <v>0</v>
      </c>
      <c r="BL89" s="20" t="s">
        <v>150</v>
      </c>
      <c r="BM89" s="178" t="s">
        <v>1481</v>
      </c>
    </row>
    <row r="90" spans="1:63" s="12" customFormat="1" ht="25.9" customHeight="1">
      <c r="A90" s="12"/>
      <c r="B90" s="153"/>
      <c r="C90" s="12"/>
      <c r="D90" s="154" t="s">
        <v>71</v>
      </c>
      <c r="E90" s="155" t="s">
        <v>837</v>
      </c>
      <c r="F90" s="155" t="s">
        <v>838</v>
      </c>
      <c r="G90" s="12"/>
      <c r="H90" s="12"/>
      <c r="I90" s="156"/>
      <c r="J90" s="157">
        <f>BK90</f>
        <v>0</v>
      </c>
      <c r="K90" s="12"/>
      <c r="L90" s="153"/>
      <c r="M90" s="158"/>
      <c r="N90" s="159"/>
      <c r="O90" s="159"/>
      <c r="P90" s="160">
        <f>P91</f>
        <v>0</v>
      </c>
      <c r="Q90" s="159"/>
      <c r="R90" s="160">
        <f>R91</f>
        <v>0</v>
      </c>
      <c r="S90" s="159"/>
      <c r="T90" s="16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82</v>
      </c>
      <c r="AT90" s="162" t="s">
        <v>71</v>
      </c>
      <c r="AU90" s="162" t="s">
        <v>72</v>
      </c>
      <c r="AY90" s="154" t="s">
        <v>143</v>
      </c>
      <c r="BK90" s="163">
        <f>BK91</f>
        <v>0</v>
      </c>
    </row>
    <row r="91" spans="1:63" s="12" customFormat="1" ht="22.8" customHeight="1">
      <c r="A91" s="12"/>
      <c r="B91" s="153"/>
      <c r="C91" s="12"/>
      <c r="D91" s="154" t="s">
        <v>71</v>
      </c>
      <c r="E91" s="164" t="s">
        <v>973</v>
      </c>
      <c r="F91" s="164" t="s">
        <v>974</v>
      </c>
      <c r="G91" s="12"/>
      <c r="H91" s="12"/>
      <c r="I91" s="156"/>
      <c r="J91" s="165">
        <f>BK91</f>
        <v>0</v>
      </c>
      <c r="K91" s="12"/>
      <c r="L91" s="153"/>
      <c r="M91" s="158"/>
      <c r="N91" s="159"/>
      <c r="O91" s="159"/>
      <c r="P91" s="160">
        <f>P92</f>
        <v>0</v>
      </c>
      <c r="Q91" s="159"/>
      <c r="R91" s="160">
        <f>R92</f>
        <v>0</v>
      </c>
      <c r="S91" s="159"/>
      <c r="T91" s="16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4" t="s">
        <v>82</v>
      </c>
      <c r="AT91" s="162" t="s">
        <v>71</v>
      </c>
      <c r="AU91" s="162" t="s">
        <v>80</v>
      </c>
      <c r="AY91" s="154" t="s">
        <v>143</v>
      </c>
      <c r="BK91" s="163">
        <f>BK92</f>
        <v>0</v>
      </c>
    </row>
    <row r="92" spans="1:65" s="2" customFormat="1" ht="16.5" customHeight="1">
      <c r="A92" s="39"/>
      <c r="B92" s="166"/>
      <c r="C92" s="167" t="s">
        <v>161</v>
      </c>
      <c r="D92" s="167" t="s">
        <v>145</v>
      </c>
      <c r="E92" s="168" t="s">
        <v>1482</v>
      </c>
      <c r="F92" s="169" t="s">
        <v>1483</v>
      </c>
      <c r="G92" s="170" t="s">
        <v>1469</v>
      </c>
      <c r="H92" s="171">
        <v>1</v>
      </c>
      <c r="I92" s="172"/>
      <c r="J92" s="173">
        <f>ROUND(I92*H92,2)</f>
        <v>0</v>
      </c>
      <c r="K92" s="169" t="s">
        <v>3</v>
      </c>
      <c r="L92" s="40"/>
      <c r="M92" s="232" t="s">
        <v>3</v>
      </c>
      <c r="N92" s="233" t="s">
        <v>43</v>
      </c>
      <c r="O92" s="230"/>
      <c r="P92" s="234">
        <f>O92*H92</f>
        <v>0</v>
      </c>
      <c r="Q92" s="234">
        <v>0</v>
      </c>
      <c r="R92" s="234">
        <f>Q92*H92</f>
        <v>0</v>
      </c>
      <c r="S92" s="234">
        <v>0</v>
      </c>
      <c r="T92" s="23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8" t="s">
        <v>259</v>
      </c>
      <c r="AT92" s="178" t="s">
        <v>145</v>
      </c>
      <c r="AU92" s="178" t="s">
        <v>82</v>
      </c>
      <c r="AY92" s="20" t="s">
        <v>143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80</v>
      </c>
      <c r="BK92" s="179">
        <f>ROUND(I92*H92,2)</f>
        <v>0</v>
      </c>
      <c r="BL92" s="20" t="s">
        <v>259</v>
      </c>
      <c r="BM92" s="178" t="s">
        <v>1484</v>
      </c>
    </row>
    <row r="93" spans="1:31" s="2" customFormat="1" ht="6.95" customHeight="1">
      <c r="A93" s="39"/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40"/>
      <c r="M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</sheetData>
  <autoFilter ref="C82:K9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95399332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1"/>
      <c r="C3" s="22"/>
      <c r="D3" s="22"/>
      <c r="E3" s="22"/>
      <c r="F3" s="22"/>
      <c r="G3" s="22"/>
      <c r="H3" s="23"/>
    </row>
    <row r="4" spans="2:8" s="1" customFormat="1" ht="24.95" customHeight="1">
      <c r="B4" s="23"/>
      <c r="C4" s="24" t="s">
        <v>1485</v>
      </c>
      <c r="H4" s="23"/>
    </row>
    <row r="5" spans="2:8" s="1" customFormat="1" ht="12" customHeight="1">
      <c r="B5" s="23"/>
      <c r="C5" s="27" t="s">
        <v>14</v>
      </c>
      <c r="D5" s="37" t="s">
        <v>15</v>
      </c>
      <c r="E5" s="1"/>
      <c r="F5" s="1"/>
      <c r="H5" s="23"/>
    </row>
    <row r="6" spans="2:8" s="1" customFormat="1" ht="36.95" customHeight="1">
      <c r="B6" s="23"/>
      <c r="C6" s="30" t="s">
        <v>17</v>
      </c>
      <c r="D6" s="31" t="s">
        <v>18</v>
      </c>
      <c r="E6" s="1"/>
      <c r="F6" s="1"/>
      <c r="H6" s="23"/>
    </row>
    <row r="7" spans="2:8" s="1" customFormat="1" ht="16.5" customHeight="1">
      <c r="B7" s="23"/>
      <c r="C7" s="33" t="s">
        <v>23</v>
      </c>
      <c r="D7" s="65" t="str">
        <f>'Rekapitulace stavby'!AN8</f>
        <v>8. 2. 2022</v>
      </c>
      <c r="H7" s="23"/>
    </row>
    <row r="8" spans="1:8" s="2" customFormat="1" ht="10.8" customHeight="1">
      <c r="A8" s="39"/>
      <c r="B8" s="40"/>
      <c r="C8" s="39"/>
      <c r="D8" s="39"/>
      <c r="E8" s="39"/>
      <c r="F8" s="39"/>
      <c r="G8" s="39"/>
      <c r="H8" s="40"/>
    </row>
    <row r="9" spans="1:8" s="11" customFormat="1" ht="29.25" customHeight="1">
      <c r="A9" s="143"/>
      <c r="B9" s="144"/>
      <c r="C9" s="145" t="s">
        <v>53</v>
      </c>
      <c r="D9" s="146" t="s">
        <v>54</v>
      </c>
      <c r="E9" s="146" t="s">
        <v>130</v>
      </c>
      <c r="F9" s="147" t="s">
        <v>1486</v>
      </c>
      <c r="G9" s="143"/>
      <c r="H9" s="144"/>
    </row>
    <row r="10" spans="1:8" s="2" customFormat="1" ht="26.4" customHeight="1">
      <c r="A10" s="39"/>
      <c r="B10" s="40"/>
      <c r="C10" s="236" t="s">
        <v>1487</v>
      </c>
      <c r="D10" s="236" t="s">
        <v>78</v>
      </c>
      <c r="E10" s="39"/>
      <c r="F10" s="39"/>
      <c r="G10" s="39"/>
      <c r="H10" s="40"/>
    </row>
    <row r="11" spans="1:8" s="2" customFormat="1" ht="16.8" customHeight="1">
      <c r="A11" s="39"/>
      <c r="B11" s="40"/>
      <c r="C11" s="237" t="s">
        <v>91</v>
      </c>
      <c r="D11" s="238" t="s">
        <v>91</v>
      </c>
      <c r="E11" s="239" t="s">
        <v>3</v>
      </c>
      <c r="F11" s="240">
        <v>105.097</v>
      </c>
      <c r="G11" s="39"/>
      <c r="H11" s="40"/>
    </row>
    <row r="12" spans="1:8" s="2" customFormat="1" ht="16.8" customHeight="1">
      <c r="A12" s="39"/>
      <c r="B12" s="40"/>
      <c r="C12" s="241" t="s">
        <v>3</v>
      </c>
      <c r="D12" s="241" t="s">
        <v>930</v>
      </c>
      <c r="E12" s="20" t="s">
        <v>3</v>
      </c>
      <c r="F12" s="242">
        <v>0</v>
      </c>
      <c r="G12" s="39"/>
      <c r="H12" s="40"/>
    </row>
    <row r="13" spans="1:8" s="2" customFormat="1" ht="16.8" customHeight="1">
      <c r="A13" s="39"/>
      <c r="B13" s="40"/>
      <c r="C13" s="241" t="s">
        <v>3</v>
      </c>
      <c r="D13" s="241" t="s">
        <v>931</v>
      </c>
      <c r="E13" s="20" t="s">
        <v>3</v>
      </c>
      <c r="F13" s="242">
        <v>30.047</v>
      </c>
      <c r="G13" s="39"/>
      <c r="H13" s="40"/>
    </row>
    <row r="14" spans="1:8" s="2" customFormat="1" ht="16.8" customHeight="1">
      <c r="A14" s="39"/>
      <c r="B14" s="40"/>
      <c r="C14" s="241" t="s">
        <v>3</v>
      </c>
      <c r="D14" s="241" t="s">
        <v>932</v>
      </c>
      <c r="E14" s="20" t="s">
        <v>3</v>
      </c>
      <c r="F14" s="242">
        <v>0</v>
      </c>
      <c r="G14" s="39"/>
      <c r="H14" s="40"/>
    </row>
    <row r="15" spans="1:8" s="2" customFormat="1" ht="16.8" customHeight="1">
      <c r="A15" s="39"/>
      <c r="B15" s="40"/>
      <c r="C15" s="241" t="s">
        <v>3</v>
      </c>
      <c r="D15" s="241" t="s">
        <v>933</v>
      </c>
      <c r="E15" s="20" t="s">
        <v>3</v>
      </c>
      <c r="F15" s="242">
        <v>59.65</v>
      </c>
      <c r="G15" s="39"/>
      <c r="H15" s="40"/>
    </row>
    <row r="16" spans="1:8" s="2" customFormat="1" ht="16.8" customHeight="1">
      <c r="A16" s="39"/>
      <c r="B16" s="40"/>
      <c r="C16" s="241" t="s">
        <v>3</v>
      </c>
      <c r="D16" s="241" t="s">
        <v>934</v>
      </c>
      <c r="E16" s="20" t="s">
        <v>3</v>
      </c>
      <c r="F16" s="242">
        <v>0</v>
      </c>
      <c r="G16" s="39"/>
      <c r="H16" s="40"/>
    </row>
    <row r="17" spans="1:8" s="2" customFormat="1" ht="16.8" customHeight="1">
      <c r="A17" s="39"/>
      <c r="B17" s="40"/>
      <c r="C17" s="241" t="s">
        <v>3</v>
      </c>
      <c r="D17" s="241" t="s">
        <v>935</v>
      </c>
      <c r="E17" s="20" t="s">
        <v>3</v>
      </c>
      <c r="F17" s="242">
        <v>7.7</v>
      </c>
      <c r="G17" s="39"/>
      <c r="H17" s="40"/>
    </row>
    <row r="18" spans="1:8" s="2" customFormat="1" ht="16.8" customHeight="1">
      <c r="A18" s="39"/>
      <c r="B18" s="40"/>
      <c r="C18" s="241" t="s">
        <v>3</v>
      </c>
      <c r="D18" s="241" t="s">
        <v>935</v>
      </c>
      <c r="E18" s="20" t="s">
        <v>3</v>
      </c>
      <c r="F18" s="242">
        <v>7.7</v>
      </c>
      <c r="G18" s="39"/>
      <c r="H18" s="40"/>
    </row>
    <row r="19" spans="1:8" s="2" customFormat="1" ht="16.8" customHeight="1">
      <c r="A19" s="39"/>
      <c r="B19" s="40"/>
      <c r="C19" s="241" t="s">
        <v>91</v>
      </c>
      <c r="D19" s="241" t="s">
        <v>172</v>
      </c>
      <c r="E19" s="20" t="s">
        <v>3</v>
      </c>
      <c r="F19" s="242">
        <v>105.097</v>
      </c>
      <c r="G19" s="39"/>
      <c r="H19" s="40"/>
    </row>
    <row r="20" spans="1:8" s="2" customFormat="1" ht="16.8" customHeight="1">
      <c r="A20" s="39"/>
      <c r="B20" s="40"/>
      <c r="C20" s="243" t="s">
        <v>1488</v>
      </c>
      <c r="D20" s="39"/>
      <c r="E20" s="39"/>
      <c r="F20" s="39"/>
      <c r="G20" s="39"/>
      <c r="H20" s="40"/>
    </row>
    <row r="21" spans="1:8" s="2" customFormat="1" ht="16.8" customHeight="1">
      <c r="A21" s="39"/>
      <c r="B21" s="40"/>
      <c r="C21" s="241" t="s">
        <v>926</v>
      </c>
      <c r="D21" s="241" t="s">
        <v>1489</v>
      </c>
      <c r="E21" s="20" t="s">
        <v>148</v>
      </c>
      <c r="F21" s="242">
        <v>105.097</v>
      </c>
      <c r="G21" s="39"/>
      <c r="H21" s="40"/>
    </row>
    <row r="22" spans="1:8" s="2" customFormat="1" ht="16.8" customHeight="1">
      <c r="A22" s="39"/>
      <c r="B22" s="40"/>
      <c r="C22" s="241" t="s">
        <v>882</v>
      </c>
      <c r="D22" s="241" t="s">
        <v>1490</v>
      </c>
      <c r="E22" s="20" t="s">
        <v>148</v>
      </c>
      <c r="F22" s="242">
        <v>874.057</v>
      </c>
      <c r="G22" s="39"/>
      <c r="H22" s="40"/>
    </row>
    <row r="23" spans="1:8" s="2" customFormat="1" ht="16.8" customHeight="1">
      <c r="A23" s="39"/>
      <c r="B23" s="40"/>
      <c r="C23" s="241" t="s">
        <v>888</v>
      </c>
      <c r="D23" s="241" t="s">
        <v>1491</v>
      </c>
      <c r="E23" s="20" t="s">
        <v>148</v>
      </c>
      <c r="F23" s="242">
        <v>874.057</v>
      </c>
      <c r="G23" s="39"/>
      <c r="H23" s="40"/>
    </row>
    <row r="24" spans="1:8" s="2" customFormat="1" ht="16.8" customHeight="1">
      <c r="A24" s="39"/>
      <c r="B24" s="40"/>
      <c r="C24" s="241" t="s">
        <v>898</v>
      </c>
      <c r="D24" s="241" t="s">
        <v>1492</v>
      </c>
      <c r="E24" s="20" t="s">
        <v>210</v>
      </c>
      <c r="F24" s="242">
        <v>4370.285</v>
      </c>
      <c r="G24" s="39"/>
      <c r="H24" s="40"/>
    </row>
    <row r="25" spans="1:8" s="2" customFormat="1" ht="16.8" customHeight="1">
      <c r="A25" s="39"/>
      <c r="B25" s="40"/>
      <c r="C25" s="237" t="s">
        <v>434</v>
      </c>
      <c r="D25" s="238" t="s">
        <v>434</v>
      </c>
      <c r="E25" s="239" t="s">
        <v>3</v>
      </c>
      <c r="F25" s="240">
        <v>46.52</v>
      </c>
      <c r="G25" s="39"/>
      <c r="H25" s="40"/>
    </row>
    <row r="26" spans="1:8" s="2" customFormat="1" ht="16.8" customHeight="1">
      <c r="A26" s="39"/>
      <c r="B26" s="40"/>
      <c r="C26" s="241" t="s">
        <v>3</v>
      </c>
      <c r="D26" s="241" t="s">
        <v>431</v>
      </c>
      <c r="E26" s="20" t="s">
        <v>3</v>
      </c>
      <c r="F26" s="242">
        <v>0</v>
      </c>
      <c r="G26" s="39"/>
      <c r="H26" s="40"/>
    </row>
    <row r="27" spans="1:8" s="2" customFormat="1" ht="16.8" customHeight="1">
      <c r="A27" s="39"/>
      <c r="B27" s="40"/>
      <c r="C27" s="241" t="s">
        <v>3</v>
      </c>
      <c r="D27" s="241" t="s">
        <v>432</v>
      </c>
      <c r="E27" s="20" t="s">
        <v>3</v>
      </c>
      <c r="F27" s="242">
        <v>24.66</v>
      </c>
      <c r="G27" s="39"/>
      <c r="H27" s="40"/>
    </row>
    <row r="28" spans="1:8" s="2" customFormat="1" ht="16.8" customHeight="1">
      <c r="A28" s="39"/>
      <c r="B28" s="40"/>
      <c r="C28" s="241" t="s">
        <v>3</v>
      </c>
      <c r="D28" s="241" t="s">
        <v>433</v>
      </c>
      <c r="E28" s="20" t="s">
        <v>3</v>
      </c>
      <c r="F28" s="242">
        <v>21.86</v>
      </c>
      <c r="G28" s="39"/>
      <c r="H28" s="40"/>
    </row>
    <row r="29" spans="1:8" s="2" customFormat="1" ht="16.8" customHeight="1">
      <c r="A29" s="39"/>
      <c r="B29" s="40"/>
      <c r="C29" s="241" t="s">
        <v>434</v>
      </c>
      <c r="D29" s="241" t="s">
        <v>336</v>
      </c>
      <c r="E29" s="20" t="s">
        <v>3</v>
      </c>
      <c r="F29" s="242">
        <v>46.52</v>
      </c>
      <c r="G29" s="39"/>
      <c r="H29" s="40"/>
    </row>
    <row r="30" spans="1:8" s="2" customFormat="1" ht="16.8" customHeight="1">
      <c r="A30" s="39"/>
      <c r="B30" s="40"/>
      <c r="C30" s="243" t="s">
        <v>1488</v>
      </c>
      <c r="D30" s="39"/>
      <c r="E30" s="39"/>
      <c r="F30" s="39"/>
      <c r="G30" s="39"/>
      <c r="H30" s="40"/>
    </row>
    <row r="31" spans="1:8" s="2" customFormat="1" ht="16.8" customHeight="1">
      <c r="A31" s="39"/>
      <c r="B31" s="40"/>
      <c r="C31" s="241" t="s">
        <v>424</v>
      </c>
      <c r="D31" s="241" t="s">
        <v>1493</v>
      </c>
      <c r="E31" s="20" t="s">
        <v>148</v>
      </c>
      <c r="F31" s="242">
        <v>64.088</v>
      </c>
      <c r="G31" s="39"/>
      <c r="H31" s="40"/>
    </row>
    <row r="32" spans="1:8" s="2" customFormat="1" ht="16.8" customHeight="1">
      <c r="A32" s="39"/>
      <c r="B32" s="40"/>
      <c r="C32" s="241" t="s">
        <v>436</v>
      </c>
      <c r="D32" s="241" t="s">
        <v>437</v>
      </c>
      <c r="E32" s="20" t="s">
        <v>148</v>
      </c>
      <c r="F32" s="242">
        <v>77.056</v>
      </c>
      <c r="G32" s="39"/>
      <c r="H32" s="40"/>
    </row>
    <row r="33" spans="1:8" s="2" customFormat="1" ht="16.8" customHeight="1">
      <c r="A33" s="39"/>
      <c r="B33" s="40"/>
      <c r="C33" s="237" t="s">
        <v>430</v>
      </c>
      <c r="D33" s="238" t="s">
        <v>430</v>
      </c>
      <c r="E33" s="239" t="s">
        <v>3</v>
      </c>
      <c r="F33" s="240">
        <v>17.568</v>
      </c>
      <c r="G33" s="39"/>
      <c r="H33" s="40"/>
    </row>
    <row r="34" spans="1:8" s="2" customFormat="1" ht="16.8" customHeight="1">
      <c r="A34" s="39"/>
      <c r="B34" s="40"/>
      <c r="C34" s="241" t="s">
        <v>3</v>
      </c>
      <c r="D34" s="241" t="s">
        <v>428</v>
      </c>
      <c r="E34" s="20" t="s">
        <v>3</v>
      </c>
      <c r="F34" s="242">
        <v>0</v>
      </c>
      <c r="G34" s="39"/>
      <c r="H34" s="40"/>
    </row>
    <row r="35" spans="1:8" s="2" customFormat="1" ht="16.8" customHeight="1">
      <c r="A35" s="39"/>
      <c r="B35" s="40"/>
      <c r="C35" s="241" t="s">
        <v>3</v>
      </c>
      <c r="D35" s="241" t="s">
        <v>429</v>
      </c>
      <c r="E35" s="20" t="s">
        <v>3</v>
      </c>
      <c r="F35" s="242">
        <v>9.403</v>
      </c>
      <c r="G35" s="39"/>
      <c r="H35" s="40"/>
    </row>
    <row r="36" spans="1:8" s="2" customFormat="1" ht="16.8" customHeight="1">
      <c r="A36" s="39"/>
      <c r="B36" s="40"/>
      <c r="C36" s="241" t="s">
        <v>3</v>
      </c>
      <c r="D36" s="241" t="s">
        <v>416</v>
      </c>
      <c r="E36" s="20" t="s">
        <v>3</v>
      </c>
      <c r="F36" s="242">
        <v>8.165</v>
      </c>
      <c r="G36" s="39"/>
      <c r="H36" s="40"/>
    </row>
    <row r="37" spans="1:8" s="2" customFormat="1" ht="16.8" customHeight="1">
      <c r="A37" s="39"/>
      <c r="B37" s="40"/>
      <c r="C37" s="241" t="s">
        <v>430</v>
      </c>
      <c r="D37" s="241" t="s">
        <v>336</v>
      </c>
      <c r="E37" s="20" t="s">
        <v>3</v>
      </c>
      <c r="F37" s="242">
        <v>17.568</v>
      </c>
      <c r="G37" s="39"/>
      <c r="H37" s="40"/>
    </row>
    <row r="38" spans="1:8" s="2" customFormat="1" ht="16.8" customHeight="1">
      <c r="A38" s="39"/>
      <c r="B38" s="40"/>
      <c r="C38" s="243" t="s">
        <v>1488</v>
      </c>
      <c r="D38" s="39"/>
      <c r="E38" s="39"/>
      <c r="F38" s="39"/>
      <c r="G38" s="39"/>
      <c r="H38" s="40"/>
    </row>
    <row r="39" spans="1:8" s="2" customFormat="1" ht="16.8" customHeight="1">
      <c r="A39" s="39"/>
      <c r="B39" s="40"/>
      <c r="C39" s="241" t="s">
        <v>424</v>
      </c>
      <c r="D39" s="241" t="s">
        <v>1493</v>
      </c>
      <c r="E39" s="20" t="s">
        <v>148</v>
      </c>
      <c r="F39" s="242">
        <v>64.088</v>
      </c>
      <c r="G39" s="39"/>
      <c r="H39" s="40"/>
    </row>
    <row r="40" spans="1:8" s="2" customFormat="1" ht="16.8" customHeight="1">
      <c r="A40" s="39"/>
      <c r="B40" s="40"/>
      <c r="C40" s="241" t="s">
        <v>440</v>
      </c>
      <c r="D40" s="241" t="s">
        <v>441</v>
      </c>
      <c r="E40" s="20" t="s">
        <v>148</v>
      </c>
      <c r="F40" s="242">
        <v>32.648</v>
      </c>
      <c r="G40" s="39"/>
      <c r="H40" s="40"/>
    </row>
    <row r="41" spans="1:8" s="2" customFormat="1" ht="16.8" customHeight="1">
      <c r="A41" s="39"/>
      <c r="B41" s="40"/>
      <c r="C41" s="237" t="s">
        <v>93</v>
      </c>
      <c r="D41" s="238" t="s">
        <v>93</v>
      </c>
      <c r="E41" s="239" t="s">
        <v>3</v>
      </c>
      <c r="F41" s="240">
        <v>1125.835</v>
      </c>
      <c r="G41" s="39"/>
      <c r="H41" s="40"/>
    </row>
    <row r="42" spans="1:8" s="2" customFormat="1" ht="16.8" customHeight="1">
      <c r="A42" s="39"/>
      <c r="B42" s="40"/>
      <c r="C42" s="241" t="s">
        <v>93</v>
      </c>
      <c r="D42" s="241" t="s">
        <v>662</v>
      </c>
      <c r="E42" s="20" t="s">
        <v>3</v>
      </c>
      <c r="F42" s="242">
        <v>1125.835</v>
      </c>
      <c r="G42" s="39"/>
      <c r="H42" s="40"/>
    </row>
    <row r="43" spans="1:8" s="2" customFormat="1" ht="16.8" customHeight="1">
      <c r="A43" s="39"/>
      <c r="B43" s="40"/>
      <c r="C43" s="243" t="s">
        <v>1488</v>
      </c>
      <c r="D43" s="39"/>
      <c r="E43" s="39"/>
      <c r="F43" s="39"/>
      <c r="G43" s="39"/>
      <c r="H43" s="40"/>
    </row>
    <row r="44" spans="1:8" s="2" customFormat="1" ht="16.8" customHeight="1">
      <c r="A44" s="39"/>
      <c r="B44" s="40"/>
      <c r="C44" s="241" t="s">
        <v>658</v>
      </c>
      <c r="D44" s="241" t="s">
        <v>1494</v>
      </c>
      <c r="E44" s="20" t="s">
        <v>148</v>
      </c>
      <c r="F44" s="242">
        <v>1125.835</v>
      </c>
      <c r="G44" s="39"/>
      <c r="H44" s="40"/>
    </row>
    <row r="45" spans="1:8" s="2" customFormat="1" ht="16.8" customHeight="1">
      <c r="A45" s="39"/>
      <c r="B45" s="40"/>
      <c r="C45" s="241" t="s">
        <v>664</v>
      </c>
      <c r="D45" s="241" t="s">
        <v>1495</v>
      </c>
      <c r="E45" s="20" t="s">
        <v>148</v>
      </c>
      <c r="F45" s="242">
        <v>101325.15</v>
      </c>
      <c r="G45" s="39"/>
      <c r="H45" s="40"/>
    </row>
    <row r="46" spans="1:8" s="2" customFormat="1" ht="16.8" customHeight="1">
      <c r="A46" s="39"/>
      <c r="B46" s="40"/>
      <c r="C46" s="241" t="s">
        <v>670</v>
      </c>
      <c r="D46" s="241" t="s">
        <v>1496</v>
      </c>
      <c r="E46" s="20" t="s">
        <v>148</v>
      </c>
      <c r="F46" s="242">
        <v>1125.835</v>
      </c>
      <c r="G46" s="39"/>
      <c r="H46" s="40"/>
    </row>
    <row r="47" spans="1:8" s="2" customFormat="1" ht="16.8" customHeight="1">
      <c r="A47" s="39"/>
      <c r="B47" s="40"/>
      <c r="C47" s="241" t="s">
        <v>675</v>
      </c>
      <c r="D47" s="241" t="s">
        <v>1497</v>
      </c>
      <c r="E47" s="20" t="s">
        <v>148</v>
      </c>
      <c r="F47" s="242">
        <v>1125.835</v>
      </c>
      <c r="G47" s="39"/>
      <c r="H47" s="40"/>
    </row>
    <row r="48" spans="1:8" s="2" customFormat="1" ht="16.8" customHeight="1">
      <c r="A48" s="39"/>
      <c r="B48" s="40"/>
      <c r="C48" s="241" t="s">
        <v>680</v>
      </c>
      <c r="D48" s="241" t="s">
        <v>1498</v>
      </c>
      <c r="E48" s="20" t="s">
        <v>148</v>
      </c>
      <c r="F48" s="242">
        <v>101325.15</v>
      </c>
      <c r="G48" s="39"/>
      <c r="H48" s="40"/>
    </row>
    <row r="49" spans="1:8" s="2" customFormat="1" ht="16.8" customHeight="1">
      <c r="A49" s="39"/>
      <c r="B49" s="40"/>
      <c r="C49" s="241" t="s">
        <v>685</v>
      </c>
      <c r="D49" s="241" t="s">
        <v>1499</v>
      </c>
      <c r="E49" s="20" t="s">
        <v>148</v>
      </c>
      <c r="F49" s="242">
        <v>1125.835</v>
      </c>
      <c r="G49" s="39"/>
      <c r="H49" s="40"/>
    </row>
    <row r="50" spans="1:8" s="2" customFormat="1" ht="16.8" customHeight="1">
      <c r="A50" s="39"/>
      <c r="B50" s="40"/>
      <c r="C50" s="237" t="s">
        <v>454</v>
      </c>
      <c r="D50" s="238" t="s">
        <v>454</v>
      </c>
      <c r="E50" s="239" t="s">
        <v>3</v>
      </c>
      <c r="F50" s="240">
        <v>199.931</v>
      </c>
      <c r="G50" s="39"/>
      <c r="H50" s="40"/>
    </row>
    <row r="51" spans="1:8" s="2" customFormat="1" ht="16.8" customHeight="1">
      <c r="A51" s="39"/>
      <c r="B51" s="40"/>
      <c r="C51" s="241" t="s">
        <v>454</v>
      </c>
      <c r="D51" s="241" t="s">
        <v>455</v>
      </c>
      <c r="E51" s="20" t="s">
        <v>3</v>
      </c>
      <c r="F51" s="242">
        <v>199.931</v>
      </c>
      <c r="G51" s="39"/>
      <c r="H51" s="40"/>
    </row>
    <row r="52" spans="1:8" s="2" customFormat="1" ht="16.8" customHeight="1">
      <c r="A52" s="39"/>
      <c r="B52" s="40"/>
      <c r="C52" s="237" t="s">
        <v>86</v>
      </c>
      <c r="D52" s="238" t="s">
        <v>86</v>
      </c>
      <c r="E52" s="239" t="s">
        <v>3</v>
      </c>
      <c r="F52" s="240">
        <v>62.665</v>
      </c>
      <c r="G52" s="39"/>
      <c r="H52" s="40"/>
    </row>
    <row r="53" spans="1:8" s="2" customFormat="1" ht="16.8" customHeight="1">
      <c r="A53" s="39"/>
      <c r="B53" s="40"/>
      <c r="C53" s="241" t="s">
        <v>3</v>
      </c>
      <c r="D53" s="241" t="s">
        <v>413</v>
      </c>
      <c r="E53" s="20" t="s">
        <v>3</v>
      </c>
      <c r="F53" s="242">
        <v>0</v>
      </c>
      <c r="G53" s="39"/>
      <c r="H53" s="40"/>
    </row>
    <row r="54" spans="1:8" s="2" customFormat="1" ht="16.8" customHeight="1">
      <c r="A54" s="39"/>
      <c r="B54" s="40"/>
      <c r="C54" s="241" t="s">
        <v>3</v>
      </c>
      <c r="D54" s="241" t="s">
        <v>414</v>
      </c>
      <c r="E54" s="20" t="s">
        <v>3</v>
      </c>
      <c r="F54" s="242">
        <v>19.55</v>
      </c>
      <c r="G54" s="39"/>
      <c r="H54" s="40"/>
    </row>
    <row r="55" spans="1:8" s="2" customFormat="1" ht="16.8" customHeight="1">
      <c r="A55" s="39"/>
      <c r="B55" s="40"/>
      <c r="C55" s="241" t="s">
        <v>3</v>
      </c>
      <c r="D55" s="241" t="s">
        <v>415</v>
      </c>
      <c r="E55" s="20" t="s">
        <v>3</v>
      </c>
      <c r="F55" s="242">
        <v>20.5</v>
      </c>
      <c r="G55" s="39"/>
      <c r="H55" s="40"/>
    </row>
    <row r="56" spans="1:8" s="2" customFormat="1" ht="16.8" customHeight="1">
      <c r="A56" s="39"/>
      <c r="B56" s="40"/>
      <c r="C56" s="241" t="s">
        <v>3</v>
      </c>
      <c r="D56" s="241" t="s">
        <v>416</v>
      </c>
      <c r="E56" s="20" t="s">
        <v>3</v>
      </c>
      <c r="F56" s="242">
        <v>8.165</v>
      </c>
      <c r="G56" s="39"/>
      <c r="H56" s="40"/>
    </row>
    <row r="57" spans="1:8" s="2" customFormat="1" ht="16.8" customHeight="1">
      <c r="A57" s="39"/>
      <c r="B57" s="40"/>
      <c r="C57" s="241" t="s">
        <v>3</v>
      </c>
      <c r="D57" s="241" t="s">
        <v>417</v>
      </c>
      <c r="E57" s="20" t="s">
        <v>3</v>
      </c>
      <c r="F57" s="242">
        <v>14.45</v>
      </c>
      <c r="G57" s="39"/>
      <c r="H57" s="40"/>
    </row>
    <row r="58" spans="1:8" s="2" customFormat="1" ht="16.8" customHeight="1">
      <c r="A58" s="39"/>
      <c r="B58" s="40"/>
      <c r="C58" s="241" t="s">
        <v>86</v>
      </c>
      <c r="D58" s="241" t="s">
        <v>172</v>
      </c>
      <c r="E58" s="20" t="s">
        <v>3</v>
      </c>
      <c r="F58" s="242">
        <v>62.665</v>
      </c>
      <c r="G58" s="39"/>
      <c r="H58" s="40"/>
    </row>
    <row r="59" spans="1:8" s="2" customFormat="1" ht="16.8" customHeight="1">
      <c r="A59" s="39"/>
      <c r="B59" s="40"/>
      <c r="C59" s="243" t="s">
        <v>1488</v>
      </c>
      <c r="D59" s="39"/>
      <c r="E59" s="39"/>
      <c r="F59" s="39"/>
      <c r="G59" s="39"/>
      <c r="H59" s="40"/>
    </row>
    <row r="60" spans="1:8" s="2" customFormat="1" ht="16.8" customHeight="1">
      <c r="A60" s="39"/>
      <c r="B60" s="40"/>
      <c r="C60" s="241" t="s">
        <v>409</v>
      </c>
      <c r="D60" s="241" t="s">
        <v>1500</v>
      </c>
      <c r="E60" s="20" t="s">
        <v>148</v>
      </c>
      <c r="F60" s="242">
        <v>62.665</v>
      </c>
      <c r="G60" s="39"/>
      <c r="H60" s="40"/>
    </row>
    <row r="61" spans="1:8" s="2" customFormat="1" ht="16.8" customHeight="1">
      <c r="A61" s="39"/>
      <c r="B61" s="40"/>
      <c r="C61" s="241" t="s">
        <v>419</v>
      </c>
      <c r="D61" s="241" t="s">
        <v>1501</v>
      </c>
      <c r="E61" s="20" t="s">
        <v>148</v>
      </c>
      <c r="F61" s="242">
        <v>65.798</v>
      </c>
      <c r="G61" s="39"/>
      <c r="H61" s="40"/>
    </row>
    <row r="62" spans="1:8" s="2" customFormat="1" ht="16.8" customHeight="1">
      <c r="A62" s="39"/>
      <c r="B62" s="40"/>
      <c r="C62" s="237" t="s">
        <v>88</v>
      </c>
      <c r="D62" s="238" t="s">
        <v>88</v>
      </c>
      <c r="E62" s="239" t="s">
        <v>3</v>
      </c>
      <c r="F62" s="240">
        <v>768.96</v>
      </c>
      <c r="G62" s="39"/>
      <c r="H62" s="40"/>
    </row>
    <row r="63" spans="1:8" s="2" customFormat="1" ht="16.8" customHeight="1">
      <c r="A63" s="39"/>
      <c r="B63" s="40"/>
      <c r="C63" s="241" t="s">
        <v>88</v>
      </c>
      <c r="D63" s="241" t="s">
        <v>946</v>
      </c>
      <c r="E63" s="20" t="s">
        <v>3</v>
      </c>
      <c r="F63" s="242">
        <v>768.96</v>
      </c>
      <c r="G63" s="39"/>
      <c r="H63" s="40"/>
    </row>
    <row r="64" spans="1:8" s="2" customFormat="1" ht="16.8" customHeight="1">
      <c r="A64" s="39"/>
      <c r="B64" s="40"/>
      <c r="C64" s="243" t="s">
        <v>1488</v>
      </c>
      <c r="D64" s="39"/>
      <c r="E64" s="39"/>
      <c r="F64" s="39"/>
      <c r="G64" s="39"/>
      <c r="H64" s="40"/>
    </row>
    <row r="65" spans="1:8" s="2" customFormat="1" ht="16.8" customHeight="1">
      <c r="A65" s="39"/>
      <c r="B65" s="40"/>
      <c r="C65" s="241" t="s">
        <v>942</v>
      </c>
      <c r="D65" s="241" t="s">
        <v>1502</v>
      </c>
      <c r="E65" s="20" t="s">
        <v>148</v>
      </c>
      <c r="F65" s="242">
        <v>768.96</v>
      </c>
      <c r="G65" s="39"/>
      <c r="H65" s="40"/>
    </row>
    <row r="66" spans="1:8" s="2" customFormat="1" ht="16.8" customHeight="1">
      <c r="A66" s="39"/>
      <c r="B66" s="40"/>
      <c r="C66" s="241" t="s">
        <v>882</v>
      </c>
      <c r="D66" s="241" t="s">
        <v>1490</v>
      </c>
      <c r="E66" s="20" t="s">
        <v>148</v>
      </c>
      <c r="F66" s="242">
        <v>874.057</v>
      </c>
      <c r="G66" s="39"/>
      <c r="H66" s="40"/>
    </row>
    <row r="67" spans="1:8" s="2" customFormat="1" ht="16.8" customHeight="1">
      <c r="A67" s="39"/>
      <c r="B67" s="40"/>
      <c r="C67" s="241" t="s">
        <v>888</v>
      </c>
      <c r="D67" s="241" t="s">
        <v>1491</v>
      </c>
      <c r="E67" s="20" t="s">
        <v>148</v>
      </c>
      <c r="F67" s="242">
        <v>874.057</v>
      </c>
      <c r="G67" s="39"/>
      <c r="H67" s="40"/>
    </row>
    <row r="68" spans="1:8" s="2" customFormat="1" ht="16.8" customHeight="1">
      <c r="A68" s="39"/>
      <c r="B68" s="40"/>
      <c r="C68" s="241" t="s">
        <v>898</v>
      </c>
      <c r="D68" s="241" t="s">
        <v>1492</v>
      </c>
      <c r="E68" s="20" t="s">
        <v>210</v>
      </c>
      <c r="F68" s="242">
        <v>4370.285</v>
      </c>
      <c r="G68" s="39"/>
      <c r="H68" s="40"/>
    </row>
    <row r="69" spans="1:8" s="2" customFormat="1" ht="16.8" customHeight="1">
      <c r="A69" s="39"/>
      <c r="B69" s="40"/>
      <c r="C69" s="237" t="s">
        <v>349</v>
      </c>
      <c r="D69" s="238" t="s">
        <v>349</v>
      </c>
      <c r="E69" s="239" t="s">
        <v>3</v>
      </c>
      <c r="F69" s="240">
        <v>497.962</v>
      </c>
      <c r="G69" s="39"/>
      <c r="H69" s="40"/>
    </row>
    <row r="70" spans="1:8" s="2" customFormat="1" ht="16.8" customHeight="1">
      <c r="A70" s="39"/>
      <c r="B70" s="40"/>
      <c r="C70" s="241" t="s">
        <v>3</v>
      </c>
      <c r="D70" s="241" t="s">
        <v>337</v>
      </c>
      <c r="E70" s="20" t="s">
        <v>3</v>
      </c>
      <c r="F70" s="242">
        <v>0</v>
      </c>
      <c r="G70" s="39"/>
      <c r="H70" s="40"/>
    </row>
    <row r="71" spans="1:8" s="2" customFormat="1" ht="16.8" customHeight="1">
      <c r="A71" s="39"/>
      <c r="B71" s="40"/>
      <c r="C71" s="241" t="s">
        <v>3</v>
      </c>
      <c r="D71" s="241" t="s">
        <v>338</v>
      </c>
      <c r="E71" s="20" t="s">
        <v>3</v>
      </c>
      <c r="F71" s="242">
        <v>354.576</v>
      </c>
      <c r="G71" s="39"/>
      <c r="H71" s="40"/>
    </row>
    <row r="72" spans="1:8" s="2" customFormat="1" ht="16.8" customHeight="1">
      <c r="A72" s="39"/>
      <c r="B72" s="40"/>
      <c r="C72" s="241" t="s">
        <v>3</v>
      </c>
      <c r="D72" s="241" t="s">
        <v>339</v>
      </c>
      <c r="E72" s="20" t="s">
        <v>3</v>
      </c>
      <c r="F72" s="242">
        <v>-19.44</v>
      </c>
      <c r="G72" s="39"/>
      <c r="H72" s="40"/>
    </row>
    <row r="73" spans="1:8" s="2" customFormat="1" ht="16.8" customHeight="1">
      <c r="A73" s="39"/>
      <c r="B73" s="40"/>
      <c r="C73" s="241" t="s">
        <v>3</v>
      </c>
      <c r="D73" s="241" t="s">
        <v>340</v>
      </c>
      <c r="E73" s="20" t="s">
        <v>3</v>
      </c>
      <c r="F73" s="242">
        <v>-1.08</v>
      </c>
      <c r="G73" s="39"/>
      <c r="H73" s="40"/>
    </row>
    <row r="74" spans="1:8" s="2" customFormat="1" ht="16.8" customHeight="1">
      <c r="A74" s="39"/>
      <c r="B74" s="40"/>
      <c r="C74" s="241" t="s">
        <v>3</v>
      </c>
      <c r="D74" s="241" t="s">
        <v>341</v>
      </c>
      <c r="E74" s="20" t="s">
        <v>3</v>
      </c>
      <c r="F74" s="242">
        <v>-63.36</v>
      </c>
      <c r="G74" s="39"/>
      <c r="H74" s="40"/>
    </row>
    <row r="75" spans="1:8" s="2" customFormat="1" ht="16.8" customHeight="1">
      <c r="A75" s="39"/>
      <c r="B75" s="40"/>
      <c r="C75" s="241" t="s">
        <v>3</v>
      </c>
      <c r="D75" s="241" t="s">
        <v>342</v>
      </c>
      <c r="E75" s="20" t="s">
        <v>3</v>
      </c>
      <c r="F75" s="242">
        <v>-4.32</v>
      </c>
      <c r="G75" s="39"/>
      <c r="H75" s="40"/>
    </row>
    <row r="76" spans="1:8" s="2" customFormat="1" ht="16.8" customHeight="1">
      <c r="A76" s="39"/>
      <c r="B76" s="40"/>
      <c r="C76" s="241" t="s">
        <v>3</v>
      </c>
      <c r="D76" s="241" t="s">
        <v>343</v>
      </c>
      <c r="E76" s="20" t="s">
        <v>3</v>
      </c>
      <c r="F76" s="242">
        <v>-19.8</v>
      </c>
      <c r="G76" s="39"/>
      <c r="H76" s="40"/>
    </row>
    <row r="77" spans="1:8" s="2" customFormat="1" ht="16.8" customHeight="1">
      <c r="A77" s="39"/>
      <c r="B77" s="40"/>
      <c r="C77" s="241" t="s">
        <v>3</v>
      </c>
      <c r="D77" s="241" t="s">
        <v>344</v>
      </c>
      <c r="E77" s="20" t="s">
        <v>3</v>
      </c>
      <c r="F77" s="242">
        <v>354.576</v>
      </c>
      <c r="G77" s="39"/>
      <c r="H77" s="40"/>
    </row>
    <row r="78" spans="1:8" s="2" customFormat="1" ht="16.8" customHeight="1">
      <c r="A78" s="39"/>
      <c r="B78" s="40"/>
      <c r="C78" s="241" t="s">
        <v>3</v>
      </c>
      <c r="D78" s="241" t="s">
        <v>345</v>
      </c>
      <c r="E78" s="20" t="s">
        <v>3</v>
      </c>
      <c r="F78" s="242">
        <v>-6.35</v>
      </c>
      <c r="G78" s="39"/>
      <c r="H78" s="40"/>
    </row>
    <row r="79" spans="1:8" s="2" customFormat="1" ht="16.8" customHeight="1">
      <c r="A79" s="39"/>
      <c r="B79" s="40"/>
      <c r="C79" s="241" t="s">
        <v>3</v>
      </c>
      <c r="D79" s="241" t="s">
        <v>346</v>
      </c>
      <c r="E79" s="20" t="s">
        <v>3</v>
      </c>
      <c r="F79" s="242">
        <v>-18.36</v>
      </c>
      <c r="G79" s="39"/>
      <c r="H79" s="40"/>
    </row>
    <row r="80" spans="1:8" s="2" customFormat="1" ht="16.8" customHeight="1">
      <c r="A80" s="39"/>
      <c r="B80" s="40"/>
      <c r="C80" s="241" t="s">
        <v>3</v>
      </c>
      <c r="D80" s="241" t="s">
        <v>347</v>
      </c>
      <c r="E80" s="20" t="s">
        <v>3</v>
      </c>
      <c r="F80" s="242">
        <v>-2.16</v>
      </c>
      <c r="G80" s="39"/>
      <c r="H80" s="40"/>
    </row>
    <row r="81" spans="1:8" s="2" customFormat="1" ht="16.8" customHeight="1">
      <c r="A81" s="39"/>
      <c r="B81" s="40"/>
      <c r="C81" s="241" t="s">
        <v>3</v>
      </c>
      <c r="D81" s="241" t="s">
        <v>341</v>
      </c>
      <c r="E81" s="20" t="s">
        <v>3</v>
      </c>
      <c r="F81" s="242">
        <v>-63.36</v>
      </c>
      <c r="G81" s="39"/>
      <c r="H81" s="40"/>
    </row>
    <row r="82" spans="1:8" s="2" customFormat="1" ht="16.8" customHeight="1">
      <c r="A82" s="39"/>
      <c r="B82" s="40"/>
      <c r="C82" s="241" t="s">
        <v>3</v>
      </c>
      <c r="D82" s="241" t="s">
        <v>348</v>
      </c>
      <c r="E82" s="20" t="s">
        <v>3</v>
      </c>
      <c r="F82" s="242">
        <v>-12.96</v>
      </c>
      <c r="G82" s="39"/>
      <c r="H82" s="40"/>
    </row>
    <row r="83" spans="1:8" s="2" customFormat="1" ht="16.8" customHeight="1">
      <c r="A83" s="39"/>
      <c r="B83" s="40"/>
      <c r="C83" s="241" t="s">
        <v>349</v>
      </c>
      <c r="D83" s="241" t="s">
        <v>336</v>
      </c>
      <c r="E83" s="20" t="s">
        <v>3</v>
      </c>
      <c r="F83" s="242">
        <v>497.962</v>
      </c>
      <c r="G83" s="39"/>
      <c r="H83" s="40"/>
    </row>
    <row r="84" spans="1:8" s="2" customFormat="1" ht="16.8" customHeight="1">
      <c r="A84" s="39"/>
      <c r="B84" s="40"/>
      <c r="C84" s="243" t="s">
        <v>1488</v>
      </c>
      <c r="D84" s="39"/>
      <c r="E84" s="39"/>
      <c r="F84" s="39"/>
      <c r="G84" s="39"/>
      <c r="H84" s="40"/>
    </row>
    <row r="85" spans="1:8" s="2" customFormat="1" ht="16.8" customHeight="1">
      <c r="A85" s="39"/>
      <c r="B85" s="40"/>
      <c r="C85" s="241" t="s">
        <v>328</v>
      </c>
      <c r="D85" s="241" t="s">
        <v>1503</v>
      </c>
      <c r="E85" s="20" t="s">
        <v>148</v>
      </c>
      <c r="F85" s="242">
        <v>779.84</v>
      </c>
      <c r="G85" s="39"/>
      <c r="H85" s="40"/>
    </row>
    <row r="86" spans="1:8" s="2" customFormat="1" ht="16.8" customHeight="1">
      <c r="A86" s="39"/>
      <c r="B86" s="40"/>
      <c r="C86" s="241" t="s">
        <v>352</v>
      </c>
      <c r="D86" s="241" t="s">
        <v>353</v>
      </c>
      <c r="E86" s="20" t="s">
        <v>148</v>
      </c>
      <c r="F86" s="242">
        <v>514.834</v>
      </c>
      <c r="G86" s="39"/>
      <c r="H86" s="40"/>
    </row>
    <row r="87" spans="1:8" s="2" customFormat="1" ht="16.8" customHeight="1">
      <c r="A87" s="39"/>
      <c r="B87" s="40"/>
      <c r="C87" s="237" t="s">
        <v>335</v>
      </c>
      <c r="D87" s="238" t="s">
        <v>1504</v>
      </c>
      <c r="E87" s="239" t="s">
        <v>3</v>
      </c>
      <c r="F87" s="240">
        <v>281.878</v>
      </c>
      <c r="G87" s="39"/>
      <c r="H87" s="40"/>
    </row>
    <row r="88" spans="1:8" s="2" customFormat="1" ht="16.8" customHeight="1">
      <c r="A88" s="39"/>
      <c r="B88" s="40"/>
      <c r="C88" s="241" t="s">
        <v>3</v>
      </c>
      <c r="D88" s="241" t="s">
        <v>332</v>
      </c>
      <c r="E88" s="20" t="s">
        <v>3</v>
      </c>
      <c r="F88" s="242">
        <v>0</v>
      </c>
      <c r="G88" s="39"/>
      <c r="H88" s="40"/>
    </row>
    <row r="89" spans="1:8" s="2" customFormat="1" ht="16.8" customHeight="1">
      <c r="A89" s="39"/>
      <c r="B89" s="40"/>
      <c r="C89" s="241" t="s">
        <v>3</v>
      </c>
      <c r="D89" s="241" t="s">
        <v>333</v>
      </c>
      <c r="E89" s="20" t="s">
        <v>3</v>
      </c>
      <c r="F89" s="242">
        <v>138.179</v>
      </c>
      <c r="G89" s="39"/>
      <c r="H89" s="40"/>
    </row>
    <row r="90" spans="1:8" s="2" customFormat="1" ht="16.8" customHeight="1">
      <c r="A90" s="39"/>
      <c r="B90" s="40"/>
      <c r="C90" s="241" t="s">
        <v>3</v>
      </c>
      <c r="D90" s="241" t="s">
        <v>334</v>
      </c>
      <c r="E90" s="20" t="s">
        <v>3</v>
      </c>
      <c r="F90" s="242">
        <v>143.699</v>
      </c>
      <c r="G90" s="39"/>
      <c r="H90" s="40"/>
    </row>
    <row r="91" spans="1:8" s="2" customFormat="1" ht="16.8" customHeight="1">
      <c r="A91" s="39"/>
      <c r="B91" s="40"/>
      <c r="C91" s="241" t="s">
        <v>335</v>
      </c>
      <c r="D91" s="241" t="s">
        <v>336</v>
      </c>
      <c r="E91" s="20" t="s">
        <v>3</v>
      </c>
      <c r="F91" s="242">
        <v>281.878</v>
      </c>
      <c r="G91" s="39"/>
      <c r="H91" s="40"/>
    </row>
    <row r="92" spans="1:8" s="2" customFormat="1" ht="16.8" customHeight="1">
      <c r="A92" s="39"/>
      <c r="B92" s="40"/>
      <c r="C92" s="243" t="s">
        <v>1488</v>
      </c>
      <c r="D92" s="39"/>
      <c r="E92" s="39"/>
      <c r="F92" s="39"/>
      <c r="G92" s="39"/>
      <c r="H92" s="40"/>
    </row>
    <row r="93" spans="1:8" s="2" customFormat="1" ht="16.8" customHeight="1">
      <c r="A93" s="39"/>
      <c r="B93" s="40"/>
      <c r="C93" s="241" t="s">
        <v>328</v>
      </c>
      <c r="D93" s="241" t="s">
        <v>1503</v>
      </c>
      <c r="E93" s="20" t="s">
        <v>148</v>
      </c>
      <c r="F93" s="242">
        <v>779.84</v>
      </c>
      <c r="G93" s="39"/>
      <c r="H93" s="40"/>
    </row>
    <row r="94" spans="1:8" s="2" customFormat="1" ht="16.8" customHeight="1">
      <c r="A94" s="39"/>
      <c r="B94" s="40"/>
      <c r="C94" s="241" t="s">
        <v>356</v>
      </c>
      <c r="D94" s="241" t="s">
        <v>357</v>
      </c>
      <c r="E94" s="20" t="s">
        <v>148</v>
      </c>
      <c r="F94" s="242">
        <v>303.998</v>
      </c>
      <c r="G94" s="39"/>
      <c r="H94" s="40"/>
    </row>
    <row r="95" spans="1:8" s="2" customFormat="1" ht="7.4" customHeight="1">
      <c r="A95" s="39"/>
      <c r="B95" s="56"/>
      <c r="C95" s="57"/>
      <c r="D95" s="57"/>
      <c r="E95" s="57"/>
      <c r="F95" s="57"/>
      <c r="G95" s="57"/>
      <c r="H95" s="40"/>
    </row>
    <row r="96" spans="1:8" s="2" customFormat="1" ht="12">
      <c r="A96" s="39"/>
      <c r="B96" s="39"/>
      <c r="C96" s="39"/>
      <c r="D96" s="39"/>
      <c r="E96" s="39"/>
      <c r="F96" s="39"/>
      <c r="G96" s="39"/>
      <c r="H96" s="39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7" customFormat="1" ht="45" customHeight="1">
      <c r="B3" s="248"/>
      <c r="C3" s="249" t="s">
        <v>1505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1506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1507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1508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1509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1510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1511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1512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1513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1514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1515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79</v>
      </c>
      <c r="F18" s="255" t="s">
        <v>1516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1517</v>
      </c>
      <c r="F19" s="255" t="s">
        <v>1518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1519</v>
      </c>
      <c r="F20" s="255" t="s">
        <v>1520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1521</v>
      </c>
      <c r="F21" s="255" t="s">
        <v>1522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1523</v>
      </c>
      <c r="F22" s="255" t="s">
        <v>1524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1525</v>
      </c>
      <c r="F23" s="255" t="s">
        <v>1526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1527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1528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1529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1530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1531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1532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1533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1534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1535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129</v>
      </c>
      <c r="F36" s="255"/>
      <c r="G36" s="255" t="s">
        <v>1536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1537</v>
      </c>
      <c r="F37" s="255"/>
      <c r="G37" s="255" t="s">
        <v>1538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255" t="s">
        <v>1539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255" t="s">
        <v>1540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130</v>
      </c>
      <c r="F40" s="255"/>
      <c r="G40" s="255" t="s">
        <v>1541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131</v>
      </c>
      <c r="F41" s="255"/>
      <c r="G41" s="255" t="s">
        <v>1542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1543</v>
      </c>
      <c r="F42" s="255"/>
      <c r="G42" s="255" t="s">
        <v>1544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1545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1546</v>
      </c>
      <c r="F44" s="255"/>
      <c r="G44" s="255" t="s">
        <v>1547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133</v>
      </c>
      <c r="F45" s="255"/>
      <c r="G45" s="255" t="s">
        <v>1548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1549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1550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1551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1552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1553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1554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1555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1556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1557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1558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1559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1560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1561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1562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1563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1564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1565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1566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1567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1568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1569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1570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1571</v>
      </c>
      <c r="D76" s="273"/>
      <c r="E76" s="273"/>
      <c r="F76" s="273" t="s">
        <v>1572</v>
      </c>
      <c r="G76" s="274"/>
      <c r="H76" s="273" t="s">
        <v>54</v>
      </c>
      <c r="I76" s="273" t="s">
        <v>57</v>
      </c>
      <c r="J76" s="273" t="s">
        <v>1573</v>
      </c>
      <c r="K76" s="272"/>
    </row>
    <row r="77" spans="2:11" s="1" customFormat="1" ht="17.25" customHeight="1">
      <c r="B77" s="270"/>
      <c r="C77" s="275" t="s">
        <v>1574</v>
      </c>
      <c r="D77" s="275"/>
      <c r="E77" s="275"/>
      <c r="F77" s="276" t="s">
        <v>1575</v>
      </c>
      <c r="G77" s="277"/>
      <c r="H77" s="275"/>
      <c r="I77" s="275"/>
      <c r="J77" s="275" t="s">
        <v>1576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53</v>
      </c>
      <c r="D79" s="280"/>
      <c r="E79" s="280"/>
      <c r="F79" s="281" t="s">
        <v>1577</v>
      </c>
      <c r="G79" s="282"/>
      <c r="H79" s="258" t="s">
        <v>1578</v>
      </c>
      <c r="I79" s="258" t="s">
        <v>1579</v>
      </c>
      <c r="J79" s="258">
        <v>20</v>
      </c>
      <c r="K79" s="272"/>
    </row>
    <row r="80" spans="2:11" s="1" customFormat="1" ht="15" customHeight="1">
      <c r="B80" s="270"/>
      <c r="C80" s="258" t="s">
        <v>1580</v>
      </c>
      <c r="D80" s="258"/>
      <c r="E80" s="258"/>
      <c r="F80" s="281" t="s">
        <v>1577</v>
      </c>
      <c r="G80" s="282"/>
      <c r="H80" s="258" t="s">
        <v>1581</v>
      </c>
      <c r="I80" s="258" t="s">
        <v>1579</v>
      </c>
      <c r="J80" s="258">
        <v>120</v>
      </c>
      <c r="K80" s="272"/>
    </row>
    <row r="81" spans="2:11" s="1" customFormat="1" ht="15" customHeight="1">
      <c r="B81" s="283"/>
      <c r="C81" s="258" t="s">
        <v>1582</v>
      </c>
      <c r="D81" s="258"/>
      <c r="E81" s="258"/>
      <c r="F81" s="281" t="s">
        <v>1583</v>
      </c>
      <c r="G81" s="282"/>
      <c r="H81" s="258" t="s">
        <v>1584</v>
      </c>
      <c r="I81" s="258" t="s">
        <v>1579</v>
      </c>
      <c r="J81" s="258">
        <v>50</v>
      </c>
      <c r="K81" s="272"/>
    </row>
    <row r="82" spans="2:11" s="1" customFormat="1" ht="15" customHeight="1">
      <c r="B82" s="283"/>
      <c r="C82" s="258" t="s">
        <v>1585</v>
      </c>
      <c r="D82" s="258"/>
      <c r="E82" s="258"/>
      <c r="F82" s="281" t="s">
        <v>1577</v>
      </c>
      <c r="G82" s="282"/>
      <c r="H82" s="258" t="s">
        <v>1586</v>
      </c>
      <c r="I82" s="258" t="s">
        <v>1587</v>
      </c>
      <c r="J82" s="258"/>
      <c r="K82" s="272"/>
    </row>
    <row r="83" spans="2:11" s="1" customFormat="1" ht="15" customHeight="1">
      <c r="B83" s="283"/>
      <c r="C83" s="284" t="s">
        <v>1588</v>
      </c>
      <c r="D83" s="284"/>
      <c r="E83" s="284"/>
      <c r="F83" s="285" t="s">
        <v>1583</v>
      </c>
      <c r="G83" s="284"/>
      <c r="H83" s="284" t="s">
        <v>1589</v>
      </c>
      <c r="I83" s="284" t="s">
        <v>1579</v>
      </c>
      <c r="J83" s="284">
        <v>15</v>
      </c>
      <c r="K83" s="272"/>
    </row>
    <row r="84" spans="2:11" s="1" customFormat="1" ht="15" customHeight="1">
      <c r="B84" s="283"/>
      <c r="C84" s="284" t="s">
        <v>1590</v>
      </c>
      <c r="D84" s="284"/>
      <c r="E84" s="284"/>
      <c r="F84" s="285" t="s">
        <v>1583</v>
      </c>
      <c r="G84" s="284"/>
      <c r="H84" s="284" t="s">
        <v>1591</v>
      </c>
      <c r="I84" s="284" t="s">
        <v>1579</v>
      </c>
      <c r="J84" s="284">
        <v>15</v>
      </c>
      <c r="K84" s="272"/>
    </row>
    <row r="85" spans="2:11" s="1" customFormat="1" ht="15" customHeight="1">
      <c r="B85" s="283"/>
      <c r="C85" s="284" t="s">
        <v>1592</v>
      </c>
      <c r="D85" s="284"/>
      <c r="E85" s="284"/>
      <c r="F85" s="285" t="s">
        <v>1583</v>
      </c>
      <c r="G85" s="284"/>
      <c r="H85" s="284" t="s">
        <v>1593</v>
      </c>
      <c r="I85" s="284" t="s">
        <v>1579</v>
      </c>
      <c r="J85" s="284">
        <v>20</v>
      </c>
      <c r="K85" s="272"/>
    </row>
    <row r="86" spans="2:11" s="1" customFormat="1" ht="15" customHeight="1">
      <c r="B86" s="283"/>
      <c r="C86" s="284" t="s">
        <v>1594</v>
      </c>
      <c r="D86" s="284"/>
      <c r="E86" s="284"/>
      <c r="F86" s="285" t="s">
        <v>1583</v>
      </c>
      <c r="G86" s="284"/>
      <c r="H86" s="284" t="s">
        <v>1595</v>
      </c>
      <c r="I86" s="284" t="s">
        <v>1579</v>
      </c>
      <c r="J86" s="284">
        <v>20</v>
      </c>
      <c r="K86" s="272"/>
    </row>
    <row r="87" spans="2:11" s="1" customFormat="1" ht="15" customHeight="1">
      <c r="B87" s="283"/>
      <c r="C87" s="258" t="s">
        <v>1596</v>
      </c>
      <c r="D87" s="258"/>
      <c r="E87" s="258"/>
      <c r="F87" s="281" t="s">
        <v>1583</v>
      </c>
      <c r="G87" s="282"/>
      <c r="H87" s="258" t="s">
        <v>1597</v>
      </c>
      <c r="I87" s="258" t="s">
        <v>1579</v>
      </c>
      <c r="J87" s="258">
        <v>50</v>
      </c>
      <c r="K87" s="272"/>
    </row>
    <row r="88" spans="2:11" s="1" customFormat="1" ht="15" customHeight="1">
      <c r="B88" s="283"/>
      <c r="C88" s="258" t="s">
        <v>1598</v>
      </c>
      <c r="D88" s="258"/>
      <c r="E88" s="258"/>
      <c r="F88" s="281" t="s">
        <v>1583</v>
      </c>
      <c r="G88" s="282"/>
      <c r="H88" s="258" t="s">
        <v>1599</v>
      </c>
      <c r="I88" s="258" t="s">
        <v>1579</v>
      </c>
      <c r="J88" s="258">
        <v>20</v>
      </c>
      <c r="K88" s="272"/>
    </row>
    <row r="89" spans="2:11" s="1" customFormat="1" ht="15" customHeight="1">
      <c r="B89" s="283"/>
      <c r="C89" s="258" t="s">
        <v>1600</v>
      </c>
      <c r="D89" s="258"/>
      <c r="E89" s="258"/>
      <c r="F89" s="281" t="s">
        <v>1583</v>
      </c>
      <c r="G89" s="282"/>
      <c r="H89" s="258" t="s">
        <v>1601</v>
      </c>
      <c r="I89" s="258" t="s">
        <v>1579</v>
      </c>
      <c r="J89" s="258">
        <v>20</v>
      </c>
      <c r="K89" s="272"/>
    </row>
    <row r="90" spans="2:11" s="1" customFormat="1" ht="15" customHeight="1">
      <c r="B90" s="283"/>
      <c r="C90" s="258" t="s">
        <v>1602</v>
      </c>
      <c r="D90" s="258"/>
      <c r="E90" s="258"/>
      <c r="F90" s="281" t="s">
        <v>1583</v>
      </c>
      <c r="G90" s="282"/>
      <c r="H90" s="258" t="s">
        <v>1603</v>
      </c>
      <c r="I90" s="258" t="s">
        <v>1579</v>
      </c>
      <c r="J90" s="258">
        <v>50</v>
      </c>
      <c r="K90" s="272"/>
    </row>
    <row r="91" spans="2:11" s="1" customFormat="1" ht="15" customHeight="1">
      <c r="B91" s="283"/>
      <c r="C91" s="258" t="s">
        <v>1604</v>
      </c>
      <c r="D91" s="258"/>
      <c r="E91" s="258"/>
      <c r="F91" s="281" t="s">
        <v>1583</v>
      </c>
      <c r="G91" s="282"/>
      <c r="H91" s="258" t="s">
        <v>1604</v>
      </c>
      <c r="I91" s="258" t="s">
        <v>1579</v>
      </c>
      <c r="J91" s="258">
        <v>50</v>
      </c>
      <c r="K91" s="272"/>
    </row>
    <row r="92" spans="2:11" s="1" customFormat="1" ht="15" customHeight="1">
      <c r="B92" s="283"/>
      <c r="C92" s="258" t="s">
        <v>1605</v>
      </c>
      <c r="D92" s="258"/>
      <c r="E92" s="258"/>
      <c r="F92" s="281" t="s">
        <v>1583</v>
      </c>
      <c r="G92" s="282"/>
      <c r="H92" s="258" t="s">
        <v>1606</v>
      </c>
      <c r="I92" s="258" t="s">
        <v>1579</v>
      </c>
      <c r="J92" s="258">
        <v>255</v>
      </c>
      <c r="K92" s="272"/>
    </row>
    <row r="93" spans="2:11" s="1" customFormat="1" ht="15" customHeight="1">
      <c r="B93" s="283"/>
      <c r="C93" s="258" t="s">
        <v>1607</v>
      </c>
      <c r="D93" s="258"/>
      <c r="E93" s="258"/>
      <c r="F93" s="281" t="s">
        <v>1577</v>
      </c>
      <c r="G93" s="282"/>
      <c r="H93" s="258" t="s">
        <v>1608</v>
      </c>
      <c r="I93" s="258" t="s">
        <v>1609</v>
      </c>
      <c r="J93" s="258"/>
      <c r="K93" s="272"/>
    </row>
    <row r="94" spans="2:11" s="1" customFormat="1" ht="15" customHeight="1">
      <c r="B94" s="283"/>
      <c r="C94" s="258" t="s">
        <v>1610</v>
      </c>
      <c r="D94" s="258"/>
      <c r="E94" s="258"/>
      <c r="F94" s="281" t="s">
        <v>1577</v>
      </c>
      <c r="G94" s="282"/>
      <c r="H94" s="258" t="s">
        <v>1611</v>
      </c>
      <c r="I94" s="258" t="s">
        <v>1612</v>
      </c>
      <c r="J94" s="258"/>
      <c r="K94" s="272"/>
    </row>
    <row r="95" spans="2:11" s="1" customFormat="1" ht="15" customHeight="1">
      <c r="B95" s="283"/>
      <c r="C95" s="258" t="s">
        <v>1613</v>
      </c>
      <c r="D95" s="258"/>
      <c r="E95" s="258"/>
      <c r="F95" s="281" t="s">
        <v>1577</v>
      </c>
      <c r="G95" s="282"/>
      <c r="H95" s="258" t="s">
        <v>1613</v>
      </c>
      <c r="I95" s="258" t="s">
        <v>1612</v>
      </c>
      <c r="J95" s="258"/>
      <c r="K95" s="272"/>
    </row>
    <row r="96" spans="2:11" s="1" customFormat="1" ht="15" customHeight="1">
      <c r="B96" s="283"/>
      <c r="C96" s="258" t="s">
        <v>38</v>
      </c>
      <c r="D96" s="258"/>
      <c r="E96" s="258"/>
      <c r="F96" s="281" t="s">
        <v>1577</v>
      </c>
      <c r="G96" s="282"/>
      <c r="H96" s="258" t="s">
        <v>1614</v>
      </c>
      <c r="I96" s="258" t="s">
        <v>1612</v>
      </c>
      <c r="J96" s="258"/>
      <c r="K96" s="272"/>
    </row>
    <row r="97" spans="2:11" s="1" customFormat="1" ht="15" customHeight="1">
      <c r="B97" s="283"/>
      <c r="C97" s="258" t="s">
        <v>48</v>
      </c>
      <c r="D97" s="258"/>
      <c r="E97" s="258"/>
      <c r="F97" s="281" t="s">
        <v>1577</v>
      </c>
      <c r="G97" s="282"/>
      <c r="H97" s="258" t="s">
        <v>1615</v>
      </c>
      <c r="I97" s="258" t="s">
        <v>1612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1616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1571</v>
      </c>
      <c r="D103" s="273"/>
      <c r="E103" s="273"/>
      <c r="F103" s="273" t="s">
        <v>1572</v>
      </c>
      <c r="G103" s="274"/>
      <c r="H103" s="273" t="s">
        <v>54</v>
      </c>
      <c r="I103" s="273" t="s">
        <v>57</v>
      </c>
      <c r="J103" s="273" t="s">
        <v>1573</v>
      </c>
      <c r="K103" s="272"/>
    </row>
    <row r="104" spans="2:11" s="1" customFormat="1" ht="17.25" customHeight="1">
      <c r="B104" s="270"/>
      <c r="C104" s="275" t="s">
        <v>1574</v>
      </c>
      <c r="D104" s="275"/>
      <c r="E104" s="275"/>
      <c r="F104" s="276" t="s">
        <v>1575</v>
      </c>
      <c r="G104" s="277"/>
      <c r="H104" s="275"/>
      <c r="I104" s="275"/>
      <c r="J104" s="275" t="s">
        <v>1576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53</v>
      </c>
      <c r="D106" s="280"/>
      <c r="E106" s="280"/>
      <c r="F106" s="281" t="s">
        <v>1577</v>
      </c>
      <c r="G106" s="258"/>
      <c r="H106" s="258" t="s">
        <v>1617</v>
      </c>
      <c r="I106" s="258" t="s">
        <v>1579</v>
      </c>
      <c r="J106" s="258">
        <v>20</v>
      </c>
      <c r="K106" s="272"/>
    </row>
    <row r="107" spans="2:11" s="1" customFormat="1" ht="15" customHeight="1">
      <c r="B107" s="270"/>
      <c r="C107" s="258" t="s">
        <v>1580</v>
      </c>
      <c r="D107" s="258"/>
      <c r="E107" s="258"/>
      <c r="F107" s="281" t="s">
        <v>1577</v>
      </c>
      <c r="G107" s="258"/>
      <c r="H107" s="258" t="s">
        <v>1617</v>
      </c>
      <c r="I107" s="258" t="s">
        <v>1579</v>
      </c>
      <c r="J107" s="258">
        <v>120</v>
      </c>
      <c r="K107" s="272"/>
    </row>
    <row r="108" spans="2:11" s="1" customFormat="1" ht="15" customHeight="1">
      <c r="B108" s="283"/>
      <c r="C108" s="258" t="s">
        <v>1582</v>
      </c>
      <c r="D108" s="258"/>
      <c r="E108" s="258"/>
      <c r="F108" s="281" t="s">
        <v>1583</v>
      </c>
      <c r="G108" s="258"/>
      <c r="H108" s="258" t="s">
        <v>1617</v>
      </c>
      <c r="I108" s="258" t="s">
        <v>1579</v>
      </c>
      <c r="J108" s="258">
        <v>50</v>
      </c>
      <c r="K108" s="272"/>
    </row>
    <row r="109" spans="2:11" s="1" customFormat="1" ht="15" customHeight="1">
      <c r="B109" s="283"/>
      <c r="C109" s="258" t="s">
        <v>1585</v>
      </c>
      <c r="D109" s="258"/>
      <c r="E109" s="258"/>
      <c r="F109" s="281" t="s">
        <v>1577</v>
      </c>
      <c r="G109" s="258"/>
      <c r="H109" s="258" t="s">
        <v>1617</v>
      </c>
      <c r="I109" s="258" t="s">
        <v>1587</v>
      </c>
      <c r="J109" s="258"/>
      <c r="K109" s="272"/>
    </row>
    <row r="110" spans="2:11" s="1" customFormat="1" ht="15" customHeight="1">
      <c r="B110" s="283"/>
      <c r="C110" s="258" t="s">
        <v>1596</v>
      </c>
      <c r="D110" s="258"/>
      <c r="E110" s="258"/>
      <c r="F110" s="281" t="s">
        <v>1583</v>
      </c>
      <c r="G110" s="258"/>
      <c r="H110" s="258" t="s">
        <v>1617</v>
      </c>
      <c r="I110" s="258" t="s">
        <v>1579</v>
      </c>
      <c r="J110" s="258">
        <v>50</v>
      </c>
      <c r="K110" s="272"/>
    </row>
    <row r="111" spans="2:11" s="1" customFormat="1" ht="15" customHeight="1">
      <c r="B111" s="283"/>
      <c r="C111" s="258" t="s">
        <v>1604</v>
      </c>
      <c r="D111" s="258"/>
      <c r="E111" s="258"/>
      <c r="F111" s="281" t="s">
        <v>1583</v>
      </c>
      <c r="G111" s="258"/>
      <c r="H111" s="258" t="s">
        <v>1617</v>
      </c>
      <c r="I111" s="258" t="s">
        <v>1579</v>
      </c>
      <c r="J111" s="258">
        <v>50</v>
      </c>
      <c r="K111" s="272"/>
    </row>
    <row r="112" spans="2:11" s="1" customFormat="1" ht="15" customHeight="1">
      <c r="B112" s="283"/>
      <c r="C112" s="258" t="s">
        <v>1602</v>
      </c>
      <c r="D112" s="258"/>
      <c r="E112" s="258"/>
      <c r="F112" s="281" t="s">
        <v>1583</v>
      </c>
      <c r="G112" s="258"/>
      <c r="H112" s="258" t="s">
        <v>1617</v>
      </c>
      <c r="I112" s="258" t="s">
        <v>1579</v>
      </c>
      <c r="J112" s="258">
        <v>50</v>
      </c>
      <c r="K112" s="272"/>
    </row>
    <row r="113" spans="2:11" s="1" customFormat="1" ht="15" customHeight="1">
      <c r="B113" s="283"/>
      <c r="C113" s="258" t="s">
        <v>53</v>
      </c>
      <c r="D113" s="258"/>
      <c r="E113" s="258"/>
      <c r="F113" s="281" t="s">
        <v>1577</v>
      </c>
      <c r="G113" s="258"/>
      <c r="H113" s="258" t="s">
        <v>1618</v>
      </c>
      <c r="I113" s="258" t="s">
        <v>1579</v>
      </c>
      <c r="J113" s="258">
        <v>20</v>
      </c>
      <c r="K113" s="272"/>
    </row>
    <row r="114" spans="2:11" s="1" customFormat="1" ht="15" customHeight="1">
      <c r="B114" s="283"/>
      <c r="C114" s="258" t="s">
        <v>1619</v>
      </c>
      <c r="D114" s="258"/>
      <c r="E114" s="258"/>
      <c r="F114" s="281" t="s">
        <v>1577</v>
      </c>
      <c r="G114" s="258"/>
      <c r="H114" s="258" t="s">
        <v>1620</v>
      </c>
      <c r="I114" s="258" t="s">
        <v>1579</v>
      </c>
      <c r="J114" s="258">
        <v>120</v>
      </c>
      <c r="K114" s="272"/>
    </row>
    <row r="115" spans="2:11" s="1" customFormat="1" ht="15" customHeight="1">
      <c r="B115" s="283"/>
      <c r="C115" s="258" t="s">
        <v>38</v>
      </c>
      <c r="D115" s="258"/>
      <c r="E115" s="258"/>
      <c r="F115" s="281" t="s">
        <v>1577</v>
      </c>
      <c r="G115" s="258"/>
      <c r="H115" s="258" t="s">
        <v>1621</v>
      </c>
      <c r="I115" s="258" t="s">
        <v>1612</v>
      </c>
      <c r="J115" s="258"/>
      <c r="K115" s="272"/>
    </row>
    <row r="116" spans="2:11" s="1" customFormat="1" ht="15" customHeight="1">
      <c r="B116" s="283"/>
      <c r="C116" s="258" t="s">
        <v>48</v>
      </c>
      <c r="D116" s="258"/>
      <c r="E116" s="258"/>
      <c r="F116" s="281" t="s">
        <v>1577</v>
      </c>
      <c r="G116" s="258"/>
      <c r="H116" s="258" t="s">
        <v>1622</v>
      </c>
      <c r="I116" s="258" t="s">
        <v>1612</v>
      </c>
      <c r="J116" s="258"/>
      <c r="K116" s="272"/>
    </row>
    <row r="117" spans="2:11" s="1" customFormat="1" ht="15" customHeight="1">
      <c r="B117" s="283"/>
      <c r="C117" s="258" t="s">
        <v>57</v>
      </c>
      <c r="D117" s="258"/>
      <c r="E117" s="258"/>
      <c r="F117" s="281" t="s">
        <v>1577</v>
      </c>
      <c r="G117" s="258"/>
      <c r="H117" s="258" t="s">
        <v>1623</v>
      </c>
      <c r="I117" s="258" t="s">
        <v>1624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1625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1571</v>
      </c>
      <c r="D123" s="273"/>
      <c r="E123" s="273"/>
      <c r="F123" s="273" t="s">
        <v>1572</v>
      </c>
      <c r="G123" s="274"/>
      <c r="H123" s="273" t="s">
        <v>54</v>
      </c>
      <c r="I123" s="273" t="s">
        <v>57</v>
      </c>
      <c r="J123" s="273" t="s">
        <v>1573</v>
      </c>
      <c r="K123" s="302"/>
    </row>
    <row r="124" spans="2:11" s="1" customFormat="1" ht="17.25" customHeight="1">
      <c r="B124" s="301"/>
      <c r="C124" s="275" t="s">
        <v>1574</v>
      </c>
      <c r="D124" s="275"/>
      <c r="E124" s="275"/>
      <c r="F124" s="276" t="s">
        <v>1575</v>
      </c>
      <c r="G124" s="277"/>
      <c r="H124" s="275"/>
      <c r="I124" s="275"/>
      <c r="J124" s="275" t="s">
        <v>1576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1580</v>
      </c>
      <c r="D126" s="280"/>
      <c r="E126" s="280"/>
      <c r="F126" s="281" t="s">
        <v>1577</v>
      </c>
      <c r="G126" s="258"/>
      <c r="H126" s="258" t="s">
        <v>1617</v>
      </c>
      <c r="I126" s="258" t="s">
        <v>1579</v>
      </c>
      <c r="J126" s="258">
        <v>120</v>
      </c>
      <c r="K126" s="306"/>
    </row>
    <row r="127" spans="2:11" s="1" customFormat="1" ht="15" customHeight="1">
      <c r="B127" s="303"/>
      <c r="C127" s="258" t="s">
        <v>1626</v>
      </c>
      <c r="D127" s="258"/>
      <c r="E127" s="258"/>
      <c r="F127" s="281" t="s">
        <v>1577</v>
      </c>
      <c r="G127" s="258"/>
      <c r="H127" s="258" t="s">
        <v>1627</v>
      </c>
      <c r="I127" s="258" t="s">
        <v>1579</v>
      </c>
      <c r="J127" s="258" t="s">
        <v>1628</v>
      </c>
      <c r="K127" s="306"/>
    </row>
    <row r="128" spans="2:11" s="1" customFormat="1" ht="15" customHeight="1">
      <c r="B128" s="303"/>
      <c r="C128" s="258" t="s">
        <v>1525</v>
      </c>
      <c r="D128" s="258"/>
      <c r="E128" s="258"/>
      <c r="F128" s="281" t="s">
        <v>1577</v>
      </c>
      <c r="G128" s="258"/>
      <c r="H128" s="258" t="s">
        <v>1629</v>
      </c>
      <c r="I128" s="258" t="s">
        <v>1579</v>
      </c>
      <c r="J128" s="258" t="s">
        <v>1628</v>
      </c>
      <c r="K128" s="306"/>
    </row>
    <row r="129" spans="2:11" s="1" customFormat="1" ht="15" customHeight="1">
      <c r="B129" s="303"/>
      <c r="C129" s="258" t="s">
        <v>1588</v>
      </c>
      <c r="D129" s="258"/>
      <c r="E129" s="258"/>
      <c r="F129" s="281" t="s">
        <v>1583</v>
      </c>
      <c r="G129" s="258"/>
      <c r="H129" s="258" t="s">
        <v>1589</v>
      </c>
      <c r="I129" s="258" t="s">
        <v>1579</v>
      </c>
      <c r="J129" s="258">
        <v>15</v>
      </c>
      <c r="K129" s="306"/>
    </row>
    <row r="130" spans="2:11" s="1" customFormat="1" ht="15" customHeight="1">
      <c r="B130" s="303"/>
      <c r="C130" s="284" t="s">
        <v>1590</v>
      </c>
      <c r="D130" s="284"/>
      <c r="E130" s="284"/>
      <c r="F130" s="285" t="s">
        <v>1583</v>
      </c>
      <c r="G130" s="284"/>
      <c r="H130" s="284" t="s">
        <v>1591</v>
      </c>
      <c r="I130" s="284" t="s">
        <v>1579</v>
      </c>
      <c r="J130" s="284">
        <v>15</v>
      </c>
      <c r="K130" s="306"/>
    </row>
    <row r="131" spans="2:11" s="1" customFormat="1" ht="15" customHeight="1">
      <c r="B131" s="303"/>
      <c r="C131" s="284" t="s">
        <v>1592</v>
      </c>
      <c r="D131" s="284"/>
      <c r="E131" s="284"/>
      <c r="F131" s="285" t="s">
        <v>1583</v>
      </c>
      <c r="G131" s="284"/>
      <c r="H131" s="284" t="s">
        <v>1593</v>
      </c>
      <c r="I131" s="284" t="s">
        <v>1579</v>
      </c>
      <c r="J131" s="284">
        <v>20</v>
      </c>
      <c r="K131" s="306"/>
    </row>
    <row r="132" spans="2:11" s="1" customFormat="1" ht="15" customHeight="1">
      <c r="B132" s="303"/>
      <c r="C132" s="284" t="s">
        <v>1594</v>
      </c>
      <c r="D132" s="284"/>
      <c r="E132" s="284"/>
      <c r="F132" s="285" t="s">
        <v>1583</v>
      </c>
      <c r="G132" s="284"/>
      <c r="H132" s="284" t="s">
        <v>1595</v>
      </c>
      <c r="I132" s="284" t="s">
        <v>1579</v>
      </c>
      <c r="J132" s="284">
        <v>20</v>
      </c>
      <c r="K132" s="306"/>
    </row>
    <row r="133" spans="2:11" s="1" customFormat="1" ht="15" customHeight="1">
      <c r="B133" s="303"/>
      <c r="C133" s="258" t="s">
        <v>1582</v>
      </c>
      <c r="D133" s="258"/>
      <c r="E133" s="258"/>
      <c r="F133" s="281" t="s">
        <v>1583</v>
      </c>
      <c r="G133" s="258"/>
      <c r="H133" s="258" t="s">
        <v>1617</v>
      </c>
      <c r="I133" s="258" t="s">
        <v>1579</v>
      </c>
      <c r="J133" s="258">
        <v>50</v>
      </c>
      <c r="K133" s="306"/>
    </row>
    <row r="134" spans="2:11" s="1" customFormat="1" ht="15" customHeight="1">
      <c r="B134" s="303"/>
      <c r="C134" s="258" t="s">
        <v>1596</v>
      </c>
      <c r="D134" s="258"/>
      <c r="E134" s="258"/>
      <c r="F134" s="281" t="s">
        <v>1583</v>
      </c>
      <c r="G134" s="258"/>
      <c r="H134" s="258" t="s">
        <v>1617</v>
      </c>
      <c r="I134" s="258" t="s">
        <v>1579</v>
      </c>
      <c r="J134" s="258">
        <v>50</v>
      </c>
      <c r="K134" s="306"/>
    </row>
    <row r="135" spans="2:11" s="1" customFormat="1" ht="15" customHeight="1">
      <c r="B135" s="303"/>
      <c r="C135" s="258" t="s">
        <v>1602</v>
      </c>
      <c r="D135" s="258"/>
      <c r="E135" s="258"/>
      <c r="F135" s="281" t="s">
        <v>1583</v>
      </c>
      <c r="G135" s="258"/>
      <c r="H135" s="258" t="s">
        <v>1617</v>
      </c>
      <c r="I135" s="258" t="s">
        <v>1579</v>
      </c>
      <c r="J135" s="258">
        <v>50</v>
      </c>
      <c r="K135" s="306"/>
    </row>
    <row r="136" spans="2:11" s="1" customFormat="1" ht="15" customHeight="1">
      <c r="B136" s="303"/>
      <c r="C136" s="258" t="s">
        <v>1604</v>
      </c>
      <c r="D136" s="258"/>
      <c r="E136" s="258"/>
      <c r="F136" s="281" t="s">
        <v>1583</v>
      </c>
      <c r="G136" s="258"/>
      <c r="H136" s="258" t="s">
        <v>1617</v>
      </c>
      <c r="I136" s="258" t="s">
        <v>1579</v>
      </c>
      <c r="J136" s="258">
        <v>50</v>
      </c>
      <c r="K136" s="306"/>
    </row>
    <row r="137" spans="2:11" s="1" customFormat="1" ht="15" customHeight="1">
      <c r="B137" s="303"/>
      <c r="C137" s="258" t="s">
        <v>1605</v>
      </c>
      <c r="D137" s="258"/>
      <c r="E137" s="258"/>
      <c r="F137" s="281" t="s">
        <v>1583</v>
      </c>
      <c r="G137" s="258"/>
      <c r="H137" s="258" t="s">
        <v>1630</v>
      </c>
      <c r="I137" s="258" t="s">
        <v>1579</v>
      </c>
      <c r="J137" s="258">
        <v>255</v>
      </c>
      <c r="K137" s="306"/>
    </row>
    <row r="138" spans="2:11" s="1" customFormat="1" ht="15" customHeight="1">
      <c r="B138" s="303"/>
      <c r="C138" s="258" t="s">
        <v>1607</v>
      </c>
      <c r="D138" s="258"/>
      <c r="E138" s="258"/>
      <c r="F138" s="281" t="s">
        <v>1577</v>
      </c>
      <c r="G138" s="258"/>
      <c r="H138" s="258" t="s">
        <v>1631</v>
      </c>
      <c r="I138" s="258" t="s">
        <v>1609</v>
      </c>
      <c r="J138" s="258"/>
      <c r="K138" s="306"/>
    </row>
    <row r="139" spans="2:11" s="1" customFormat="1" ht="15" customHeight="1">
      <c r="B139" s="303"/>
      <c r="C139" s="258" t="s">
        <v>1610</v>
      </c>
      <c r="D139" s="258"/>
      <c r="E139" s="258"/>
      <c r="F139" s="281" t="s">
        <v>1577</v>
      </c>
      <c r="G139" s="258"/>
      <c r="H139" s="258" t="s">
        <v>1632</v>
      </c>
      <c r="I139" s="258" t="s">
        <v>1612</v>
      </c>
      <c r="J139" s="258"/>
      <c r="K139" s="306"/>
    </row>
    <row r="140" spans="2:11" s="1" customFormat="1" ht="15" customHeight="1">
      <c r="B140" s="303"/>
      <c r="C140" s="258" t="s">
        <v>1613</v>
      </c>
      <c r="D140" s="258"/>
      <c r="E140" s="258"/>
      <c r="F140" s="281" t="s">
        <v>1577</v>
      </c>
      <c r="G140" s="258"/>
      <c r="H140" s="258" t="s">
        <v>1613</v>
      </c>
      <c r="I140" s="258" t="s">
        <v>1612</v>
      </c>
      <c r="J140" s="258"/>
      <c r="K140" s="306"/>
    </row>
    <row r="141" spans="2:11" s="1" customFormat="1" ht="15" customHeight="1">
      <c r="B141" s="303"/>
      <c r="C141" s="258" t="s">
        <v>38</v>
      </c>
      <c r="D141" s="258"/>
      <c r="E141" s="258"/>
      <c r="F141" s="281" t="s">
        <v>1577</v>
      </c>
      <c r="G141" s="258"/>
      <c r="H141" s="258" t="s">
        <v>1633</v>
      </c>
      <c r="I141" s="258" t="s">
        <v>1612</v>
      </c>
      <c r="J141" s="258"/>
      <c r="K141" s="306"/>
    </row>
    <row r="142" spans="2:11" s="1" customFormat="1" ht="15" customHeight="1">
      <c r="B142" s="303"/>
      <c r="C142" s="258" t="s">
        <v>1634</v>
      </c>
      <c r="D142" s="258"/>
      <c r="E142" s="258"/>
      <c r="F142" s="281" t="s">
        <v>1577</v>
      </c>
      <c r="G142" s="258"/>
      <c r="H142" s="258" t="s">
        <v>1635</v>
      </c>
      <c r="I142" s="258" t="s">
        <v>1612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1636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1571</v>
      </c>
      <c r="D148" s="273"/>
      <c r="E148" s="273"/>
      <c r="F148" s="273" t="s">
        <v>1572</v>
      </c>
      <c r="G148" s="274"/>
      <c r="H148" s="273" t="s">
        <v>54</v>
      </c>
      <c r="I148" s="273" t="s">
        <v>57</v>
      </c>
      <c r="J148" s="273" t="s">
        <v>1573</v>
      </c>
      <c r="K148" s="272"/>
    </row>
    <row r="149" spans="2:11" s="1" customFormat="1" ht="17.25" customHeight="1">
      <c r="B149" s="270"/>
      <c r="C149" s="275" t="s">
        <v>1574</v>
      </c>
      <c r="D149" s="275"/>
      <c r="E149" s="275"/>
      <c r="F149" s="276" t="s">
        <v>1575</v>
      </c>
      <c r="G149" s="277"/>
      <c r="H149" s="275"/>
      <c r="I149" s="275"/>
      <c r="J149" s="275" t="s">
        <v>1576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1580</v>
      </c>
      <c r="D151" s="258"/>
      <c r="E151" s="258"/>
      <c r="F151" s="311" t="s">
        <v>1577</v>
      </c>
      <c r="G151" s="258"/>
      <c r="H151" s="310" t="s">
        <v>1617</v>
      </c>
      <c r="I151" s="310" t="s">
        <v>1579</v>
      </c>
      <c r="J151" s="310">
        <v>120</v>
      </c>
      <c r="K151" s="306"/>
    </row>
    <row r="152" spans="2:11" s="1" customFormat="1" ht="15" customHeight="1">
      <c r="B152" s="283"/>
      <c r="C152" s="310" t="s">
        <v>1626</v>
      </c>
      <c r="D152" s="258"/>
      <c r="E152" s="258"/>
      <c r="F152" s="311" t="s">
        <v>1577</v>
      </c>
      <c r="G152" s="258"/>
      <c r="H152" s="310" t="s">
        <v>1637</v>
      </c>
      <c r="I152" s="310" t="s">
        <v>1579</v>
      </c>
      <c r="J152" s="310" t="s">
        <v>1628</v>
      </c>
      <c r="K152" s="306"/>
    </row>
    <row r="153" spans="2:11" s="1" customFormat="1" ht="15" customHeight="1">
      <c r="B153" s="283"/>
      <c r="C153" s="310" t="s">
        <v>1525</v>
      </c>
      <c r="D153" s="258"/>
      <c r="E153" s="258"/>
      <c r="F153" s="311" t="s">
        <v>1577</v>
      </c>
      <c r="G153" s="258"/>
      <c r="H153" s="310" t="s">
        <v>1638</v>
      </c>
      <c r="I153" s="310" t="s">
        <v>1579</v>
      </c>
      <c r="J153" s="310" t="s">
        <v>1628</v>
      </c>
      <c r="K153" s="306"/>
    </row>
    <row r="154" spans="2:11" s="1" customFormat="1" ht="15" customHeight="1">
      <c r="B154" s="283"/>
      <c r="C154" s="310" t="s">
        <v>1582</v>
      </c>
      <c r="D154" s="258"/>
      <c r="E154" s="258"/>
      <c r="F154" s="311" t="s">
        <v>1583</v>
      </c>
      <c r="G154" s="258"/>
      <c r="H154" s="310" t="s">
        <v>1617</v>
      </c>
      <c r="I154" s="310" t="s">
        <v>1579</v>
      </c>
      <c r="J154" s="310">
        <v>50</v>
      </c>
      <c r="K154" s="306"/>
    </row>
    <row r="155" spans="2:11" s="1" customFormat="1" ht="15" customHeight="1">
      <c r="B155" s="283"/>
      <c r="C155" s="310" t="s">
        <v>1585</v>
      </c>
      <c r="D155" s="258"/>
      <c r="E155" s="258"/>
      <c r="F155" s="311" t="s">
        <v>1577</v>
      </c>
      <c r="G155" s="258"/>
      <c r="H155" s="310" t="s">
        <v>1617</v>
      </c>
      <c r="I155" s="310" t="s">
        <v>1587</v>
      </c>
      <c r="J155" s="310"/>
      <c r="K155" s="306"/>
    </row>
    <row r="156" spans="2:11" s="1" customFormat="1" ht="15" customHeight="1">
      <c r="B156" s="283"/>
      <c r="C156" s="310" t="s">
        <v>1596</v>
      </c>
      <c r="D156" s="258"/>
      <c r="E156" s="258"/>
      <c r="F156" s="311" t="s">
        <v>1583</v>
      </c>
      <c r="G156" s="258"/>
      <c r="H156" s="310" t="s">
        <v>1617</v>
      </c>
      <c r="I156" s="310" t="s">
        <v>1579</v>
      </c>
      <c r="J156" s="310">
        <v>50</v>
      </c>
      <c r="K156" s="306"/>
    </row>
    <row r="157" spans="2:11" s="1" customFormat="1" ht="15" customHeight="1">
      <c r="B157" s="283"/>
      <c r="C157" s="310" t="s">
        <v>1604</v>
      </c>
      <c r="D157" s="258"/>
      <c r="E157" s="258"/>
      <c r="F157" s="311" t="s">
        <v>1583</v>
      </c>
      <c r="G157" s="258"/>
      <c r="H157" s="310" t="s">
        <v>1617</v>
      </c>
      <c r="I157" s="310" t="s">
        <v>1579</v>
      </c>
      <c r="J157" s="310">
        <v>50</v>
      </c>
      <c r="K157" s="306"/>
    </row>
    <row r="158" spans="2:11" s="1" customFormat="1" ht="15" customHeight="1">
      <c r="B158" s="283"/>
      <c r="C158" s="310" t="s">
        <v>1602</v>
      </c>
      <c r="D158" s="258"/>
      <c r="E158" s="258"/>
      <c r="F158" s="311" t="s">
        <v>1583</v>
      </c>
      <c r="G158" s="258"/>
      <c r="H158" s="310" t="s">
        <v>1617</v>
      </c>
      <c r="I158" s="310" t="s">
        <v>1579</v>
      </c>
      <c r="J158" s="310">
        <v>50</v>
      </c>
      <c r="K158" s="306"/>
    </row>
    <row r="159" spans="2:11" s="1" customFormat="1" ht="15" customHeight="1">
      <c r="B159" s="283"/>
      <c r="C159" s="310" t="s">
        <v>98</v>
      </c>
      <c r="D159" s="258"/>
      <c r="E159" s="258"/>
      <c r="F159" s="311" t="s">
        <v>1577</v>
      </c>
      <c r="G159" s="258"/>
      <c r="H159" s="310" t="s">
        <v>1639</v>
      </c>
      <c r="I159" s="310" t="s">
        <v>1579</v>
      </c>
      <c r="J159" s="310" t="s">
        <v>1640</v>
      </c>
      <c r="K159" s="306"/>
    </row>
    <row r="160" spans="2:11" s="1" customFormat="1" ht="15" customHeight="1">
      <c r="B160" s="283"/>
      <c r="C160" s="310" t="s">
        <v>1641</v>
      </c>
      <c r="D160" s="258"/>
      <c r="E160" s="258"/>
      <c r="F160" s="311" t="s">
        <v>1577</v>
      </c>
      <c r="G160" s="258"/>
      <c r="H160" s="310" t="s">
        <v>1642</v>
      </c>
      <c r="I160" s="310" t="s">
        <v>1612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1643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1571</v>
      </c>
      <c r="D166" s="273"/>
      <c r="E166" s="273"/>
      <c r="F166" s="273" t="s">
        <v>1572</v>
      </c>
      <c r="G166" s="315"/>
      <c r="H166" s="316" t="s">
        <v>54</v>
      </c>
      <c r="I166" s="316" t="s">
        <v>57</v>
      </c>
      <c r="J166" s="273" t="s">
        <v>1573</v>
      </c>
      <c r="K166" s="250"/>
    </row>
    <row r="167" spans="2:11" s="1" customFormat="1" ht="17.25" customHeight="1">
      <c r="B167" s="251"/>
      <c r="C167" s="275" t="s">
        <v>1574</v>
      </c>
      <c r="D167" s="275"/>
      <c r="E167" s="275"/>
      <c r="F167" s="276" t="s">
        <v>1575</v>
      </c>
      <c r="G167" s="317"/>
      <c r="H167" s="318"/>
      <c r="I167" s="318"/>
      <c r="J167" s="275" t="s">
        <v>1576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1580</v>
      </c>
      <c r="D169" s="258"/>
      <c r="E169" s="258"/>
      <c r="F169" s="281" t="s">
        <v>1577</v>
      </c>
      <c r="G169" s="258"/>
      <c r="H169" s="258" t="s">
        <v>1617</v>
      </c>
      <c r="I169" s="258" t="s">
        <v>1579</v>
      </c>
      <c r="J169" s="258">
        <v>120</v>
      </c>
      <c r="K169" s="306"/>
    </row>
    <row r="170" spans="2:11" s="1" customFormat="1" ht="15" customHeight="1">
      <c r="B170" s="283"/>
      <c r="C170" s="258" t="s">
        <v>1626</v>
      </c>
      <c r="D170" s="258"/>
      <c r="E170" s="258"/>
      <c r="F170" s="281" t="s">
        <v>1577</v>
      </c>
      <c r="G170" s="258"/>
      <c r="H170" s="258" t="s">
        <v>1627</v>
      </c>
      <c r="I170" s="258" t="s">
        <v>1579</v>
      </c>
      <c r="J170" s="258" t="s">
        <v>1628</v>
      </c>
      <c r="K170" s="306"/>
    </row>
    <row r="171" spans="2:11" s="1" customFormat="1" ht="15" customHeight="1">
      <c r="B171" s="283"/>
      <c r="C171" s="258" t="s">
        <v>1525</v>
      </c>
      <c r="D171" s="258"/>
      <c r="E171" s="258"/>
      <c r="F171" s="281" t="s">
        <v>1577</v>
      </c>
      <c r="G171" s="258"/>
      <c r="H171" s="258" t="s">
        <v>1644</v>
      </c>
      <c r="I171" s="258" t="s">
        <v>1579</v>
      </c>
      <c r="J171" s="258" t="s">
        <v>1628</v>
      </c>
      <c r="K171" s="306"/>
    </row>
    <row r="172" spans="2:11" s="1" customFormat="1" ht="15" customHeight="1">
      <c r="B172" s="283"/>
      <c r="C172" s="258" t="s">
        <v>1582</v>
      </c>
      <c r="D172" s="258"/>
      <c r="E172" s="258"/>
      <c r="F172" s="281" t="s">
        <v>1583</v>
      </c>
      <c r="G172" s="258"/>
      <c r="H172" s="258" t="s">
        <v>1644</v>
      </c>
      <c r="I172" s="258" t="s">
        <v>1579</v>
      </c>
      <c r="J172" s="258">
        <v>50</v>
      </c>
      <c r="K172" s="306"/>
    </row>
    <row r="173" spans="2:11" s="1" customFormat="1" ht="15" customHeight="1">
      <c r="B173" s="283"/>
      <c r="C173" s="258" t="s">
        <v>1585</v>
      </c>
      <c r="D173" s="258"/>
      <c r="E173" s="258"/>
      <c r="F173" s="281" t="s">
        <v>1577</v>
      </c>
      <c r="G173" s="258"/>
      <c r="H173" s="258" t="s">
        <v>1644</v>
      </c>
      <c r="I173" s="258" t="s">
        <v>1587</v>
      </c>
      <c r="J173" s="258"/>
      <c r="K173" s="306"/>
    </row>
    <row r="174" spans="2:11" s="1" customFormat="1" ht="15" customHeight="1">
      <c r="B174" s="283"/>
      <c r="C174" s="258" t="s">
        <v>1596</v>
      </c>
      <c r="D174" s="258"/>
      <c r="E174" s="258"/>
      <c r="F174" s="281" t="s">
        <v>1583</v>
      </c>
      <c r="G174" s="258"/>
      <c r="H174" s="258" t="s">
        <v>1644</v>
      </c>
      <c r="I174" s="258" t="s">
        <v>1579</v>
      </c>
      <c r="J174" s="258">
        <v>50</v>
      </c>
      <c r="K174" s="306"/>
    </row>
    <row r="175" spans="2:11" s="1" customFormat="1" ht="15" customHeight="1">
      <c r="B175" s="283"/>
      <c r="C175" s="258" t="s">
        <v>1604</v>
      </c>
      <c r="D175" s="258"/>
      <c r="E175" s="258"/>
      <c r="F175" s="281" t="s">
        <v>1583</v>
      </c>
      <c r="G175" s="258"/>
      <c r="H175" s="258" t="s">
        <v>1644</v>
      </c>
      <c r="I175" s="258" t="s">
        <v>1579</v>
      </c>
      <c r="J175" s="258">
        <v>50</v>
      </c>
      <c r="K175" s="306"/>
    </row>
    <row r="176" spans="2:11" s="1" customFormat="1" ht="15" customHeight="1">
      <c r="B176" s="283"/>
      <c r="C176" s="258" t="s">
        <v>1602</v>
      </c>
      <c r="D176" s="258"/>
      <c r="E176" s="258"/>
      <c r="F176" s="281" t="s">
        <v>1583</v>
      </c>
      <c r="G176" s="258"/>
      <c r="H176" s="258" t="s">
        <v>1644</v>
      </c>
      <c r="I176" s="258" t="s">
        <v>1579</v>
      </c>
      <c r="J176" s="258">
        <v>50</v>
      </c>
      <c r="K176" s="306"/>
    </row>
    <row r="177" spans="2:11" s="1" customFormat="1" ht="15" customHeight="1">
      <c r="B177" s="283"/>
      <c r="C177" s="258" t="s">
        <v>129</v>
      </c>
      <c r="D177" s="258"/>
      <c r="E177" s="258"/>
      <c r="F177" s="281" t="s">
        <v>1577</v>
      </c>
      <c r="G177" s="258"/>
      <c r="H177" s="258" t="s">
        <v>1645</v>
      </c>
      <c r="I177" s="258" t="s">
        <v>1646</v>
      </c>
      <c r="J177" s="258"/>
      <c r="K177" s="306"/>
    </row>
    <row r="178" spans="2:11" s="1" customFormat="1" ht="15" customHeight="1">
      <c r="B178" s="283"/>
      <c r="C178" s="258" t="s">
        <v>57</v>
      </c>
      <c r="D178" s="258"/>
      <c r="E178" s="258"/>
      <c r="F178" s="281" t="s">
        <v>1577</v>
      </c>
      <c r="G178" s="258"/>
      <c r="H178" s="258" t="s">
        <v>1647</v>
      </c>
      <c r="I178" s="258" t="s">
        <v>1648</v>
      </c>
      <c r="J178" s="258">
        <v>1</v>
      </c>
      <c r="K178" s="306"/>
    </row>
    <row r="179" spans="2:11" s="1" customFormat="1" ht="15" customHeight="1">
      <c r="B179" s="283"/>
      <c r="C179" s="258" t="s">
        <v>53</v>
      </c>
      <c r="D179" s="258"/>
      <c r="E179" s="258"/>
      <c r="F179" s="281" t="s">
        <v>1577</v>
      </c>
      <c r="G179" s="258"/>
      <c r="H179" s="258" t="s">
        <v>1649</v>
      </c>
      <c r="I179" s="258" t="s">
        <v>1579</v>
      </c>
      <c r="J179" s="258">
        <v>20</v>
      </c>
      <c r="K179" s="306"/>
    </row>
    <row r="180" spans="2:11" s="1" customFormat="1" ht="15" customHeight="1">
      <c r="B180" s="283"/>
      <c r="C180" s="258" t="s">
        <v>54</v>
      </c>
      <c r="D180" s="258"/>
      <c r="E180" s="258"/>
      <c r="F180" s="281" t="s">
        <v>1577</v>
      </c>
      <c r="G180" s="258"/>
      <c r="H180" s="258" t="s">
        <v>1650</v>
      </c>
      <c r="I180" s="258" t="s">
        <v>1579</v>
      </c>
      <c r="J180" s="258">
        <v>255</v>
      </c>
      <c r="K180" s="306"/>
    </row>
    <row r="181" spans="2:11" s="1" customFormat="1" ht="15" customHeight="1">
      <c r="B181" s="283"/>
      <c r="C181" s="258" t="s">
        <v>130</v>
      </c>
      <c r="D181" s="258"/>
      <c r="E181" s="258"/>
      <c r="F181" s="281" t="s">
        <v>1577</v>
      </c>
      <c r="G181" s="258"/>
      <c r="H181" s="258" t="s">
        <v>1541</v>
      </c>
      <c r="I181" s="258" t="s">
        <v>1579</v>
      </c>
      <c r="J181" s="258">
        <v>10</v>
      </c>
      <c r="K181" s="306"/>
    </row>
    <row r="182" spans="2:11" s="1" customFormat="1" ht="15" customHeight="1">
      <c r="B182" s="283"/>
      <c r="C182" s="258" t="s">
        <v>131</v>
      </c>
      <c r="D182" s="258"/>
      <c r="E182" s="258"/>
      <c r="F182" s="281" t="s">
        <v>1577</v>
      </c>
      <c r="G182" s="258"/>
      <c r="H182" s="258" t="s">
        <v>1651</v>
      </c>
      <c r="I182" s="258" t="s">
        <v>1612</v>
      </c>
      <c r="J182" s="258"/>
      <c r="K182" s="306"/>
    </row>
    <row r="183" spans="2:11" s="1" customFormat="1" ht="15" customHeight="1">
      <c r="B183" s="283"/>
      <c r="C183" s="258" t="s">
        <v>1652</v>
      </c>
      <c r="D183" s="258"/>
      <c r="E183" s="258"/>
      <c r="F183" s="281" t="s">
        <v>1577</v>
      </c>
      <c r="G183" s="258"/>
      <c r="H183" s="258" t="s">
        <v>1653</v>
      </c>
      <c r="I183" s="258" t="s">
        <v>1612</v>
      </c>
      <c r="J183" s="258"/>
      <c r="K183" s="306"/>
    </row>
    <row r="184" spans="2:11" s="1" customFormat="1" ht="15" customHeight="1">
      <c r="B184" s="283"/>
      <c r="C184" s="258" t="s">
        <v>1641</v>
      </c>
      <c r="D184" s="258"/>
      <c r="E184" s="258"/>
      <c r="F184" s="281" t="s">
        <v>1577</v>
      </c>
      <c r="G184" s="258"/>
      <c r="H184" s="258" t="s">
        <v>1654</v>
      </c>
      <c r="I184" s="258" t="s">
        <v>1612</v>
      </c>
      <c r="J184" s="258"/>
      <c r="K184" s="306"/>
    </row>
    <row r="185" spans="2:11" s="1" customFormat="1" ht="15" customHeight="1">
      <c r="B185" s="283"/>
      <c r="C185" s="258" t="s">
        <v>133</v>
      </c>
      <c r="D185" s="258"/>
      <c r="E185" s="258"/>
      <c r="F185" s="281" t="s">
        <v>1583</v>
      </c>
      <c r="G185" s="258"/>
      <c r="H185" s="258" t="s">
        <v>1655</v>
      </c>
      <c r="I185" s="258" t="s">
        <v>1579</v>
      </c>
      <c r="J185" s="258">
        <v>50</v>
      </c>
      <c r="K185" s="306"/>
    </row>
    <row r="186" spans="2:11" s="1" customFormat="1" ht="15" customHeight="1">
      <c r="B186" s="283"/>
      <c r="C186" s="258" t="s">
        <v>1656</v>
      </c>
      <c r="D186" s="258"/>
      <c r="E186" s="258"/>
      <c r="F186" s="281" t="s">
        <v>1583</v>
      </c>
      <c r="G186" s="258"/>
      <c r="H186" s="258" t="s">
        <v>1657</v>
      </c>
      <c r="I186" s="258" t="s">
        <v>1658</v>
      </c>
      <c r="J186" s="258"/>
      <c r="K186" s="306"/>
    </row>
    <row r="187" spans="2:11" s="1" customFormat="1" ht="15" customHeight="1">
      <c r="B187" s="283"/>
      <c r="C187" s="258" t="s">
        <v>1659</v>
      </c>
      <c r="D187" s="258"/>
      <c r="E187" s="258"/>
      <c r="F187" s="281" t="s">
        <v>1583</v>
      </c>
      <c r="G187" s="258"/>
      <c r="H187" s="258" t="s">
        <v>1660</v>
      </c>
      <c r="I187" s="258" t="s">
        <v>1658</v>
      </c>
      <c r="J187" s="258"/>
      <c r="K187" s="306"/>
    </row>
    <row r="188" spans="2:11" s="1" customFormat="1" ht="15" customHeight="1">
      <c r="B188" s="283"/>
      <c r="C188" s="258" t="s">
        <v>1661</v>
      </c>
      <c r="D188" s="258"/>
      <c r="E188" s="258"/>
      <c r="F188" s="281" t="s">
        <v>1583</v>
      </c>
      <c r="G188" s="258"/>
      <c r="H188" s="258" t="s">
        <v>1662</v>
      </c>
      <c r="I188" s="258" t="s">
        <v>1658</v>
      </c>
      <c r="J188" s="258"/>
      <c r="K188" s="306"/>
    </row>
    <row r="189" spans="2:11" s="1" customFormat="1" ht="15" customHeight="1">
      <c r="B189" s="283"/>
      <c r="C189" s="319" t="s">
        <v>1663</v>
      </c>
      <c r="D189" s="258"/>
      <c r="E189" s="258"/>
      <c r="F189" s="281" t="s">
        <v>1583</v>
      </c>
      <c r="G189" s="258"/>
      <c r="H189" s="258" t="s">
        <v>1664</v>
      </c>
      <c r="I189" s="258" t="s">
        <v>1665</v>
      </c>
      <c r="J189" s="320" t="s">
        <v>1666</v>
      </c>
      <c r="K189" s="306"/>
    </row>
    <row r="190" spans="2:11" s="1" customFormat="1" ht="15" customHeight="1">
      <c r="B190" s="283"/>
      <c r="C190" s="319" t="s">
        <v>42</v>
      </c>
      <c r="D190" s="258"/>
      <c r="E190" s="258"/>
      <c r="F190" s="281" t="s">
        <v>1577</v>
      </c>
      <c r="G190" s="258"/>
      <c r="H190" s="255" t="s">
        <v>1667</v>
      </c>
      <c r="I190" s="258" t="s">
        <v>1668</v>
      </c>
      <c r="J190" s="258"/>
      <c r="K190" s="306"/>
    </row>
    <row r="191" spans="2:11" s="1" customFormat="1" ht="15" customHeight="1">
      <c r="B191" s="283"/>
      <c r="C191" s="319" t="s">
        <v>1669</v>
      </c>
      <c r="D191" s="258"/>
      <c r="E191" s="258"/>
      <c r="F191" s="281" t="s">
        <v>1577</v>
      </c>
      <c r="G191" s="258"/>
      <c r="H191" s="258" t="s">
        <v>1670</v>
      </c>
      <c r="I191" s="258" t="s">
        <v>1612</v>
      </c>
      <c r="J191" s="258"/>
      <c r="K191" s="306"/>
    </row>
    <row r="192" spans="2:11" s="1" customFormat="1" ht="15" customHeight="1">
      <c r="B192" s="283"/>
      <c r="C192" s="319" t="s">
        <v>1671</v>
      </c>
      <c r="D192" s="258"/>
      <c r="E192" s="258"/>
      <c r="F192" s="281" t="s">
        <v>1577</v>
      </c>
      <c r="G192" s="258"/>
      <c r="H192" s="258" t="s">
        <v>1672</v>
      </c>
      <c r="I192" s="258" t="s">
        <v>1612</v>
      </c>
      <c r="J192" s="258"/>
      <c r="K192" s="306"/>
    </row>
    <row r="193" spans="2:11" s="1" customFormat="1" ht="15" customHeight="1">
      <c r="B193" s="283"/>
      <c r="C193" s="319" t="s">
        <v>1673</v>
      </c>
      <c r="D193" s="258"/>
      <c r="E193" s="258"/>
      <c r="F193" s="281" t="s">
        <v>1583</v>
      </c>
      <c r="G193" s="258"/>
      <c r="H193" s="258" t="s">
        <v>1674</v>
      </c>
      <c r="I193" s="258" t="s">
        <v>1612</v>
      </c>
      <c r="J193" s="258"/>
      <c r="K193" s="306"/>
    </row>
    <row r="194" spans="2:11" s="1" customFormat="1" ht="15" customHeight="1">
      <c r="B194" s="312"/>
      <c r="C194" s="321"/>
      <c r="D194" s="292"/>
      <c r="E194" s="292"/>
      <c r="F194" s="292"/>
      <c r="G194" s="292"/>
      <c r="H194" s="292"/>
      <c r="I194" s="292"/>
      <c r="J194" s="292"/>
      <c r="K194" s="313"/>
    </row>
    <row r="195" spans="2:11" s="1" customFormat="1" ht="18.75" customHeight="1">
      <c r="B195" s="294"/>
      <c r="C195" s="304"/>
      <c r="D195" s="304"/>
      <c r="E195" s="304"/>
      <c r="F195" s="314"/>
      <c r="G195" s="304"/>
      <c r="H195" s="304"/>
      <c r="I195" s="304"/>
      <c r="J195" s="304"/>
      <c r="K195" s="294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249" t="s">
        <v>1675</v>
      </c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5.5" customHeight="1">
      <c r="B200" s="248"/>
      <c r="C200" s="322" t="s">
        <v>1676</v>
      </c>
      <c r="D200" s="322"/>
      <c r="E200" s="322"/>
      <c r="F200" s="322" t="s">
        <v>1677</v>
      </c>
      <c r="G200" s="323"/>
      <c r="H200" s="322" t="s">
        <v>1678</v>
      </c>
      <c r="I200" s="322"/>
      <c r="J200" s="322"/>
      <c r="K200" s="250"/>
    </row>
    <row r="201" spans="2:11" s="1" customFormat="1" ht="5.25" customHeight="1">
      <c r="B201" s="283"/>
      <c r="C201" s="278"/>
      <c r="D201" s="278"/>
      <c r="E201" s="278"/>
      <c r="F201" s="278"/>
      <c r="G201" s="304"/>
      <c r="H201" s="278"/>
      <c r="I201" s="278"/>
      <c r="J201" s="278"/>
      <c r="K201" s="306"/>
    </row>
    <row r="202" spans="2:11" s="1" customFormat="1" ht="15" customHeight="1">
      <c r="B202" s="283"/>
      <c r="C202" s="258" t="s">
        <v>1668</v>
      </c>
      <c r="D202" s="258"/>
      <c r="E202" s="258"/>
      <c r="F202" s="281" t="s">
        <v>43</v>
      </c>
      <c r="G202" s="258"/>
      <c r="H202" s="258" t="s">
        <v>1679</v>
      </c>
      <c r="I202" s="258"/>
      <c r="J202" s="258"/>
      <c r="K202" s="306"/>
    </row>
    <row r="203" spans="2:11" s="1" customFormat="1" ht="15" customHeight="1">
      <c r="B203" s="283"/>
      <c r="C203" s="258"/>
      <c r="D203" s="258"/>
      <c r="E203" s="258"/>
      <c r="F203" s="281" t="s">
        <v>44</v>
      </c>
      <c r="G203" s="258"/>
      <c r="H203" s="258" t="s">
        <v>1680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47</v>
      </c>
      <c r="G204" s="258"/>
      <c r="H204" s="258" t="s">
        <v>1681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1682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46</v>
      </c>
      <c r="G206" s="258"/>
      <c r="H206" s="258" t="s">
        <v>1683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/>
      <c r="G207" s="258"/>
      <c r="H207" s="258"/>
      <c r="I207" s="258"/>
      <c r="J207" s="258"/>
      <c r="K207" s="306"/>
    </row>
    <row r="208" spans="2:11" s="1" customFormat="1" ht="15" customHeight="1">
      <c r="B208" s="283"/>
      <c r="C208" s="258" t="s">
        <v>1624</v>
      </c>
      <c r="D208" s="258"/>
      <c r="E208" s="258"/>
      <c r="F208" s="281" t="s">
        <v>79</v>
      </c>
      <c r="G208" s="258"/>
      <c r="H208" s="258" t="s">
        <v>1684</v>
      </c>
      <c r="I208" s="258"/>
      <c r="J208" s="258"/>
      <c r="K208" s="306"/>
    </row>
    <row r="209" spans="2:11" s="1" customFormat="1" ht="15" customHeight="1">
      <c r="B209" s="283"/>
      <c r="C209" s="258"/>
      <c r="D209" s="258"/>
      <c r="E209" s="258"/>
      <c r="F209" s="281" t="s">
        <v>1519</v>
      </c>
      <c r="G209" s="258"/>
      <c r="H209" s="258" t="s">
        <v>1520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1517</v>
      </c>
      <c r="G210" s="258"/>
      <c r="H210" s="258" t="s">
        <v>1685</v>
      </c>
      <c r="I210" s="258"/>
      <c r="J210" s="258"/>
      <c r="K210" s="306"/>
    </row>
    <row r="211" spans="2:11" s="1" customFormat="1" ht="15" customHeight="1">
      <c r="B211" s="324"/>
      <c r="C211" s="258"/>
      <c r="D211" s="258"/>
      <c r="E211" s="258"/>
      <c r="F211" s="281" t="s">
        <v>1521</v>
      </c>
      <c r="G211" s="319"/>
      <c r="H211" s="310" t="s">
        <v>1522</v>
      </c>
      <c r="I211" s="310"/>
      <c r="J211" s="310"/>
      <c r="K211" s="325"/>
    </row>
    <row r="212" spans="2:11" s="1" customFormat="1" ht="15" customHeight="1">
      <c r="B212" s="324"/>
      <c r="C212" s="258"/>
      <c r="D212" s="258"/>
      <c r="E212" s="258"/>
      <c r="F212" s="281" t="s">
        <v>1523</v>
      </c>
      <c r="G212" s="319"/>
      <c r="H212" s="310" t="s">
        <v>1686</v>
      </c>
      <c r="I212" s="310"/>
      <c r="J212" s="310"/>
      <c r="K212" s="325"/>
    </row>
    <row r="213" spans="2:11" s="1" customFormat="1" ht="15" customHeight="1">
      <c r="B213" s="324"/>
      <c r="C213" s="258"/>
      <c r="D213" s="258"/>
      <c r="E213" s="258"/>
      <c r="F213" s="281"/>
      <c r="G213" s="319"/>
      <c r="H213" s="310"/>
      <c r="I213" s="310"/>
      <c r="J213" s="310"/>
      <c r="K213" s="325"/>
    </row>
    <row r="214" spans="2:11" s="1" customFormat="1" ht="15" customHeight="1">
      <c r="B214" s="324"/>
      <c r="C214" s="258" t="s">
        <v>1648</v>
      </c>
      <c r="D214" s="258"/>
      <c r="E214" s="258"/>
      <c r="F214" s="281">
        <v>1</v>
      </c>
      <c r="G214" s="319"/>
      <c r="H214" s="310" t="s">
        <v>1687</v>
      </c>
      <c r="I214" s="310"/>
      <c r="J214" s="310"/>
      <c r="K214" s="325"/>
    </row>
    <row r="215" spans="2:11" s="1" customFormat="1" ht="15" customHeight="1">
      <c r="B215" s="324"/>
      <c r="C215" s="258"/>
      <c r="D215" s="258"/>
      <c r="E215" s="258"/>
      <c r="F215" s="281">
        <v>2</v>
      </c>
      <c r="G215" s="319"/>
      <c r="H215" s="310" t="s">
        <v>1688</v>
      </c>
      <c r="I215" s="310"/>
      <c r="J215" s="310"/>
      <c r="K215" s="325"/>
    </row>
    <row r="216" spans="2:11" s="1" customFormat="1" ht="15" customHeight="1">
      <c r="B216" s="324"/>
      <c r="C216" s="258"/>
      <c r="D216" s="258"/>
      <c r="E216" s="258"/>
      <c r="F216" s="281">
        <v>3</v>
      </c>
      <c r="G216" s="319"/>
      <c r="H216" s="310" t="s">
        <v>1689</v>
      </c>
      <c r="I216" s="310"/>
      <c r="J216" s="310"/>
      <c r="K216" s="325"/>
    </row>
    <row r="217" spans="2:11" s="1" customFormat="1" ht="15" customHeight="1">
      <c r="B217" s="324"/>
      <c r="C217" s="258"/>
      <c r="D217" s="258"/>
      <c r="E217" s="258"/>
      <c r="F217" s="281">
        <v>4</v>
      </c>
      <c r="G217" s="319"/>
      <c r="H217" s="310" t="s">
        <v>1690</v>
      </c>
      <c r="I217" s="310"/>
      <c r="J217" s="310"/>
      <c r="K217" s="325"/>
    </row>
    <row r="218" spans="2:11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KASPERPC\Kasper</dc:creator>
  <cp:keywords/>
  <dc:description/>
  <cp:lastModifiedBy>KASPERPC\Kasper</cp:lastModifiedBy>
  <dcterms:created xsi:type="dcterms:W3CDTF">2022-06-22T05:41:57Z</dcterms:created>
  <dcterms:modified xsi:type="dcterms:W3CDTF">2022-06-22T05:42:01Z</dcterms:modified>
  <cp:category/>
  <cp:version/>
  <cp:contentType/>
  <cp:contentStatus/>
</cp:coreProperties>
</file>