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0-1 - Komunikace " sheetId="2" r:id="rId2"/>
    <sheet name="100-2-1 - Komunikace Seif..." sheetId="3" r:id="rId3"/>
    <sheet name="100-4 - Chodníky a stezka" sheetId="4" r:id="rId4"/>
    <sheet name="100-3 - Parkoviště" sheetId="5" r:id="rId5"/>
    <sheet name="100-6 - VON" sheetId="6" r:id="rId6"/>
    <sheet name="100-5 - Sadové úpravy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'100-1 - Komunikace '!$C$85:$K$244</definedName>
    <definedName name="_xlnm.Print_Area" localSheetId="1">'100-1 - Komunikace '!$C$4:$J$39,'100-1 - Komunikace '!$C$45:$J$67,'100-1 - Komunikace '!$C$73:$J$244</definedName>
    <definedName name="_xlnm._FilterDatabase" localSheetId="2" hidden="1">'100-2-1 - Komunikace Seif...'!$C$86:$K$245</definedName>
    <definedName name="_xlnm.Print_Area" localSheetId="2">'100-2-1 - Komunikace Seif...'!$C$4:$J$39,'100-2-1 - Komunikace Seif...'!$C$45:$J$68,'100-2-1 - Komunikace Seif...'!$C$74:$J$245</definedName>
    <definedName name="_xlnm._FilterDatabase" localSheetId="3" hidden="1">'100-4 - Chodníky a stezka'!$C$83:$K$179</definedName>
    <definedName name="_xlnm.Print_Area" localSheetId="3">'100-4 - Chodníky a stezka'!$C$4:$J$39,'100-4 - Chodníky a stezka'!$C$45:$J$65,'100-4 - Chodníky a stezka'!$C$71:$J$179</definedName>
    <definedName name="_xlnm._FilterDatabase" localSheetId="4" hidden="1">'100-3 - Parkoviště'!$C$83:$K$198</definedName>
    <definedName name="_xlnm.Print_Area" localSheetId="4">'100-3 - Parkoviště'!$C$4:$J$39,'100-3 - Parkoviště'!$C$45:$J$65,'100-3 - Parkoviště'!$C$71:$J$198</definedName>
    <definedName name="_xlnm._FilterDatabase" localSheetId="5" hidden="1">'100-6 - VON'!$C$83:$K$114</definedName>
    <definedName name="_xlnm.Print_Area" localSheetId="5">'100-6 - VON'!$C$4:$J$39,'100-6 - VON'!$C$45:$J$65,'100-6 - VON'!$C$71:$J$114</definedName>
    <definedName name="_xlnm._FilterDatabase" localSheetId="6" hidden="1">'100-5 - Sadové úpravy'!$C$80:$K$113</definedName>
    <definedName name="_xlnm.Print_Area" localSheetId="6">'100-5 - Sadové úpravy'!$C$4:$J$39,'100-5 - Sadové úpravy'!$C$45:$J$62,'100-5 - Sadové úpravy'!$C$68:$J$113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'100-1 - Komunikace '!$85:$85</definedName>
    <definedName name="_xlnm.Print_Titles" localSheetId="2">'100-2-1 - Komunikace Seif...'!$86:$86</definedName>
    <definedName name="_xlnm.Print_Titles" localSheetId="3">'100-4 - Chodníky a stezka'!$83:$83</definedName>
    <definedName name="_xlnm.Print_Titles" localSheetId="4">'100-3 - Parkoviště'!$83:$83</definedName>
    <definedName name="_xlnm.Print_Titles" localSheetId="5">'100-6 - VON'!$83:$83</definedName>
    <definedName name="_xlnm.Print_Titles" localSheetId="6">'100-5 - Sadové úpravy'!$80:$80</definedName>
  </definedNames>
  <calcPr fullCalcOnLoad="1"/>
</workbook>
</file>

<file path=xl/sharedStrings.xml><?xml version="1.0" encoding="utf-8"?>
<sst xmlns="http://schemas.openxmlformats.org/spreadsheetml/2006/main" count="5865" uniqueCount="985">
  <si>
    <t>Export Komplet</t>
  </si>
  <si>
    <t>VZ</t>
  </si>
  <si>
    <t>2.0</t>
  </si>
  <si>
    <t>ZAMOK</t>
  </si>
  <si>
    <t>False</t>
  </si>
  <si>
    <t>{4c83c948-d62c-4adb-b3b7-5dd2f47eb33b}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</si>
  <si>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</si>
  <si>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</si>
  <si>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</si>
  <si>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</si>
  <si>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</si>
  <si>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</si>
  <si>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</si>
  <si>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</si>
  <si>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1_19_2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</si>
  <si>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</si>
  <si>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</si>
  <si>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MALÁ PRŮMYSLOVÁ A OBYTNÁ ZÓNA , LOKALITA SYLVÁROV-2021.12</t>
  </si>
  <si>
    <t>KSO:</t>
  </si>
  <si>
    <t/>
  </si>
  <si>
    <t>CC-CZ:</t>
  </si>
  <si>
    <t>Místo:</t>
  </si>
  <si>
    <t>Dvůr Králové nad Labem</t>
  </si>
  <si>
    <t>Datum:</t>
  </si>
  <si>
    <t>6. 6. 2021</t>
  </si>
  <si>
    <t>Zadavatel:</t>
  </si>
  <si>
    <t>IČ:</t>
  </si>
  <si>
    <t>00277819</t>
  </si>
  <si>
    <t>Město Dvůr Králové nad Labem</t>
  </si>
  <si>
    <t>DIČ:</t>
  </si>
  <si>
    <t>Uchazeč:</t>
  </si>
  <si>
    <t>Vyplň údaj</t>
  </si>
  <si>
    <t>Projektant:</t>
  </si>
  <si>
    <t>73648761</t>
  </si>
  <si>
    <t>Daniel Kadavý, projektová činnost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</si>
  <si>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</si>
  <si>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</si>
  <si>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</si>
  <si>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</si>
  <si>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</si>
  <si>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</si>
  <si>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</si>
  <si>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</si>
  <si>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</si>
  <si>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</si>
  <si>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</si>
  <si>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</si>
  <si>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</si>
  <si>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</si>
  <si>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</si>
  <si>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</si>
  <si>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</si>
  <si>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</si>
  <si>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</si>
  <si>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</si>
  <si>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</si>
  <si>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</si>
  <si>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</si>
  <si>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</si>
  <si>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</si>
  <si>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</si>
  <si>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</si>
  <si>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</si>
  <si>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</si>
  <si>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</si>
  <si>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</si>
  <si>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</si>
  <si>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</si>
  <si>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</si>
  <si>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</si>
  <si>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</si>
  <si>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</si>
  <si>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</si>
  <si>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</si>
  <si>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</si>
  <si>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</si>
  <si>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</si>
  <si>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</si>
  <si>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</si>
  <si>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100-1</t>
  </si>
  <si>
    <t xml:space="preserve">Komunikace </t>
  </si>
  <si>
    <t>STA</t>
  </si>
  <si>
    <t>1</t>
  </si>
  <si>
    <t>{87e1c8f1-ef88-428d-9805-41261f26eb0f}</t>
  </si>
  <si>
    <t>2</t>
  </si>
  <si>
    <t>100-2-1</t>
  </si>
  <si>
    <t>Komunikace Seifertova, část 1</t>
  </si>
  <si>
    <t>{ace32278-7e20-4a3b-89cc-ecb3ca0542d4}</t>
  </si>
  <si>
    <t>100-4</t>
  </si>
  <si>
    <t>Chodníky a stezka</t>
  </si>
  <si>
    <t>{47edc991-8797-4115-aab0-ba1434d260b5}</t>
  </si>
  <si>
    <t>822</t>
  </si>
  <si>
    <t>100-3</t>
  </si>
  <si>
    <t>Parkoviště</t>
  </si>
  <si>
    <t>{29ebecfd-dd9e-4531-b7cb-21ec4289823e}</t>
  </si>
  <si>
    <t>100-6</t>
  </si>
  <si>
    <t>VON</t>
  </si>
  <si>
    <t>{ba49d205-6852-4e6d-8434-add0765100d1}</t>
  </si>
  <si>
    <t>100-5</t>
  </si>
  <si>
    <t>Sadové úpravy</t>
  </si>
  <si>
    <t>{dede0cd8-5b6c-4d7b-818f-3512b3793611}</t>
  </si>
  <si>
    <t>KRYCÍ LIST SOUPISU PRACÍ</t>
  </si>
  <si>
    <t>Objekt:</t>
  </si>
  <si>
    <t xml:space="preserve">100-1 - Komunikace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</si>
  <si>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</si>
  <si>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</si>
  <si>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</si>
  <si>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</si>
  <si>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</si>
  <si>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</si>
  <si>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</si>
  <si>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</si>
  <si>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</si>
  <si>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</si>
  <si>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</si>
  <si>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</si>
  <si>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</si>
  <si>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</si>
  <si>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</si>
  <si>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</si>
  <si>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</si>
  <si>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</si>
  <si>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</si>
  <si>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</si>
  <si>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</si>
  <si>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</si>
  <si>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</si>
  <si>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</si>
  <si>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</si>
  <si>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</si>
  <si>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</si>
  <si>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</si>
  <si>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</si>
  <si>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121151113</t>
  </si>
  <si>
    <t>Sejmutí ornice plochy do 500 m2 tl vrstvy do 200 mm strojně</t>
  </si>
  <si>
    <t>m2</t>
  </si>
  <si>
    <t>4</t>
  </si>
  <si>
    <t>-456901424</t>
  </si>
  <si>
    <t>PP</t>
  </si>
  <si>
    <t>Sejmutí ornice strojně při souvislé ploše přes 100 do 500 m2, tl. vrstvy do 200 mm</t>
  </si>
  <si>
    <t>Online PSC</t>
  </si>
  <si>
    <t>https://podminky.urs.cz/item/CS_URS_2023_01/121151113</t>
  </si>
  <si>
    <t>122552205</t>
  </si>
  <si>
    <t>Odkopávky a prokopávky nezapažené pro silnice a dálnice v hornině třídy těžitelnosti III objem do 1000 m3 strojně</t>
  </si>
  <si>
    <t>m3</t>
  </si>
  <si>
    <t>1009117987</t>
  </si>
  <si>
    <t>Odkopávky a prokopávky nezapažené pro silnice a dálnice strojně v hornině třídy těžitelnosti III přes 500 do 1 000 m3</t>
  </si>
  <si>
    <t>https://podminky.urs.cz/item/CS_URS_2023_01/122552205</t>
  </si>
  <si>
    <t>VV</t>
  </si>
  <si>
    <t>1358*0,5"sanace komunikace"</t>
  </si>
  <si>
    <t>1358*0,19"Odkopávky komunikace</t>
  </si>
  <si>
    <t>Součet</t>
  </si>
  <si>
    <t>3</t>
  </si>
  <si>
    <t>131551101</t>
  </si>
  <si>
    <t>Hloubení jam nezapažených v hornině třídy těžitelnosti III skupiny 6 objem do 20 m3 strojně</t>
  </si>
  <si>
    <t>173988697</t>
  </si>
  <si>
    <t>Hloubení nezapažených jam a zářezů strojně s urovnáním dna do předepsaného profilu a spádu v hornině třídy těžitelnosti III skupiny 6 do 20 m3</t>
  </si>
  <si>
    <t>https://podminky.urs.cz/item/CS_URS_2023_01/131551101</t>
  </si>
  <si>
    <t>8*1"uliční vpusti"</t>
  </si>
  <si>
    <t>162351104</t>
  </si>
  <si>
    <t>Vodorovné přemístění přes 500 do 1000 m výkopku/sypaniny z horniny třídy těžitelnosti I skupiny 1 až 3</t>
  </si>
  <si>
    <t>744466622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</si>
  <si>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</si>
  <si>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https://podminky.urs.cz/item/CS_URS_2023_01/162351104</t>
  </si>
  <si>
    <t>5</t>
  </si>
  <si>
    <t>162751117</t>
  </si>
  <si>
    <t>Vodorovné přemístění přes 9 000 do 10000 m výkopku/sypaniny z horniny třídy těžitelnosti I skupiny 1 až 3</t>
  </si>
  <si>
    <t>-25144677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</si>
  <si>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</si>
  <si>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</si>
  <si>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P</t>
  </si>
  <si>
    <t>Poznámka k položce:
_ předpoklad dopravy na skládku zhotovitele</t>
  </si>
  <si>
    <t>6</t>
  </si>
  <si>
    <t>167151111</t>
  </si>
  <si>
    <t>Nakládání výkopku z hornin třídy těžitelnosti I skupiny 1 až 3 přes 100 m3</t>
  </si>
  <si>
    <t>759416581</t>
  </si>
  <si>
    <t>Nakládání, skládání a překládání neulehlého výkopku nebo sypaniny strojně nakládání, množství přes 100 m3, z hornin třídy těžitelnosti I, skupiny 1 až 3</t>
  </si>
  <si>
    <t>https://podminky.urs.cz/item/CS_URS_2023_01/167151111</t>
  </si>
  <si>
    <t>7</t>
  </si>
  <si>
    <t>171201231</t>
  </si>
  <si>
    <t>Poplatek za uložení zeminy a kamení na recyklační skládce (skládkovné) kód odpadu 17 05 04</t>
  </si>
  <si>
    <t>t</t>
  </si>
  <si>
    <t>1943053256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</si>
  <si>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</si>
  <si>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</si>
  <si>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8</t>
  </si>
  <si>
    <t>181152302</t>
  </si>
  <si>
    <t>Úprava pláně pro silnice a dálnice v zářezech se zhutněním</t>
  </si>
  <si>
    <t>1447142611</t>
  </si>
  <si>
    <t>Úprava pláně na stavbách silnic a dálnic strojně v zářezech mimo skalních se zhutněním</t>
  </si>
  <si>
    <t>https://podminky.urs.cz/item/CS_URS_2023_01/181152302</t>
  </si>
  <si>
    <t>9</t>
  </si>
  <si>
    <t>181311103</t>
  </si>
  <si>
    <t>Rozprostření ornice tl vrstvy do 200 mm v rovině nebo ve svahu do 1:5 ručně</t>
  </si>
  <si>
    <t>2086467785</t>
  </si>
  <si>
    <t>Rozprostření a urovnání ornice v rovině nebo ve svahu sklonu do 1:5 ručně při souvislé ploše, tl. vrstvy do 200 mm</t>
  </si>
  <si>
    <t>https://podminky.urs.cz/item/CS_URS_2023_01/181311103</t>
  </si>
  <si>
    <t>Zakládání</t>
  </si>
  <si>
    <t>10</t>
  </si>
  <si>
    <t>211971121</t>
  </si>
  <si>
    <t>Zřízení opláštění žeber nebo trativodů geotextilií v rýze nebo zářezu sklonu přes 1:2 š do 2,5 m</t>
  </si>
  <si>
    <t>-1849048003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</si>
  <si>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</si>
  <si>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https://podminky.urs.cz/item/CS_URS_2023_01/211971121</t>
  </si>
  <si>
    <t>356*0,3*4</t>
  </si>
  <si>
    <t>11</t>
  </si>
  <si>
    <t>M</t>
  </si>
  <si>
    <t>69311006</t>
  </si>
  <si>
    <t>geotextilie tkaná separační, filtrační, výztužná PP pevnost v tahu 15kN/m</t>
  </si>
  <si>
    <t>-187957040</t>
  </si>
  <si>
    <t>12</t>
  </si>
  <si>
    <t>212751104</t>
  </si>
  <si>
    <t>Trativod z drenážních trubek flexibilních PVC-U SN 4 perforace 360° včetně lože otevřený výkop DN 100 pro meliorace</t>
  </si>
  <si>
    <t>m</t>
  </si>
  <si>
    <t>2055304680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</si>
  <si>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</si>
  <si>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https://podminky.urs.cz/item/CS_URS_2023_01/212751104</t>
  </si>
  <si>
    <t>Komunikace pozemní</t>
  </si>
  <si>
    <t>13</t>
  </si>
  <si>
    <t>564841111</t>
  </si>
  <si>
    <t>Podklad ze štěrkodrtě ŠD plochy přes 100 m2 tl 120 mm</t>
  </si>
  <si>
    <t>1715407974</t>
  </si>
  <si>
    <t>Podklad ze štěrkodrti ŠD s rozprostřením a zhutněním plochy přes 100 m2, po zhutnění tl. 120 mm</t>
  </si>
  <si>
    <t>https://podminky.urs.cz/item/CS_URS_2023_01/564841111</t>
  </si>
  <si>
    <t>61"parkoviště"</t>
  </si>
  <si>
    <t>14</t>
  </si>
  <si>
    <t>564851111</t>
  </si>
  <si>
    <t>Podklad ze štěrkodrtě ŠD plochy přes 100 m2 tl 150 mm</t>
  </si>
  <si>
    <t>1366030386</t>
  </si>
  <si>
    <t>Podklad ze štěrkodrti ŠD s rozprostřením a zhutněním plochy přes 100 m2, po zhutnění tl. 150 mm</t>
  </si>
  <si>
    <t>https://podminky.urs.cz/item/CS_URS_2023_01/564851111</t>
  </si>
  <si>
    <t>67,1"podélné parkoviště"</t>
  </si>
  <si>
    <t>564851114</t>
  </si>
  <si>
    <t>Podklad ze štěrkodrtě ŠD plochy přes 100 m2 tl 180 mm</t>
  </si>
  <si>
    <t>957837368</t>
  </si>
  <si>
    <t>Podklad ze štěrkodrti ŠD s rozprostřením a zhutněním plochy přes 100 m2, po zhutnění tl. 180 mm</t>
  </si>
  <si>
    <t>https://podminky.urs.cz/item/CS_URS_2023_01/564851114</t>
  </si>
  <si>
    <t>16</t>
  </si>
  <si>
    <t>564861114</t>
  </si>
  <si>
    <t>Podklad ze štěrkodrtě ŠD plochy přes 100 m2 tl 230 mm</t>
  </si>
  <si>
    <t>751184448</t>
  </si>
  <si>
    <t>Podklad ze štěrkodrti ŠD s rozprostřením a zhutněním plochy přes 100 m2, po zhutnění tl. 230 mm</t>
  </si>
  <si>
    <t>https://podminky.urs.cz/item/CS_URS_2023_01/564861114</t>
  </si>
  <si>
    <t>17</t>
  </si>
  <si>
    <t>564971315</t>
  </si>
  <si>
    <t>Podklad z betonového recyklátu plochy přes 100 m2 tl 250 mm</t>
  </si>
  <si>
    <t>516424534</t>
  </si>
  <si>
    <t>Podklad nebo podsyp z betonového recyklátu s rozprostřením a zhutněním plochy přes 100 m2, po zhutnění tl. 250 mm</t>
  </si>
  <si>
    <t>https://podminky.urs.cz/item/CS_URS_2023_01/564971315</t>
  </si>
  <si>
    <t>1358,1*2</t>
  </si>
  <si>
    <t>18</t>
  </si>
  <si>
    <t>565135121</t>
  </si>
  <si>
    <t>Asfaltový beton vrstva podkladní ACP 16 (obalované kamenivo OKS) tl 50 mm š přes 3 m</t>
  </si>
  <si>
    <t>-1356749780</t>
  </si>
  <si>
    <t>Asfaltový beton vrstva podkladní ACP 16 (obalované kamenivo střednězrnné - OKS) s rozprostřením a zhutněním v pruhu šířky přes 3 m, po zhutnění tl. 50 mm</t>
  </si>
  <si>
    <t>https://podminky.urs.cz/item/CS_URS_2023_01/565135121</t>
  </si>
  <si>
    <t>19</t>
  </si>
  <si>
    <t>567121111</t>
  </si>
  <si>
    <t>Podklad ze směsi stmelené cementem SC C 3/4 (SC I) tl 120 mm</t>
  </si>
  <si>
    <t>-621238824</t>
  </si>
  <si>
    <t>Podklad ze směsi stmelené cementem SC bez dilatačních spár, s rozprostřením a zhutněním SC C 3/4 (SC I), po zhutnění tl. 120 mm</t>
  </si>
  <si>
    <t>https://podminky.urs.cz/item/CS_URS_2023_01/567121111</t>
  </si>
  <si>
    <t>20</t>
  </si>
  <si>
    <t>573211109</t>
  </si>
  <si>
    <t>Postřik živičný spojovací z asfaltu v množství 0,50 kg/m2</t>
  </si>
  <si>
    <t>1790122394</t>
  </si>
  <si>
    <t>Postřik spojovací PS bez posypu kamenivem z asfaltu silničního, v množství 0,50 kg/m2</t>
  </si>
  <si>
    <t>https://podminky.urs.cz/item/CS_URS_2023_01/573211109</t>
  </si>
  <si>
    <t>573231108</t>
  </si>
  <si>
    <t>Postřik živičný spojovací ze silniční emulze v množství 0,50 kg/m2</t>
  </si>
  <si>
    <t>-496279733</t>
  </si>
  <si>
    <t>Postřik spojovací PS bez posypu kamenivem ze silniční emulze, v množství 0,50 kg/m2</t>
  </si>
  <si>
    <t>https://podminky.urs.cz/item/CS_URS_2023_01/573231108</t>
  </si>
  <si>
    <t>22</t>
  </si>
  <si>
    <t>577134221</t>
  </si>
  <si>
    <t>Asfaltový beton vrstva obrusná ACO 11 (ABS) tř. II tl 40 mm š přes 3 m z nemodifikovaného asfaltu</t>
  </si>
  <si>
    <t>1298618564</t>
  </si>
  <si>
    <t>Asfaltový beton vrstva obrusná ACO 11 (ABS) s rozprostřením a se zhutněním z nemodifikovaného asfaltu v pruhu šířky přes 3 m tř. II, po zhutnění tl. 40 mm</t>
  </si>
  <si>
    <t>https://podminky.urs.cz/item/CS_URS_2023_01/577134221</t>
  </si>
  <si>
    <t>23</t>
  </si>
  <si>
    <t>596212223</t>
  </si>
  <si>
    <t>Kladení zámkové dlažby pozemních komunikací ručně tl 80 mm skupiny B pl přes 300 m2</t>
  </si>
  <si>
    <t>-395030214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</si>
  <si>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B, pro plochy přes 300 m2</t>
  </si>
  <si>
    <t>https://podminky.urs.cz/item/CS_URS_2023_01/596212223</t>
  </si>
  <si>
    <t>60,5"zpomal prahy"</t>
  </si>
  <si>
    <t>24</t>
  </si>
  <si>
    <t>59245013</t>
  </si>
  <si>
    <t>dlažba zámková tvaru I 200x165x80mm přírodní</t>
  </si>
  <si>
    <t>-2138265248</t>
  </si>
  <si>
    <t>25</t>
  </si>
  <si>
    <t>59245010</t>
  </si>
  <si>
    <t>dlažba zámková tvaru I 200x165x80mm barevná</t>
  </si>
  <si>
    <t>1218774258</t>
  </si>
  <si>
    <t>26</t>
  </si>
  <si>
    <t>59245224</t>
  </si>
  <si>
    <t>dlažba zámková tvaru I základní pro nevidomé 196x161x80mm barevná</t>
  </si>
  <si>
    <t>-81151393</t>
  </si>
  <si>
    <t>27</t>
  </si>
  <si>
    <t>596412212</t>
  </si>
  <si>
    <t>Kladení dlažby z vegetačních tvárnic pozemních komunikací tl 80 mm pl přes 100 do 300 m2</t>
  </si>
  <si>
    <t>-606290892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</si>
  <si>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</si>
  <si>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https://podminky.urs.cz/item/CS_URS_2023_01/596412212</t>
  </si>
  <si>
    <t>61"podélné pakoviště"</t>
  </si>
  <si>
    <t>28</t>
  </si>
  <si>
    <t>59246016</t>
  </si>
  <si>
    <t>dlažba plošná betonová vegetační 600x400x80mm</t>
  </si>
  <si>
    <t>805208228</t>
  </si>
  <si>
    <t>Trubní vedení</t>
  </si>
  <si>
    <t>29</t>
  </si>
  <si>
    <t>895941311</t>
  </si>
  <si>
    <t>Zřízení vpusti kanalizační uliční z betonových dílců typ UVB-50</t>
  </si>
  <si>
    <t>kus</t>
  </si>
  <si>
    <t>108737491</t>
  </si>
  <si>
    <t>https://podminky.urs.cz/item/CS_URS_2021_02/895941311</t>
  </si>
  <si>
    <t>30</t>
  </si>
  <si>
    <t>56241453</t>
  </si>
  <si>
    <t>vpusť s kalovým košem s předformovaným odtokem zátěž A15-D 400kN pro žlaby z PE š 150mm</t>
  </si>
  <si>
    <t>1456102091</t>
  </si>
  <si>
    <t>31</t>
  </si>
  <si>
    <t>56241042</t>
  </si>
  <si>
    <t>rošt můstkový D400 litina pro žlab š 300mm</t>
  </si>
  <si>
    <t>-824943853</t>
  </si>
  <si>
    <t>32</t>
  </si>
  <si>
    <t>28661789</t>
  </si>
  <si>
    <t>koš kalový ocelový pro silniční vpusť 425mm vč. madla</t>
  </si>
  <si>
    <t>216817546</t>
  </si>
  <si>
    <t>33</t>
  </si>
  <si>
    <t>899331111</t>
  </si>
  <si>
    <t>Výšková úprava uličního vstupu nebo vpusti do 200 mm zvýšením poklopu</t>
  </si>
  <si>
    <t>-603341850</t>
  </si>
  <si>
    <t>https://podminky.urs.cz/item/CS_URS_2023_01/899331111</t>
  </si>
  <si>
    <t>34</t>
  </si>
  <si>
    <t>899431111</t>
  </si>
  <si>
    <t>Výšková úprava uličního vstupu nebo vpusti do 200 mm zvýšením krycího hrnce, šoupěte nebo hydrantu</t>
  </si>
  <si>
    <t>-1776092</t>
  </si>
  <si>
    <t>Výšková úprava uličního vstupu nebo vpusti do 200 mm zvýšením krycího hrnce, šoupěte nebo hydrantu bez úpravy armatur</t>
  </si>
  <si>
    <t>https://podminky.urs.cz/item/CS_URS_2023_01/899431111</t>
  </si>
  <si>
    <t>Ostatní konstrukce a práce, bourání</t>
  </si>
  <si>
    <t>35</t>
  </si>
  <si>
    <t>914111111</t>
  </si>
  <si>
    <t>Montáž svislé dopravní značky do velikosti 1 m2 objímkami na sloupek nebo konzolu</t>
  </si>
  <si>
    <t>1524938154</t>
  </si>
  <si>
    <t>Montáž svislé dopravní značky základní velikosti do 1 m2 objímkami na sloupky nebo konzoly</t>
  </si>
  <si>
    <t>https://podminky.urs.cz/item/CS_URS_2023_01/914111111</t>
  </si>
  <si>
    <t>36</t>
  </si>
  <si>
    <t>40445625</t>
  </si>
  <si>
    <t>informativní značky provozní IP8, IP9, IP11-IP13 500x700mm</t>
  </si>
  <si>
    <t>1599997570</t>
  </si>
  <si>
    <t>1"IP11a"</t>
  </si>
  <si>
    <t>37</t>
  </si>
  <si>
    <t>40445608</t>
  </si>
  <si>
    <t>značky upravující přednost P1, P4 700mm</t>
  </si>
  <si>
    <t>-1135293288</t>
  </si>
  <si>
    <t>38</t>
  </si>
  <si>
    <t>40445626</t>
  </si>
  <si>
    <t>informativní značky provozní IP14-IP29, IP31 750x1000mm</t>
  </si>
  <si>
    <t>272101582</t>
  </si>
  <si>
    <t>39</t>
  </si>
  <si>
    <t>914511112</t>
  </si>
  <si>
    <t>Montáž sloupku dopravních značek délky do 3,5 m s betonovým základem a patkou D 60 mm</t>
  </si>
  <si>
    <t>-10386769</t>
  </si>
  <si>
    <t>Montáž sloupku dopravních značek délky do 3,5 m do hliníkové patky pro sloupek D 60 mm</t>
  </si>
  <si>
    <t>https://podminky.urs.cz/item/CS_URS_2023_01/914511112</t>
  </si>
  <si>
    <t>40</t>
  </si>
  <si>
    <t>40445225</t>
  </si>
  <si>
    <t>sloupek pro dopravní značku Zn D 60mm v 3,5m</t>
  </si>
  <si>
    <t>-2138683726</t>
  </si>
  <si>
    <t>41</t>
  </si>
  <si>
    <t>40445240</t>
  </si>
  <si>
    <t>patka pro sloupek Al D 60mm</t>
  </si>
  <si>
    <t>-998971689</t>
  </si>
  <si>
    <t>42</t>
  </si>
  <si>
    <t>40445253</t>
  </si>
  <si>
    <t>víčko plastové na sloupek D 60mm</t>
  </si>
  <si>
    <t>1889544005</t>
  </si>
  <si>
    <t>43</t>
  </si>
  <si>
    <t>915491211</t>
  </si>
  <si>
    <t>Osazení vodícího proužku z betonových desek do betonového lože tl do 100 mm š proužku 250 mm</t>
  </si>
  <si>
    <t>426939151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</si>
  <si>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</si>
  <si>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https://podminky.urs.cz/item/CS_URS_2023_01/915491211</t>
  </si>
  <si>
    <t>44</t>
  </si>
  <si>
    <t>59218001</t>
  </si>
  <si>
    <t>krajník betonový silniční 500x250x80mm</t>
  </si>
  <si>
    <t>-668442726</t>
  </si>
  <si>
    <t>45</t>
  </si>
  <si>
    <t>916231213</t>
  </si>
  <si>
    <t>Osazení chodníkového obrubníku betonového stojatého s boční opěrou do lože z betonu prostého</t>
  </si>
  <si>
    <t>-1512539664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</si>
  <si>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</si>
  <si>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https://podminky.urs.cz/item/CS_URS_2023_01/916231213</t>
  </si>
  <si>
    <t>46</t>
  </si>
  <si>
    <t>59217017</t>
  </si>
  <si>
    <t>obrubník betonový chodníkový 1000x100x250mm</t>
  </si>
  <si>
    <t>-596730343</t>
  </si>
  <si>
    <t>47</t>
  </si>
  <si>
    <t>916131213</t>
  </si>
  <si>
    <t>Osazení silničního obrubníku betonového stojatého s boční opěrou do lože z betonu prostého</t>
  </si>
  <si>
    <t>73990965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</si>
  <si>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</si>
  <si>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https://podminky.urs.cz/item/CS_URS_2023_01/916131213</t>
  </si>
  <si>
    <t>48</t>
  </si>
  <si>
    <t>59217029</t>
  </si>
  <si>
    <t>obrubník betonový silniční nájezdový 1000x150x150mm</t>
  </si>
  <si>
    <t>-2130204683</t>
  </si>
  <si>
    <t>49</t>
  </si>
  <si>
    <t>59217030</t>
  </si>
  <si>
    <t>obrubník betonový silniční přechodový 1000x150x150-250mm</t>
  </si>
  <si>
    <t>-1942810931</t>
  </si>
  <si>
    <t>50</t>
  </si>
  <si>
    <t>59217023</t>
  </si>
  <si>
    <t>obrubník betonový chodníkový 1000x150x250mm</t>
  </si>
  <si>
    <t>-778449049</t>
  </si>
  <si>
    <t>51</t>
  </si>
  <si>
    <t>916991121</t>
  </si>
  <si>
    <t>Lože pod obrubníky, krajníky nebo obruby z dlažebních kostek z betonu prostého</t>
  </si>
  <si>
    <t>-1271864952</t>
  </si>
  <si>
    <t>Lože pod obrubníky, krajníky nebo obruby z dlažebních kostek z betonu prostého</t>
  </si>
  <si>
    <t>https://podminky.urs.cz/item/CS_URS_2023_01/916991121</t>
  </si>
  <si>
    <t>433*0,35*0,12"krajníky"</t>
  </si>
  <si>
    <t>998</t>
  </si>
  <si>
    <t>Přesun hmot</t>
  </si>
  <si>
    <t>52</t>
  </si>
  <si>
    <t>998223011</t>
  </si>
  <si>
    <t>Přesun hmot pro pozemní komunikace s krytem dlážděným</t>
  </si>
  <si>
    <t>-739087876</t>
  </si>
  <si>
    <t>Přesun hmot pro pozemní komunikace s krytem dlážděným dopravní vzdálenost do 200 m jakékoliv délky objektu</t>
  </si>
  <si>
    <t>https://podminky.urs.cz/item/CS_URS_2023_01/998223011</t>
  </si>
  <si>
    <t>100-2-1 - Komunikace Seifertova, část 1</t>
  </si>
  <si>
    <t xml:space="preserve">    997 - Přesun sutě</t>
  </si>
  <si>
    <t>113107322</t>
  </si>
  <si>
    <t>Odstranění podkladu z kameniva drceného tl přes 100 do 200 mm strojně pl do 50 m2</t>
  </si>
  <si>
    <t>-797226035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</si>
  <si>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</si>
  <si>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https://podminky.urs.cz/item/CS_URS_2023_01/113107322</t>
  </si>
  <si>
    <t>239</t>
  </si>
  <si>
    <t>194</t>
  </si>
  <si>
    <t>275</t>
  </si>
  <si>
    <t>113107342</t>
  </si>
  <si>
    <t>Odstranění podkladu živičného tl přes 50 do 100 mm strojně pl do 50 m2</t>
  </si>
  <si>
    <t>-1413583936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</si>
  <si>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</si>
  <si>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https://podminky.urs.cz/item/CS_URS_2023_01/113107342</t>
  </si>
  <si>
    <t>113154233</t>
  </si>
  <si>
    <t>Frézování živičného krytu tl 50 mm pruh š přes 1 do 2 m pl přes 500 do 1000 m2 bez překážek v trase</t>
  </si>
  <si>
    <t>2090998536</t>
  </si>
  <si>
    <t>Frézování živičného podkladu nebo krytu s naložením na dopravní prostředek plochy přes 500 do 1 000 m2 bez překážek v trase pruhu šířky přes 1 m do 2 m, tloušťky vrstvy 50 mm</t>
  </si>
  <si>
    <t>https://podminky.urs.cz/item/CS_URS_2023_01/113154233</t>
  </si>
  <si>
    <t>175</t>
  </si>
  <si>
    <t>56</t>
  </si>
  <si>
    <t>113202111</t>
  </si>
  <si>
    <t>Vytrhání obrub krajníků obrubníků stojatých</t>
  </si>
  <si>
    <t>1612471252</t>
  </si>
  <si>
    <t>Vytrhání obrub s vybouráním lože, s přemístěním hmot na skládku na vzdálenost do 3 m nebo s naložením na dopravní prostředek z krajníků nebo obrubníků stojatých</t>
  </si>
  <si>
    <t>https://podminky.urs.cz/item/CS_URS_2023_01/113202111</t>
  </si>
  <si>
    <t>-731001998</t>
  </si>
  <si>
    <t>1053,3*0,5"sanace, výměna zemin v aktivní zóně"</t>
  </si>
  <si>
    <t>612,15"komunikace"</t>
  </si>
  <si>
    <t>2641264</t>
  </si>
  <si>
    <t>4"uliční vpusti"</t>
  </si>
  <si>
    <t>-1879610088</t>
  </si>
  <si>
    <t>Vodorovné přemístění výkopku nebo sypaniny po suchu na obvyklém dopravním prostředku, bez naložení výkopku, avšak se složením bez rozhrnutí z horniny třídy těžitelnosti I skupiny 1 až 3 na vzdálenost přes 9 000 do 10 000 m_ předpoklád dopravy na skládku zhotovitele</t>
  </si>
  <si>
    <t>543,4"komunikace"</t>
  </si>
  <si>
    <t>4"ul.Vpusti"</t>
  </si>
  <si>
    <t>1498744309</t>
  </si>
  <si>
    <t>1138,8</t>
  </si>
  <si>
    <t>1849310429</t>
  </si>
  <si>
    <t>-1898771995</t>
  </si>
  <si>
    <t>-182128352</t>
  </si>
  <si>
    <t>556340073</t>
  </si>
  <si>
    <t>-1961750994</t>
  </si>
  <si>
    <t>1733403241</t>
  </si>
  <si>
    <t>-942324862</t>
  </si>
  <si>
    <t>564861111</t>
  </si>
  <si>
    <t>Podklad ze štěrkodrtě ŠD plochy přes 100 m2 tl 200 mm</t>
  </si>
  <si>
    <t>-512410338</t>
  </si>
  <si>
    <t>Podklad ze štěrkodrti ŠD s rozprostřením a zhutněním plochy přes 100 m2, po zhutnění tl. 200 mm</t>
  </si>
  <si>
    <t>https://podminky.urs.cz/item/CS_URS_2023_01/564861111</t>
  </si>
  <si>
    <t>-1959098273</t>
  </si>
  <si>
    <t>1053,3*2"sanace, výměna zemin v aktivní zóně"</t>
  </si>
  <si>
    <t>1390200206</t>
  </si>
  <si>
    <t>567121112</t>
  </si>
  <si>
    <t>Podklad ze směsi stmelené cementem SC C 3/4 (SC I) tl 130 mm</t>
  </si>
  <si>
    <t>58943715</t>
  </si>
  <si>
    <t>Podklad ze směsi stmelené cementem SC bez dilatačních spár, s rozprostřením a zhutněním SC C 3/4 (SC I), po zhutnění tl. 130 mm</t>
  </si>
  <si>
    <t>https://podminky.urs.cz/item/CS_URS_2023_01/567121112</t>
  </si>
  <si>
    <t>569851111</t>
  </si>
  <si>
    <t>Zpevnění krajnic štěrkodrtí tl 150 mm</t>
  </si>
  <si>
    <t>1094490122</t>
  </si>
  <si>
    <t>Zpevnění krajnic nebo komunikací pro pěší s rozprostřením a zhutněním, po zhutnění štěrkodrtí tl. 150 mm</t>
  </si>
  <si>
    <t>https://podminky.urs.cz/item/CS_URS_2023_01/569851111</t>
  </si>
  <si>
    <t>2*0,5*49,9</t>
  </si>
  <si>
    <t>573111113</t>
  </si>
  <si>
    <t>Postřik živičný infiltrační s posypem z asfaltu množství 1,5 kg/m2</t>
  </si>
  <si>
    <t>819874865</t>
  </si>
  <si>
    <t>Postřik infiltrační PI z asfaltu silničního s posypem kamenivem, v množství 1,50 kg/m2</t>
  </si>
  <si>
    <t>https://podminky.urs.cz/item/CS_URS_2023_01/573111113</t>
  </si>
  <si>
    <t>-521733112</t>
  </si>
  <si>
    <t>1034</t>
  </si>
  <si>
    <t>577144221</t>
  </si>
  <si>
    <t>Asfaltový beton vrstva obrusná ACO 11 (ABS) tř. II tl 50 mm š přes 3 m z nemodifikovaného asfaltu</t>
  </si>
  <si>
    <t>-562214931</t>
  </si>
  <si>
    <t>Asfaltový beton vrstva obrusná ACO 11 (ABS) s rozprostřením a se zhutněním z nemodifikovaného asfaltu v pruhu šířky přes 3 m tř. II, po zhutnění tl. 50 mm</t>
  </si>
  <si>
    <t>https://podminky.urs.cz/item/CS_URS_2023_01/577144221</t>
  </si>
  <si>
    <t>-359379971</t>
  </si>
  <si>
    <t>1757698160</t>
  </si>
  <si>
    <t>1671732105</t>
  </si>
  <si>
    <t>1095739522</t>
  </si>
  <si>
    <t>-2005997768</t>
  </si>
  <si>
    <t>1929516170</t>
  </si>
  <si>
    <t>1961261286</t>
  </si>
  <si>
    <t>-965863645</t>
  </si>
  <si>
    <t>412890718</t>
  </si>
  <si>
    <t>1574293533</t>
  </si>
  <si>
    <t>678466981</t>
  </si>
  <si>
    <t>61434436</t>
  </si>
  <si>
    <t>-586573576</t>
  </si>
  <si>
    <t>983423069</t>
  </si>
  <si>
    <t>491211754</t>
  </si>
  <si>
    <t>59217003</t>
  </si>
  <si>
    <t>obrubník betonový zahradní 500x50x250mm</t>
  </si>
  <si>
    <t>-816192762</t>
  </si>
  <si>
    <t>699884678</t>
  </si>
  <si>
    <t>196*0,35*0,12"vodicí proužky"</t>
  </si>
  <si>
    <t>966006211</t>
  </si>
  <si>
    <t>Odstranění svislých dopravních značek ze sloupů, sloupků nebo konzol</t>
  </si>
  <si>
    <t>-1858233588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</si>
  <si>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</si>
  <si>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https://podminky.urs.cz/item/CS_URS_2023_01/966006211</t>
  </si>
  <si>
    <t>966006221</t>
  </si>
  <si>
    <t>Odstranění trubkového nástavce ze sloupku včetně demontáže dopravní značky</t>
  </si>
  <si>
    <t>-165296014</t>
  </si>
  <si>
    <t>Odstranění trubkového nástavce ze sloupku s odklizením materiálu na vzdálenost do 20 m nebo s naložením na dopravní prostředek včetně demontáže dopravní značky</t>
  </si>
  <si>
    <t>https://podminky.urs.cz/item/CS_URS_2023_01/966006221</t>
  </si>
  <si>
    <t>997</t>
  </si>
  <si>
    <t>Přesun sutě</t>
  </si>
  <si>
    <t>997221571</t>
  </si>
  <si>
    <t>Vodorovná doprava vybouraných hmot do 1 km</t>
  </si>
  <si>
    <t>1871200109</t>
  </si>
  <si>
    <t>Vodorovná doprava vybouraných hmot bez naložení, ale se složením a s hrubým urovnáním na vzdálenost do 1 km</t>
  </si>
  <si>
    <t>https://podminky.urs.cz/item/CS_URS_2023_01/997221571</t>
  </si>
  <si>
    <t>997221861</t>
  </si>
  <si>
    <t>Poplatek za uložení stavebního odpadu na recyklační skládce (skládkovné) z prostého betonu pod kódem 17 01 01</t>
  </si>
  <si>
    <t>-211826002</t>
  </si>
  <si>
    <t>Poplatek za uložení stavebního odpadu na recyklační skládce (skládkovné) z prostého betonu zatříděného do Katalogu odpadů pod kódem 17 01 01</t>
  </si>
  <si>
    <t>https://podminky.urs.cz/item/CS_URS_2023_01/997221861</t>
  </si>
  <si>
    <t>997221873</t>
  </si>
  <si>
    <t>210219606</t>
  </si>
  <si>
    <t>https://podminky.urs.cz/item/CS_URS_2023_01/997221873</t>
  </si>
  <si>
    <t>1138,8*1,95</t>
  </si>
  <si>
    <t>997221875</t>
  </si>
  <si>
    <t>Poplatek za uložení stavebního odpadu na recyklační skládce (skládkovné) asfaltového bez obsahu dehtu zatříděného do Katalogu odpadů pod kódem 17 03 02</t>
  </si>
  <si>
    <t>593999056</t>
  </si>
  <si>
    <t>https://podminky.urs.cz/item/CS_URS_2023_01/997221875</t>
  </si>
  <si>
    <t>998225111</t>
  </si>
  <si>
    <t>Přesun hmot pro pozemní komunikace s krytem z kamene, monolitickým betonovým nebo živičným</t>
  </si>
  <si>
    <t>176299262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</si>
  <si>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</si>
  <si>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</si>
  <si>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100-4 - Chodníky a stezka</t>
  </si>
  <si>
    <t>2112</t>
  </si>
  <si>
    <t>CZ-CPV:</t>
  </si>
  <si>
    <t>45000000-7</t>
  </si>
  <si>
    <t>CZ-CPA:</t>
  </si>
  <si>
    <t>42.11.2</t>
  </si>
  <si>
    <t>Daniel Kadavý</t>
  </si>
  <si>
    <t>121151123</t>
  </si>
  <si>
    <t>Sejmutí ornice plochy přes 500 m2 tl vrstvy do 200 mm strojně</t>
  </si>
  <si>
    <t>812074652</t>
  </si>
  <si>
    <t>Sejmutí ornice strojně při souvislé ploše přes 500 m2, tl. vrstvy do 200 mm</t>
  </si>
  <si>
    <t>https://podminky.urs.cz/item/CS_URS_2023_01/121151123</t>
  </si>
  <si>
    <t>588,5</t>
  </si>
  <si>
    <t>122552204</t>
  </si>
  <si>
    <t>Odkopávky a prokopávky nezapažené pro silnice a dálnice v hornině třídy těžitelnosti III objem do 500 m3 strojně</t>
  </si>
  <si>
    <t>171994858</t>
  </si>
  <si>
    <t>Odkopávky a prokopávky nezapažené pro silnice a dálnice strojně v hornině třídy těžitelnosti III přes 100 do 500 m3</t>
  </si>
  <si>
    <t>https://podminky.urs.cz/item/CS_URS_2023_01/122552204</t>
  </si>
  <si>
    <t>184,8*0,20"chodník"</t>
  </si>
  <si>
    <t>348,7*0,39"stezka"</t>
  </si>
  <si>
    <t>19,8*0,2"plocha pro kont."</t>
  </si>
  <si>
    <t>2060345371</t>
  </si>
  <si>
    <t>-1616616840</t>
  </si>
  <si>
    <t>156,634*1,95</t>
  </si>
  <si>
    <t>-986031110</t>
  </si>
  <si>
    <t>1984986043</t>
  </si>
  <si>
    <t>388</t>
  </si>
  <si>
    <t>1457310664</t>
  </si>
  <si>
    <t>564961315</t>
  </si>
  <si>
    <t>Podklad z betonového recyklátu plochy přes 100 m2 tl 200 mm</t>
  </si>
  <si>
    <t>-1702948392</t>
  </si>
  <si>
    <t>Podklad nebo podsyp z betonového recyklátu s rozprostřením a zhutněním plochy přes 100 m2, po zhutnění tl. 200 mm</t>
  </si>
  <si>
    <t>https://podminky.urs.cz/item/CS_URS_2023_01/564961315</t>
  </si>
  <si>
    <t>184,8"chodník"</t>
  </si>
  <si>
    <t>348,7"stezka"</t>
  </si>
  <si>
    <t>19,8"plocha pro kontejnery"</t>
  </si>
  <si>
    <t>572241112</t>
  </si>
  <si>
    <t>Vyspravení výtluků asfaltovým betonem ACO (AB) tl přes 40 do 60 mm při vyspravované ploše do 10% na 1 km</t>
  </si>
  <si>
    <t>-1359825199</t>
  </si>
  <si>
    <t>Vyspravení výtluků materiálem na bázi asfaltu s řezáním, vysekáním, očištěním, zaplněním směsí a zhutněním asfaltovým betonem ACO (AB) při vyspravované ploše na 1 km komunikace do 10 % tl. přes 40 do 60 mm</t>
  </si>
  <si>
    <t>https://podminky.urs.cz/item/CS_URS_2023_01/572241112</t>
  </si>
  <si>
    <t>10*0,5"úprava u sliničních obrub ve styku se stáv PK"</t>
  </si>
  <si>
    <t>596211113</t>
  </si>
  <si>
    <t>Kladení zámkové dlažby komunikací pro pěší ručně tl 60 mm skupiny A pl přes 300 m2</t>
  </si>
  <si>
    <t>-18068938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</si>
  <si>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</si>
  <si>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https://podminky.urs.cz/item/CS_URS_2023_01/596211113</t>
  </si>
  <si>
    <t>168"chodník"</t>
  </si>
  <si>
    <t>317"stezka"</t>
  </si>
  <si>
    <t>18"plocha pro kont."</t>
  </si>
  <si>
    <t>59245015</t>
  </si>
  <si>
    <t>dlažba zámková tvaru I 200x165x60mm přírodní</t>
  </si>
  <si>
    <t>-207576281</t>
  </si>
  <si>
    <t>59245222</t>
  </si>
  <si>
    <t>dlažba zámková tvaru I základní pro nevidomé 196x161x60mm barevná</t>
  </si>
  <si>
    <t>493540311</t>
  </si>
  <si>
    <t>-1793351077</t>
  </si>
  <si>
    <t>40445619</t>
  </si>
  <si>
    <t>zákazové, příkazové dopravní značky B1-B34, C1-15 500mm</t>
  </si>
  <si>
    <t>-177412429</t>
  </si>
  <si>
    <t>2"C9a"</t>
  </si>
  <si>
    <t>2"C9b"</t>
  </si>
  <si>
    <t>-173602196</t>
  </si>
  <si>
    <t>1333387551</t>
  </si>
  <si>
    <t>-1738918954</t>
  </si>
  <si>
    <t>111275753</t>
  </si>
  <si>
    <t>-887910208</t>
  </si>
  <si>
    <t>19"sil.obr.plocha pro kontejnery"</t>
  </si>
  <si>
    <t>6,3"nájezdový obr plocha pro kont."</t>
  </si>
  <si>
    <t>3"nástupní místo pro stezku"</t>
  </si>
  <si>
    <t>-1292410013</t>
  </si>
  <si>
    <t>1320560562</t>
  </si>
  <si>
    <t>6,3+3</t>
  </si>
  <si>
    <t>-807720414</t>
  </si>
  <si>
    <t>-468885239</t>
  </si>
  <si>
    <t>1480959006</t>
  </si>
  <si>
    <t>100-3 - Parkoviště</t>
  </si>
  <si>
    <t>1277884114</t>
  </si>
  <si>
    <t>784468932</t>
  </si>
  <si>
    <t>335,5*0,39"parkoviště"</t>
  </si>
  <si>
    <t>61*0,39"vjezdy"</t>
  </si>
  <si>
    <t>396,5*0,3"sanace pláně"</t>
  </si>
  <si>
    <t>-600478886</t>
  </si>
  <si>
    <t>Poznámka k položce:
_ předpoklád dopravy na skládku zhotovitele</t>
  </si>
  <si>
    <t>-1807793193</t>
  </si>
  <si>
    <t>273*1,7</t>
  </si>
  <si>
    <t>-1027727970</t>
  </si>
  <si>
    <t>1648227285</t>
  </si>
  <si>
    <t>-1258488160</t>
  </si>
  <si>
    <t>1158542795</t>
  </si>
  <si>
    <t>335,5"parkoviště"</t>
  </si>
  <si>
    <t>67,1"Vjezdy"</t>
  </si>
  <si>
    <t>1005694494</t>
  </si>
  <si>
    <t>402,6*2</t>
  </si>
  <si>
    <t>1404845429</t>
  </si>
  <si>
    <t>31"parkoviště"</t>
  </si>
  <si>
    <t>61"vjezdy"</t>
  </si>
  <si>
    <t>-662038895</t>
  </si>
  <si>
    <t>25"parkoviště"</t>
  </si>
  <si>
    <t>-188703160</t>
  </si>
  <si>
    <t>293889</t>
  </si>
  <si>
    <t>1842449788</t>
  </si>
  <si>
    <t>274"parkoviště"</t>
  </si>
  <si>
    <t>-2001572780</t>
  </si>
  <si>
    <t>-1142176153</t>
  </si>
  <si>
    <t>34160046</t>
  </si>
  <si>
    <t>2"IP 11a"</t>
  </si>
  <si>
    <t>1"IP12+O1"</t>
  </si>
  <si>
    <t>-1489515719</t>
  </si>
  <si>
    <t>806929379</t>
  </si>
  <si>
    <t>1910159657</t>
  </si>
  <si>
    <t>-868254164</t>
  </si>
  <si>
    <t>915111111</t>
  </si>
  <si>
    <t>Vodorovné dopravní značení dělící čáry souvislé š 125 mm základní bílá barva</t>
  </si>
  <si>
    <t>-1439875820</t>
  </si>
  <si>
    <t>Vodorovné dopravní značení stříkané barvou dělící čára šířky 125 mm souvislá bílá základní</t>
  </si>
  <si>
    <t>https://podminky.urs.cz/item/CS_URS_2023_01/915111111</t>
  </si>
  <si>
    <t>80"V10b"</t>
  </si>
  <si>
    <t>915111115</t>
  </si>
  <si>
    <t>Vodorovné dopravní značení dělící čáry souvislé š 125 mm základní žlutá barva</t>
  </si>
  <si>
    <t>-1154200616</t>
  </si>
  <si>
    <t>Vodorovné dopravní značení stříkané barvou dělící čára šířky 125 mm souvislá žlutá základní</t>
  </si>
  <si>
    <t>https://podminky.urs.cz/item/CS_URS_2023_01/915111115</t>
  </si>
  <si>
    <t>95"V12b"</t>
  </si>
  <si>
    <t>915231111</t>
  </si>
  <si>
    <t>Vodorovné dopravní značení přechody pro chodce, šipky, symboly bílý plast</t>
  </si>
  <si>
    <t>397514440</t>
  </si>
  <si>
    <t>Vodorovné dopravní značení stříkaným plastem přechody pro chodce, šipky, symboly nápisy bílé základní</t>
  </si>
  <si>
    <t>https://podminky.urs.cz/item/CS_URS_2023_01/915231111</t>
  </si>
  <si>
    <t>2"O1"</t>
  </si>
  <si>
    <t>-321128416</t>
  </si>
  <si>
    <t>-861616247</t>
  </si>
  <si>
    <t>-818734067</t>
  </si>
  <si>
    <t>-2026912896</t>
  </si>
  <si>
    <t>-1934966283</t>
  </si>
  <si>
    <t>59217001</t>
  </si>
  <si>
    <t>obrubník betonový zahradní 1000x50x250mm</t>
  </si>
  <si>
    <t>1934106976</t>
  </si>
  <si>
    <t>1012721255</t>
  </si>
  <si>
    <t>100-6 -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</si>
  <si>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</si>
  <si>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</si>
  <si>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</si>
  <si>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</si>
  <si>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</si>
  <si>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</si>
  <si>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</si>
  <si>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</si>
  <si>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</si>
  <si>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</si>
  <si>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</si>
  <si>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soubor</t>
  </si>
  <si>
    <t>1024</t>
  </si>
  <si>
    <t>-891418944</t>
  </si>
  <si>
    <t>https://podminky.urs.cz/item/CS_URS_2023_01/012002000</t>
  </si>
  <si>
    <t>Poznámka k položce:
Vytyčení stavby
Skutečné zaměření savby</t>
  </si>
  <si>
    <t>013254000</t>
  </si>
  <si>
    <t>Dokumentace skutečného provedení stavby</t>
  </si>
  <si>
    <t>-1060648980</t>
  </si>
  <si>
    <t>https://podminky.urs.cz/item/CS_URS_2023_01/013254000</t>
  </si>
  <si>
    <t>VRN3</t>
  </si>
  <si>
    <t>Zařízení staveniště</t>
  </si>
  <si>
    <t>031002000</t>
  </si>
  <si>
    <t>Související práce pro zařízení staveniště</t>
  </si>
  <si>
    <t>-1607277799</t>
  </si>
  <si>
    <t>https://podminky.urs.cz/item/CS_URS_2023_01/031002000</t>
  </si>
  <si>
    <t>032002000</t>
  </si>
  <si>
    <t>Vybavení staveniště</t>
  </si>
  <si>
    <t>-1413601858</t>
  </si>
  <si>
    <t>https://podminky.urs.cz/item/CS_URS_2023_01/032002000</t>
  </si>
  <si>
    <t>039002000</t>
  </si>
  <si>
    <t>Zrušení zařízení staveniště</t>
  </si>
  <si>
    <t>-1888467305</t>
  </si>
  <si>
    <t>https://podminky.urs.cz/item/CS_URS_2023_01/039002000</t>
  </si>
  <si>
    <t>VRN4</t>
  </si>
  <si>
    <t>Inženýrská činnost</t>
  </si>
  <si>
    <t>043154000</t>
  </si>
  <si>
    <t>Zkoušky hutnicí</t>
  </si>
  <si>
    <t>-826154157</t>
  </si>
  <si>
    <t>https://podminky.urs.cz/item/CS_URS_2023_01/043154000</t>
  </si>
  <si>
    <t>VRN7</t>
  </si>
  <si>
    <t>Provozní vlivy</t>
  </si>
  <si>
    <t>072103001</t>
  </si>
  <si>
    <t>Projednání DIO a zajištění DIR komunikace II.a III. třídy</t>
  </si>
  <si>
    <t>-1419887188</t>
  </si>
  <si>
    <t>https://podminky.urs.cz/item/CS_URS_2023_01/072103001</t>
  </si>
  <si>
    <t>075002000</t>
  </si>
  <si>
    <t>Ochranná pásma</t>
  </si>
  <si>
    <t>kpl.</t>
  </si>
  <si>
    <t>-1044276024</t>
  </si>
  <si>
    <t>https://podminky.urs.cz/item/CS_URS_2021_02/075002000</t>
  </si>
  <si>
    <t>100-5 - Sadové úpravy</t>
  </si>
  <si>
    <t>181411131</t>
  </si>
  <si>
    <t>Založení parkového trávníku výsevem pl do 1000 m2 v rovině a ve svahu do 1:5</t>
  </si>
  <si>
    <t>1511630578</t>
  </si>
  <si>
    <t>Založení trávníku na půdě předem připravené plochy do 1000 m2 výsevem včetně utažení parkového v rovině nebo na svahu do 1:5</t>
  </si>
  <si>
    <t>https://podminky.urs.cz/item/CS_URS_2023_01/181411131</t>
  </si>
  <si>
    <t>00572410</t>
  </si>
  <si>
    <t>osivo směs travní parková</t>
  </si>
  <si>
    <t>kg</t>
  </si>
  <si>
    <t>602502706</t>
  </si>
  <si>
    <t>1867*0,02 'Přepočtené koeficientem množství</t>
  </si>
  <si>
    <t>182303111</t>
  </si>
  <si>
    <t>Doplnění zeminy nebo substrátu na travnatých plochách tl do 50 mm rovina v rovinně a svahu do 1:5</t>
  </si>
  <si>
    <t>414269801</t>
  </si>
  <si>
    <t>Doplnění zeminy nebo substrátu na travnatých plochách tloušťky do 50 mm v rovině nebo na svahu do 1:5</t>
  </si>
  <si>
    <t>https://podminky.urs.cz/item/CS_URS_2023_01/182303111</t>
  </si>
  <si>
    <t>10364101</t>
  </si>
  <si>
    <t>zemina pro terénní úpravy - ornice</t>
  </si>
  <si>
    <t>-1355412854</t>
  </si>
  <si>
    <t>1867*0,2</t>
  </si>
  <si>
    <t>373,4*0,06 'Přepočtené koeficientem množství</t>
  </si>
  <si>
    <t>183151116</t>
  </si>
  <si>
    <t>Hloubení jam pro výsadbu dřevin strojně v rovině nebo ve svahu do 1:5 obj jamky přes 1,1 do 1,5 m3</t>
  </si>
  <si>
    <t>-1328205504</t>
  </si>
  <si>
    <t>Hloubení jam pro výsadbu dřevin strojně v rovině nebo ve svahu do 1:5, objem přes 1,10 do 1,50 m3</t>
  </si>
  <si>
    <t>https://podminky.urs.cz/item/CS_URS_2023_01/183151116</t>
  </si>
  <si>
    <t>184102112</t>
  </si>
  <si>
    <t>Výsadba dřeviny s balem D přes 0,2 do 0,3 m do jamky se zalitím v rovině a svahu do 1:5</t>
  </si>
  <si>
    <t>-1742149470</t>
  </si>
  <si>
    <t>Výsadba dřeviny s balem do předem vyhloubené jamky se zalitím v rovině nebo na svahu do 1:5, při průměru balu přes 200 do 300 mm</t>
  </si>
  <si>
    <t>https://podminky.urs.cz/item/CS_URS_2023_01/184102112</t>
  </si>
  <si>
    <t>02650300</t>
  </si>
  <si>
    <t>javor mléč /Acer platanoides/ 20-50cm</t>
  </si>
  <si>
    <t>1712269575</t>
  </si>
  <si>
    <t>184215132</t>
  </si>
  <si>
    <t>Ukotvení kmene dřevin v rovině nebo na svahu do 1:5 třemi kůly D do 0,1 m dl přes 1 do 2 m</t>
  </si>
  <si>
    <t>-1118506379</t>
  </si>
  <si>
    <t>Ukotvení dřeviny kůly v rovině nebo na svahu do 1:5 třemi kůly, délky přes 1 do 2 m</t>
  </si>
  <si>
    <t>https://podminky.urs.cz/item/CS_URS_2023_01/184215132</t>
  </si>
  <si>
    <t>60591255</t>
  </si>
  <si>
    <t>kůl vyvazovací dřevěný impregnovaný D 8cm dl 2,5m</t>
  </si>
  <si>
    <t>1573935364</t>
  </si>
  <si>
    <t>16*3</t>
  </si>
  <si>
    <t>185804319</t>
  </si>
  <si>
    <t>Příplatek k zalití rostlin za zálivku do nádob</t>
  </si>
  <si>
    <t>-1844943526</t>
  </si>
  <si>
    <t>Zalití rostlin vodou Příplatek k cenám za zálivku nádob, nebo zvýšených záhonů do 100 m2 jednotlivě</t>
  </si>
  <si>
    <t>https://podminky.urs.cz/item/CS_URS_2023_01/185804319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</si>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</sst>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51113" TargetMode="External" /><Relationship Id="rId2" Type="http://schemas.openxmlformats.org/officeDocument/2006/relationships/hyperlink" Target="https://podminky.urs.cz/item/CS_URS_2023_01/122552205" TargetMode="External" /><Relationship Id="rId3" Type="http://schemas.openxmlformats.org/officeDocument/2006/relationships/hyperlink" Target="https://podminky.urs.cz/item/CS_URS_2023_01/131551101" TargetMode="External" /><Relationship Id="rId4" Type="http://schemas.openxmlformats.org/officeDocument/2006/relationships/hyperlink" Target="https://podminky.urs.cz/item/CS_URS_2023_01/162351104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7151111" TargetMode="External" /><Relationship Id="rId7" Type="http://schemas.openxmlformats.org/officeDocument/2006/relationships/hyperlink" Target="https://podminky.urs.cz/item/CS_URS_2023_01/171201231" TargetMode="External" /><Relationship Id="rId8" Type="http://schemas.openxmlformats.org/officeDocument/2006/relationships/hyperlink" Target="https://podminky.urs.cz/item/CS_URS_2023_01/181152302" TargetMode="External" /><Relationship Id="rId9" Type="http://schemas.openxmlformats.org/officeDocument/2006/relationships/hyperlink" Target="https://podminky.urs.cz/item/CS_URS_2023_01/181311103" TargetMode="External" /><Relationship Id="rId10" Type="http://schemas.openxmlformats.org/officeDocument/2006/relationships/hyperlink" Target="https://podminky.urs.cz/item/CS_URS_2023_01/211971121" TargetMode="External" /><Relationship Id="rId11" Type="http://schemas.openxmlformats.org/officeDocument/2006/relationships/hyperlink" Target="https://podminky.urs.cz/item/CS_URS_2023_01/212751104" TargetMode="External" /><Relationship Id="rId12" Type="http://schemas.openxmlformats.org/officeDocument/2006/relationships/hyperlink" Target="https://podminky.urs.cz/item/CS_URS_2023_01/564841111" TargetMode="External" /><Relationship Id="rId13" Type="http://schemas.openxmlformats.org/officeDocument/2006/relationships/hyperlink" Target="https://podminky.urs.cz/item/CS_URS_2023_01/564851111" TargetMode="External" /><Relationship Id="rId14" Type="http://schemas.openxmlformats.org/officeDocument/2006/relationships/hyperlink" Target="https://podminky.urs.cz/item/CS_URS_2023_01/564851114" TargetMode="External" /><Relationship Id="rId15" Type="http://schemas.openxmlformats.org/officeDocument/2006/relationships/hyperlink" Target="https://podminky.urs.cz/item/CS_URS_2023_01/564861114" TargetMode="External" /><Relationship Id="rId16" Type="http://schemas.openxmlformats.org/officeDocument/2006/relationships/hyperlink" Target="https://podminky.urs.cz/item/CS_URS_2023_01/564971315" TargetMode="External" /><Relationship Id="rId17" Type="http://schemas.openxmlformats.org/officeDocument/2006/relationships/hyperlink" Target="https://podminky.urs.cz/item/CS_URS_2023_01/565135121" TargetMode="External" /><Relationship Id="rId18" Type="http://schemas.openxmlformats.org/officeDocument/2006/relationships/hyperlink" Target="https://podminky.urs.cz/item/CS_URS_2023_01/567121111" TargetMode="External" /><Relationship Id="rId19" Type="http://schemas.openxmlformats.org/officeDocument/2006/relationships/hyperlink" Target="https://podminky.urs.cz/item/CS_URS_2023_01/573211109" TargetMode="External" /><Relationship Id="rId20" Type="http://schemas.openxmlformats.org/officeDocument/2006/relationships/hyperlink" Target="https://podminky.urs.cz/item/CS_URS_2023_01/573231108" TargetMode="External" /><Relationship Id="rId21" Type="http://schemas.openxmlformats.org/officeDocument/2006/relationships/hyperlink" Target="https://podminky.urs.cz/item/CS_URS_2023_01/577134221" TargetMode="External" /><Relationship Id="rId22" Type="http://schemas.openxmlformats.org/officeDocument/2006/relationships/hyperlink" Target="https://podminky.urs.cz/item/CS_URS_2023_01/596212223" TargetMode="External" /><Relationship Id="rId23" Type="http://schemas.openxmlformats.org/officeDocument/2006/relationships/hyperlink" Target="https://podminky.urs.cz/item/CS_URS_2023_01/596412212" TargetMode="External" /><Relationship Id="rId24" Type="http://schemas.openxmlformats.org/officeDocument/2006/relationships/hyperlink" Target="https://podminky.urs.cz/item/CS_URS_2021_02/895941311" TargetMode="External" /><Relationship Id="rId25" Type="http://schemas.openxmlformats.org/officeDocument/2006/relationships/hyperlink" Target="https://podminky.urs.cz/item/CS_URS_2023_01/899331111" TargetMode="External" /><Relationship Id="rId26" Type="http://schemas.openxmlformats.org/officeDocument/2006/relationships/hyperlink" Target="https://podminky.urs.cz/item/CS_URS_2023_01/899431111" TargetMode="External" /><Relationship Id="rId27" Type="http://schemas.openxmlformats.org/officeDocument/2006/relationships/hyperlink" Target="https://podminky.urs.cz/item/CS_URS_2023_01/914111111" TargetMode="External" /><Relationship Id="rId28" Type="http://schemas.openxmlformats.org/officeDocument/2006/relationships/hyperlink" Target="https://podminky.urs.cz/item/CS_URS_2023_01/914511112" TargetMode="External" /><Relationship Id="rId29" Type="http://schemas.openxmlformats.org/officeDocument/2006/relationships/hyperlink" Target="https://podminky.urs.cz/item/CS_URS_2023_01/915491211" TargetMode="External" /><Relationship Id="rId30" Type="http://schemas.openxmlformats.org/officeDocument/2006/relationships/hyperlink" Target="https://podminky.urs.cz/item/CS_URS_2023_01/916231213" TargetMode="External" /><Relationship Id="rId31" Type="http://schemas.openxmlformats.org/officeDocument/2006/relationships/hyperlink" Target="https://podminky.urs.cz/item/CS_URS_2023_01/916131213" TargetMode="External" /><Relationship Id="rId32" Type="http://schemas.openxmlformats.org/officeDocument/2006/relationships/hyperlink" Target="https://podminky.urs.cz/item/CS_URS_2023_01/916991121" TargetMode="External" /><Relationship Id="rId33" Type="http://schemas.openxmlformats.org/officeDocument/2006/relationships/hyperlink" Target="https://podminky.urs.cz/item/CS_URS_2023_01/998223011" TargetMode="External" /><Relationship Id="rId3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42" TargetMode="External" /><Relationship Id="rId3" Type="http://schemas.openxmlformats.org/officeDocument/2006/relationships/hyperlink" Target="https://podminky.urs.cz/item/CS_URS_2023_01/113154233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22552205" TargetMode="External" /><Relationship Id="rId6" Type="http://schemas.openxmlformats.org/officeDocument/2006/relationships/hyperlink" Target="https://podminky.urs.cz/item/CS_URS_2023_01/131551101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7151111" TargetMode="External" /><Relationship Id="rId9" Type="http://schemas.openxmlformats.org/officeDocument/2006/relationships/hyperlink" Target="https://podminky.urs.cz/item/CS_URS_2023_01/181152302" TargetMode="External" /><Relationship Id="rId10" Type="http://schemas.openxmlformats.org/officeDocument/2006/relationships/hyperlink" Target="https://podminky.urs.cz/item/CS_URS_2023_01/181311103" TargetMode="External" /><Relationship Id="rId11" Type="http://schemas.openxmlformats.org/officeDocument/2006/relationships/hyperlink" Target="https://podminky.urs.cz/item/CS_URS_2023_01/211971121" TargetMode="External" /><Relationship Id="rId12" Type="http://schemas.openxmlformats.org/officeDocument/2006/relationships/hyperlink" Target="https://podminky.urs.cz/item/CS_URS_2023_01/212751104" TargetMode="External" /><Relationship Id="rId13" Type="http://schemas.openxmlformats.org/officeDocument/2006/relationships/hyperlink" Target="https://podminky.urs.cz/item/CS_URS_2023_01/564841111" TargetMode="External" /><Relationship Id="rId14" Type="http://schemas.openxmlformats.org/officeDocument/2006/relationships/hyperlink" Target="https://podminky.urs.cz/item/CS_URS_2023_01/564851111" TargetMode="External" /><Relationship Id="rId15" Type="http://schemas.openxmlformats.org/officeDocument/2006/relationships/hyperlink" Target="https://podminky.urs.cz/item/CS_URS_2023_01/564861111" TargetMode="External" /><Relationship Id="rId16" Type="http://schemas.openxmlformats.org/officeDocument/2006/relationships/hyperlink" Target="https://podminky.urs.cz/item/CS_URS_2023_01/564971315" TargetMode="External" /><Relationship Id="rId17" Type="http://schemas.openxmlformats.org/officeDocument/2006/relationships/hyperlink" Target="https://podminky.urs.cz/item/CS_URS_2023_01/565135121" TargetMode="External" /><Relationship Id="rId18" Type="http://schemas.openxmlformats.org/officeDocument/2006/relationships/hyperlink" Target="https://podminky.urs.cz/item/CS_URS_2023_01/567121112" TargetMode="External" /><Relationship Id="rId19" Type="http://schemas.openxmlformats.org/officeDocument/2006/relationships/hyperlink" Target="https://podminky.urs.cz/item/CS_URS_2023_01/569851111" TargetMode="External" /><Relationship Id="rId20" Type="http://schemas.openxmlformats.org/officeDocument/2006/relationships/hyperlink" Target="https://podminky.urs.cz/item/CS_URS_2023_01/573111113" TargetMode="External" /><Relationship Id="rId21" Type="http://schemas.openxmlformats.org/officeDocument/2006/relationships/hyperlink" Target="https://podminky.urs.cz/item/CS_URS_2023_01/573231108" TargetMode="External" /><Relationship Id="rId22" Type="http://schemas.openxmlformats.org/officeDocument/2006/relationships/hyperlink" Target="https://podminky.urs.cz/item/CS_URS_2023_01/577144221" TargetMode="External" /><Relationship Id="rId23" Type="http://schemas.openxmlformats.org/officeDocument/2006/relationships/hyperlink" Target="https://podminky.urs.cz/item/CS_URS_2023_01/596212223" TargetMode="External" /><Relationship Id="rId24" Type="http://schemas.openxmlformats.org/officeDocument/2006/relationships/hyperlink" Target="https://podminky.urs.cz/item/CS_URS_2021_02/895941311" TargetMode="External" /><Relationship Id="rId25" Type="http://schemas.openxmlformats.org/officeDocument/2006/relationships/hyperlink" Target="https://podminky.urs.cz/item/CS_URS_2023_01/899331111" TargetMode="External" /><Relationship Id="rId26" Type="http://schemas.openxmlformats.org/officeDocument/2006/relationships/hyperlink" Target="https://podminky.urs.cz/item/CS_URS_2023_01/899431111" TargetMode="External" /><Relationship Id="rId27" Type="http://schemas.openxmlformats.org/officeDocument/2006/relationships/hyperlink" Target="https://podminky.urs.cz/item/CS_URS_2023_01/915491211" TargetMode="External" /><Relationship Id="rId28" Type="http://schemas.openxmlformats.org/officeDocument/2006/relationships/hyperlink" Target="https://podminky.urs.cz/item/CS_URS_2023_01/916131213" TargetMode="External" /><Relationship Id="rId29" Type="http://schemas.openxmlformats.org/officeDocument/2006/relationships/hyperlink" Target="https://podminky.urs.cz/item/CS_URS_2023_01/916231213" TargetMode="External" /><Relationship Id="rId30" Type="http://schemas.openxmlformats.org/officeDocument/2006/relationships/hyperlink" Target="https://podminky.urs.cz/item/CS_URS_2023_01/916991121" TargetMode="External" /><Relationship Id="rId31" Type="http://schemas.openxmlformats.org/officeDocument/2006/relationships/hyperlink" Target="https://podminky.urs.cz/item/CS_URS_2023_01/966006211" TargetMode="External" /><Relationship Id="rId32" Type="http://schemas.openxmlformats.org/officeDocument/2006/relationships/hyperlink" Target="https://podminky.urs.cz/item/CS_URS_2023_01/966006221" TargetMode="External" /><Relationship Id="rId33" Type="http://schemas.openxmlformats.org/officeDocument/2006/relationships/hyperlink" Target="https://podminky.urs.cz/item/CS_URS_2023_01/997221571" TargetMode="External" /><Relationship Id="rId34" Type="http://schemas.openxmlformats.org/officeDocument/2006/relationships/hyperlink" Target="https://podminky.urs.cz/item/CS_URS_2023_01/997221861" TargetMode="External" /><Relationship Id="rId35" Type="http://schemas.openxmlformats.org/officeDocument/2006/relationships/hyperlink" Target="https://podminky.urs.cz/item/CS_URS_2023_01/997221873" TargetMode="External" /><Relationship Id="rId36" Type="http://schemas.openxmlformats.org/officeDocument/2006/relationships/hyperlink" Target="https://podminky.urs.cz/item/CS_URS_2023_01/997221875" TargetMode="External" /><Relationship Id="rId37" Type="http://schemas.openxmlformats.org/officeDocument/2006/relationships/hyperlink" Target="https://podminky.urs.cz/item/CS_URS_2023_01/998225111" TargetMode="External" /><Relationship Id="rId3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51123" TargetMode="External" /><Relationship Id="rId2" Type="http://schemas.openxmlformats.org/officeDocument/2006/relationships/hyperlink" Target="https://podminky.urs.cz/item/CS_URS_2023_01/122552204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81152302" TargetMode="External" /><Relationship Id="rId6" Type="http://schemas.openxmlformats.org/officeDocument/2006/relationships/hyperlink" Target="https://podminky.urs.cz/item/CS_URS_2023_01/181311103" TargetMode="External" /><Relationship Id="rId7" Type="http://schemas.openxmlformats.org/officeDocument/2006/relationships/hyperlink" Target="https://podminky.urs.cz/item/CS_URS_2023_01/564851111" TargetMode="External" /><Relationship Id="rId8" Type="http://schemas.openxmlformats.org/officeDocument/2006/relationships/hyperlink" Target="https://podminky.urs.cz/item/CS_URS_2023_01/564961315" TargetMode="External" /><Relationship Id="rId9" Type="http://schemas.openxmlformats.org/officeDocument/2006/relationships/hyperlink" Target="https://podminky.urs.cz/item/CS_URS_2023_01/572241112" TargetMode="External" /><Relationship Id="rId10" Type="http://schemas.openxmlformats.org/officeDocument/2006/relationships/hyperlink" Target="https://podminky.urs.cz/item/CS_URS_2023_01/596211113" TargetMode="External" /><Relationship Id="rId11" Type="http://schemas.openxmlformats.org/officeDocument/2006/relationships/hyperlink" Target="https://podminky.urs.cz/item/CS_URS_2023_01/914111111" TargetMode="External" /><Relationship Id="rId12" Type="http://schemas.openxmlformats.org/officeDocument/2006/relationships/hyperlink" Target="https://podminky.urs.cz/item/CS_URS_2023_01/914511112" TargetMode="External" /><Relationship Id="rId13" Type="http://schemas.openxmlformats.org/officeDocument/2006/relationships/hyperlink" Target="https://podminky.urs.cz/item/CS_URS_2023_01/916131213" TargetMode="External" /><Relationship Id="rId14" Type="http://schemas.openxmlformats.org/officeDocument/2006/relationships/hyperlink" Target="https://podminky.urs.cz/item/CS_URS_2023_01/916231213" TargetMode="External" /><Relationship Id="rId15" Type="http://schemas.openxmlformats.org/officeDocument/2006/relationships/hyperlink" Target="https://podminky.urs.cz/item/CS_URS_2023_01/998223011" TargetMode="External" /><Relationship Id="rId1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51113" TargetMode="External" /><Relationship Id="rId2" Type="http://schemas.openxmlformats.org/officeDocument/2006/relationships/hyperlink" Target="https://podminky.urs.cz/item/CS_URS_2023_01/122552204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81152302" TargetMode="External" /><Relationship Id="rId6" Type="http://schemas.openxmlformats.org/officeDocument/2006/relationships/hyperlink" Target="https://podminky.urs.cz/item/CS_URS_2023_01/181311103" TargetMode="External" /><Relationship Id="rId7" Type="http://schemas.openxmlformats.org/officeDocument/2006/relationships/hyperlink" Target="https://podminky.urs.cz/item/CS_URS_2023_01/564841111" TargetMode="External" /><Relationship Id="rId8" Type="http://schemas.openxmlformats.org/officeDocument/2006/relationships/hyperlink" Target="https://podminky.urs.cz/item/CS_URS_2023_01/564851111" TargetMode="External" /><Relationship Id="rId9" Type="http://schemas.openxmlformats.org/officeDocument/2006/relationships/hyperlink" Target="https://podminky.urs.cz/item/CS_URS_2023_01/564971315" TargetMode="External" /><Relationship Id="rId10" Type="http://schemas.openxmlformats.org/officeDocument/2006/relationships/hyperlink" Target="https://podminky.urs.cz/item/CS_URS_2023_01/596212223" TargetMode="External" /><Relationship Id="rId11" Type="http://schemas.openxmlformats.org/officeDocument/2006/relationships/hyperlink" Target="https://podminky.urs.cz/item/CS_URS_2023_01/596412212" TargetMode="External" /><Relationship Id="rId12" Type="http://schemas.openxmlformats.org/officeDocument/2006/relationships/hyperlink" Target="https://podminky.urs.cz/item/CS_URS_2023_01/914111111" TargetMode="External" /><Relationship Id="rId13" Type="http://schemas.openxmlformats.org/officeDocument/2006/relationships/hyperlink" Target="https://podminky.urs.cz/item/CS_URS_2023_01/914511112" TargetMode="External" /><Relationship Id="rId14" Type="http://schemas.openxmlformats.org/officeDocument/2006/relationships/hyperlink" Target="https://podminky.urs.cz/item/CS_URS_2023_01/915111111" TargetMode="External" /><Relationship Id="rId15" Type="http://schemas.openxmlformats.org/officeDocument/2006/relationships/hyperlink" Target="https://podminky.urs.cz/item/CS_URS_2023_01/915111115" TargetMode="External" /><Relationship Id="rId16" Type="http://schemas.openxmlformats.org/officeDocument/2006/relationships/hyperlink" Target="https://podminky.urs.cz/item/CS_URS_2023_01/915231111" TargetMode="External" /><Relationship Id="rId17" Type="http://schemas.openxmlformats.org/officeDocument/2006/relationships/hyperlink" Target="https://podminky.urs.cz/item/CS_URS_2023_01/916131213" TargetMode="External" /><Relationship Id="rId18" Type="http://schemas.openxmlformats.org/officeDocument/2006/relationships/hyperlink" Target="https://podminky.urs.cz/item/CS_URS_2023_01/916231213" TargetMode="External" /><Relationship Id="rId19" Type="http://schemas.openxmlformats.org/officeDocument/2006/relationships/hyperlink" Target="https://podminky.urs.cz/item/CS_URS_2023_01/998223011" TargetMode="External" /><Relationship Id="rId2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002000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hyperlink" Target="https://podminky.urs.cz/item/CS_URS_2023_01/031002000" TargetMode="External" /><Relationship Id="rId4" Type="http://schemas.openxmlformats.org/officeDocument/2006/relationships/hyperlink" Target="https://podminky.urs.cz/item/CS_URS_2023_01/032002000" TargetMode="External" /><Relationship Id="rId5" Type="http://schemas.openxmlformats.org/officeDocument/2006/relationships/hyperlink" Target="https://podminky.urs.cz/item/CS_URS_2023_01/039002000" TargetMode="External" /><Relationship Id="rId6" Type="http://schemas.openxmlformats.org/officeDocument/2006/relationships/hyperlink" Target="https://podminky.urs.cz/item/CS_URS_2023_01/043154000" TargetMode="External" /><Relationship Id="rId7" Type="http://schemas.openxmlformats.org/officeDocument/2006/relationships/hyperlink" Target="https://podminky.urs.cz/item/CS_URS_2023_01/072103001" TargetMode="External" /><Relationship Id="rId8" Type="http://schemas.openxmlformats.org/officeDocument/2006/relationships/hyperlink" Target="https://podminky.urs.cz/item/CS_URS_2021_02/075002000" TargetMode="External" /><Relationship Id="rId9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1411131" TargetMode="External" /><Relationship Id="rId2" Type="http://schemas.openxmlformats.org/officeDocument/2006/relationships/hyperlink" Target="https://podminky.urs.cz/item/CS_URS_2023_01/182303111" TargetMode="External" /><Relationship Id="rId3" Type="http://schemas.openxmlformats.org/officeDocument/2006/relationships/hyperlink" Target="https://podminky.urs.cz/item/CS_URS_2023_01/183151116" TargetMode="External" /><Relationship Id="rId4" Type="http://schemas.openxmlformats.org/officeDocument/2006/relationships/hyperlink" Target="https://podminky.urs.cz/item/CS_URS_2023_01/184102112" TargetMode="External" /><Relationship Id="rId5" Type="http://schemas.openxmlformats.org/officeDocument/2006/relationships/hyperlink" Target="https://podminky.urs.cz/item/CS_URS_2023_01/184215132" TargetMode="External" /><Relationship Id="rId6" Type="http://schemas.openxmlformats.org/officeDocument/2006/relationships/hyperlink" Target="https://podminky.urs.cz/item/CS_URS_2023_01/185804319" TargetMode="External" /><Relationship Id="rId7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1_19_2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MALÁ PRŮMYSLOVÁ A OBYTNÁ ZÓNA , LOKALITA SYLVÁROV-2021.12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Dvůr Králové nad Labem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6. 6. 2021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Dvůr Králové nad Labem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Daniel Kadavý, projektová činnost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ROUND(SUM(AG55:AG60),2)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ROUND(SUM(AS55:AS60),2)</f>
        <v>0</v>
      </c>
      <c r="AT54" s="106">
        <f>ROUND(SUM(AV54:AW54),2)</f>
        <v>0</v>
      </c>
      <c r="AU54" s="107">
        <f>ROUND(SUM(AU55:AU60),5)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ROUND(SUM(AZ55:AZ60),2)</f>
        <v>0</v>
      </c>
      <c r="BA54" s="106">
        <f>ROUND(SUM(BA55:BA60),2)</f>
        <v>0</v>
      </c>
      <c r="BB54" s="106">
        <f>ROUND(SUM(BB55:BB60),2)</f>
        <v>0</v>
      </c>
      <c r="BC54" s="106">
        <f>ROUND(SUM(BC55:BC60),2)</f>
        <v>0</v>
      </c>
      <c r="BD54" s="108">
        <f>ROUND(SUM(BD55:BD60),2)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'100-1 - Komunikace 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'100-1 - Komunikace '!P86</f>
        <v>0</v>
      </c>
      <c r="AV55" s="120">
        <f>'100-1 - Komunikace '!J33</f>
        <v>0</v>
      </c>
      <c r="AW55" s="120">
        <f>'100-1 - Komunikace '!J34</f>
        <v>0</v>
      </c>
      <c r="AX55" s="120">
        <f>'100-1 - Komunikace '!J35</f>
        <v>0</v>
      </c>
      <c r="AY55" s="120">
        <f>'100-1 - Komunikace '!J36</f>
        <v>0</v>
      </c>
      <c r="AZ55" s="120">
        <f>'100-1 - Komunikace '!F33</f>
        <v>0</v>
      </c>
      <c r="BA55" s="120">
        <f>'100-1 - Komunikace '!F34</f>
        <v>0</v>
      </c>
      <c r="BB55" s="120">
        <f>'100-1 - Komunikace '!F35</f>
        <v>0</v>
      </c>
      <c r="BC55" s="120">
        <f>'100-1 - Komunikace '!F36</f>
        <v>0</v>
      </c>
      <c r="BD55" s="122">
        <f>'100-1 - Komunikace '!F37</f>
        <v>0</v>
      </c>
      <c r="BE55" s="7"/>
      <c r="BT55" s="123" t="s">
        <v>82</v>
      </c>
      <c r="BV55" s="123" t="s">
        <v>76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91" s="7" customFormat="1" ht="16.5" customHeight="1">
      <c r="A56" s="111" t="s">
        <v>78</v>
      </c>
      <c r="B56" s="112"/>
      <c r="C56" s="113"/>
      <c r="D56" s="114" t="s">
        <v>85</v>
      </c>
      <c r="E56" s="114"/>
      <c r="F56" s="114"/>
      <c r="G56" s="114"/>
      <c r="H56" s="114"/>
      <c r="I56" s="115"/>
      <c r="J56" s="114" t="s">
        <v>86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'100-2-1 - Komunikace Seif...'!J30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19">
        <v>0</v>
      </c>
      <c r="AT56" s="120">
        <f>ROUND(SUM(AV56:AW56),2)</f>
        <v>0</v>
      </c>
      <c r="AU56" s="121">
        <f>'100-2-1 - Komunikace Seif...'!P87</f>
        <v>0</v>
      </c>
      <c r="AV56" s="120">
        <f>'100-2-1 - Komunikace Seif...'!J33</f>
        <v>0</v>
      </c>
      <c r="AW56" s="120">
        <f>'100-2-1 - Komunikace Seif...'!J34</f>
        <v>0</v>
      </c>
      <c r="AX56" s="120">
        <f>'100-2-1 - Komunikace Seif...'!J35</f>
        <v>0</v>
      </c>
      <c r="AY56" s="120">
        <f>'100-2-1 - Komunikace Seif...'!J36</f>
        <v>0</v>
      </c>
      <c r="AZ56" s="120">
        <f>'100-2-1 - Komunikace Seif...'!F33</f>
        <v>0</v>
      </c>
      <c r="BA56" s="120">
        <f>'100-2-1 - Komunikace Seif...'!F34</f>
        <v>0</v>
      </c>
      <c r="BB56" s="120">
        <f>'100-2-1 - Komunikace Seif...'!F35</f>
        <v>0</v>
      </c>
      <c r="BC56" s="120">
        <f>'100-2-1 - Komunikace Seif...'!F36</f>
        <v>0</v>
      </c>
      <c r="BD56" s="122">
        <f>'100-2-1 - Komunikace Seif...'!F37</f>
        <v>0</v>
      </c>
      <c r="BE56" s="7"/>
      <c r="BT56" s="123" t="s">
        <v>82</v>
      </c>
      <c r="BV56" s="123" t="s">
        <v>76</v>
      </c>
      <c r="BW56" s="123" t="s">
        <v>87</v>
      </c>
      <c r="BX56" s="123" t="s">
        <v>5</v>
      </c>
      <c r="CL56" s="123" t="s">
        <v>19</v>
      </c>
      <c r="CM56" s="123" t="s">
        <v>84</v>
      </c>
    </row>
    <row r="57" spans="1:91" s="7" customFormat="1" ht="16.5" customHeight="1">
      <c r="A57" s="111" t="s">
        <v>78</v>
      </c>
      <c r="B57" s="112"/>
      <c r="C57" s="113"/>
      <c r="D57" s="114" t="s">
        <v>88</v>
      </c>
      <c r="E57" s="114"/>
      <c r="F57" s="114"/>
      <c r="G57" s="114"/>
      <c r="H57" s="114"/>
      <c r="I57" s="115"/>
      <c r="J57" s="114" t="s">
        <v>89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'100-4 - Chodníky a stezka'!J30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81</v>
      </c>
      <c r="AR57" s="118"/>
      <c r="AS57" s="119">
        <v>0</v>
      </c>
      <c r="AT57" s="120">
        <f>ROUND(SUM(AV57:AW57),2)</f>
        <v>0</v>
      </c>
      <c r="AU57" s="121">
        <f>'100-4 - Chodníky a stezka'!P84</f>
        <v>0</v>
      </c>
      <c r="AV57" s="120">
        <f>'100-4 - Chodníky a stezka'!J33</f>
        <v>0</v>
      </c>
      <c r="AW57" s="120">
        <f>'100-4 - Chodníky a stezka'!J34</f>
        <v>0</v>
      </c>
      <c r="AX57" s="120">
        <f>'100-4 - Chodníky a stezka'!J35</f>
        <v>0</v>
      </c>
      <c r="AY57" s="120">
        <f>'100-4 - Chodníky a stezka'!J36</f>
        <v>0</v>
      </c>
      <c r="AZ57" s="120">
        <f>'100-4 - Chodníky a stezka'!F33</f>
        <v>0</v>
      </c>
      <c r="BA57" s="120">
        <f>'100-4 - Chodníky a stezka'!F34</f>
        <v>0</v>
      </c>
      <c r="BB57" s="120">
        <f>'100-4 - Chodníky a stezka'!F35</f>
        <v>0</v>
      </c>
      <c r="BC57" s="120">
        <f>'100-4 - Chodníky a stezka'!F36</f>
        <v>0</v>
      </c>
      <c r="BD57" s="122">
        <f>'100-4 - Chodníky a stezka'!F37</f>
        <v>0</v>
      </c>
      <c r="BE57" s="7"/>
      <c r="BT57" s="123" t="s">
        <v>82</v>
      </c>
      <c r="BV57" s="123" t="s">
        <v>76</v>
      </c>
      <c r="BW57" s="123" t="s">
        <v>90</v>
      </c>
      <c r="BX57" s="123" t="s">
        <v>5</v>
      </c>
      <c r="CL57" s="123" t="s">
        <v>91</v>
      </c>
      <c r="CM57" s="123" t="s">
        <v>84</v>
      </c>
    </row>
    <row r="58" spans="1:91" s="7" customFormat="1" ht="16.5" customHeight="1">
      <c r="A58" s="111" t="s">
        <v>78</v>
      </c>
      <c r="B58" s="112"/>
      <c r="C58" s="113"/>
      <c r="D58" s="114" t="s">
        <v>92</v>
      </c>
      <c r="E58" s="114"/>
      <c r="F58" s="114"/>
      <c r="G58" s="114"/>
      <c r="H58" s="114"/>
      <c r="I58" s="115"/>
      <c r="J58" s="114" t="s">
        <v>93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'100-3 - Parkoviště'!J30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81</v>
      </c>
      <c r="AR58" s="118"/>
      <c r="AS58" s="119">
        <v>0</v>
      </c>
      <c r="AT58" s="120">
        <f>ROUND(SUM(AV58:AW58),2)</f>
        <v>0</v>
      </c>
      <c r="AU58" s="121">
        <f>'100-3 - Parkoviště'!P84</f>
        <v>0</v>
      </c>
      <c r="AV58" s="120">
        <f>'100-3 - Parkoviště'!J33</f>
        <v>0</v>
      </c>
      <c r="AW58" s="120">
        <f>'100-3 - Parkoviště'!J34</f>
        <v>0</v>
      </c>
      <c r="AX58" s="120">
        <f>'100-3 - Parkoviště'!J35</f>
        <v>0</v>
      </c>
      <c r="AY58" s="120">
        <f>'100-3 - Parkoviště'!J36</f>
        <v>0</v>
      </c>
      <c r="AZ58" s="120">
        <f>'100-3 - Parkoviště'!F33</f>
        <v>0</v>
      </c>
      <c r="BA58" s="120">
        <f>'100-3 - Parkoviště'!F34</f>
        <v>0</v>
      </c>
      <c r="BB58" s="120">
        <f>'100-3 - Parkoviště'!F35</f>
        <v>0</v>
      </c>
      <c r="BC58" s="120">
        <f>'100-3 - Parkoviště'!F36</f>
        <v>0</v>
      </c>
      <c r="BD58" s="122">
        <f>'100-3 - Parkoviště'!F37</f>
        <v>0</v>
      </c>
      <c r="BE58" s="7"/>
      <c r="BT58" s="123" t="s">
        <v>82</v>
      </c>
      <c r="BV58" s="123" t="s">
        <v>76</v>
      </c>
      <c r="BW58" s="123" t="s">
        <v>94</v>
      </c>
      <c r="BX58" s="123" t="s">
        <v>5</v>
      </c>
      <c r="CL58" s="123" t="s">
        <v>19</v>
      </c>
      <c r="CM58" s="123" t="s">
        <v>84</v>
      </c>
    </row>
    <row r="59" spans="1:91" s="7" customFormat="1" ht="16.5" customHeight="1">
      <c r="A59" s="111" t="s">
        <v>78</v>
      </c>
      <c r="B59" s="112"/>
      <c r="C59" s="113"/>
      <c r="D59" s="114" t="s">
        <v>95</v>
      </c>
      <c r="E59" s="114"/>
      <c r="F59" s="114"/>
      <c r="G59" s="114"/>
      <c r="H59" s="114"/>
      <c r="I59" s="115"/>
      <c r="J59" s="114" t="s">
        <v>96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'100-6 - VON'!J30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81</v>
      </c>
      <c r="AR59" s="118"/>
      <c r="AS59" s="119">
        <v>0</v>
      </c>
      <c r="AT59" s="120">
        <f>ROUND(SUM(AV59:AW59),2)</f>
        <v>0</v>
      </c>
      <c r="AU59" s="121">
        <f>'100-6 - VON'!P84</f>
        <v>0</v>
      </c>
      <c r="AV59" s="120">
        <f>'100-6 - VON'!J33</f>
        <v>0</v>
      </c>
      <c r="AW59" s="120">
        <f>'100-6 - VON'!J34</f>
        <v>0</v>
      </c>
      <c r="AX59" s="120">
        <f>'100-6 - VON'!J35</f>
        <v>0</v>
      </c>
      <c r="AY59" s="120">
        <f>'100-6 - VON'!J36</f>
        <v>0</v>
      </c>
      <c r="AZ59" s="120">
        <f>'100-6 - VON'!F33</f>
        <v>0</v>
      </c>
      <c r="BA59" s="120">
        <f>'100-6 - VON'!F34</f>
        <v>0</v>
      </c>
      <c r="BB59" s="120">
        <f>'100-6 - VON'!F35</f>
        <v>0</v>
      </c>
      <c r="BC59" s="120">
        <f>'100-6 - VON'!F36</f>
        <v>0</v>
      </c>
      <c r="BD59" s="122">
        <f>'100-6 - VON'!F37</f>
        <v>0</v>
      </c>
      <c r="BE59" s="7"/>
      <c r="BT59" s="123" t="s">
        <v>82</v>
      </c>
      <c r="BV59" s="123" t="s">
        <v>76</v>
      </c>
      <c r="BW59" s="123" t="s">
        <v>97</v>
      </c>
      <c r="BX59" s="123" t="s">
        <v>5</v>
      </c>
      <c r="CL59" s="123" t="s">
        <v>19</v>
      </c>
      <c r="CM59" s="123" t="s">
        <v>84</v>
      </c>
    </row>
    <row r="60" spans="1:91" s="7" customFormat="1" ht="16.5" customHeight="1">
      <c r="A60" s="111" t="s">
        <v>78</v>
      </c>
      <c r="B60" s="112"/>
      <c r="C60" s="113"/>
      <c r="D60" s="114" t="s">
        <v>98</v>
      </c>
      <c r="E60" s="114"/>
      <c r="F60" s="114"/>
      <c r="G60" s="114"/>
      <c r="H60" s="114"/>
      <c r="I60" s="115"/>
      <c r="J60" s="114" t="s">
        <v>99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'100-5 - Sadové úpravy'!J30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81</v>
      </c>
      <c r="AR60" s="118"/>
      <c r="AS60" s="124">
        <v>0</v>
      </c>
      <c r="AT60" s="125">
        <f>ROUND(SUM(AV60:AW60),2)</f>
        <v>0</v>
      </c>
      <c r="AU60" s="126">
        <f>'100-5 - Sadové úpravy'!P81</f>
        <v>0</v>
      </c>
      <c r="AV60" s="125">
        <f>'100-5 - Sadové úpravy'!J33</f>
        <v>0</v>
      </c>
      <c r="AW60" s="125">
        <f>'100-5 - Sadové úpravy'!J34</f>
        <v>0</v>
      </c>
      <c r="AX60" s="125">
        <f>'100-5 - Sadové úpravy'!J35</f>
        <v>0</v>
      </c>
      <c r="AY60" s="125">
        <f>'100-5 - Sadové úpravy'!J36</f>
        <v>0</v>
      </c>
      <c r="AZ60" s="125">
        <f>'100-5 - Sadové úpravy'!F33</f>
        <v>0</v>
      </c>
      <c r="BA60" s="125">
        <f>'100-5 - Sadové úpravy'!F34</f>
        <v>0</v>
      </c>
      <c r="BB60" s="125">
        <f>'100-5 - Sadové úpravy'!F35</f>
        <v>0</v>
      </c>
      <c r="BC60" s="125">
        <f>'100-5 - Sadové úpravy'!F36</f>
        <v>0</v>
      </c>
      <c r="BD60" s="127">
        <f>'100-5 - Sadové úpravy'!F37</f>
        <v>0</v>
      </c>
      <c r="BE60" s="7"/>
      <c r="BT60" s="123" t="s">
        <v>82</v>
      </c>
      <c r="BV60" s="123" t="s">
        <v>76</v>
      </c>
      <c r="BW60" s="123" t="s">
        <v>100</v>
      </c>
      <c r="BX60" s="123" t="s">
        <v>5</v>
      </c>
      <c r="CL60" s="123" t="s">
        <v>19</v>
      </c>
      <c r="CM60" s="123" t="s">
        <v>84</v>
      </c>
    </row>
    <row r="61" spans="1:57" s="2" customFormat="1" ht="30" customHeight="1">
      <c r="A61" s="38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4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s="2" customFormat="1" ht="6.95" customHeight="1">
      <c r="A62" s="38"/>
      <c r="B62" s="59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00-1 - Komunikace '!C2" display="/"/>
    <hyperlink ref="A56" location="'100-2-1 - Komunikace Seif...'!C2" display="/"/>
    <hyperlink ref="A57" location="'100-4 - Chodníky a stezka'!C2" display="/"/>
    <hyperlink ref="A58" location="'100-3 - Parkoviště'!C2" display="/"/>
    <hyperlink ref="A59" location="'100-6 - VON'!C2" display="/"/>
    <hyperlink ref="A60" location="'100-5 -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MALÁ PRŮMYSLOVÁ A OBYTNÁ ZÓNA , LOKALITA SYLVÁROV-2021.12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103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6. 6. 2021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ROUND(J86,2)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ROUND((SUM(BE86:BE244)),2)</f>
        <v>0</v>
      </c>
      <c r="G33" s="38"/>
      <c r="H33" s="38"/>
      <c r="I33" s="148">
        <v>0.21</v>
      </c>
      <c r="J33" s="147">
        <f>ROUND(((SUM(BE86:BE244))*I33),2)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ROUND((SUM(BF86:BF244)),2)</f>
        <v>0</v>
      </c>
      <c r="G34" s="38"/>
      <c r="H34" s="38"/>
      <c r="I34" s="148">
        <v>0.15</v>
      </c>
      <c r="J34" s="147">
        <f>ROUND(((SUM(BF86:BF244))*I34),2)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ROUND((SUM(BG86:BG244)),2)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ROUND((SUM(BH86:BH244)),2)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ROUND((SUM(BI86:BI244)),2)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MALÁ PRŮMYSLOVÁ A OBYTNÁ ZÓNA , LOKALITA SYLVÁROV-2021.12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 xml:space="preserve">100-1 - Komunikace 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Dvůr Králové nad Labem</v>
      </c>
      <c r="G52" s="40"/>
      <c r="H52" s="40"/>
      <c r="I52" s="32" t="s">
        <v>23</v>
      </c>
      <c r="J52" s="72" t="str">
        <f>IF(J12="","",J12)</f>
        <v>6. 6. 2021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Dvůr Králové nad Labem</v>
      </c>
      <c r="G54" s="40"/>
      <c r="H54" s="40"/>
      <c r="I54" s="32" t="s">
        <v>32</v>
      </c>
      <c r="J54" s="36" t="str">
        <f>E21</f>
        <v>Daniel Kadavý, projektová činnost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J86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J87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J88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110</v>
      </c>
      <c r="E62" s="174"/>
      <c r="F62" s="174"/>
      <c r="G62" s="174"/>
      <c r="H62" s="174"/>
      <c r="I62" s="174"/>
      <c r="J62" s="175">
        <f>J121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111</v>
      </c>
      <c r="E63" s="174"/>
      <c r="F63" s="174"/>
      <c r="G63" s="174"/>
      <c r="H63" s="174"/>
      <c r="I63" s="174"/>
      <c r="J63" s="175">
        <f>J131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112</v>
      </c>
      <c r="E64" s="174"/>
      <c r="F64" s="174"/>
      <c r="G64" s="174"/>
      <c r="H64" s="174"/>
      <c r="I64" s="174"/>
      <c r="J64" s="175">
        <f>J182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113</v>
      </c>
      <c r="E65" s="174"/>
      <c r="F65" s="174"/>
      <c r="G65" s="174"/>
      <c r="H65" s="174"/>
      <c r="I65" s="174"/>
      <c r="J65" s="175">
        <f>J198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114</v>
      </c>
      <c r="E66" s="174"/>
      <c r="F66" s="174"/>
      <c r="G66" s="174"/>
      <c r="H66" s="174"/>
      <c r="I66" s="174"/>
      <c r="J66" s="175">
        <f>J241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115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160" t="str">
        <f>E7</f>
        <v>MALÁ PRŮMYSLOVÁ A OBYTNÁ ZÓNA , LOKALITA SYLVÁROV-2021.12</v>
      </c>
      <c r="F76" s="32"/>
      <c r="G76" s="32"/>
      <c r="H76" s="32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102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69" t="str">
        <f>E9</f>
        <v xml:space="preserve">100-1 - Komunikace </v>
      </c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21</v>
      </c>
      <c r="D80" s="40"/>
      <c r="E80" s="40"/>
      <c r="F80" s="27" t="str">
        <f>F12</f>
        <v>Dvůr Králové nad Labem</v>
      </c>
      <c r="G80" s="40"/>
      <c r="H80" s="40"/>
      <c r="I80" s="32" t="s">
        <v>23</v>
      </c>
      <c r="J80" s="72" t="str">
        <f>IF(J12="","",J12)</f>
        <v>6. 6. 2021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5.65" customHeight="1">
      <c r="A82" s="38"/>
      <c r="B82" s="39"/>
      <c r="C82" s="32" t="s">
        <v>25</v>
      </c>
      <c r="D82" s="40"/>
      <c r="E82" s="40"/>
      <c r="F82" s="27" t="str">
        <f>E15</f>
        <v>Město Dvůr Králové nad Labem</v>
      </c>
      <c r="G82" s="40"/>
      <c r="H82" s="40"/>
      <c r="I82" s="32" t="s">
        <v>32</v>
      </c>
      <c r="J82" s="36" t="str">
        <f>E21</f>
        <v>Daniel Kadavý, projektová činnost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15" customHeight="1">
      <c r="A83" s="38"/>
      <c r="B83" s="39"/>
      <c r="C83" s="32" t="s">
        <v>30</v>
      </c>
      <c r="D83" s="40"/>
      <c r="E83" s="40"/>
      <c r="F83" s="27" t="str">
        <f>IF(E18="","",E18)</f>
        <v>Vyplň údaj</v>
      </c>
      <c r="G83" s="40"/>
      <c r="H83" s="40"/>
      <c r="I83" s="32" t="s">
        <v>36</v>
      </c>
      <c r="J83" s="36" t="str">
        <f>E24</f>
        <v xml:space="preserve"> 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0.3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11" customFormat="1" ht="29.25" customHeight="1">
      <c r="A85" s="177"/>
      <c r="B85" s="178"/>
      <c r="C85" s="179" t="s">
        <v>116</v>
      </c>
      <c r="D85" s="180" t="s">
        <v>59</v>
      </c>
      <c r="E85" s="180" t="s">
        <v>55</v>
      </c>
      <c r="F85" s="180" t="s">
        <v>56</v>
      </c>
      <c r="G85" s="180" t="s">
        <v>117</v>
      </c>
      <c r="H85" s="180" t="s">
        <v>118</v>
      </c>
      <c r="I85" s="180" t="s">
        <v>119</v>
      </c>
      <c r="J85" s="181" t="s">
        <v>106</v>
      </c>
      <c r="K85" s="182" t="s">
        <v>120</v>
      </c>
      <c r="L85" s="183"/>
      <c r="M85" s="92" t="s">
        <v>19</v>
      </c>
      <c r="N85" s="93" t="s">
        <v>44</v>
      </c>
      <c r="O85" s="93" t="s">
        <v>121</v>
      </c>
      <c r="P85" s="93" t="s">
        <v>122</v>
      </c>
      <c r="Q85" s="93" t="s">
        <v>123</v>
      </c>
      <c r="R85" s="93" t="s">
        <v>124</v>
      </c>
      <c r="S85" s="93" t="s">
        <v>125</v>
      </c>
      <c r="T85" s="94" t="s">
        <v>126</v>
      </c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</row>
    <row r="86" spans="1:63" s="2" customFormat="1" ht="22.8" customHeight="1">
      <c r="A86" s="38"/>
      <c r="B86" s="39"/>
      <c r="C86" s="99" t="s">
        <v>127</v>
      </c>
      <c r="D86" s="40"/>
      <c r="E86" s="40"/>
      <c r="F86" s="40"/>
      <c r="G86" s="40"/>
      <c r="H86" s="40"/>
      <c r="I86" s="40"/>
      <c r="J86" s="184">
        <f>BK86</f>
        <v>0</v>
      </c>
      <c r="K86" s="40"/>
      <c r="L86" s="44"/>
      <c r="M86" s="95"/>
      <c r="N86" s="185"/>
      <c r="O86" s="96"/>
      <c r="P86" s="186">
        <f>P87</f>
        <v>0</v>
      </c>
      <c r="Q86" s="96"/>
      <c r="R86" s="186">
        <f>R87</f>
        <v>2555.056741239999</v>
      </c>
      <c r="S86" s="96"/>
      <c r="T86" s="187">
        <f>T87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73</v>
      </c>
      <c r="AU86" s="17" t="s">
        <v>107</v>
      </c>
      <c r="BK86" s="188">
        <f>BK87</f>
        <v>0</v>
      </c>
    </row>
    <row r="87" spans="1:63" s="12" customFormat="1" ht="25.9" customHeight="1">
      <c r="A87" s="12"/>
      <c r="B87" s="189"/>
      <c r="C87" s="190"/>
      <c r="D87" s="191" t="s">
        <v>73</v>
      </c>
      <c r="E87" s="192" t="s">
        <v>128</v>
      </c>
      <c r="F87" s="192" t="s">
        <v>129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P88+P121+P131+P182+P198+P241</f>
        <v>0</v>
      </c>
      <c r="Q87" s="197"/>
      <c r="R87" s="198">
        <f>R88+R121+R131+R182+R198+R241</f>
        <v>2555.056741239999</v>
      </c>
      <c r="S87" s="197"/>
      <c r="T87" s="199">
        <f>T88+T121+T131+T182+T198+T241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82</v>
      </c>
      <c r="AT87" s="201" t="s">
        <v>73</v>
      </c>
      <c r="AU87" s="201" t="s">
        <v>74</v>
      </c>
      <c r="AY87" s="200" t="s">
        <v>130</v>
      </c>
      <c r="BK87" s="202">
        <f>BK88+BK121+BK131+BK182+BK198+BK241</f>
        <v>0</v>
      </c>
    </row>
    <row r="88" spans="1:63" s="12" customFormat="1" ht="22.8" customHeight="1">
      <c r="A88" s="12"/>
      <c r="B88" s="189"/>
      <c r="C88" s="190"/>
      <c r="D88" s="191" t="s">
        <v>73</v>
      </c>
      <c r="E88" s="203" t="s">
        <v>82</v>
      </c>
      <c r="F88" s="203" t="s">
        <v>131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SUM(P89:P120)</f>
        <v>0</v>
      </c>
      <c r="Q88" s="197"/>
      <c r="R88" s="198">
        <f>SUM(R89:R120)</f>
        <v>0</v>
      </c>
      <c r="S88" s="197"/>
      <c r="T88" s="199">
        <f>SUM(T89:T120)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82</v>
      </c>
      <c r="AT88" s="201" t="s">
        <v>73</v>
      </c>
      <c r="AU88" s="201" t="s">
        <v>82</v>
      </c>
      <c r="AY88" s="200" t="s">
        <v>130</v>
      </c>
      <c r="BK88" s="202">
        <f>SUM(BK89:BK120)</f>
        <v>0</v>
      </c>
    </row>
    <row r="89" spans="1:65" s="2" customFormat="1" ht="16.5" customHeight="1">
      <c r="A89" s="38"/>
      <c r="B89" s="39"/>
      <c r="C89" s="205" t="s">
        <v>82</v>
      </c>
      <c r="D89" s="205" t="s">
        <v>132</v>
      </c>
      <c r="E89" s="206" t="s">
        <v>133</v>
      </c>
      <c r="F89" s="207" t="s">
        <v>134</v>
      </c>
      <c r="G89" s="208" t="s">
        <v>135</v>
      </c>
      <c r="H89" s="209">
        <v>1453.2</v>
      </c>
      <c r="I89" s="210"/>
      <c r="J89" s="211">
        <f>ROUND(I89*H89,2)</f>
        <v>0</v>
      </c>
      <c r="K89" s="212"/>
      <c r="L89" s="44"/>
      <c r="M89" s="213" t="s">
        <v>19</v>
      </c>
      <c r="N89" s="214" t="s">
        <v>45</v>
      </c>
      <c r="O89" s="84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136</v>
      </c>
      <c r="AT89" s="217" t="s">
        <v>132</v>
      </c>
      <c r="AU89" s="217" t="s">
        <v>84</v>
      </c>
      <c r="AY89" s="17" t="s">
        <v>130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82</v>
      </c>
      <c r="BK89" s="218">
        <f>ROUND(I89*H89,2)</f>
        <v>0</v>
      </c>
      <c r="BL89" s="17" t="s">
        <v>136</v>
      </c>
      <c r="BM89" s="217" t="s">
        <v>137</v>
      </c>
    </row>
    <row r="90" spans="1:47" s="2" customFormat="1" ht="12">
      <c r="A90" s="38"/>
      <c r="B90" s="39"/>
      <c r="C90" s="40"/>
      <c r="D90" s="219" t="s">
        <v>138</v>
      </c>
      <c r="E90" s="40"/>
      <c r="F90" s="220" t="s">
        <v>139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138</v>
      </c>
      <c r="AU90" s="17" t="s">
        <v>84</v>
      </c>
    </row>
    <row r="91" spans="1:47" s="2" customFormat="1" ht="12">
      <c r="A91" s="38"/>
      <c r="B91" s="39"/>
      <c r="C91" s="40"/>
      <c r="D91" s="224" t="s">
        <v>140</v>
      </c>
      <c r="E91" s="40"/>
      <c r="F91" s="225" t="s">
        <v>141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140</v>
      </c>
      <c r="AU91" s="17" t="s">
        <v>84</v>
      </c>
    </row>
    <row r="92" spans="1:65" s="2" customFormat="1" ht="24.15" customHeight="1">
      <c r="A92" s="38"/>
      <c r="B92" s="39"/>
      <c r="C92" s="205" t="s">
        <v>84</v>
      </c>
      <c r="D92" s="205" t="s">
        <v>132</v>
      </c>
      <c r="E92" s="206" t="s">
        <v>142</v>
      </c>
      <c r="F92" s="207" t="s">
        <v>143</v>
      </c>
      <c r="G92" s="208" t="s">
        <v>144</v>
      </c>
      <c r="H92" s="209">
        <v>937.02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45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136</v>
      </c>
      <c r="AT92" s="217" t="s">
        <v>132</v>
      </c>
      <c r="AU92" s="217" t="s">
        <v>84</v>
      </c>
      <c r="AY92" s="17" t="s">
        <v>130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82</v>
      </c>
      <c r="BK92" s="218">
        <f>ROUND(I92*H92,2)</f>
        <v>0</v>
      </c>
      <c r="BL92" s="17" t="s">
        <v>136</v>
      </c>
      <c r="BM92" s="217" t="s">
        <v>145</v>
      </c>
    </row>
    <row r="93" spans="1:47" s="2" customFormat="1" ht="12">
      <c r="A93" s="38"/>
      <c r="B93" s="39"/>
      <c r="C93" s="40"/>
      <c r="D93" s="219" t="s">
        <v>138</v>
      </c>
      <c r="E93" s="40"/>
      <c r="F93" s="220" t="s">
        <v>146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138</v>
      </c>
      <c r="AU93" s="17" t="s">
        <v>84</v>
      </c>
    </row>
    <row r="94" spans="1:47" s="2" customFormat="1" ht="12">
      <c r="A94" s="38"/>
      <c r="B94" s="39"/>
      <c r="C94" s="40"/>
      <c r="D94" s="224" t="s">
        <v>140</v>
      </c>
      <c r="E94" s="40"/>
      <c r="F94" s="225" t="s">
        <v>147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140</v>
      </c>
      <c r="AU94" s="17" t="s">
        <v>84</v>
      </c>
    </row>
    <row r="95" spans="1:51" s="13" customFormat="1" ht="12">
      <c r="A95" s="13"/>
      <c r="B95" s="226"/>
      <c r="C95" s="227"/>
      <c r="D95" s="219" t="s">
        <v>148</v>
      </c>
      <c r="E95" s="228" t="s">
        <v>19</v>
      </c>
      <c r="F95" s="229" t="s">
        <v>149</v>
      </c>
      <c r="G95" s="227"/>
      <c r="H95" s="230">
        <v>679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148</v>
      </c>
      <c r="AU95" s="236" t="s">
        <v>84</v>
      </c>
      <c r="AV95" s="13" t="s">
        <v>84</v>
      </c>
      <c r="AW95" s="13" t="s">
        <v>35</v>
      </c>
      <c r="AX95" s="13" t="s">
        <v>74</v>
      </c>
      <c r="AY95" s="236" t="s">
        <v>130</v>
      </c>
    </row>
    <row r="96" spans="1:51" s="13" customFormat="1" ht="12">
      <c r="A96" s="13"/>
      <c r="B96" s="226"/>
      <c r="C96" s="227"/>
      <c r="D96" s="219" t="s">
        <v>148</v>
      </c>
      <c r="E96" s="228" t="s">
        <v>19</v>
      </c>
      <c r="F96" s="229" t="s">
        <v>150</v>
      </c>
      <c r="G96" s="227"/>
      <c r="H96" s="230">
        <v>258.02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148</v>
      </c>
      <c r="AU96" s="236" t="s">
        <v>84</v>
      </c>
      <c r="AV96" s="13" t="s">
        <v>84</v>
      </c>
      <c r="AW96" s="13" t="s">
        <v>35</v>
      </c>
      <c r="AX96" s="13" t="s">
        <v>74</v>
      </c>
      <c r="AY96" s="236" t="s">
        <v>130</v>
      </c>
    </row>
    <row r="97" spans="1:51" s="14" customFormat="1" ht="12">
      <c r="A97" s="14"/>
      <c r="B97" s="237"/>
      <c r="C97" s="238"/>
      <c r="D97" s="219" t="s">
        <v>148</v>
      </c>
      <c r="E97" s="239" t="s">
        <v>19</v>
      </c>
      <c r="F97" s="240" t="s">
        <v>151</v>
      </c>
      <c r="G97" s="238"/>
      <c r="H97" s="241">
        <v>937.02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7" t="s">
        <v>148</v>
      </c>
      <c r="AU97" s="247" t="s">
        <v>84</v>
      </c>
      <c r="AV97" s="14" t="s">
        <v>136</v>
      </c>
      <c r="AW97" s="14" t="s">
        <v>35</v>
      </c>
      <c r="AX97" s="14" t="s">
        <v>82</v>
      </c>
      <c r="AY97" s="247" t="s">
        <v>130</v>
      </c>
    </row>
    <row r="98" spans="1:65" s="2" customFormat="1" ht="16.5" customHeight="1">
      <c r="A98" s="38"/>
      <c r="B98" s="39"/>
      <c r="C98" s="205" t="s">
        <v>152</v>
      </c>
      <c r="D98" s="205" t="s">
        <v>132</v>
      </c>
      <c r="E98" s="206" t="s">
        <v>153</v>
      </c>
      <c r="F98" s="207" t="s">
        <v>154</v>
      </c>
      <c r="G98" s="208" t="s">
        <v>144</v>
      </c>
      <c r="H98" s="209">
        <v>8</v>
      </c>
      <c r="I98" s="210"/>
      <c r="J98" s="211">
        <f>ROUND(I98*H98,2)</f>
        <v>0</v>
      </c>
      <c r="K98" s="212"/>
      <c r="L98" s="44"/>
      <c r="M98" s="213" t="s">
        <v>19</v>
      </c>
      <c r="N98" s="214" t="s">
        <v>45</v>
      </c>
      <c r="O98" s="84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7" t="s">
        <v>136</v>
      </c>
      <c r="AT98" s="217" t="s">
        <v>132</v>
      </c>
      <c r="AU98" s="217" t="s">
        <v>84</v>
      </c>
      <c r="AY98" s="17" t="s">
        <v>130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7" t="s">
        <v>82</v>
      </c>
      <c r="BK98" s="218">
        <f>ROUND(I98*H98,2)</f>
        <v>0</v>
      </c>
      <c r="BL98" s="17" t="s">
        <v>136</v>
      </c>
      <c r="BM98" s="217" t="s">
        <v>155</v>
      </c>
    </row>
    <row r="99" spans="1:47" s="2" customFormat="1" ht="12">
      <c r="A99" s="38"/>
      <c r="B99" s="39"/>
      <c r="C99" s="40"/>
      <c r="D99" s="219" t="s">
        <v>138</v>
      </c>
      <c r="E99" s="40"/>
      <c r="F99" s="220" t="s">
        <v>156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138</v>
      </c>
      <c r="AU99" s="17" t="s">
        <v>84</v>
      </c>
    </row>
    <row r="100" spans="1:47" s="2" customFormat="1" ht="12">
      <c r="A100" s="38"/>
      <c r="B100" s="39"/>
      <c r="C100" s="40"/>
      <c r="D100" s="224" t="s">
        <v>140</v>
      </c>
      <c r="E100" s="40"/>
      <c r="F100" s="225" t="s">
        <v>157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140</v>
      </c>
      <c r="AU100" s="17" t="s">
        <v>84</v>
      </c>
    </row>
    <row r="101" spans="1:51" s="13" customFormat="1" ht="12">
      <c r="A101" s="13"/>
      <c r="B101" s="226"/>
      <c r="C101" s="227"/>
      <c r="D101" s="219" t="s">
        <v>148</v>
      </c>
      <c r="E101" s="228" t="s">
        <v>19</v>
      </c>
      <c r="F101" s="229" t="s">
        <v>158</v>
      </c>
      <c r="G101" s="227"/>
      <c r="H101" s="230">
        <v>8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148</v>
      </c>
      <c r="AU101" s="236" t="s">
        <v>84</v>
      </c>
      <c r="AV101" s="13" t="s">
        <v>84</v>
      </c>
      <c r="AW101" s="13" t="s">
        <v>35</v>
      </c>
      <c r="AX101" s="13" t="s">
        <v>82</v>
      </c>
      <c r="AY101" s="236" t="s">
        <v>130</v>
      </c>
    </row>
    <row r="102" spans="1:65" s="2" customFormat="1" ht="21.75" customHeight="1">
      <c r="A102" s="38"/>
      <c r="B102" s="39"/>
      <c r="C102" s="205" t="s">
        <v>136</v>
      </c>
      <c r="D102" s="205" t="s">
        <v>132</v>
      </c>
      <c r="E102" s="206" t="s">
        <v>159</v>
      </c>
      <c r="F102" s="207" t="s">
        <v>160</v>
      </c>
      <c r="G102" s="208" t="s">
        <v>144</v>
      </c>
      <c r="H102" s="209">
        <v>290.64</v>
      </c>
      <c r="I102" s="210"/>
      <c r="J102" s="211">
        <f>ROUND(I102*H102,2)</f>
        <v>0</v>
      </c>
      <c r="K102" s="212"/>
      <c r="L102" s="44"/>
      <c r="M102" s="213" t="s">
        <v>19</v>
      </c>
      <c r="N102" s="214" t="s">
        <v>45</v>
      </c>
      <c r="O102" s="84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7" t="s">
        <v>136</v>
      </c>
      <c r="AT102" s="217" t="s">
        <v>132</v>
      </c>
      <c r="AU102" s="217" t="s">
        <v>84</v>
      </c>
      <c r="AY102" s="17" t="s">
        <v>130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7" t="s">
        <v>82</v>
      </c>
      <c r="BK102" s="218">
        <f>ROUND(I102*H102,2)</f>
        <v>0</v>
      </c>
      <c r="BL102" s="17" t="s">
        <v>136</v>
      </c>
      <c r="BM102" s="217" t="s">
        <v>161</v>
      </c>
    </row>
    <row r="103" spans="1:47" s="2" customFormat="1" ht="12">
      <c r="A103" s="38"/>
      <c r="B103" s="39"/>
      <c r="C103" s="40"/>
      <c r="D103" s="219" t="s">
        <v>138</v>
      </c>
      <c r="E103" s="40"/>
      <c r="F103" s="220" t="s">
        <v>162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138</v>
      </c>
      <c r="AU103" s="17" t="s">
        <v>84</v>
      </c>
    </row>
    <row r="104" spans="1:47" s="2" customFormat="1" ht="12">
      <c r="A104" s="38"/>
      <c r="B104" s="39"/>
      <c r="C104" s="40"/>
      <c r="D104" s="224" t="s">
        <v>140</v>
      </c>
      <c r="E104" s="40"/>
      <c r="F104" s="225" t="s">
        <v>163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140</v>
      </c>
      <c r="AU104" s="17" t="s">
        <v>84</v>
      </c>
    </row>
    <row r="105" spans="1:65" s="2" customFormat="1" ht="21.75" customHeight="1">
      <c r="A105" s="38"/>
      <c r="B105" s="39"/>
      <c r="C105" s="205" t="s">
        <v>164</v>
      </c>
      <c r="D105" s="205" t="s">
        <v>132</v>
      </c>
      <c r="E105" s="206" t="s">
        <v>165</v>
      </c>
      <c r="F105" s="207" t="s">
        <v>166</v>
      </c>
      <c r="G105" s="208" t="s">
        <v>144</v>
      </c>
      <c r="H105" s="209">
        <v>937.02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45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136</v>
      </c>
      <c r="AT105" s="217" t="s">
        <v>132</v>
      </c>
      <c r="AU105" s="217" t="s">
        <v>84</v>
      </c>
      <c r="AY105" s="17" t="s">
        <v>130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82</v>
      </c>
      <c r="BK105" s="218">
        <f>ROUND(I105*H105,2)</f>
        <v>0</v>
      </c>
      <c r="BL105" s="17" t="s">
        <v>136</v>
      </c>
      <c r="BM105" s="217" t="s">
        <v>167</v>
      </c>
    </row>
    <row r="106" spans="1:47" s="2" customFormat="1" ht="12">
      <c r="A106" s="38"/>
      <c r="B106" s="39"/>
      <c r="C106" s="40"/>
      <c r="D106" s="219" t="s">
        <v>138</v>
      </c>
      <c r="E106" s="40"/>
      <c r="F106" s="220" t="s">
        <v>168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138</v>
      </c>
      <c r="AU106" s="17" t="s">
        <v>84</v>
      </c>
    </row>
    <row r="107" spans="1:47" s="2" customFormat="1" ht="12">
      <c r="A107" s="38"/>
      <c r="B107" s="39"/>
      <c r="C107" s="40"/>
      <c r="D107" s="224" t="s">
        <v>140</v>
      </c>
      <c r="E107" s="40"/>
      <c r="F107" s="225" t="s">
        <v>169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140</v>
      </c>
      <c r="AU107" s="17" t="s">
        <v>84</v>
      </c>
    </row>
    <row r="108" spans="1:47" s="2" customFormat="1" ht="12">
      <c r="A108" s="38"/>
      <c r="B108" s="39"/>
      <c r="C108" s="40"/>
      <c r="D108" s="219" t="s">
        <v>170</v>
      </c>
      <c r="E108" s="40"/>
      <c r="F108" s="248" t="s">
        <v>171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170</v>
      </c>
      <c r="AU108" s="17" t="s">
        <v>84</v>
      </c>
    </row>
    <row r="109" spans="1:65" s="2" customFormat="1" ht="16.5" customHeight="1">
      <c r="A109" s="38"/>
      <c r="B109" s="39"/>
      <c r="C109" s="205" t="s">
        <v>172</v>
      </c>
      <c r="D109" s="205" t="s">
        <v>132</v>
      </c>
      <c r="E109" s="206" t="s">
        <v>173</v>
      </c>
      <c r="F109" s="207" t="s">
        <v>174</v>
      </c>
      <c r="G109" s="208" t="s">
        <v>144</v>
      </c>
      <c r="H109" s="209">
        <v>290.64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45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136</v>
      </c>
      <c r="AT109" s="217" t="s">
        <v>132</v>
      </c>
      <c r="AU109" s="217" t="s">
        <v>84</v>
      </c>
      <c r="AY109" s="17" t="s">
        <v>130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82</v>
      </c>
      <c r="BK109" s="218">
        <f>ROUND(I109*H109,2)</f>
        <v>0</v>
      </c>
      <c r="BL109" s="17" t="s">
        <v>136</v>
      </c>
      <c r="BM109" s="217" t="s">
        <v>175</v>
      </c>
    </row>
    <row r="110" spans="1:47" s="2" customFormat="1" ht="12">
      <c r="A110" s="38"/>
      <c r="B110" s="39"/>
      <c r="C110" s="40"/>
      <c r="D110" s="219" t="s">
        <v>138</v>
      </c>
      <c r="E110" s="40"/>
      <c r="F110" s="220" t="s">
        <v>176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138</v>
      </c>
      <c r="AU110" s="17" t="s">
        <v>84</v>
      </c>
    </row>
    <row r="111" spans="1:47" s="2" customFormat="1" ht="12">
      <c r="A111" s="38"/>
      <c r="B111" s="39"/>
      <c r="C111" s="40"/>
      <c r="D111" s="224" t="s">
        <v>140</v>
      </c>
      <c r="E111" s="40"/>
      <c r="F111" s="225" t="s">
        <v>177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140</v>
      </c>
      <c r="AU111" s="17" t="s">
        <v>84</v>
      </c>
    </row>
    <row r="112" spans="1:65" s="2" customFormat="1" ht="16.5" customHeight="1">
      <c r="A112" s="38"/>
      <c r="B112" s="39"/>
      <c r="C112" s="205" t="s">
        <v>178</v>
      </c>
      <c r="D112" s="205" t="s">
        <v>132</v>
      </c>
      <c r="E112" s="206" t="s">
        <v>179</v>
      </c>
      <c r="F112" s="207" t="s">
        <v>180</v>
      </c>
      <c r="G112" s="208" t="s">
        <v>181</v>
      </c>
      <c r="H112" s="209">
        <v>1218.1</v>
      </c>
      <c r="I112" s="210"/>
      <c r="J112" s="211">
        <f>ROUND(I112*H112,2)</f>
        <v>0</v>
      </c>
      <c r="K112" s="212"/>
      <c r="L112" s="44"/>
      <c r="M112" s="213" t="s">
        <v>19</v>
      </c>
      <c r="N112" s="214" t="s">
        <v>45</v>
      </c>
      <c r="O112" s="8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136</v>
      </c>
      <c r="AT112" s="217" t="s">
        <v>132</v>
      </c>
      <c r="AU112" s="217" t="s">
        <v>84</v>
      </c>
      <c r="AY112" s="17" t="s">
        <v>130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82</v>
      </c>
      <c r="BK112" s="218">
        <f>ROUND(I112*H112,2)</f>
        <v>0</v>
      </c>
      <c r="BL112" s="17" t="s">
        <v>136</v>
      </c>
      <c r="BM112" s="217" t="s">
        <v>182</v>
      </c>
    </row>
    <row r="113" spans="1:47" s="2" customFormat="1" ht="12">
      <c r="A113" s="38"/>
      <c r="B113" s="39"/>
      <c r="C113" s="40"/>
      <c r="D113" s="219" t="s">
        <v>138</v>
      </c>
      <c r="E113" s="40"/>
      <c r="F113" s="220" t="s">
        <v>183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138</v>
      </c>
      <c r="AU113" s="17" t="s">
        <v>84</v>
      </c>
    </row>
    <row r="114" spans="1:47" s="2" customFormat="1" ht="12">
      <c r="A114" s="38"/>
      <c r="B114" s="39"/>
      <c r="C114" s="40"/>
      <c r="D114" s="224" t="s">
        <v>140</v>
      </c>
      <c r="E114" s="40"/>
      <c r="F114" s="225" t="s">
        <v>184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140</v>
      </c>
      <c r="AU114" s="17" t="s">
        <v>84</v>
      </c>
    </row>
    <row r="115" spans="1:65" s="2" customFormat="1" ht="16.5" customHeight="1">
      <c r="A115" s="38"/>
      <c r="B115" s="39"/>
      <c r="C115" s="205" t="s">
        <v>185</v>
      </c>
      <c r="D115" s="205" t="s">
        <v>132</v>
      </c>
      <c r="E115" s="206" t="s">
        <v>186</v>
      </c>
      <c r="F115" s="207" t="s">
        <v>187</v>
      </c>
      <c r="G115" s="208" t="s">
        <v>135</v>
      </c>
      <c r="H115" s="209">
        <v>1358.1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45</v>
      </c>
      <c r="O115" s="8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136</v>
      </c>
      <c r="AT115" s="217" t="s">
        <v>132</v>
      </c>
      <c r="AU115" s="217" t="s">
        <v>84</v>
      </c>
      <c r="AY115" s="17" t="s">
        <v>130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7" t="s">
        <v>82</v>
      </c>
      <c r="BK115" s="218">
        <f>ROUND(I115*H115,2)</f>
        <v>0</v>
      </c>
      <c r="BL115" s="17" t="s">
        <v>136</v>
      </c>
      <c r="BM115" s="217" t="s">
        <v>188</v>
      </c>
    </row>
    <row r="116" spans="1:47" s="2" customFormat="1" ht="12">
      <c r="A116" s="38"/>
      <c r="B116" s="39"/>
      <c r="C116" s="40"/>
      <c r="D116" s="219" t="s">
        <v>138</v>
      </c>
      <c r="E116" s="40"/>
      <c r="F116" s="220" t="s">
        <v>189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138</v>
      </c>
      <c r="AU116" s="17" t="s">
        <v>84</v>
      </c>
    </row>
    <row r="117" spans="1:47" s="2" customFormat="1" ht="12">
      <c r="A117" s="38"/>
      <c r="B117" s="39"/>
      <c r="C117" s="40"/>
      <c r="D117" s="224" t="s">
        <v>140</v>
      </c>
      <c r="E117" s="40"/>
      <c r="F117" s="225" t="s">
        <v>190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140</v>
      </c>
      <c r="AU117" s="17" t="s">
        <v>84</v>
      </c>
    </row>
    <row r="118" spans="1:65" s="2" customFormat="1" ht="16.5" customHeight="1">
      <c r="A118" s="38"/>
      <c r="B118" s="39"/>
      <c r="C118" s="205" t="s">
        <v>191</v>
      </c>
      <c r="D118" s="205" t="s">
        <v>132</v>
      </c>
      <c r="E118" s="206" t="s">
        <v>192</v>
      </c>
      <c r="F118" s="207" t="s">
        <v>193</v>
      </c>
      <c r="G118" s="208" t="s">
        <v>135</v>
      </c>
      <c r="H118" s="209">
        <v>433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45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136</v>
      </c>
      <c r="AT118" s="217" t="s">
        <v>132</v>
      </c>
      <c r="AU118" s="217" t="s">
        <v>84</v>
      </c>
      <c r="AY118" s="17" t="s">
        <v>130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82</v>
      </c>
      <c r="BK118" s="218">
        <f>ROUND(I118*H118,2)</f>
        <v>0</v>
      </c>
      <c r="BL118" s="17" t="s">
        <v>136</v>
      </c>
      <c r="BM118" s="217" t="s">
        <v>194</v>
      </c>
    </row>
    <row r="119" spans="1:47" s="2" customFormat="1" ht="12">
      <c r="A119" s="38"/>
      <c r="B119" s="39"/>
      <c r="C119" s="40"/>
      <c r="D119" s="219" t="s">
        <v>138</v>
      </c>
      <c r="E119" s="40"/>
      <c r="F119" s="220" t="s">
        <v>195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138</v>
      </c>
      <c r="AU119" s="17" t="s">
        <v>84</v>
      </c>
    </row>
    <row r="120" spans="1:47" s="2" customFormat="1" ht="12">
      <c r="A120" s="38"/>
      <c r="B120" s="39"/>
      <c r="C120" s="40"/>
      <c r="D120" s="224" t="s">
        <v>140</v>
      </c>
      <c r="E120" s="40"/>
      <c r="F120" s="225" t="s">
        <v>196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140</v>
      </c>
      <c r="AU120" s="17" t="s">
        <v>84</v>
      </c>
    </row>
    <row r="121" spans="1:63" s="12" customFormat="1" ht="22.8" customHeight="1">
      <c r="A121" s="12"/>
      <c r="B121" s="189"/>
      <c r="C121" s="190"/>
      <c r="D121" s="191" t="s">
        <v>73</v>
      </c>
      <c r="E121" s="203" t="s">
        <v>84</v>
      </c>
      <c r="F121" s="203" t="s">
        <v>197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SUM(P122:P130)</f>
        <v>0</v>
      </c>
      <c r="Q121" s="197"/>
      <c r="R121" s="198">
        <f>SUM(R122:R130)</f>
        <v>72.973592</v>
      </c>
      <c r="S121" s="197"/>
      <c r="T121" s="199">
        <f>SUM(T122:T130)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82</v>
      </c>
      <c r="AT121" s="201" t="s">
        <v>73</v>
      </c>
      <c r="AU121" s="201" t="s">
        <v>82</v>
      </c>
      <c r="AY121" s="200" t="s">
        <v>130</v>
      </c>
      <c r="BK121" s="202">
        <f>SUM(BK122:BK130)</f>
        <v>0</v>
      </c>
    </row>
    <row r="122" spans="1:65" s="2" customFormat="1" ht="16.5" customHeight="1">
      <c r="A122" s="38"/>
      <c r="B122" s="39"/>
      <c r="C122" s="205" t="s">
        <v>198</v>
      </c>
      <c r="D122" s="205" t="s">
        <v>132</v>
      </c>
      <c r="E122" s="206" t="s">
        <v>199</v>
      </c>
      <c r="F122" s="207" t="s">
        <v>200</v>
      </c>
      <c r="G122" s="208" t="s">
        <v>135</v>
      </c>
      <c r="H122" s="209">
        <v>427.2</v>
      </c>
      <c r="I122" s="210"/>
      <c r="J122" s="211">
        <f>ROUND(I122*H122,2)</f>
        <v>0</v>
      </c>
      <c r="K122" s="212"/>
      <c r="L122" s="44"/>
      <c r="M122" s="213" t="s">
        <v>19</v>
      </c>
      <c r="N122" s="214" t="s">
        <v>45</v>
      </c>
      <c r="O122" s="84"/>
      <c r="P122" s="215">
        <f>O122*H122</f>
        <v>0</v>
      </c>
      <c r="Q122" s="215">
        <v>0.00031</v>
      </c>
      <c r="R122" s="215">
        <f>Q122*H122</f>
        <v>0.132432</v>
      </c>
      <c r="S122" s="215">
        <v>0</v>
      </c>
      <c r="T122" s="21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7" t="s">
        <v>136</v>
      </c>
      <c r="AT122" s="217" t="s">
        <v>132</v>
      </c>
      <c r="AU122" s="217" t="s">
        <v>84</v>
      </c>
      <c r="AY122" s="17" t="s">
        <v>130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7" t="s">
        <v>82</v>
      </c>
      <c r="BK122" s="218">
        <f>ROUND(I122*H122,2)</f>
        <v>0</v>
      </c>
      <c r="BL122" s="17" t="s">
        <v>136</v>
      </c>
      <c r="BM122" s="217" t="s">
        <v>201</v>
      </c>
    </row>
    <row r="123" spans="1:47" s="2" customFormat="1" ht="12">
      <c r="A123" s="38"/>
      <c r="B123" s="39"/>
      <c r="C123" s="40"/>
      <c r="D123" s="219" t="s">
        <v>138</v>
      </c>
      <c r="E123" s="40"/>
      <c r="F123" s="220" t="s">
        <v>202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138</v>
      </c>
      <c r="AU123" s="17" t="s">
        <v>84</v>
      </c>
    </row>
    <row r="124" spans="1:47" s="2" customFormat="1" ht="12">
      <c r="A124" s="38"/>
      <c r="B124" s="39"/>
      <c r="C124" s="40"/>
      <c r="D124" s="224" t="s">
        <v>140</v>
      </c>
      <c r="E124" s="40"/>
      <c r="F124" s="225" t="s">
        <v>203</v>
      </c>
      <c r="G124" s="40"/>
      <c r="H124" s="40"/>
      <c r="I124" s="221"/>
      <c r="J124" s="40"/>
      <c r="K124" s="40"/>
      <c r="L124" s="44"/>
      <c r="M124" s="222"/>
      <c r="N124" s="223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140</v>
      </c>
      <c r="AU124" s="17" t="s">
        <v>84</v>
      </c>
    </row>
    <row r="125" spans="1:51" s="13" customFormat="1" ht="12">
      <c r="A125" s="13"/>
      <c r="B125" s="226"/>
      <c r="C125" s="227"/>
      <c r="D125" s="219" t="s">
        <v>148</v>
      </c>
      <c r="E125" s="228" t="s">
        <v>19</v>
      </c>
      <c r="F125" s="229" t="s">
        <v>204</v>
      </c>
      <c r="G125" s="227"/>
      <c r="H125" s="230">
        <v>427.2</v>
      </c>
      <c r="I125" s="231"/>
      <c r="J125" s="227"/>
      <c r="K125" s="227"/>
      <c r="L125" s="232"/>
      <c r="M125" s="233"/>
      <c r="N125" s="234"/>
      <c r="O125" s="234"/>
      <c r="P125" s="234"/>
      <c r="Q125" s="234"/>
      <c r="R125" s="234"/>
      <c r="S125" s="234"/>
      <c r="T125" s="23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6" t="s">
        <v>148</v>
      </c>
      <c r="AU125" s="236" t="s">
        <v>84</v>
      </c>
      <c r="AV125" s="13" t="s">
        <v>84</v>
      </c>
      <c r="AW125" s="13" t="s">
        <v>35</v>
      </c>
      <c r="AX125" s="13" t="s">
        <v>82</v>
      </c>
      <c r="AY125" s="236" t="s">
        <v>130</v>
      </c>
    </row>
    <row r="126" spans="1:65" s="2" customFormat="1" ht="16.5" customHeight="1">
      <c r="A126" s="38"/>
      <c r="B126" s="39"/>
      <c r="C126" s="249" t="s">
        <v>205</v>
      </c>
      <c r="D126" s="249" t="s">
        <v>206</v>
      </c>
      <c r="E126" s="250" t="s">
        <v>207</v>
      </c>
      <c r="F126" s="251" t="s">
        <v>208</v>
      </c>
      <c r="G126" s="252" t="s">
        <v>135</v>
      </c>
      <c r="H126" s="253">
        <v>427.2</v>
      </c>
      <c r="I126" s="254"/>
      <c r="J126" s="255">
        <f>ROUND(I126*H126,2)</f>
        <v>0</v>
      </c>
      <c r="K126" s="256"/>
      <c r="L126" s="257"/>
      <c r="M126" s="258" t="s">
        <v>19</v>
      </c>
      <c r="N126" s="259" t="s">
        <v>45</v>
      </c>
      <c r="O126" s="84"/>
      <c r="P126" s="215">
        <f>O126*H126</f>
        <v>0</v>
      </c>
      <c r="Q126" s="215">
        <v>0.0001</v>
      </c>
      <c r="R126" s="215">
        <f>Q126*H126</f>
        <v>0.04272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185</v>
      </c>
      <c r="AT126" s="217" t="s">
        <v>206</v>
      </c>
      <c r="AU126" s="217" t="s">
        <v>84</v>
      </c>
      <c r="AY126" s="17" t="s">
        <v>130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7" t="s">
        <v>82</v>
      </c>
      <c r="BK126" s="218">
        <f>ROUND(I126*H126,2)</f>
        <v>0</v>
      </c>
      <c r="BL126" s="17" t="s">
        <v>136</v>
      </c>
      <c r="BM126" s="217" t="s">
        <v>209</v>
      </c>
    </row>
    <row r="127" spans="1:47" s="2" customFormat="1" ht="12">
      <c r="A127" s="38"/>
      <c r="B127" s="39"/>
      <c r="C127" s="40"/>
      <c r="D127" s="219" t="s">
        <v>138</v>
      </c>
      <c r="E127" s="40"/>
      <c r="F127" s="220" t="s">
        <v>208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138</v>
      </c>
      <c r="AU127" s="17" t="s">
        <v>84</v>
      </c>
    </row>
    <row r="128" spans="1:65" s="2" customFormat="1" ht="24.15" customHeight="1">
      <c r="A128" s="38"/>
      <c r="B128" s="39"/>
      <c r="C128" s="205" t="s">
        <v>210</v>
      </c>
      <c r="D128" s="205" t="s">
        <v>132</v>
      </c>
      <c r="E128" s="206" t="s">
        <v>211</v>
      </c>
      <c r="F128" s="207" t="s">
        <v>212</v>
      </c>
      <c r="G128" s="208" t="s">
        <v>213</v>
      </c>
      <c r="H128" s="209">
        <v>356</v>
      </c>
      <c r="I128" s="210"/>
      <c r="J128" s="211">
        <f>ROUND(I128*H128,2)</f>
        <v>0</v>
      </c>
      <c r="K128" s="212"/>
      <c r="L128" s="44"/>
      <c r="M128" s="213" t="s">
        <v>19</v>
      </c>
      <c r="N128" s="214" t="s">
        <v>45</v>
      </c>
      <c r="O128" s="84"/>
      <c r="P128" s="215">
        <f>O128*H128</f>
        <v>0</v>
      </c>
      <c r="Q128" s="215">
        <v>0.20449</v>
      </c>
      <c r="R128" s="215">
        <f>Q128*H128</f>
        <v>72.79844</v>
      </c>
      <c r="S128" s="215">
        <v>0</v>
      </c>
      <c r="T128" s="21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136</v>
      </c>
      <c r="AT128" s="217" t="s">
        <v>132</v>
      </c>
      <c r="AU128" s="217" t="s">
        <v>84</v>
      </c>
      <c r="AY128" s="17" t="s">
        <v>130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7" t="s">
        <v>82</v>
      </c>
      <c r="BK128" s="218">
        <f>ROUND(I128*H128,2)</f>
        <v>0</v>
      </c>
      <c r="BL128" s="17" t="s">
        <v>136</v>
      </c>
      <c r="BM128" s="217" t="s">
        <v>214</v>
      </c>
    </row>
    <row r="129" spans="1:47" s="2" customFormat="1" ht="12">
      <c r="A129" s="38"/>
      <c r="B129" s="39"/>
      <c r="C129" s="40"/>
      <c r="D129" s="219" t="s">
        <v>138</v>
      </c>
      <c r="E129" s="40"/>
      <c r="F129" s="220" t="s">
        <v>215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138</v>
      </c>
      <c r="AU129" s="17" t="s">
        <v>84</v>
      </c>
    </row>
    <row r="130" spans="1:47" s="2" customFormat="1" ht="12">
      <c r="A130" s="38"/>
      <c r="B130" s="39"/>
      <c r="C130" s="40"/>
      <c r="D130" s="224" t="s">
        <v>140</v>
      </c>
      <c r="E130" s="40"/>
      <c r="F130" s="225" t="s">
        <v>216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140</v>
      </c>
      <c r="AU130" s="17" t="s">
        <v>84</v>
      </c>
    </row>
    <row r="131" spans="1:63" s="12" customFormat="1" ht="22.8" customHeight="1">
      <c r="A131" s="12"/>
      <c r="B131" s="189"/>
      <c r="C131" s="190"/>
      <c r="D131" s="191" t="s">
        <v>73</v>
      </c>
      <c r="E131" s="203" t="s">
        <v>164</v>
      </c>
      <c r="F131" s="203" t="s">
        <v>217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SUM(P132:P181)</f>
        <v>0</v>
      </c>
      <c r="Q131" s="197"/>
      <c r="R131" s="198">
        <f>SUM(R132:R181)</f>
        <v>2279.7423499999995</v>
      </c>
      <c r="S131" s="197"/>
      <c r="T131" s="199">
        <f>SUM(T132:T181)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82</v>
      </c>
      <c r="AT131" s="201" t="s">
        <v>73</v>
      </c>
      <c r="AU131" s="201" t="s">
        <v>82</v>
      </c>
      <c r="AY131" s="200" t="s">
        <v>130</v>
      </c>
      <c r="BK131" s="202">
        <f>SUM(BK132:BK181)</f>
        <v>0</v>
      </c>
    </row>
    <row r="132" spans="1:65" s="2" customFormat="1" ht="16.5" customHeight="1">
      <c r="A132" s="38"/>
      <c r="B132" s="39"/>
      <c r="C132" s="205" t="s">
        <v>218</v>
      </c>
      <c r="D132" s="205" t="s">
        <v>132</v>
      </c>
      <c r="E132" s="206" t="s">
        <v>219</v>
      </c>
      <c r="F132" s="207" t="s">
        <v>220</v>
      </c>
      <c r="G132" s="208" t="s">
        <v>135</v>
      </c>
      <c r="H132" s="209">
        <v>61</v>
      </c>
      <c r="I132" s="210"/>
      <c r="J132" s="211">
        <f>ROUND(I132*H132,2)</f>
        <v>0</v>
      </c>
      <c r="K132" s="212"/>
      <c r="L132" s="44"/>
      <c r="M132" s="213" t="s">
        <v>19</v>
      </c>
      <c r="N132" s="214" t="s">
        <v>45</v>
      </c>
      <c r="O132" s="84"/>
      <c r="P132" s="215">
        <f>O132*H132</f>
        <v>0</v>
      </c>
      <c r="Q132" s="215">
        <v>0.276</v>
      </c>
      <c r="R132" s="215">
        <f>Q132*H132</f>
        <v>16.836000000000002</v>
      </c>
      <c r="S132" s="215">
        <v>0</v>
      </c>
      <c r="T132" s="21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7" t="s">
        <v>136</v>
      </c>
      <c r="AT132" s="217" t="s">
        <v>132</v>
      </c>
      <c r="AU132" s="217" t="s">
        <v>84</v>
      </c>
      <c r="AY132" s="17" t="s">
        <v>130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7" t="s">
        <v>82</v>
      </c>
      <c r="BK132" s="218">
        <f>ROUND(I132*H132,2)</f>
        <v>0</v>
      </c>
      <c r="BL132" s="17" t="s">
        <v>136</v>
      </c>
      <c r="BM132" s="217" t="s">
        <v>221</v>
      </c>
    </row>
    <row r="133" spans="1:47" s="2" customFormat="1" ht="12">
      <c r="A133" s="38"/>
      <c r="B133" s="39"/>
      <c r="C133" s="40"/>
      <c r="D133" s="219" t="s">
        <v>138</v>
      </c>
      <c r="E133" s="40"/>
      <c r="F133" s="220" t="s">
        <v>222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138</v>
      </c>
      <c r="AU133" s="17" t="s">
        <v>84</v>
      </c>
    </row>
    <row r="134" spans="1:47" s="2" customFormat="1" ht="12">
      <c r="A134" s="38"/>
      <c r="B134" s="39"/>
      <c r="C134" s="40"/>
      <c r="D134" s="224" t="s">
        <v>140</v>
      </c>
      <c r="E134" s="40"/>
      <c r="F134" s="225" t="s">
        <v>223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140</v>
      </c>
      <c r="AU134" s="17" t="s">
        <v>84</v>
      </c>
    </row>
    <row r="135" spans="1:51" s="13" customFormat="1" ht="12">
      <c r="A135" s="13"/>
      <c r="B135" s="226"/>
      <c r="C135" s="227"/>
      <c r="D135" s="219" t="s">
        <v>148</v>
      </c>
      <c r="E135" s="228" t="s">
        <v>19</v>
      </c>
      <c r="F135" s="229" t="s">
        <v>224</v>
      </c>
      <c r="G135" s="227"/>
      <c r="H135" s="230">
        <v>61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148</v>
      </c>
      <c r="AU135" s="236" t="s">
        <v>84</v>
      </c>
      <c r="AV135" s="13" t="s">
        <v>84</v>
      </c>
      <c r="AW135" s="13" t="s">
        <v>35</v>
      </c>
      <c r="AX135" s="13" t="s">
        <v>82</v>
      </c>
      <c r="AY135" s="236" t="s">
        <v>130</v>
      </c>
    </row>
    <row r="136" spans="1:65" s="2" customFormat="1" ht="16.5" customHeight="1">
      <c r="A136" s="38"/>
      <c r="B136" s="39"/>
      <c r="C136" s="205" t="s">
        <v>225</v>
      </c>
      <c r="D136" s="205" t="s">
        <v>132</v>
      </c>
      <c r="E136" s="206" t="s">
        <v>226</v>
      </c>
      <c r="F136" s="207" t="s">
        <v>227</v>
      </c>
      <c r="G136" s="208" t="s">
        <v>135</v>
      </c>
      <c r="H136" s="209">
        <v>67.1</v>
      </c>
      <c r="I136" s="210"/>
      <c r="J136" s="211">
        <f>ROUND(I136*H136,2)</f>
        <v>0</v>
      </c>
      <c r="K136" s="212"/>
      <c r="L136" s="44"/>
      <c r="M136" s="213" t="s">
        <v>19</v>
      </c>
      <c r="N136" s="214" t="s">
        <v>45</v>
      </c>
      <c r="O136" s="84"/>
      <c r="P136" s="215">
        <f>O136*H136</f>
        <v>0</v>
      </c>
      <c r="Q136" s="215">
        <v>0.345</v>
      </c>
      <c r="R136" s="215">
        <f>Q136*H136</f>
        <v>23.149499999999996</v>
      </c>
      <c r="S136" s="215">
        <v>0</v>
      </c>
      <c r="T136" s="21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7" t="s">
        <v>136</v>
      </c>
      <c r="AT136" s="217" t="s">
        <v>132</v>
      </c>
      <c r="AU136" s="217" t="s">
        <v>84</v>
      </c>
      <c r="AY136" s="17" t="s">
        <v>130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7" t="s">
        <v>82</v>
      </c>
      <c r="BK136" s="218">
        <f>ROUND(I136*H136,2)</f>
        <v>0</v>
      </c>
      <c r="BL136" s="17" t="s">
        <v>136</v>
      </c>
      <c r="BM136" s="217" t="s">
        <v>228</v>
      </c>
    </row>
    <row r="137" spans="1:47" s="2" customFormat="1" ht="12">
      <c r="A137" s="38"/>
      <c r="B137" s="39"/>
      <c r="C137" s="40"/>
      <c r="D137" s="219" t="s">
        <v>138</v>
      </c>
      <c r="E137" s="40"/>
      <c r="F137" s="220" t="s">
        <v>229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138</v>
      </c>
      <c r="AU137" s="17" t="s">
        <v>84</v>
      </c>
    </row>
    <row r="138" spans="1:47" s="2" customFormat="1" ht="12">
      <c r="A138" s="38"/>
      <c r="B138" s="39"/>
      <c r="C138" s="40"/>
      <c r="D138" s="224" t="s">
        <v>140</v>
      </c>
      <c r="E138" s="40"/>
      <c r="F138" s="225" t="s">
        <v>230</v>
      </c>
      <c r="G138" s="40"/>
      <c r="H138" s="40"/>
      <c r="I138" s="221"/>
      <c r="J138" s="40"/>
      <c r="K138" s="40"/>
      <c r="L138" s="44"/>
      <c r="M138" s="222"/>
      <c r="N138" s="223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140</v>
      </c>
      <c r="AU138" s="17" t="s">
        <v>84</v>
      </c>
    </row>
    <row r="139" spans="1:51" s="13" customFormat="1" ht="12">
      <c r="A139" s="13"/>
      <c r="B139" s="226"/>
      <c r="C139" s="227"/>
      <c r="D139" s="219" t="s">
        <v>148</v>
      </c>
      <c r="E139" s="228" t="s">
        <v>19</v>
      </c>
      <c r="F139" s="229" t="s">
        <v>231</v>
      </c>
      <c r="G139" s="227"/>
      <c r="H139" s="230">
        <v>67.1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148</v>
      </c>
      <c r="AU139" s="236" t="s">
        <v>84</v>
      </c>
      <c r="AV139" s="13" t="s">
        <v>84</v>
      </c>
      <c r="AW139" s="13" t="s">
        <v>35</v>
      </c>
      <c r="AX139" s="13" t="s">
        <v>74</v>
      </c>
      <c r="AY139" s="236" t="s">
        <v>130</v>
      </c>
    </row>
    <row r="140" spans="1:51" s="14" customFormat="1" ht="12">
      <c r="A140" s="14"/>
      <c r="B140" s="237"/>
      <c r="C140" s="238"/>
      <c r="D140" s="219" t="s">
        <v>148</v>
      </c>
      <c r="E140" s="239" t="s">
        <v>19</v>
      </c>
      <c r="F140" s="240" t="s">
        <v>151</v>
      </c>
      <c r="G140" s="238"/>
      <c r="H140" s="241">
        <v>67.1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148</v>
      </c>
      <c r="AU140" s="247" t="s">
        <v>84</v>
      </c>
      <c r="AV140" s="14" t="s">
        <v>136</v>
      </c>
      <c r="AW140" s="14" t="s">
        <v>35</v>
      </c>
      <c r="AX140" s="14" t="s">
        <v>82</v>
      </c>
      <c r="AY140" s="247" t="s">
        <v>130</v>
      </c>
    </row>
    <row r="141" spans="1:65" s="2" customFormat="1" ht="16.5" customHeight="1">
      <c r="A141" s="38"/>
      <c r="B141" s="39"/>
      <c r="C141" s="205" t="s">
        <v>8</v>
      </c>
      <c r="D141" s="205" t="s">
        <v>132</v>
      </c>
      <c r="E141" s="206" t="s">
        <v>232</v>
      </c>
      <c r="F141" s="207" t="s">
        <v>233</v>
      </c>
      <c r="G141" s="208" t="s">
        <v>135</v>
      </c>
      <c r="H141" s="209">
        <v>1158.3</v>
      </c>
      <c r="I141" s="210"/>
      <c r="J141" s="211">
        <f>ROUND(I141*H141,2)</f>
        <v>0</v>
      </c>
      <c r="K141" s="212"/>
      <c r="L141" s="44"/>
      <c r="M141" s="213" t="s">
        <v>19</v>
      </c>
      <c r="N141" s="214" t="s">
        <v>45</v>
      </c>
      <c r="O141" s="84"/>
      <c r="P141" s="215">
        <f>O141*H141</f>
        <v>0</v>
      </c>
      <c r="Q141" s="215">
        <v>0.414</v>
      </c>
      <c r="R141" s="215">
        <f>Q141*H141</f>
        <v>479.53619999999995</v>
      </c>
      <c r="S141" s="215">
        <v>0</v>
      </c>
      <c r="T141" s="21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7" t="s">
        <v>136</v>
      </c>
      <c r="AT141" s="217" t="s">
        <v>132</v>
      </c>
      <c r="AU141" s="217" t="s">
        <v>84</v>
      </c>
      <c r="AY141" s="17" t="s">
        <v>130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7" t="s">
        <v>82</v>
      </c>
      <c r="BK141" s="218">
        <f>ROUND(I141*H141,2)</f>
        <v>0</v>
      </c>
      <c r="BL141" s="17" t="s">
        <v>136</v>
      </c>
      <c r="BM141" s="217" t="s">
        <v>234</v>
      </c>
    </row>
    <row r="142" spans="1:47" s="2" customFormat="1" ht="12">
      <c r="A142" s="38"/>
      <c r="B142" s="39"/>
      <c r="C142" s="40"/>
      <c r="D142" s="219" t="s">
        <v>138</v>
      </c>
      <c r="E142" s="40"/>
      <c r="F142" s="220" t="s">
        <v>235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138</v>
      </c>
      <c r="AU142" s="17" t="s">
        <v>84</v>
      </c>
    </row>
    <row r="143" spans="1:47" s="2" customFormat="1" ht="12">
      <c r="A143" s="38"/>
      <c r="B143" s="39"/>
      <c r="C143" s="40"/>
      <c r="D143" s="224" t="s">
        <v>140</v>
      </c>
      <c r="E143" s="40"/>
      <c r="F143" s="225" t="s">
        <v>236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140</v>
      </c>
      <c r="AU143" s="17" t="s">
        <v>84</v>
      </c>
    </row>
    <row r="144" spans="1:65" s="2" customFormat="1" ht="16.5" customHeight="1">
      <c r="A144" s="38"/>
      <c r="B144" s="39"/>
      <c r="C144" s="205" t="s">
        <v>237</v>
      </c>
      <c r="D144" s="205" t="s">
        <v>132</v>
      </c>
      <c r="E144" s="206" t="s">
        <v>238</v>
      </c>
      <c r="F144" s="207" t="s">
        <v>239</v>
      </c>
      <c r="G144" s="208" t="s">
        <v>135</v>
      </c>
      <c r="H144" s="209">
        <v>60.5</v>
      </c>
      <c r="I144" s="210"/>
      <c r="J144" s="211">
        <f>ROUND(I144*H144,2)</f>
        <v>0</v>
      </c>
      <c r="K144" s="212"/>
      <c r="L144" s="44"/>
      <c r="M144" s="213" t="s">
        <v>19</v>
      </c>
      <c r="N144" s="214" t="s">
        <v>45</v>
      </c>
      <c r="O144" s="84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7" t="s">
        <v>136</v>
      </c>
      <c r="AT144" s="217" t="s">
        <v>132</v>
      </c>
      <c r="AU144" s="217" t="s">
        <v>84</v>
      </c>
      <c r="AY144" s="17" t="s">
        <v>130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7" t="s">
        <v>82</v>
      </c>
      <c r="BK144" s="218">
        <f>ROUND(I144*H144,2)</f>
        <v>0</v>
      </c>
      <c r="BL144" s="17" t="s">
        <v>136</v>
      </c>
      <c r="BM144" s="217" t="s">
        <v>240</v>
      </c>
    </row>
    <row r="145" spans="1:47" s="2" customFormat="1" ht="12">
      <c r="A145" s="38"/>
      <c r="B145" s="39"/>
      <c r="C145" s="40"/>
      <c r="D145" s="219" t="s">
        <v>138</v>
      </c>
      <c r="E145" s="40"/>
      <c r="F145" s="220" t="s">
        <v>241</v>
      </c>
      <c r="G145" s="40"/>
      <c r="H145" s="40"/>
      <c r="I145" s="221"/>
      <c r="J145" s="40"/>
      <c r="K145" s="40"/>
      <c r="L145" s="44"/>
      <c r="M145" s="222"/>
      <c r="N145" s="223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138</v>
      </c>
      <c r="AU145" s="17" t="s">
        <v>84</v>
      </c>
    </row>
    <row r="146" spans="1:47" s="2" customFormat="1" ht="12">
      <c r="A146" s="38"/>
      <c r="B146" s="39"/>
      <c r="C146" s="40"/>
      <c r="D146" s="224" t="s">
        <v>140</v>
      </c>
      <c r="E146" s="40"/>
      <c r="F146" s="225" t="s">
        <v>242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140</v>
      </c>
      <c r="AU146" s="17" t="s">
        <v>84</v>
      </c>
    </row>
    <row r="147" spans="1:65" s="2" customFormat="1" ht="16.5" customHeight="1">
      <c r="A147" s="38"/>
      <c r="B147" s="39"/>
      <c r="C147" s="205" t="s">
        <v>243</v>
      </c>
      <c r="D147" s="205" t="s">
        <v>132</v>
      </c>
      <c r="E147" s="206" t="s">
        <v>244</v>
      </c>
      <c r="F147" s="207" t="s">
        <v>245</v>
      </c>
      <c r="G147" s="208" t="s">
        <v>135</v>
      </c>
      <c r="H147" s="209">
        <v>2716.2</v>
      </c>
      <c r="I147" s="210"/>
      <c r="J147" s="211">
        <f>ROUND(I147*H147,2)</f>
        <v>0</v>
      </c>
      <c r="K147" s="212"/>
      <c r="L147" s="44"/>
      <c r="M147" s="213" t="s">
        <v>19</v>
      </c>
      <c r="N147" s="214" t="s">
        <v>45</v>
      </c>
      <c r="O147" s="84"/>
      <c r="P147" s="215">
        <f>O147*H147</f>
        <v>0</v>
      </c>
      <c r="Q147" s="215">
        <v>0.475</v>
      </c>
      <c r="R147" s="215">
        <f>Q147*H147</f>
        <v>1290.195</v>
      </c>
      <c r="S147" s="215">
        <v>0</v>
      </c>
      <c r="T147" s="21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7" t="s">
        <v>136</v>
      </c>
      <c r="AT147" s="217" t="s">
        <v>132</v>
      </c>
      <c r="AU147" s="217" t="s">
        <v>84</v>
      </c>
      <c r="AY147" s="17" t="s">
        <v>130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7" t="s">
        <v>82</v>
      </c>
      <c r="BK147" s="218">
        <f>ROUND(I147*H147,2)</f>
        <v>0</v>
      </c>
      <c r="BL147" s="17" t="s">
        <v>136</v>
      </c>
      <c r="BM147" s="217" t="s">
        <v>246</v>
      </c>
    </row>
    <row r="148" spans="1:47" s="2" customFormat="1" ht="12">
      <c r="A148" s="38"/>
      <c r="B148" s="39"/>
      <c r="C148" s="40"/>
      <c r="D148" s="219" t="s">
        <v>138</v>
      </c>
      <c r="E148" s="40"/>
      <c r="F148" s="220" t="s">
        <v>247</v>
      </c>
      <c r="G148" s="40"/>
      <c r="H148" s="40"/>
      <c r="I148" s="221"/>
      <c r="J148" s="40"/>
      <c r="K148" s="40"/>
      <c r="L148" s="44"/>
      <c r="M148" s="222"/>
      <c r="N148" s="223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138</v>
      </c>
      <c r="AU148" s="17" t="s">
        <v>84</v>
      </c>
    </row>
    <row r="149" spans="1:47" s="2" customFormat="1" ht="12">
      <c r="A149" s="38"/>
      <c r="B149" s="39"/>
      <c r="C149" s="40"/>
      <c r="D149" s="224" t="s">
        <v>140</v>
      </c>
      <c r="E149" s="40"/>
      <c r="F149" s="225" t="s">
        <v>248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140</v>
      </c>
      <c r="AU149" s="17" t="s">
        <v>84</v>
      </c>
    </row>
    <row r="150" spans="1:51" s="13" customFormat="1" ht="12">
      <c r="A150" s="13"/>
      <c r="B150" s="226"/>
      <c r="C150" s="227"/>
      <c r="D150" s="219" t="s">
        <v>148</v>
      </c>
      <c r="E150" s="228" t="s">
        <v>19</v>
      </c>
      <c r="F150" s="229" t="s">
        <v>249</v>
      </c>
      <c r="G150" s="227"/>
      <c r="H150" s="230">
        <v>2716.2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148</v>
      </c>
      <c r="AU150" s="236" t="s">
        <v>84</v>
      </c>
      <c r="AV150" s="13" t="s">
        <v>84</v>
      </c>
      <c r="AW150" s="13" t="s">
        <v>35</v>
      </c>
      <c r="AX150" s="13" t="s">
        <v>82</v>
      </c>
      <c r="AY150" s="236" t="s">
        <v>130</v>
      </c>
    </row>
    <row r="151" spans="1:65" s="2" customFormat="1" ht="16.5" customHeight="1">
      <c r="A151" s="38"/>
      <c r="B151" s="39"/>
      <c r="C151" s="205" t="s">
        <v>250</v>
      </c>
      <c r="D151" s="205" t="s">
        <v>132</v>
      </c>
      <c r="E151" s="206" t="s">
        <v>251</v>
      </c>
      <c r="F151" s="207" t="s">
        <v>252</v>
      </c>
      <c r="G151" s="208" t="s">
        <v>135</v>
      </c>
      <c r="H151" s="209">
        <v>932</v>
      </c>
      <c r="I151" s="210"/>
      <c r="J151" s="211">
        <f>ROUND(I151*H151,2)</f>
        <v>0</v>
      </c>
      <c r="K151" s="212"/>
      <c r="L151" s="44"/>
      <c r="M151" s="213" t="s">
        <v>19</v>
      </c>
      <c r="N151" s="214" t="s">
        <v>45</v>
      </c>
      <c r="O151" s="84"/>
      <c r="P151" s="215">
        <f>O151*H151</f>
        <v>0</v>
      </c>
      <c r="Q151" s="215">
        <v>0.13188</v>
      </c>
      <c r="R151" s="215">
        <f>Q151*H151</f>
        <v>122.91216</v>
      </c>
      <c r="S151" s="215">
        <v>0</v>
      </c>
      <c r="T151" s="21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7" t="s">
        <v>136</v>
      </c>
      <c r="AT151" s="217" t="s">
        <v>132</v>
      </c>
      <c r="AU151" s="217" t="s">
        <v>84</v>
      </c>
      <c r="AY151" s="17" t="s">
        <v>130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7" t="s">
        <v>82</v>
      </c>
      <c r="BK151" s="218">
        <f>ROUND(I151*H151,2)</f>
        <v>0</v>
      </c>
      <c r="BL151" s="17" t="s">
        <v>136</v>
      </c>
      <c r="BM151" s="217" t="s">
        <v>253</v>
      </c>
    </row>
    <row r="152" spans="1:47" s="2" customFormat="1" ht="12">
      <c r="A152" s="38"/>
      <c r="B152" s="39"/>
      <c r="C152" s="40"/>
      <c r="D152" s="219" t="s">
        <v>138</v>
      </c>
      <c r="E152" s="40"/>
      <c r="F152" s="220" t="s">
        <v>254</v>
      </c>
      <c r="G152" s="40"/>
      <c r="H152" s="40"/>
      <c r="I152" s="221"/>
      <c r="J152" s="40"/>
      <c r="K152" s="40"/>
      <c r="L152" s="44"/>
      <c r="M152" s="222"/>
      <c r="N152" s="223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138</v>
      </c>
      <c r="AU152" s="17" t="s">
        <v>84</v>
      </c>
    </row>
    <row r="153" spans="1:47" s="2" customFormat="1" ht="12">
      <c r="A153" s="38"/>
      <c r="B153" s="39"/>
      <c r="C153" s="40"/>
      <c r="D153" s="224" t="s">
        <v>140</v>
      </c>
      <c r="E153" s="40"/>
      <c r="F153" s="225" t="s">
        <v>255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140</v>
      </c>
      <c r="AU153" s="17" t="s">
        <v>84</v>
      </c>
    </row>
    <row r="154" spans="1:65" s="2" customFormat="1" ht="16.5" customHeight="1">
      <c r="A154" s="38"/>
      <c r="B154" s="39"/>
      <c r="C154" s="205" t="s">
        <v>256</v>
      </c>
      <c r="D154" s="205" t="s">
        <v>132</v>
      </c>
      <c r="E154" s="206" t="s">
        <v>257</v>
      </c>
      <c r="F154" s="207" t="s">
        <v>258</v>
      </c>
      <c r="G154" s="208" t="s">
        <v>135</v>
      </c>
      <c r="H154" s="209">
        <v>998</v>
      </c>
      <c r="I154" s="210"/>
      <c r="J154" s="211">
        <f>ROUND(I154*H154,2)</f>
        <v>0</v>
      </c>
      <c r="K154" s="212"/>
      <c r="L154" s="44"/>
      <c r="M154" s="213" t="s">
        <v>19</v>
      </c>
      <c r="N154" s="214" t="s">
        <v>45</v>
      </c>
      <c r="O154" s="84"/>
      <c r="P154" s="215">
        <f>O154*H154</f>
        <v>0</v>
      </c>
      <c r="Q154" s="215">
        <v>0.22616</v>
      </c>
      <c r="R154" s="215">
        <f>Q154*H154</f>
        <v>225.70768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136</v>
      </c>
      <c r="AT154" s="217" t="s">
        <v>132</v>
      </c>
      <c r="AU154" s="217" t="s">
        <v>84</v>
      </c>
      <c r="AY154" s="17" t="s">
        <v>130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7" t="s">
        <v>82</v>
      </c>
      <c r="BK154" s="218">
        <f>ROUND(I154*H154,2)</f>
        <v>0</v>
      </c>
      <c r="BL154" s="17" t="s">
        <v>136</v>
      </c>
      <c r="BM154" s="217" t="s">
        <v>259</v>
      </c>
    </row>
    <row r="155" spans="1:47" s="2" customFormat="1" ht="12">
      <c r="A155" s="38"/>
      <c r="B155" s="39"/>
      <c r="C155" s="40"/>
      <c r="D155" s="219" t="s">
        <v>138</v>
      </c>
      <c r="E155" s="40"/>
      <c r="F155" s="220" t="s">
        <v>260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138</v>
      </c>
      <c r="AU155" s="17" t="s">
        <v>84</v>
      </c>
    </row>
    <row r="156" spans="1:47" s="2" customFormat="1" ht="12">
      <c r="A156" s="38"/>
      <c r="B156" s="39"/>
      <c r="C156" s="40"/>
      <c r="D156" s="224" t="s">
        <v>140</v>
      </c>
      <c r="E156" s="40"/>
      <c r="F156" s="225" t="s">
        <v>261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140</v>
      </c>
      <c r="AU156" s="17" t="s">
        <v>84</v>
      </c>
    </row>
    <row r="157" spans="1:65" s="2" customFormat="1" ht="16.5" customHeight="1">
      <c r="A157" s="38"/>
      <c r="B157" s="39"/>
      <c r="C157" s="205" t="s">
        <v>262</v>
      </c>
      <c r="D157" s="205" t="s">
        <v>132</v>
      </c>
      <c r="E157" s="206" t="s">
        <v>263</v>
      </c>
      <c r="F157" s="207" t="s">
        <v>264</v>
      </c>
      <c r="G157" s="208" t="s">
        <v>135</v>
      </c>
      <c r="H157" s="209">
        <v>932</v>
      </c>
      <c r="I157" s="210"/>
      <c r="J157" s="211">
        <f>ROUND(I157*H157,2)</f>
        <v>0</v>
      </c>
      <c r="K157" s="212"/>
      <c r="L157" s="44"/>
      <c r="M157" s="213" t="s">
        <v>19</v>
      </c>
      <c r="N157" s="214" t="s">
        <v>45</v>
      </c>
      <c r="O157" s="84"/>
      <c r="P157" s="215">
        <f>O157*H157</f>
        <v>0</v>
      </c>
      <c r="Q157" s="215">
        <v>0.00051</v>
      </c>
      <c r="R157" s="215">
        <f>Q157*H157</f>
        <v>0.47532</v>
      </c>
      <c r="S157" s="215">
        <v>0</v>
      </c>
      <c r="T157" s="21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7" t="s">
        <v>136</v>
      </c>
      <c r="AT157" s="217" t="s">
        <v>132</v>
      </c>
      <c r="AU157" s="217" t="s">
        <v>84</v>
      </c>
      <c r="AY157" s="17" t="s">
        <v>130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7" t="s">
        <v>82</v>
      </c>
      <c r="BK157" s="218">
        <f>ROUND(I157*H157,2)</f>
        <v>0</v>
      </c>
      <c r="BL157" s="17" t="s">
        <v>136</v>
      </c>
      <c r="BM157" s="217" t="s">
        <v>265</v>
      </c>
    </row>
    <row r="158" spans="1:47" s="2" customFormat="1" ht="12">
      <c r="A158" s="38"/>
      <c r="B158" s="39"/>
      <c r="C158" s="40"/>
      <c r="D158" s="219" t="s">
        <v>138</v>
      </c>
      <c r="E158" s="40"/>
      <c r="F158" s="220" t="s">
        <v>266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138</v>
      </c>
      <c r="AU158" s="17" t="s">
        <v>84</v>
      </c>
    </row>
    <row r="159" spans="1:47" s="2" customFormat="1" ht="12">
      <c r="A159" s="38"/>
      <c r="B159" s="39"/>
      <c r="C159" s="40"/>
      <c r="D159" s="224" t="s">
        <v>140</v>
      </c>
      <c r="E159" s="40"/>
      <c r="F159" s="225" t="s">
        <v>267</v>
      </c>
      <c r="G159" s="40"/>
      <c r="H159" s="40"/>
      <c r="I159" s="221"/>
      <c r="J159" s="40"/>
      <c r="K159" s="40"/>
      <c r="L159" s="44"/>
      <c r="M159" s="222"/>
      <c r="N159" s="223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140</v>
      </c>
      <c r="AU159" s="17" t="s">
        <v>84</v>
      </c>
    </row>
    <row r="160" spans="1:65" s="2" customFormat="1" ht="16.5" customHeight="1">
      <c r="A160" s="38"/>
      <c r="B160" s="39"/>
      <c r="C160" s="205" t="s">
        <v>7</v>
      </c>
      <c r="D160" s="205" t="s">
        <v>132</v>
      </c>
      <c r="E160" s="206" t="s">
        <v>268</v>
      </c>
      <c r="F160" s="207" t="s">
        <v>269</v>
      </c>
      <c r="G160" s="208" t="s">
        <v>135</v>
      </c>
      <c r="H160" s="209">
        <v>932</v>
      </c>
      <c r="I160" s="210"/>
      <c r="J160" s="211">
        <f>ROUND(I160*H160,2)</f>
        <v>0</v>
      </c>
      <c r="K160" s="212"/>
      <c r="L160" s="44"/>
      <c r="M160" s="213" t="s">
        <v>19</v>
      </c>
      <c r="N160" s="214" t="s">
        <v>45</v>
      </c>
      <c r="O160" s="84"/>
      <c r="P160" s="215">
        <f>O160*H160</f>
        <v>0</v>
      </c>
      <c r="Q160" s="215">
        <v>0.00051</v>
      </c>
      <c r="R160" s="215">
        <f>Q160*H160</f>
        <v>0.47532</v>
      </c>
      <c r="S160" s="215">
        <v>0</v>
      </c>
      <c r="T160" s="21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136</v>
      </c>
      <c r="AT160" s="217" t="s">
        <v>132</v>
      </c>
      <c r="AU160" s="217" t="s">
        <v>84</v>
      </c>
      <c r="AY160" s="17" t="s">
        <v>130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7" t="s">
        <v>82</v>
      </c>
      <c r="BK160" s="218">
        <f>ROUND(I160*H160,2)</f>
        <v>0</v>
      </c>
      <c r="BL160" s="17" t="s">
        <v>136</v>
      </c>
      <c r="BM160" s="217" t="s">
        <v>270</v>
      </c>
    </row>
    <row r="161" spans="1:47" s="2" customFormat="1" ht="12">
      <c r="A161" s="38"/>
      <c r="B161" s="39"/>
      <c r="C161" s="40"/>
      <c r="D161" s="219" t="s">
        <v>138</v>
      </c>
      <c r="E161" s="40"/>
      <c r="F161" s="220" t="s">
        <v>271</v>
      </c>
      <c r="G161" s="40"/>
      <c r="H161" s="40"/>
      <c r="I161" s="221"/>
      <c r="J161" s="40"/>
      <c r="K161" s="40"/>
      <c r="L161" s="44"/>
      <c r="M161" s="222"/>
      <c r="N161" s="223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138</v>
      </c>
      <c r="AU161" s="17" t="s">
        <v>84</v>
      </c>
    </row>
    <row r="162" spans="1:47" s="2" customFormat="1" ht="12">
      <c r="A162" s="38"/>
      <c r="B162" s="39"/>
      <c r="C162" s="40"/>
      <c r="D162" s="224" t="s">
        <v>140</v>
      </c>
      <c r="E162" s="40"/>
      <c r="F162" s="225" t="s">
        <v>272</v>
      </c>
      <c r="G162" s="40"/>
      <c r="H162" s="40"/>
      <c r="I162" s="221"/>
      <c r="J162" s="40"/>
      <c r="K162" s="40"/>
      <c r="L162" s="44"/>
      <c r="M162" s="222"/>
      <c r="N162" s="223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140</v>
      </c>
      <c r="AU162" s="17" t="s">
        <v>84</v>
      </c>
    </row>
    <row r="163" spans="1:65" s="2" customFormat="1" ht="21.75" customHeight="1">
      <c r="A163" s="38"/>
      <c r="B163" s="39"/>
      <c r="C163" s="205" t="s">
        <v>273</v>
      </c>
      <c r="D163" s="205" t="s">
        <v>132</v>
      </c>
      <c r="E163" s="206" t="s">
        <v>274</v>
      </c>
      <c r="F163" s="207" t="s">
        <v>275</v>
      </c>
      <c r="G163" s="208" t="s">
        <v>135</v>
      </c>
      <c r="H163" s="209">
        <v>932</v>
      </c>
      <c r="I163" s="210"/>
      <c r="J163" s="211">
        <f>ROUND(I163*H163,2)</f>
        <v>0</v>
      </c>
      <c r="K163" s="212"/>
      <c r="L163" s="44"/>
      <c r="M163" s="213" t="s">
        <v>19</v>
      </c>
      <c r="N163" s="214" t="s">
        <v>45</v>
      </c>
      <c r="O163" s="84"/>
      <c r="P163" s="215">
        <f>O163*H163</f>
        <v>0</v>
      </c>
      <c r="Q163" s="215">
        <v>0.10373</v>
      </c>
      <c r="R163" s="215">
        <f>Q163*H163</f>
        <v>96.67636</v>
      </c>
      <c r="S163" s="215">
        <v>0</v>
      </c>
      <c r="T163" s="21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7" t="s">
        <v>136</v>
      </c>
      <c r="AT163" s="217" t="s">
        <v>132</v>
      </c>
      <c r="AU163" s="217" t="s">
        <v>84</v>
      </c>
      <c r="AY163" s="17" t="s">
        <v>130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7" t="s">
        <v>82</v>
      </c>
      <c r="BK163" s="218">
        <f>ROUND(I163*H163,2)</f>
        <v>0</v>
      </c>
      <c r="BL163" s="17" t="s">
        <v>136</v>
      </c>
      <c r="BM163" s="217" t="s">
        <v>276</v>
      </c>
    </row>
    <row r="164" spans="1:47" s="2" customFormat="1" ht="12">
      <c r="A164" s="38"/>
      <c r="B164" s="39"/>
      <c r="C164" s="40"/>
      <c r="D164" s="219" t="s">
        <v>138</v>
      </c>
      <c r="E164" s="40"/>
      <c r="F164" s="220" t="s">
        <v>277</v>
      </c>
      <c r="G164" s="40"/>
      <c r="H164" s="40"/>
      <c r="I164" s="221"/>
      <c r="J164" s="40"/>
      <c r="K164" s="40"/>
      <c r="L164" s="44"/>
      <c r="M164" s="222"/>
      <c r="N164" s="223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138</v>
      </c>
      <c r="AU164" s="17" t="s">
        <v>84</v>
      </c>
    </row>
    <row r="165" spans="1:47" s="2" customFormat="1" ht="12">
      <c r="A165" s="38"/>
      <c r="B165" s="39"/>
      <c r="C165" s="40"/>
      <c r="D165" s="224" t="s">
        <v>140</v>
      </c>
      <c r="E165" s="40"/>
      <c r="F165" s="225" t="s">
        <v>278</v>
      </c>
      <c r="G165" s="40"/>
      <c r="H165" s="40"/>
      <c r="I165" s="221"/>
      <c r="J165" s="40"/>
      <c r="K165" s="40"/>
      <c r="L165" s="44"/>
      <c r="M165" s="222"/>
      <c r="N165" s="223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140</v>
      </c>
      <c r="AU165" s="17" t="s">
        <v>84</v>
      </c>
    </row>
    <row r="166" spans="1:65" s="2" customFormat="1" ht="16.5" customHeight="1">
      <c r="A166" s="38"/>
      <c r="B166" s="39"/>
      <c r="C166" s="205" t="s">
        <v>279</v>
      </c>
      <c r="D166" s="205" t="s">
        <v>132</v>
      </c>
      <c r="E166" s="206" t="s">
        <v>280</v>
      </c>
      <c r="F166" s="207" t="s">
        <v>281</v>
      </c>
      <c r="G166" s="208" t="s">
        <v>135</v>
      </c>
      <c r="H166" s="209">
        <v>60.5</v>
      </c>
      <c r="I166" s="210"/>
      <c r="J166" s="211">
        <f>ROUND(I166*H166,2)</f>
        <v>0</v>
      </c>
      <c r="K166" s="212"/>
      <c r="L166" s="44"/>
      <c r="M166" s="213" t="s">
        <v>19</v>
      </c>
      <c r="N166" s="214" t="s">
        <v>45</v>
      </c>
      <c r="O166" s="84"/>
      <c r="P166" s="215">
        <f>O166*H166</f>
        <v>0</v>
      </c>
      <c r="Q166" s="215">
        <v>0.11162</v>
      </c>
      <c r="R166" s="215">
        <f>Q166*H166</f>
        <v>6.75301</v>
      </c>
      <c r="S166" s="215">
        <v>0</v>
      </c>
      <c r="T166" s="21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7" t="s">
        <v>136</v>
      </c>
      <c r="AT166" s="217" t="s">
        <v>132</v>
      </c>
      <c r="AU166" s="217" t="s">
        <v>84</v>
      </c>
      <c r="AY166" s="17" t="s">
        <v>130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7" t="s">
        <v>82</v>
      </c>
      <c r="BK166" s="218">
        <f>ROUND(I166*H166,2)</f>
        <v>0</v>
      </c>
      <c r="BL166" s="17" t="s">
        <v>136</v>
      </c>
      <c r="BM166" s="217" t="s">
        <v>282</v>
      </c>
    </row>
    <row r="167" spans="1:47" s="2" customFormat="1" ht="12">
      <c r="A167" s="38"/>
      <c r="B167" s="39"/>
      <c r="C167" s="40"/>
      <c r="D167" s="219" t="s">
        <v>138</v>
      </c>
      <c r="E167" s="40"/>
      <c r="F167" s="220" t="s">
        <v>283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138</v>
      </c>
      <c r="AU167" s="17" t="s">
        <v>84</v>
      </c>
    </row>
    <row r="168" spans="1:47" s="2" customFormat="1" ht="12">
      <c r="A168" s="38"/>
      <c r="B168" s="39"/>
      <c r="C168" s="40"/>
      <c r="D168" s="224" t="s">
        <v>140</v>
      </c>
      <c r="E168" s="40"/>
      <c r="F168" s="225" t="s">
        <v>284</v>
      </c>
      <c r="G168" s="40"/>
      <c r="H168" s="40"/>
      <c r="I168" s="221"/>
      <c r="J168" s="40"/>
      <c r="K168" s="40"/>
      <c r="L168" s="44"/>
      <c r="M168" s="222"/>
      <c r="N168" s="223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140</v>
      </c>
      <c r="AU168" s="17" t="s">
        <v>84</v>
      </c>
    </row>
    <row r="169" spans="1:51" s="13" customFormat="1" ht="12">
      <c r="A169" s="13"/>
      <c r="B169" s="226"/>
      <c r="C169" s="227"/>
      <c r="D169" s="219" t="s">
        <v>148</v>
      </c>
      <c r="E169" s="228" t="s">
        <v>19</v>
      </c>
      <c r="F169" s="229" t="s">
        <v>285</v>
      </c>
      <c r="G169" s="227"/>
      <c r="H169" s="230">
        <v>60.5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6" t="s">
        <v>148</v>
      </c>
      <c r="AU169" s="236" t="s">
        <v>84</v>
      </c>
      <c r="AV169" s="13" t="s">
        <v>84</v>
      </c>
      <c r="AW169" s="13" t="s">
        <v>35</v>
      </c>
      <c r="AX169" s="13" t="s">
        <v>82</v>
      </c>
      <c r="AY169" s="236" t="s">
        <v>130</v>
      </c>
    </row>
    <row r="170" spans="1:65" s="2" customFormat="1" ht="16.5" customHeight="1">
      <c r="A170" s="38"/>
      <c r="B170" s="39"/>
      <c r="C170" s="249" t="s">
        <v>286</v>
      </c>
      <c r="D170" s="249" t="s">
        <v>206</v>
      </c>
      <c r="E170" s="250" t="s">
        <v>287</v>
      </c>
      <c r="F170" s="251" t="s">
        <v>288</v>
      </c>
      <c r="G170" s="252" t="s">
        <v>135</v>
      </c>
      <c r="H170" s="253">
        <v>58.3</v>
      </c>
      <c r="I170" s="254"/>
      <c r="J170" s="255">
        <f>ROUND(I170*H170,2)</f>
        <v>0</v>
      </c>
      <c r="K170" s="256"/>
      <c r="L170" s="257"/>
      <c r="M170" s="258" t="s">
        <v>19</v>
      </c>
      <c r="N170" s="259" t="s">
        <v>45</v>
      </c>
      <c r="O170" s="84"/>
      <c r="P170" s="215">
        <f>O170*H170</f>
        <v>0</v>
      </c>
      <c r="Q170" s="215">
        <v>0.152</v>
      </c>
      <c r="R170" s="215">
        <f>Q170*H170</f>
        <v>8.8616</v>
      </c>
      <c r="S170" s="215">
        <v>0</v>
      </c>
      <c r="T170" s="21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7" t="s">
        <v>185</v>
      </c>
      <c r="AT170" s="217" t="s">
        <v>206</v>
      </c>
      <c r="AU170" s="217" t="s">
        <v>84</v>
      </c>
      <c r="AY170" s="17" t="s">
        <v>130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7" t="s">
        <v>82</v>
      </c>
      <c r="BK170" s="218">
        <f>ROUND(I170*H170,2)</f>
        <v>0</v>
      </c>
      <c r="BL170" s="17" t="s">
        <v>136</v>
      </c>
      <c r="BM170" s="217" t="s">
        <v>289</v>
      </c>
    </row>
    <row r="171" spans="1:47" s="2" customFormat="1" ht="12">
      <c r="A171" s="38"/>
      <c r="B171" s="39"/>
      <c r="C171" s="40"/>
      <c r="D171" s="219" t="s">
        <v>138</v>
      </c>
      <c r="E171" s="40"/>
      <c r="F171" s="220" t="s">
        <v>288</v>
      </c>
      <c r="G171" s="40"/>
      <c r="H171" s="40"/>
      <c r="I171" s="221"/>
      <c r="J171" s="40"/>
      <c r="K171" s="40"/>
      <c r="L171" s="44"/>
      <c r="M171" s="222"/>
      <c r="N171" s="223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138</v>
      </c>
      <c r="AU171" s="17" t="s">
        <v>84</v>
      </c>
    </row>
    <row r="172" spans="1:65" s="2" customFormat="1" ht="16.5" customHeight="1">
      <c r="A172" s="38"/>
      <c r="B172" s="39"/>
      <c r="C172" s="249" t="s">
        <v>290</v>
      </c>
      <c r="D172" s="249" t="s">
        <v>206</v>
      </c>
      <c r="E172" s="250" t="s">
        <v>291</v>
      </c>
      <c r="F172" s="251" t="s">
        <v>292</v>
      </c>
      <c r="G172" s="252" t="s">
        <v>135</v>
      </c>
      <c r="H172" s="253">
        <v>1</v>
      </c>
      <c r="I172" s="254"/>
      <c r="J172" s="255">
        <f>ROUND(I172*H172,2)</f>
        <v>0</v>
      </c>
      <c r="K172" s="256"/>
      <c r="L172" s="257"/>
      <c r="M172" s="258" t="s">
        <v>19</v>
      </c>
      <c r="N172" s="259" t="s">
        <v>45</v>
      </c>
      <c r="O172" s="84"/>
      <c r="P172" s="215">
        <f>O172*H172</f>
        <v>0</v>
      </c>
      <c r="Q172" s="215">
        <v>0.152</v>
      </c>
      <c r="R172" s="215">
        <f>Q172*H172</f>
        <v>0.152</v>
      </c>
      <c r="S172" s="215">
        <v>0</v>
      </c>
      <c r="T172" s="21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7" t="s">
        <v>185</v>
      </c>
      <c r="AT172" s="217" t="s">
        <v>206</v>
      </c>
      <c r="AU172" s="217" t="s">
        <v>84</v>
      </c>
      <c r="AY172" s="17" t="s">
        <v>130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7" t="s">
        <v>82</v>
      </c>
      <c r="BK172" s="218">
        <f>ROUND(I172*H172,2)</f>
        <v>0</v>
      </c>
      <c r="BL172" s="17" t="s">
        <v>136</v>
      </c>
      <c r="BM172" s="217" t="s">
        <v>293</v>
      </c>
    </row>
    <row r="173" spans="1:47" s="2" customFormat="1" ht="12">
      <c r="A173" s="38"/>
      <c r="B173" s="39"/>
      <c r="C173" s="40"/>
      <c r="D173" s="219" t="s">
        <v>138</v>
      </c>
      <c r="E173" s="40"/>
      <c r="F173" s="220" t="s">
        <v>292</v>
      </c>
      <c r="G173" s="40"/>
      <c r="H173" s="40"/>
      <c r="I173" s="221"/>
      <c r="J173" s="40"/>
      <c r="K173" s="40"/>
      <c r="L173" s="44"/>
      <c r="M173" s="222"/>
      <c r="N173" s="223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138</v>
      </c>
      <c r="AU173" s="17" t="s">
        <v>84</v>
      </c>
    </row>
    <row r="174" spans="1:65" s="2" customFormat="1" ht="16.5" customHeight="1">
      <c r="A174" s="38"/>
      <c r="B174" s="39"/>
      <c r="C174" s="249" t="s">
        <v>294</v>
      </c>
      <c r="D174" s="249" t="s">
        <v>206</v>
      </c>
      <c r="E174" s="250" t="s">
        <v>295</v>
      </c>
      <c r="F174" s="251" t="s">
        <v>296</v>
      </c>
      <c r="G174" s="252" t="s">
        <v>135</v>
      </c>
      <c r="H174" s="253">
        <v>2.2</v>
      </c>
      <c r="I174" s="254"/>
      <c r="J174" s="255">
        <f>ROUND(I174*H174,2)</f>
        <v>0</v>
      </c>
      <c r="K174" s="256"/>
      <c r="L174" s="257"/>
      <c r="M174" s="258" t="s">
        <v>19</v>
      </c>
      <c r="N174" s="259" t="s">
        <v>45</v>
      </c>
      <c r="O174" s="84"/>
      <c r="P174" s="215">
        <f>O174*H174</f>
        <v>0</v>
      </c>
      <c r="Q174" s="215">
        <v>0.176</v>
      </c>
      <c r="R174" s="215">
        <f>Q174*H174</f>
        <v>0.3872</v>
      </c>
      <c r="S174" s="215">
        <v>0</v>
      </c>
      <c r="T174" s="21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7" t="s">
        <v>185</v>
      </c>
      <c r="AT174" s="217" t="s">
        <v>206</v>
      </c>
      <c r="AU174" s="217" t="s">
        <v>84</v>
      </c>
      <c r="AY174" s="17" t="s">
        <v>130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7" t="s">
        <v>82</v>
      </c>
      <c r="BK174" s="218">
        <f>ROUND(I174*H174,2)</f>
        <v>0</v>
      </c>
      <c r="BL174" s="17" t="s">
        <v>136</v>
      </c>
      <c r="BM174" s="217" t="s">
        <v>297</v>
      </c>
    </row>
    <row r="175" spans="1:47" s="2" customFormat="1" ht="12">
      <c r="A175" s="38"/>
      <c r="B175" s="39"/>
      <c r="C175" s="40"/>
      <c r="D175" s="219" t="s">
        <v>138</v>
      </c>
      <c r="E175" s="40"/>
      <c r="F175" s="220" t="s">
        <v>296</v>
      </c>
      <c r="G175" s="40"/>
      <c r="H175" s="40"/>
      <c r="I175" s="221"/>
      <c r="J175" s="40"/>
      <c r="K175" s="40"/>
      <c r="L175" s="44"/>
      <c r="M175" s="222"/>
      <c r="N175" s="223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138</v>
      </c>
      <c r="AU175" s="17" t="s">
        <v>84</v>
      </c>
    </row>
    <row r="176" spans="1:65" s="2" customFormat="1" ht="16.5" customHeight="1">
      <c r="A176" s="38"/>
      <c r="B176" s="39"/>
      <c r="C176" s="205" t="s">
        <v>298</v>
      </c>
      <c r="D176" s="205" t="s">
        <v>132</v>
      </c>
      <c r="E176" s="206" t="s">
        <v>299</v>
      </c>
      <c r="F176" s="207" t="s">
        <v>300</v>
      </c>
      <c r="G176" s="208" t="s">
        <v>135</v>
      </c>
      <c r="H176" s="209">
        <v>61</v>
      </c>
      <c r="I176" s="210"/>
      <c r="J176" s="211">
        <f>ROUND(I176*H176,2)</f>
        <v>0</v>
      </c>
      <c r="K176" s="212"/>
      <c r="L176" s="44"/>
      <c r="M176" s="213" t="s">
        <v>19</v>
      </c>
      <c r="N176" s="214" t="s">
        <v>45</v>
      </c>
      <c r="O176" s="84"/>
      <c r="P176" s="215">
        <f>O176*H176</f>
        <v>0</v>
      </c>
      <c r="Q176" s="215">
        <v>0.098</v>
      </c>
      <c r="R176" s="215">
        <f>Q176*H176</f>
        <v>5.978000000000001</v>
      </c>
      <c r="S176" s="215">
        <v>0</v>
      </c>
      <c r="T176" s="21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7" t="s">
        <v>136</v>
      </c>
      <c r="AT176" s="217" t="s">
        <v>132</v>
      </c>
      <c r="AU176" s="217" t="s">
        <v>84</v>
      </c>
      <c r="AY176" s="17" t="s">
        <v>130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7" t="s">
        <v>82</v>
      </c>
      <c r="BK176" s="218">
        <f>ROUND(I176*H176,2)</f>
        <v>0</v>
      </c>
      <c r="BL176" s="17" t="s">
        <v>136</v>
      </c>
      <c r="BM176" s="217" t="s">
        <v>301</v>
      </c>
    </row>
    <row r="177" spans="1:47" s="2" customFormat="1" ht="12">
      <c r="A177" s="38"/>
      <c r="B177" s="39"/>
      <c r="C177" s="40"/>
      <c r="D177" s="219" t="s">
        <v>138</v>
      </c>
      <c r="E177" s="40"/>
      <c r="F177" s="220" t="s">
        <v>302</v>
      </c>
      <c r="G177" s="40"/>
      <c r="H177" s="40"/>
      <c r="I177" s="221"/>
      <c r="J177" s="40"/>
      <c r="K177" s="40"/>
      <c r="L177" s="44"/>
      <c r="M177" s="222"/>
      <c r="N177" s="223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138</v>
      </c>
      <c r="AU177" s="17" t="s">
        <v>84</v>
      </c>
    </row>
    <row r="178" spans="1:47" s="2" customFormat="1" ht="12">
      <c r="A178" s="38"/>
      <c r="B178" s="39"/>
      <c r="C178" s="40"/>
      <c r="D178" s="224" t="s">
        <v>140</v>
      </c>
      <c r="E178" s="40"/>
      <c r="F178" s="225" t="s">
        <v>303</v>
      </c>
      <c r="G178" s="40"/>
      <c r="H178" s="40"/>
      <c r="I178" s="221"/>
      <c r="J178" s="40"/>
      <c r="K178" s="40"/>
      <c r="L178" s="44"/>
      <c r="M178" s="222"/>
      <c r="N178" s="223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140</v>
      </c>
      <c r="AU178" s="17" t="s">
        <v>84</v>
      </c>
    </row>
    <row r="179" spans="1:51" s="13" customFormat="1" ht="12">
      <c r="A179" s="13"/>
      <c r="B179" s="226"/>
      <c r="C179" s="227"/>
      <c r="D179" s="219" t="s">
        <v>148</v>
      </c>
      <c r="E179" s="228" t="s">
        <v>19</v>
      </c>
      <c r="F179" s="229" t="s">
        <v>304</v>
      </c>
      <c r="G179" s="227"/>
      <c r="H179" s="230">
        <v>61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148</v>
      </c>
      <c r="AU179" s="236" t="s">
        <v>84</v>
      </c>
      <c r="AV179" s="13" t="s">
        <v>84</v>
      </c>
      <c r="AW179" s="13" t="s">
        <v>35</v>
      </c>
      <c r="AX179" s="13" t="s">
        <v>82</v>
      </c>
      <c r="AY179" s="236" t="s">
        <v>130</v>
      </c>
    </row>
    <row r="180" spans="1:65" s="2" customFormat="1" ht="16.5" customHeight="1">
      <c r="A180" s="38"/>
      <c r="B180" s="39"/>
      <c r="C180" s="249" t="s">
        <v>305</v>
      </c>
      <c r="D180" s="249" t="s">
        <v>206</v>
      </c>
      <c r="E180" s="250" t="s">
        <v>306</v>
      </c>
      <c r="F180" s="251" t="s">
        <v>307</v>
      </c>
      <c r="G180" s="252" t="s">
        <v>135</v>
      </c>
      <c r="H180" s="253">
        <v>61</v>
      </c>
      <c r="I180" s="254"/>
      <c r="J180" s="255">
        <f>ROUND(I180*H180,2)</f>
        <v>0</v>
      </c>
      <c r="K180" s="256"/>
      <c r="L180" s="257"/>
      <c r="M180" s="258" t="s">
        <v>19</v>
      </c>
      <c r="N180" s="259" t="s">
        <v>45</v>
      </c>
      <c r="O180" s="84"/>
      <c r="P180" s="215">
        <f>O180*H180</f>
        <v>0</v>
      </c>
      <c r="Q180" s="215">
        <v>0.027</v>
      </c>
      <c r="R180" s="215">
        <f>Q180*H180</f>
        <v>1.647</v>
      </c>
      <c r="S180" s="215">
        <v>0</v>
      </c>
      <c r="T180" s="21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7" t="s">
        <v>185</v>
      </c>
      <c r="AT180" s="217" t="s">
        <v>206</v>
      </c>
      <c r="AU180" s="217" t="s">
        <v>84</v>
      </c>
      <c r="AY180" s="17" t="s">
        <v>130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7" t="s">
        <v>82</v>
      </c>
      <c r="BK180" s="218">
        <f>ROUND(I180*H180,2)</f>
        <v>0</v>
      </c>
      <c r="BL180" s="17" t="s">
        <v>136</v>
      </c>
      <c r="BM180" s="217" t="s">
        <v>308</v>
      </c>
    </row>
    <row r="181" spans="1:47" s="2" customFormat="1" ht="12">
      <c r="A181" s="38"/>
      <c r="B181" s="39"/>
      <c r="C181" s="40"/>
      <c r="D181" s="219" t="s">
        <v>138</v>
      </c>
      <c r="E181" s="40"/>
      <c r="F181" s="220" t="s">
        <v>307</v>
      </c>
      <c r="G181" s="40"/>
      <c r="H181" s="40"/>
      <c r="I181" s="221"/>
      <c r="J181" s="40"/>
      <c r="K181" s="40"/>
      <c r="L181" s="44"/>
      <c r="M181" s="222"/>
      <c r="N181" s="223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138</v>
      </c>
      <c r="AU181" s="17" t="s">
        <v>84</v>
      </c>
    </row>
    <row r="182" spans="1:63" s="12" customFormat="1" ht="22.8" customHeight="1">
      <c r="A182" s="12"/>
      <c r="B182" s="189"/>
      <c r="C182" s="190"/>
      <c r="D182" s="191" t="s">
        <v>73</v>
      </c>
      <c r="E182" s="203" t="s">
        <v>185</v>
      </c>
      <c r="F182" s="203" t="s">
        <v>309</v>
      </c>
      <c r="G182" s="190"/>
      <c r="H182" s="190"/>
      <c r="I182" s="193"/>
      <c r="J182" s="204">
        <f>BK182</f>
        <v>0</v>
      </c>
      <c r="K182" s="190"/>
      <c r="L182" s="195"/>
      <c r="M182" s="196"/>
      <c r="N182" s="197"/>
      <c r="O182" s="197"/>
      <c r="P182" s="198">
        <f>SUM(P183:P197)</f>
        <v>0</v>
      </c>
      <c r="Q182" s="197"/>
      <c r="R182" s="198">
        <f>SUM(R183:R197)</f>
        <v>9.14288</v>
      </c>
      <c r="S182" s="197"/>
      <c r="T182" s="199">
        <f>SUM(T183:T197)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0" t="s">
        <v>82</v>
      </c>
      <c r="AT182" s="201" t="s">
        <v>73</v>
      </c>
      <c r="AU182" s="201" t="s">
        <v>82</v>
      </c>
      <c r="AY182" s="200" t="s">
        <v>130</v>
      </c>
      <c r="BK182" s="202">
        <f>SUM(BK183:BK197)</f>
        <v>0</v>
      </c>
    </row>
    <row r="183" spans="1:65" s="2" customFormat="1" ht="16.5" customHeight="1">
      <c r="A183" s="38"/>
      <c r="B183" s="39"/>
      <c r="C183" s="205" t="s">
        <v>310</v>
      </c>
      <c r="D183" s="205" t="s">
        <v>132</v>
      </c>
      <c r="E183" s="206" t="s">
        <v>311</v>
      </c>
      <c r="F183" s="207" t="s">
        <v>312</v>
      </c>
      <c r="G183" s="208" t="s">
        <v>313</v>
      </c>
      <c r="H183" s="209">
        <v>8</v>
      </c>
      <c r="I183" s="210"/>
      <c r="J183" s="211">
        <f>ROUND(I183*H183,2)</f>
        <v>0</v>
      </c>
      <c r="K183" s="212"/>
      <c r="L183" s="44"/>
      <c r="M183" s="213" t="s">
        <v>19</v>
      </c>
      <c r="N183" s="214" t="s">
        <v>45</v>
      </c>
      <c r="O183" s="84"/>
      <c r="P183" s="215">
        <f>O183*H183</f>
        <v>0</v>
      </c>
      <c r="Q183" s="215">
        <v>0.14494</v>
      </c>
      <c r="R183" s="215">
        <f>Q183*H183</f>
        <v>1.15952</v>
      </c>
      <c r="S183" s="215">
        <v>0</v>
      </c>
      <c r="T183" s="21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7" t="s">
        <v>136</v>
      </c>
      <c r="AT183" s="217" t="s">
        <v>132</v>
      </c>
      <c r="AU183" s="217" t="s">
        <v>84</v>
      </c>
      <c r="AY183" s="17" t="s">
        <v>130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7" t="s">
        <v>82</v>
      </c>
      <c r="BK183" s="218">
        <f>ROUND(I183*H183,2)</f>
        <v>0</v>
      </c>
      <c r="BL183" s="17" t="s">
        <v>136</v>
      </c>
      <c r="BM183" s="217" t="s">
        <v>314</v>
      </c>
    </row>
    <row r="184" spans="1:47" s="2" customFormat="1" ht="12">
      <c r="A184" s="38"/>
      <c r="B184" s="39"/>
      <c r="C184" s="40"/>
      <c r="D184" s="219" t="s">
        <v>138</v>
      </c>
      <c r="E184" s="40"/>
      <c r="F184" s="220" t="s">
        <v>312</v>
      </c>
      <c r="G184" s="40"/>
      <c r="H184" s="40"/>
      <c r="I184" s="221"/>
      <c r="J184" s="40"/>
      <c r="K184" s="40"/>
      <c r="L184" s="44"/>
      <c r="M184" s="222"/>
      <c r="N184" s="223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138</v>
      </c>
      <c r="AU184" s="17" t="s">
        <v>84</v>
      </c>
    </row>
    <row r="185" spans="1:47" s="2" customFormat="1" ht="12">
      <c r="A185" s="38"/>
      <c r="B185" s="39"/>
      <c r="C185" s="40"/>
      <c r="D185" s="224" t="s">
        <v>140</v>
      </c>
      <c r="E185" s="40"/>
      <c r="F185" s="225" t="s">
        <v>315</v>
      </c>
      <c r="G185" s="40"/>
      <c r="H185" s="40"/>
      <c r="I185" s="221"/>
      <c r="J185" s="40"/>
      <c r="K185" s="40"/>
      <c r="L185" s="44"/>
      <c r="M185" s="222"/>
      <c r="N185" s="223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140</v>
      </c>
      <c r="AU185" s="17" t="s">
        <v>84</v>
      </c>
    </row>
    <row r="186" spans="1:65" s="2" customFormat="1" ht="21.75" customHeight="1">
      <c r="A186" s="38"/>
      <c r="B186" s="39"/>
      <c r="C186" s="249" t="s">
        <v>316</v>
      </c>
      <c r="D186" s="249" t="s">
        <v>206</v>
      </c>
      <c r="E186" s="250" t="s">
        <v>317</v>
      </c>
      <c r="F186" s="251" t="s">
        <v>318</v>
      </c>
      <c r="G186" s="252" t="s">
        <v>313</v>
      </c>
      <c r="H186" s="253">
        <v>8</v>
      </c>
      <c r="I186" s="254"/>
      <c r="J186" s="255">
        <f>ROUND(I186*H186,2)</f>
        <v>0</v>
      </c>
      <c r="K186" s="256"/>
      <c r="L186" s="257"/>
      <c r="M186" s="258" t="s">
        <v>19</v>
      </c>
      <c r="N186" s="259" t="s">
        <v>45</v>
      </c>
      <c r="O186" s="84"/>
      <c r="P186" s="215">
        <f>O186*H186</f>
        <v>0</v>
      </c>
      <c r="Q186" s="215">
        <v>0.0114</v>
      </c>
      <c r="R186" s="215">
        <f>Q186*H186</f>
        <v>0.0912</v>
      </c>
      <c r="S186" s="215">
        <v>0</v>
      </c>
      <c r="T186" s="21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7" t="s">
        <v>185</v>
      </c>
      <c r="AT186" s="217" t="s">
        <v>206</v>
      </c>
      <c r="AU186" s="217" t="s">
        <v>84</v>
      </c>
      <c r="AY186" s="17" t="s">
        <v>130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7" t="s">
        <v>82</v>
      </c>
      <c r="BK186" s="218">
        <f>ROUND(I186*H186,2)</f>
        <v>0</v>
      </c>
      <c r="BL186" s="17" t="s">
        <v>136</v>
      </c>
      <c r="BM186" s="217" t="s">
        <v>319</v>
      </c>
    </row>
    <row r="187" spans="1:47" s="2" customFormat="1" ht="12">
      <c r="A187" s="38"/>
      <c r="B187" s="39"/>
      <c r="C187" s="40"/>
      <c r="D187" s="219" t="s">
        <v>138</v>
      </c>
      <c r="E187" s="40"/>
      <c r="F187" s="220" t="s">
        <v>318</v>
      </c>
      <c r="G187" s="40"/>
      <c r="H187" s="40"/>
      <c r="I187" s="221"/>
      <c r="J187" s="40"/>
      <c r="K187" s="40"/>
      <c r="L187" s="44"/>
      <c r="M187" s="222"/>
      <c r="N187" s="223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138</v>
      </c>
      <c r="AU187" s="17" t="s">
        <v>84</v>
      </c>
    </row>
    <row r="188" spans="1:65" s="2" customFormat="1" ht="16.5" customHeight="1">
      <c r="A188" s="38"/>
      <c r="B188" s="39"/>
      <c r="C188" s="249" t="s">
        <v>320</v>
      </c>
      <c r="D188" s="249" t="s">
        <v>206</v>
      </c>
      <c r="E188" s="250" t="s">
        <v>321</v>
      </c>
      <c r="F188" s="251" t="s">
        <v>322</v>
      </c>
      <c r="G188" s="252" t="s">
        <v>213</v>
      </c>
      <c r="H188" s="253">
        <v>8</v>
      </c>
      <c r="I188" s="254"/>
      <c r="J188" s="255">
        <f>ROUND(I188*H188,2)</f>
        <v>0</v>
      </c>
      <c r="K188" s="256"/>
      <c r="L188" s="257"/>
      <c r="M188" s="258" t="s">
        <v>19</v>
      </c>
      <c r="N188" s="259" t="s">
        <v>45</v>
      </c>
      <c r="O188" s="84"/>
      <c r="P188" s="215">
        <f>O188*H188</f>
        <v>0</v>
      </c>
      <c r="Q188" s="215">
        <v>0.038</v>
      </c>
      <c r="R188" s="215">
        <f>Q188*H188</f>
        <v>0.304</v>
      </c>
      <c r="S188" s="215">
        <v>0</v>
      </c>
      <c r="T188" s="21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7" t="s">
        <v>185</v>
      </c>
      <c r="AT188" s="217" t="s">
        <v>206</v>
      </c>
      <c r="AU188" s="217" t="s">
        <v>84</v>
      </c>
      <c r="AY188" s="17" t="s">
        <v>130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7" t="s">
        <v>82</v>
      </c>
      <c r="BK188" s="218">
        <f>ROUND(I188*H188,2)</f>
        <v>0</v>
      </c>
      <c r="BL188" s="17" t="s">
        <v>136</v>
      </c>
      <c r="BM188" s="217" t="s">
        <v>323</v>
      </c>
    </row>
    <row r="189" spans="1:47" s="2" customFormat="1" ht="12">
      <c r="A189" s="38"/>
      <c r="B189" s="39"/>
      <c r="C189" s="40"/>
      <c r="D189" s="219" t="s">
        <v>138</v>
      </c>
      <c r="E189" s="40"/>
      <c r="F189" s="220" t="s">
        <v>322</v>
      </c>
      <c r="G189" s="40"/>
      <c r="H189" s="40"/>
      <c r="I189" s="221"/>
      <c r="J189" s="40"/>
      <c r="K189" s="40"/>
      <c r="L189" s="44"/>
      <c r="M189" s="222"/>
      <c r="N189" s="223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138</v>
      </c>
      <c r="AU189" s="17" t="s">
        <v>84</v>
      </c>
    </row>
    <row r="190" spans="1:65" s="2" customFormat="1" ht="16.5" customHeight="1">
      <c r="A190" s="38"/>
      <c r="B190" s="39"/>
      <c r="C190" s="249" t="s">
        <v>324</v>
      </c>
      <c r="D190" s="249" t="s">
        <v>206</v>
      </c>
      <c r="E190" s="250" t="s">
        <v>325</v>
      </c>
      <c r="F190" s="251" t="s">
        <v>326</v>
      </c>
      <c r="G190" s="252" t="s">
        <v>313</v>
      </c>
      <c r="H190" s="253">
        <v>8</v>
      </c>
      <c r="I190" s="254"/>
      <c r="J190" s="255">
        <f>ROUND(I190*H190,2)</f>
        <v>0</v>
      </c>
      <c r="K190" s="256"/>
      <c r="L190" s="257"/>
      <c r="M190" s="258" t="s">
        <v>19</v>
      </c>
      <c r="N190" s="259" t="s">
        <v>45</v>
      </c>
      <c r="O190" s="84"/>
      <c r="P190" s="215">
        <f>O190*H190</f>
        <v>0</v>
      </c>
      <c r="Q190" s="215">
        <v>0.0085</v>
      </c>
      <c r="R190" s="215">
        <f>Q190*H190</f>
        <v>0.068</v>
      </c>
      <c r="S190" s="215">
        <v>0</v>
      </c>
      <c r="T190" s="21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7" t="s">
        <v>185</v>
      </c>
      <c r="AT190" s="217" t="s">
        <v>206</v>
      </c>
      <c r="AU190" s="217" t="s">
        <v>84</v>
      </c>
      <c r="AY190" s="17" t="s">
        <v>130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7" t="s">
        <v>82</v>
      </c>
      <c r="BK190" s="218">
        <f>ROUND(I190*H190,2)</f>
        <v>0</v>
      </c>
      <c r="BL190" s="17" t="s">
        <v>136</v>
      </c>
      <c r="BM190" s="217" t="s">
        <v>327</v>
      </c>
    </row>
    <row r="191" spans="1:47" s="2" customFormat="1" ht="12">
      <c r="A191" s="38"/>
      <c r="B191" s="39"/>
      <c r="C191" s="40"/>
      <c r="D191" s="219" t="s">
        <v>138</v>
      </c>
      <c r="E191" s="40"/>
      <c r="F191" s="220" t="s">
        <v>326</v>
      </c>
      <c r="G191" s="40"/>
      <c r="H191" s="40"/>
      <c r="I191" s="221"/>
      <c r="J191" s="40"/>
      <c r="K191" s="40"/>
      <c r="L191" s="44"/>
      <c r="M191" s="222"/>
      <c r="N191" s="223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138</v>
      </c>
      <c r="AU191" s="17" t="s">
        <v>84</v>
      </c>
    </row>
    <row r="192" spans="1:65" s="2" customFormat="1" ht="16.5" customHeight="1">
      <c r="A192" s="38"/>
      <c r="B192" s="39"/>
      <c r="C192" s="205" t="s">
        <v>328</v>
      </c>
      <c r="D192" s="205" t="s">
        <v>132</v>
      </c>
      <c r="E192" s="206" t="s">
        <v>329</v>
      </c>
      <c r="F192" s="207" t="s">
        <v>330</v>
      </c>
      <c r="G192" s="208" t="s">
        <v>313</v>
      </c>
      <c r="H192" s="209">
        <v>9</v>
      </c>
      <c r="I192" s="210"/>
      <c r="J192" s="211">
        <f>ROUND(I192*H192,2)</f>
        <v>0</v>
      </c>
      <c r="K192" s="212"/>
      <c r="L192" s="44"/>
      <c r="M192" s="213" t="s">
        <v>19</v>
      </c>
      <c r="N192" s="214" t="s">
        <v>45</v>
      </c>
      <c r="O192" s="84"/>
      <c r="P192" s="215">
        <f>O192*H192</f>
        <v>0</v>
      </c>
      <c r="Q192" s="215">
        <v>0.4208</v>
      </c>
      <c r="R192" s="215">
        <f>Q192*H192</f>
        <v>3.7872</v>
      </c>
      <c r="S192" s="215">
        <v>0</v>
      </c>
      <c r="T192" s="21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7" t="s">
        <v>136</v>
      </c>
      <c r="AT192" s="217" t="s">
        <v>132</v>
      </c>
      <c r="AU192" s="217" t="s">
        <v>84</v>
      </c>
      <c r="AY192" s="17" t="s">
        <v>130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7" t="s">
        <v>82</v>
      </c>
      <c r="BK192" s="218">
        <f>ROUND(I192*H192,2)</f>
        <v>0</v>
      </c>
      <c r="BL192" s="17" t="s">
        <v>136</v>
      </c>
      <c r="BM192" s="217" t="s">
        <v>331</v>
      </c>
    </row>
    <row r="193" spans="1:47" s="2" customFormat="1" ht="12">
      <c r="A193" s="38"/>
      <c r="B193" s="39"/>
      <c r="C193" s="40"/>
      <c r="D193" s="219" t="s">
        <v>138</v>
      </c>
      <c r="E193" s="40"/>
      <c r="F193" s="220" t="s">
        <v>330</v>
      </c>
      <c r="G193" s="40"/>
      <c r="H193" s="40"/>
      <c r="I193" s="221"/>
      <c r="J193" s="40"/>
      <c r="K193" s="40"/>
      <c r="L193" s="44"/>
      <c r="M193" s="222"/>
      <c r="N193" s="223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138</v>
      </c>
      <c r="AU193" s="17" t="s">
        <v>84</v>
      </c>
    </row>
    <row r="194" spans="1:47" s="2" customFormat="1" ht="12">
      <c r="A194" s="38"/>
      <c r="B194" s="39"/>
      <c r="C194" s="40"/>
      <c r="D194" s="224" t="s">
        <v>140</v>
      </c>
      <c r="E194" s="40"/>
      <c r="F194" s="225" t="s">
        <v>332</v>
      </c>
      <c r="G194" s="40"/>
      <c r="H194" s="40"/>
      <c r="I194" s="221"/>
      <c r="J194" s="40"/>
      <c r="K194" s="40"/>
      <c r="L194" s="44"/>
      <c r="M194" s="222"/>
      <c r="N194" s="223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140</v>
      </c>
      <c r="AU194" s="17" t="s">
        <v>84</v>
      </c>
    </row>
    <row r="195" spans="1:65" s="2" customFormat="1" ht="21.75" customHeight="1">
      <c r="A195" s="38"/>
      <c r="B195" s="39"/>
      <c r="C195" s="205" t="s">
        <v>333</v>
      </c>
      <c r="D195" s="205" t="s">
        <v>132</v>
      </c>
      <c r="E195" s="206" t="s">
        <v>334</v>
      </c>
      <c r="F195" s="207" t="s">
        <v>335</v>
      </c>
      <c r="G195" s="208" t="s">
        <v>313</v>
      </c>
      <c r="H195" s="209">
        <v>12</v>
      </c>
      <c r="I195" s="210"/>
      <c r="J195" s="211">
        <f>ROUND(I195*H195,2)</f>
        <v>0</v>
      </c>
      <c r="K195" s="212"/>
      <c r="L195" s="44"/>
      <c r="M195" s="213" t="s">
        <v>19</v>
      </c>
      <c r="N195" s="214" t="s">
        <v>45</v>
      </c>
      <c r="O195" s="84"/>
      <c r="P195" s="215">
        <f>O195*H195</f>
        <v>0</v>
      </c>
      <c r="Q195" s="215">
        <v>0.31108</v>
      </c>
      <c r="R195" s="215">
        <f>Q195*H195</f>
        <v>3.7329600000000003</v>
      </c>
      <c r="S195" s="215">
        <v>0</v>
      </c>
      <c r="T195" s="21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7" t="s">
        <v>136</v>
      </c>
      <c r="AT195" s="217" t="s">
        <v>132</v>
      </c>
      <c r="AU195" s="217" t="s">
        <v>84</v>
      </c>
      <c r="AY195" s="17" t="s">
        <v>130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7" t="s">
        <v>82</v>
      </c>
      <c r="BK195" s="218">
        <f>ROUND(I195*H195,2)</f>
        <v>0</v>
      </c>
      <c r="BL195" s="17" t="s">
        <v>136</v>
      </c>
      <c r="BM195" s="217" t="s">
        <v>336</v>
      </c>
    </row>
    <row r="196" spans="1:47" s="2" customFormat="1" ht="12">
      <c r="A196" s="38"/>
      <c r="B196" s="39"/>
      <c r="C196" s="40"/>
      <c r="D196" s="219" t="s">
        <v>138</v>
      </c>
      <c r="E196" s="40"/>
      <c r="F196" s="220" t="s">
        <v>337</v>
      </c>
      <c r="G196" s="40"/>
      <c r="H196" s="40"/>
      <c r="I196" s="221"/>
      <c r="J196" s="40"/>
      <c r="K196" s="40"/>
      <c r="L196" s="44"/>
      <c r="M196" s="222"/>
      <c r="N196" s="223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138</v>
      </c>
      <c r="AU196" s="17" t="s">
        <v>84</v>
      </c>
    </row>
    <row r="197" spans="1:47" s="2" customFormat="1" ht="12">
      <c r="A197" s="38"/>
      <c r="B197" s="39"/>
      <c r="C197" s="40"/>
      <c r="D197" s="224" t="s">
        <v>140</v>
      </c>
      <c r="E197" s="40"/>
      <c r="F197" s="225" t="s">
        <v>338</v>
      </c>
      <c r="G197" s="40"/>
      <c r="H197" s="40"/>
      <c r="I197" s="221"/>
      <c r="J197" s="40"/>
      <c r="K197" s="40"/>
      <c r="L197" s="44"/>
      <c r="M197" s="222"/>
      <c r="N197" s="223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140</v>
      </c>
      <c r="AU197" s="17" t="s">
        <v>84</v>
      </c>
    </row>
    <row r="198" spans="1:63" s="12" customFormat="1" ht="22.8" customHeight="1">
      <c r="A198" s="12"/>
      <c r="B198" s="189"/>
      <c r="C198" s="190"/>
      <c r="D198" s="191" t="s">
        <v>73</v>
      </c>
      <c r="E198" s="203" t="s">
        <v>191</v>
      </c>
      <c r="F198" s="203" t="s">
        <v>339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SUM(P199:P240)</f>
        <v>0</v>
      </c>
      <c r="Q198" s="197"/>
      <c r="R198" s="198">
        <f>SUM(R199:R240)</f>
        <v>193.19791924</v>
      </c>
      <c r="S198" s="197"/>
      <c r="T198" s="199">
        <f>SUM(T199:T240)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82</v>
      </c>
      <c r="AT198" s="201" t="s">
        <v>73</v>
      </c>
      <c r="AU198" s="201" t="s">
        <v>82</v>
      </c>
      <c r="AY198" s="200" t="s">
        <v>130</v>
      </c>
      <c r="BK198" s="202">
        <f>SUM(BK199:BK240)</f>
        <v>0</v>
      </c>
    </row>
    <row r="199" spans="1:65" s="2" customFormat="1" ht="16.5" customHeight="1">
      <c r="A199" s="38"/>
      <c r="B199" s="39"/>
      <c r="C199" s="205" t="s">
        <v>340</v>
      </c>
      <c r="D199" s="205" t="s">
        <v>132</v>
      </c>
      <c r="E199" s="206" t="s">
        <v>341</v>
      </c>
      <c r="F199" s="207" t="s">
        <v>342</v>
      </c>
      <c r="G199" s="208" t="s">
        <v>313</v>
      </c>
      <c r="H199" s="209">
        <v>4</v>
      </c>
      <c r="I199" s="210"/>
      <c r="J199" s="211">
        <f>ROUND(I199*H199,2)</f>
        <v>0</v>
      </c>
      <c r="K199" s="212"/>
      <c r="L199" s="44"/>
      <c r="M199" s="213" t="s">
        <v>19</v>
      </c>
      <c r="N199" s="214" t="s">
        <v>45</v>
      </c>
      <c r="O199" s="84"/>
      <c r="P199" s="215">
        <f>O199*H199</f>
        <v>0</v>
      </c>
      <c r="Q199" s="215">
        <v>0.0007</v>
      </c>
      <c r="R199" s="215">
        <f>Q199*H199</f>
        <v>0.0028</v>
      </c>
      <c r="S199" s="215">
        <v>0</v>
      </c>
      <c r="T199" s="21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7" t="s">
        <v>136</v>
      </c>
      <c r="AT199" s="217" t="s">
        <v>132</v>
      </c>
      <c r="AU199" s="217" t="s">
        <v>84</v>
      </c>
      <c r="AY199" s="17" t="s">
        <v>130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7" t="s">
        <v>82</v>
      </c>
      <c r="BK199" s="218">
        <f>ROUND(I199*H199,2)</f>
        <v>0</v>
      </c>
      <c r="BL199" s="17" t="s">
        <v>136</v>
      </c>
      <c r="BM199" s="217" t="s">
        <v>343</v>
      </c>
    </row>
    <row r="200" spans="1:47" s="2" customFormat="1" ht="12">
      <c r="A200" s="38"/>
      <c r="B200" s="39"/>
      <c r="C200" s="40"/>
      <c r="D200" s="219" t="s">
        <v>138</v>
      </c>
      <c r="E200" s="40"/>
      <c r="F200" s="220" t="s">
        <v>344</v>
      </c>
      <c r="G200" s="40"/>
      <c r="H200" s="40"/>
      <c r="I200" s="221"/>
      <c r="J200" s="40"/>
      <c r="K200" s="40"/>
      <c r="L200" s="44"/>
      <c r="M200" s="222"/>
      <c r="N200" s="223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138</v>
      </c>
      <c r="AU200" s="17" t="s">
        <v>84</v>
      </c>
    </row>
    <row r="201" spans="1:47" s="2" customFormat="1" ht="12">
      <c r="A201" s="38"/>
      <c r="B201" s="39"/>
      <c r="C201" s="40"/>
      <c r="D201" s="224" t="s">
        <v>140</v>
      </c>
      <c r="E201" s="40"/>
      <c r="F201" s="225" t="s">
        <v>345</v>
      </c>
      <c r="G201" s="40"/>
      <c r="H201" s="40"/>
      <c r="I201" s="221"/>
      <c r="J201" s="40"/>
      <c r="K201" s="40"/>
      <c r="L201" s="44"/>
      <c r="M201" s="222"/>
      <c r="N201" s="223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140</v>
      </c>
      <c r="AU201" s="17" t="s">
        <v>84</v>
      </c>
    </row>
    <row r="202" spans="1:65" s="2" customFormat="1" ht="16.5" customHeight="1">
      <c r="A202" s="38"/>
      <c r="B202" s="39"/>
      <c r="C202" s="249" t="s">
        <v>346</v>
      </c>
      <c r="D202" s="249" t="s">
        <v>206</v>
      </c>
      <c r="E202" s="250" t="s">
        <v>347</v>
      </c>
      <c r="F202" s="251" t="s">
        <v>348</v>
      </c>
      <c r="G202" s="252" t="s">
        <v>313</v>
      </c>
      <c r="H202" s="253">
        <v>1</v>
      </c>
      <c r="I202" s="254"/>
      <c r="J202" s="255">
        <f>ROUND(I202*H202,2)</f>
        <v>0</v>
      </c>
      <c r="K202" s="256"/>
      <c r="L202" s="257"/>
      <c r="M202" s="258" t="s">
        <v>19</v>
      </c>
      <c r="N202" s="259" t="s">
        <v>45</v>
      </c>
      <c r="O202" s="84"/>
      <c r="P202" s="215">
        <f>O202*H202</f>
        <v>0</v>
      </c>
      <c r="Q202" s="215">
        <v>0.0035</v>
      </c>
      <c r="R202" s="215">
        <f>Q202*H202</f>
        <v>0.0035</v>
      </c>
      <c r="S202" s="215">
        <v>0</v>
      </c>
      <c r="T202" s="21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7" t="s">
        <v>185</v>
      </c>
      <c r="AT202" s="217" t="s">
        <v>206</v>
      </c>
      <c r="AU202" s="217" t="s">
        <v>84</v>
      </c>
      <c r="AY202" s="17" t="s">
        <v>130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7" t="s">
        <v>82</v>
      </c>
      <c r="BK202" s="218">
        <f>ROUND(I202*H202,2)</f>
        <v>0</v>
      </c>
      <c r="BL202" s="17" t="s">
        <v>136</v>
      </c>
      <c r="BM202" s="217" t="s">
        <v>349</v>
      </c>
    </row>
    <row r="203" spans="1:47" s="2" customFormat="1" ht="12">
      <c r="A203" s="38"/>
      <c r="B203" s="39"/>
      <c r="C203" s="40"/>
      <c r="D203" s="219" t="s">
        <v>138</v>
      </c>
      <c r="E203" s="40"/>
      <c r="F203" s="220" t="s">
        <v>348</v>
      </c>
      <c r="G203" s="40"/>
      <c r="H203" s="40"/>
      <c r="I203" s="221"/>
      <c r="J203" s="40"/>
      <c r="K203" s="40"/>
      <c r="L203" s="44"/>
      <c r="M203" s="222"/>
      <c r="N203" s="223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138</v>
      </c>
      <c r="AU203" s="17" t="s">
        <v>84</v>
      </c>
    </row>
    <row r="204" spans="1:51" s="13" customFormat="1" ht="12">
      <c r="A204" s="13"/>
      <c r="B204" s="226"/>
      <c r="C204" s="227"/>
      <c r="D204" s="219" t="s">
        <v>148</v>
      </c>
      <c r="E204" s="228" t="s">
        <v>19</v>
      </c>
      <c r="F204" s="229" t="s">
        <v>350</v>
      </c>
      <c r="G204" s="227"/>
      <c r="H204" s="230">
        <v>1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6" t="s">
        <v>148</v>
      </c>
      <c r="AU204" s="236" t="s">
        <v>84</v>
      </c>
      <c r="AV204" s="13" t="s">
        <v>84</v>
      </c>
      <c r="AW204" s="13" t="s">
        <v>35</v>
      </c>
      <c r="AX204" s="13" t="s">
        <v>82</v>
      </c>
      <c r="AY204" s="236" t="s">
        <v>130</v>
      </c>
    </row>
    <row r="205" spans="1:65" s="2" customFormat="1" ht="16.5" customHeight="1">
      <c r="A205" s="38"/>
      <c r="B205" s="39"/>
      <c r="C205" s="249" t="s">
        <v>351</v>
      </c>
      <c r="D205" s="249" t="s">
        <v>206</v>
      </c>
      <c r="E205" s="250" t="s">
        <v>352</v>
      </c>
      <c r="F205" s="251" t="s">
        <v>353</v>
      </c>
      <c r="G205" s="252" t="s">
        <v>313</v>
      </c>
      <c r="H205" s="253">
        <v>1</v>
      </c>
      <c r="I205" s="254"/>
      <c r="J205" s="255">
        <f>ROUND(I205*H205,2)</f>
        <v>0</v>
      </c>
      <c r="K205" s="256"/>
      <c r="L205" s="257"/>
      <c r="M205" s="258" t="s">
        <v>19</v>
      </c>
      <c r="N205" s="259" t="s">
        <v>45</v>
      </c>
      <c r="O205" s="84"/>
      <c r="P205" s="215">
        <f>O205*H205</f>
        <v>0</v>
      </c>
      <c r="Q205" s="215">
        <v>0.004</v>
      </c>
      <c r="R205" s="215">
        <f>Q205*H205</f>
        <v>0.004</v>
      </c>
      <c r="S205" s="215">
        <v>0</v>
      </c>
      <c r="T205" s="21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7" t="s">
        <v>185</v>
      </c>
      <c r="AT205" s="217" t="s">
        <v>206</v>
      </c>
      <c r="AU205" s="217" t="s">
        <v>84</v>
      </c>
      <c r="AY205" s="17" t="s">
        <v>130</v>
      </c>
      <c r="BE205" s="218">
        <f>IF(N205="základní",J205,0)</f>
        <v>0</v>
      </c>
      <c r="BF205" s="218">
        <f>IF(N205="snížená",J205,0)</f>
        <v>0</v>
      </c>
      <c r="BG205" s="218">
        <f>IF(N205="zákl. přenesená",J205,0)</f>
        <v>0</v>
      </c>
      <c r="BH205" s="218">
        <f>IF(N205="sníž. přenesená",J205,0)</f>
        <v>0</v>
      </c>
      <c r="BI205" s="218">
        <f>IF(N205="nulová",J205,0)</f>
        <v>0</v>
      </c>
      <c r="BJ205" s="17" t="s">
        <v>82</v>
      </c>
      <c r="BK205" s="218">
        <f>ROUND(I205*H205,2)</f>
        <v>0</v>
      </c>
      <c r="BL205" s="17" t="s">
        <v>136</v>
      </c>
      <c r="BM205" s="217" t="s">
        <v>354</v>
      </c>
    </row>
    <row r="206" spans="1:47" s="2" customFormat="1" ht="12">
      <c r="A206" s="38"/>
      <c r="B206" s="39"/>
      <c r="C206" s="40"/>
      <c r="D206" s="219" t="s">
        <v>138</v>
      </c>
      <c r="E206" s="40"/>
      <c r="F206" s="220" t="s">
        <v>353</v>
      </c>
      <c r="G206" s="40"/>
      <c r="H206" s="40"/>
      <c r="I206" s="221"/>
      <c r="J206" s="40"/>
      <c r="K206" s="40"/>
      <c r="L206" s="44"/>
      <c r="M206" s="222"/>
      <c r="N206" s="223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138</v>
      </c>
      <c r="AU206" s="17" t="s">
        <v>84</v>
      </c>
    </row>
    <row r="207" spans="1:65" s="2" customFormat="1" ht="16.5" customHeight="1">
      <c r="A207" s="38"/>
      <c r="B207" s="39"/>
      <c r="C207" s="249" t="s">
        <v>355</v>
      </c>
      <c r="D207" s="249" t="s">
        <v>206</v>
      </c>
      <c r="E207" s="250" t="s">
        <v>356</v>
      </c>
      <c r="F207" s="251" t="s">
        <v>357</v>
      </c>
      <c r="G207" s="252" t="s">
        <v>313</v>
      </c>
      <c r="H207" s="253">
        <v>2</v>
      </c>
      <c r="I207" s="254"/>
      <c r="J207" s="255">
        <f>ROUND(I207*H207,2)</f>
        <v>0</v>
      </c>
      <c r="K207" s="256"/>
      <c r="L207" s="257"/>
      <c r="M207" s="258" t="s">
        <v>19</v>
      </c>
      <c r="N207" s="259" t="s">
        <v>45</v>
      </c>
      <c r="O207" s="84"/>
      <c r="P207" s="215">
        <f>O207*H207</f>
        <v>0</v>
      </c>
      <c r="Q207" s="215">
        <v>0.0077</v>
      </c>
      <c r="R207" s="215">
        <f>Q207*H207</f>
        <v>0.0154</v>
      </c>
      <c r="S207" s="215">
        <v>0</v>
      </c>
      <c r="T207" s="21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7" t="s">
        <v>185</v>
      </c>
      <c r="AT207" s="217" t="s">
        <v>206</v>
      </c>
      <c r="AU207" s="217" t="s">
        <v>84</v>
      </c>
      <c r="AY207" s="17" t="s">
        <v>130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7" t="s">
        <v>82</v>
      </c>
      <c r="BK207" s="218">
        <f>ROUND(I207*H207,2)</f>
        <v>0</v>
      </c>
      <c r="BL207" s="17" t="s">
        <v>136</v>
      </c>
      <c r="BM207" s="217" t="s">
        <v>358</v>
      </c>
    </row>
    <row r="208" spans="1:47" s="2" customFormat="1" ht="12">
      <c r="A208" s="38"/>
      <c r="B208" s="39"/>
      <c r="C208" s="40"/>
      <c r="D208" s="219" t="s">
        <v>138</v>
      </c>
      <c r="E208" s="40"/>
      <c r="F208" s="220" t="s">
        <v>357</v>
      </c>
      <c r="G208" s="40"/>
      <c r="H208" s="40"/>
      <c r="I208" s="221"/>
      <c r="J208" s="40"/>
      <c r="K208" s="40"/>
      <c r="L208" s="44"/>
      <c r="M208" s="222"/>
      <c r="N208" s="223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138</v>
      </c>
      <c r="AU208" s="17" t="s">
        <v>84</v>
      </c>
    </row>
    <row r="209" spans="1:65" s="2" customFormat="1" ht="16.5" customHeight="1">
      <c r="A209" s="38"/>
      <c r="B209" s="39"/>
      <c r="C209" s="205" t="s">
        <v>359</v>
      </c>
      <c r="D209" s="205" t="s">
        <v>132</v>
      </c>
      <c r="E209" s="206" t="s">
        <v>360</v>
      </c>
      <c r="F209" s="207" t="s">
        <v>361</v>
      </c>
      <c r="G209" s="208" t="s">
        <v>313</v>
      </c>
      <c r="H209" s="209">
        <v>3</v>
      </c>
      <c r="I209" s="210"/>
      <c r="J209" s="211">
        <f>ROUND(I209*H209,2)</f>
        <v>0</v>
      </c>
      <c r="K209" s="212"/>
      <c r="L209" s="44"/>
      <c r="M209" s="213" t="s">
        <v>19</v>
      </c>
      <c r="N209" s="214" t="s">
        <v>45</v>
      </c>
      <c r="O209" s="84"/>
      <c r="P209" s="215">
        <f>O209*H209</f>
        <v>0</v>
      </c>
      <c r="Q209" s="215">
        <v>0.11241</v>
      </c>
      <c r="R209" s="215">
        <f>Q209*H209</f>
        <v>0.33723</v>
      </c>
      <c r="S209" s="215">
        <v>0</v>
      </c>
      <c r="T209" s="21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7" t="s">
        <v>136</v>
      </c>
      <c r="AT209" s="217" t="s">
        <v>132</v>
      </c>
      <c r="AU209" s="217" t="s">
        <v>84</v>
      </c>
      <c r="AY209" s="17" t="s">
        <v>130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7" t="s">
        <v>82</v>
      </c>
      <c r="BK209" s="218">
        <f>ROUND(I209*H209,2)</f>
        <v>0</v>
      </c>
      <c r="BL209" s="17" t="s">
        <v>136</v>
      </c>
      <c r="BM209" s="217" t="s">
        <v>362</v>
      </c>
    </row>
    <row r="210" spans="1:47" s="2" customFormat="1" ht="12">
      <c r="A210" s="38"/>
      <c r="B210" s="39"/>
      <c r="C210" s="40"/>
      <c r="D210" s="219" t="s">
        <v>138</v>
      </c>
      <c r="E210" s="40"/>
      <c r="F210" s="220" t="s">
        <v>363</v>
      </c>
      <c r="G210" s="40"/>
      <c r="H210" s="40"/>
      <c r="I210" s="221"/>
      <c r="J210" s="40"/>
      <c r="K210" s="40"/>
      <c r="L210" s="44"/>
      <c r="M210" s="222"/>
      <c r="N210" s="223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138</v>
      </c>
      <c r="AU210" s="17" t="s">
        <v>84</v>
      </c>
    </row>
    <row r="211" spans="1:47" s="2" customFormat="1" ht="12">
      <c r="A211" s="38"/>
      <c r="B211" s="39"/>
      <c r="C211" s="40"/>
      <c r="D211" s="224" t="s">
        <v>140</v>
      </c>
      <c r="E211" s="40"/>
      <c r="F211" s="225" t="s">
        <v>364</v>
      </c>
      <c r="G211" s="40"/>
      <c r="H211" s="40"/>
      <c r="I211" s="221"/>
      <c r="J211" s="40"/>
      <c r="K211" s="40"/>
      <c r="L211" s="44"/>
      <c r="M211" s="222"/>
      <c r="N211" s="223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140</v>
      </c>
      <c r="AU211" s="17" t="s">
        <v>84</v>
      </c>
    </row>
    <row r="212" spans="1:65" s="2" customFormat="1" ht="16.5" customHeight="1">
      <c r="A212" s="38"/>
      <c r="B212" s="39"/>
      <c r="C212" s="249" t="s">
        <v>365</v>
      </c>
      <c r="D212" s="249" t="s">
        <v>206</v>
      </c>
      <c r="E212" s="250" t="s">
        <v>366</v>
      </c>
      <c r="F212" s="251" t="s">
        <v>367</v>
      </c>
      <c r="G212" s="252" t="s">
        <v>313</v>
      </c>
      <c r="H212" s="253">
        <v>3</v>
      </c>
      <c r="I212" s="254"/>
      <c r="J212" s="255">
        <f>ROUND(I212*H212,2)</f>
        <v>0</v>
      </c>
      <c r="K212" s="256"/>
      <c r="L212" s="257"/>
      <c r="M212" s="258" t="s">
        <v>19</v>
      </c>
      <c r="N212" s="259" t="s">
        <v>45</v>
      </c>
      <c r="O212" s="84"/>
      <c r="P212" s="215">
        <f>O212*H212</f>
        <v>0</v>
      </c>
      <c r="Q212" s="215">
        <v>0.0061</v>
      </c>
      <c r="R212" s="215">
        <f>Q212*H212</f>
        <v>0.0183</v>
      </c>
      <c r="S212" s="215">
        <v>0</v>
      </c>
      <c r="T212" s="21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7" t="s">
        <v>185</v>
      </c>
      <c r="AT212" s="217" t="s">
        <v>206</v>
      </c>
      <c r="AU212" s="217" t="s">
        <v>84</v>
      </c>
      <c r="AY212" s="17" t="s">
        <v>130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7" t="s">
        <v>82</v>
      </c>
      <c r="BK212" s="218">
        <f>ROUND(I212*H212,2)</f>
        <v>0</v>
      </c>
      <c r="BL212" s="17" t="s">
        <v>136</v>
      </c>
      <c r="BM212" s="217" t="s">
        <v>368</v>
      </c>
    </row>
    <row r="213" spans="1:47" s="2" customFormat="1" ht="12">
      <c r="A213" s="38"/>
      <c r="B213" s="39"/>
      <c r="C213" s="40"/>
      <c r="D213" s="219" t="s">
        <v>138</v>
      </c>
      <c r="E213" s="40"/>
      <c r="F213" s="220" t="s">
        <v>367</v>
      </c>
      <c r="G213" s="40"/>
      <c r="H213" s="40"/>
      <c r="I213" s="221"/>
      <c r="J213" s="40"/>
      <c r="K213" s="40"/>
      <c r="L213" s="44"/>
      <c r="M213" s="222"/>
      <c r="N213" s="223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138</v>
      </c>
      <c r="AU213" s="17" t="s">
        <v>84</v>
      </c>
    </row>
    <row r="214" spans="1:65" s="2" customFormat="1" ht="16.5" customHeight="1">
      <c r="A214" s="38"/>
      <c r="B214" s="39"/>
      <c r="C214" s="249" t="s">
        <v>369</v>
      </c>
      <c r="D214" s="249" t="s">
        <v>206</v>
      </c>
      <c r="E214" s="250" t="s">
        <v>370</v>
      </c>
      <c r="F214" s="251" t="s">
        <v>371</v>
      </c>
      <c r="G214" s="252" t="s">
        <v>313</v>
      </c>
      <c r="H214" s="253">
        <v>3</v>
      </c>
      <c r="I214" s="254"/>
      <c r="J214" s="255">
        <f>ROUND(I214*H214,2)</f>
        <v>0</v>
      </c>
      <c r="K214" s="256"/>
      <c r="L214" s="257"/>
      <c r="M214" s="258" t="s">
        <v>19</v>
      </c>
      <c r="N214" s="259" t="s">
        <v>45</v>
      </c>
      <c r="O214" s="84"/>
      <c r="P214" s="215">
        <f>O214*H214</f>
        <v>0</v>
      </c>
      <c r="Q214" s="215">
        <v>0.003</v>
      </c>
      <c r="R214" s="215">
        <f>Q214*H214</f>
        <v>0.009000000000000001</v>
      </c>
      <c r="S214" s="215">
        <v>0</v>
      </c>
      <c r="T214" s="21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7" t="s">
        <v>185</v>
      </c>
      <c r="AT214" s="217" t="s">
        <v>206</v>
      </c>
      <c r="AU214" s="217" t="s">
        <v>84</v>
      </c>
      <c r="AY214" s="17" t="s">
        <v>130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7" t="s">
        <v>82</v>
      </c>
      <c r="BK214" s="218">
        <f>ROUND(I214*H214,2)</f>
        <v>0</v>
      </c>
      <c r="BL214" s="17" t="s">
        <v>136</v>
      </c>
      <c r="BM214" s="217" t="s">
        <v>372</v>
      </c>
    </row>
    <row r="215" spans="1:47" s="2" customFormat="1" ht="12">
      <c r="A215" s="38"/>
      <c r="B215" s="39"/>
      <c r="C215" s="40"/>
      <c r="D215" s="219" t="s">
        <v>138</v>
      </c>
      <c r="E215" s="40"/>
      <c r="F215" s="220" t="s">
        <v>371</v>
      </c>
      <c r="G215" s="40"/>
      <c r="H215" s="40"/>
      <c r="I215" s="221"/>
      <c r="J215" s="40"/>
      <c r="K215" s="40"/>
      <c r="L215" s="44"/>
      <c r="M215" s="222"/>
      <c r="N215" s="223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138</v>
      </c>
      <c r="AU215" s="17" t="s">
        <v>84</v>
      </c>
    </row>
    <row r="216" spans="1:65" s="2" customFormat="1" ht="16.5" customHeight="1">
      <c r="A216" s="38"/>
      <c r="B216" s="39"/>
      <c r="C216" s="249" t="s">
        <v>373</v>
      </c>
      <c r="D216" s="249" t="s">
        <v>206</v>
      </c>
      <c r="E216" s="250" t="s">
        <v>374</v>
      </c>
      <c r="F216" s="251" t="s">
        <v>375</v>
      </c>
      <c r="G216" s="252" t="s">
        <v>313</v>
      </c>
      <c r="H216" s="253">
        <v>3</v>
      </c>
      <c r="I216" s="254"/>
      <c r="J216" s="255">
        <f>ROUND(I216*H216,2)</f>
        <v>0</v>
      </c>
      <c r="K216" s="256"/>
      <c r="L216" s="257"/>
      <c r="M216" s="258" t="s">
        <v>19</v>
      </c>
      <c r="N216" s="259" t="s">
        <v>45</v>
      </c>
      <c r="O216" s="84"/>
      <c r="P216" s="215">
        <f>O216*H216</f>
        <v>0</v>
      </c>
      <c r="Q216" s="215">
        <v>0.0001</v>
      </c>
      <c r="R216" s="215">
        <f>Q216*H216</f>
        <v>0.00030000000000000003</v>
      </c>
      <c r="S216" s="215">
        <v>0</v>
      </c>
      <c r="T216" s="21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7" t="s">
        <v>185</v>
      </c>
      <c r="AT216" s="217" t="s">
        <v>206</v>
      </c>
      <c r="AU216" s="217" t="s">
        <v>84</v>
      </c>
      <c r="AY216" s="17" t="s">
        <v>130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7" t="s">
        <v>82</v>
      </c>
      <c r="BK216" s="218">
        <f>ROUND(I216*H216,2)</f>
        <v>0</v>
      </c>
      <c r="BL216" s="17" t="s">
        <v>136</v>
      </c>
      <c r="BM216" s="217" t="s">
        <v>376</v>
      </c>
    </row>
    <row r="217" spans="1:47" s="2" customFormat="1" ht="12">
      <c r="A217" s="38"/>
      <c r="B217" s="39"/>
      <c r="C217" s="40"/>
      <c r="D217" s="219" t="s">
        <v>138</v>
      </c>
      <c r="E217" s="40"/>
      <c r="F217" s="220" t="s">
        <v>375</v>
      </c>
      <c r="G217" s="40"/>
      <c r="H217" s="40"/>
      <c r="I217" s="221"/>
      <c r="J217" s="40"/>
      <c r="K217" s="40"/>
      <c r="L217" s="44"/>
      <c r="M217" s="222"/>
      <c r="N217" s="223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138</v>
      </c>
      <c r="AU217" s="17" t="s">
        <v>84</v>
      </c>
    </row>
    <row r="218" spans="1:65" s="2" customFormat="1" ht="21.75" customHeight="1">
      <c r="A218" s="38"/>
      <c r="B218" s="39"/>
      <c r="C218" s="205" t="s">
        <v>377</v>
      </c>
      <c r="D218" s="205" t="s">
        <v>132</v>
      </c>
      <c r="E218" s="206" t="s">
        <v>378</v>
      </c>
      <c r="F218" s="207" t="s">
        <v>379</v>
      </c>
      <c r="G218" s="208" t="s">
        <v>213</v>
      </c>
      <c r="H218" s="209">
        <v>433</v>
      </c>
      <c r="I218" s="210"/>
      <c r="J218" s="211">
        <f>ROUND(I218*H218,2)</f>
        <v>0</v>
      </c>
      <c r="K218" s="212"/>
      <c r="L218" s="44"/>
      <c r="M218" s="213" t="s">
        <v>19</v>
      </c>
      <c r="N218" s="214" t="s">
        <v>45</v>
      </c>
      <c r="O218" s="84"/>
      <c r="P218" s="215">
        <f>O218*H218</f>
        <v>0</v>
      </c>
      <c r="Q218" s="215">
        <v>0.08088</v>
      </c>
      <c r="R218" s="215">
        <f>Q218*H218</f>
        <v>35.02104</v>
      </c>
      <c r="S218" s="215">
        <v>0</v>
      </c>
      <c r="T218" s="21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7" t="s">
        <v>136</v>
      </c>
      <c r="AT218" s="217" t="s">
        <v>132</v>
      </c>
      <c r="AU218" s="217" t="s">
        <v>84</v>
      </c>
      <c r="AY218" s="17" t="s">
        <v>130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7" t="s">
        <v>82</v>
      </c>
      <c r="BK218" s="218">
        <f>ROUND(I218*H218,2)</f>
        <v>0</v>
      </c>
      <c r="BL218" s="17" t="s">
        <v>136</v>
      </c>
      <c r="BM218" s="217" t="s">
        <v>380</v>
      </c>
    </row>
    <row r="219" spans="1:47" s="2" customFormat="1" ht="12">
      <c r="A219" s="38"/>
      <c r="B219" s="39"/>
      <c r="C219" s="40"/>
      <c r="D219" s="219" t="s">
        <v>138</v>
      </c>
      <c r="E219" s="40"/>
      <c r="F219" s="220" t="s">
        <v>381</v>
      </c>
      <c r="G219" s="40"/>
      <c r="H219" s="40"/>
      <c r="I219" s="221"/>
      <c r="J219" s="40"/>
      <c r="K219" s="40"/>
      <c r="L219" s="44"/>
      <c r="M219" s="222"/>
      <c r="N219" s="223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138</v>
      </c>
      <c r="AU219" s="17" t="s">
        <v>84</v>
      </c>
    </row>
    <row r="220" spans="1:47" s="2" customFormat="1" ht="12">
      <c r="A220" s="38"/>
      <c r="B220" s="39"/>
      <c r="C220" s="40"/>
      <c r="D220" s="224" t="s">
        <v>140</v>
      </c>
      <c r="E220" s="40"/>
      <c r="F220" s="225" t="s">
        <v>382</v>
      </c>
      <c r="G220" s="40"/>
      <c r="H220" s="40"/>
      <c r="I220" s="221"/>
      <c r="J220" s="40"/>
      <c r="K220" s="40"/>
      <c r="L220" s="44"/>
      <c r="M220" s="222"/>
      <c r="N220" s="223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140</v>
      </c>
      <c r="AU220" s="17" t="s">
        <v>84</v>
      </c>
    </row>
    <row r="221" spans="1:65" s="2" customFormat="1" ht="16.5" customHeight="1">
      <c r="A221" s="38"/>
      <c r="B221" s="39"/>
      <c r="C221" s="249" t="s">
        <v>383</v>
      </c>
      <c r="D221" s="249" t="s">
        <v>206</v>
      </c>
      <c r="E221" s="250" t="s">
        <v>384</v>
      </c>
      <c r="F221" s="251" t="s">
        <v>385</v>
      </c>
      <c r="G221" s="252" t="s">
        <v>213</v>
      </c>
      <c r="H221" s="253">
        <v>433</v>
      </c>
      <c r="I221" s="254"/>
      <c r="J221" s="255">
        <f>ROUND(I221*H221,2)</f>
        <v>0</v>
      </c>
      <c r="K221" s="256"/>
      <c r="L221" s="257"/>
      <c r="M221" s="258" t="s">
        <v>19</v>
      </c>
      <c r="N221" s="259" t="s">
        <v>45</v>
      </c>
      <c r="O221" s="84"/>
      <c r="P221" s="215">
        <f>O221*H221</f>
        <v>0</v>
      </c>
      <c r="Q221" s="215">
        <v>0.046</v>
      </c>
      <c r="R221" s="215">
        <f>Q221*H221</f>
        <v>19.918</v>
      </c>
      <c r="S221" s="215">
        <v>0</v>
      </c>
      <c r="T221" s="21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7" t="s">
        <v>185</v>
      </c>
      <c r="AT221" s="217" t="s">
        <v>206</v>
      </c>
      <c r="AU221" s="217" t="s">
        <v>84</v>
      </c>
      <c r="AY221" s="17" t="s">
        <v>130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7" t="s">
        <v>82</v>
      </c>
      <c r="BK221" s="218">
        <f>ROUND(I221*H221,2)</f>
        <v>0</v>
      </c>
      <c r="BL221" s="17" t="s">
        <v>136</v>
      </c>
      <c r="BM221" s="217" t="s">
        <v>386</v>
      </c>
    </row>
    <row r="222" spans="1:47" s="2" customFormat="1" ht="12">
      <c r="A222" s="38"/>
      <c r="B222" s="39"/>
      <c r="C222" s="40"/>
      <c r="D222" s="219" t="s">
        <v>138</v>
      </c>
      <c r="E222" s="40"/>
      <c r="F222" s="220" t="s">
        <v>385</v>
      </c>
      <c r="G222" s="40"/>
      <c r="H222" s="40"/>
      <c r="I222" s="221"/>
      <c r="J222" s="40"/>
      <c r="K222" s="40"/>
      <c r="L222" s="44"/>
      <c r="M222" s="222"/>
      <c r="N222" s="223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138</v>
      </c>
      <c r="AU222" s="17" t="s">
        <v>84</v>
      </c>
    </row>
    <row r="223" spans="1:65" s="2" customFormat="1" ht="16.5" customHeight="1">
      <c r="A223" s="38"/>
      <c r="B223" s="39"/>
      <c r="C223" s="205" t="s">
        <v>387</v>
      </c>
      <c r="D223" s="205" t="s">
        <v>132</v>
      </c>
      <c r="E223" s="206" t="s">
        <v>388</v>
      </c>
      <c r="F223" s="207" t="s">
        <v>389</v>
      </c>
      <c r="G223" s="208" t="s">
        <v>213</v>
      </c>
      <c r="H223" s="209">
        <v>55</v>
      </c>
      <c r="I223" s="210"/>
      <c r="J223" s="211">
        <f>ROUND(I223*H223,2)</f>
        <v>0</v>
      </c>
      <c r="K223" s="212"/>
      <c r="L223" s="44"/>
      <c r="M223" s="213" t="s">
        <v>19</v>
      </c>
      <c r="N223" s="214" t="s">
        <v>45</v>
      </c>
      <c r="O223" s="84"/>
      <c r="P223" s="215">
        <f>O223*H223</f>
        <v>0</v>
      </c>
      <c r="Q223" s="215">
        <v>0.1295</v>
      </c>
      <c r="R223" s="215">
        <f>Q223*H223</f>
        <v>7.1225000000000005</v>
      </c>
      <c r="S223" s="215">
        <v>0</v>
      </c>
      <c r="T223" s="21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7" t="s">
        <v>136</v>
      </c>
      <c r="AT223" s="217" t="s">
        <v>132</v>
      </c>
      <c r="AU223" s="217" t="s">
        <v>84</v>
      </c>
      <c r="AY223" s="17" t="s">
        <v>130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7" t="s">
        <v>82</v>
      </c>
      <c r="BK223" s="218">
        <f>ROUND(I223*H223,2)</f>
        <v>0</v>
      </c>
      <c r="BL223" s="17" t="s">
        <v>136</v>
      </c>
      <c r="BM223" s="217" t="s">
        <v>390</v>
      </c>
    </row>
    <row r="224" spans="1:47" s="2" customFormat="1" ht="12">
      <c r="A224" s="38"/>
      <c r="B224" s="39"/>
      <c r="C224" s="40"/>
      <c r="D224" s="219" t="s">
        <v>138</v>
      </c>
      <c r="E224" s="40"/>
      <c r="F224" s="220" t="s">
        <v>391</v>
      </c>
      <c r="G224" s="40"/>
      <c r="H224" s="40"/>
      <c r="I224" s="221"/>
      <c r="J224" s="40"/>
      <c r="K224" s="40"/>
      <c r="L224" s="44"/>
      <c r="M224" s="222"/>
      <c r="N224" s="223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138</v>
      </c>
      <c r="AU224" s="17" t="s">
        <v>84</v>
      </c>
    </row>
    <row r="225" spans="1:47" s="2" customFormat="1" ht="12">
      <c r="A225" s="38"/>
      <c r="B225" s="39"/>
      <c r="C225" s="40"/>
      <c r="D225" s="224" t="s">
        <v>140</v>
      </c>
      <c r="E225" s="40"/>
      <c r="F225" s="225" t="s">
        <v>392</v>
      </c>
      <c r="G225" s="40"/>
      <c r="H225" s="40"/>
      <c r="I225" s="221"/>
      <c r="J225" s="40"/>
      <c r="K225" s="40"/>
      <c r="L225" s="44"/>
      <c r="M225" s="222"/>
      <c r="N225" s="223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140</v>
      </c>
      <c r="AU225" s="17" t="s">
        <v>84</v>
      </c>
    </row>
    <row r="226" spans="1:65" s="2" customFormat="1" ht="16.5" customHeight="1">
      <c r="A226" s="38"/>
      <c r="B226" s="39"/>
      <c r="C226" s="249" t="s">
        <v>393</v>
      </c>
      <c r="D226" s="249" t="s">
        <v>206</v>
      </c>
      <c r="E226" s="250" t="s">
        <v>394</v>
      </c>
      <c r="F226" s="251" t="s">
        <v>395</v>
      </c>
      <c r="G226" s="252" t="s">
        <v>213</v>
      </c>
      <c r="H226" s="253">
        <v>55</v>
      </c>
      <c r="I226" s="254"/>
      <c r="J226" s="255">
        <f>ROUND(I226*H226,2)</f>
        <v>0</v>
      </c>
      <c r="K226" s="256"/>
      <c r="L226" s="257"/>
      <c r="M226" s="258" t="s">
        <v>19</v>
      </c>
      <c r="N226" s="259" t="s">
        <v>45</v>
      </c>
      <c r="O226" s="84"/>
      <c r="P226" s="215">
        <f>O226*H226</f>
        <v>0</v>
      </c>
      <c r="Q226" s="215">
        <v>0.05612</v>
      </c>
      <c r="R226" s="215">
        <f>Q226*H226</f>
        <v>3.0866000000000002</v>
      </c>
      <c r="S226" s="215">
        <v>0</v>
      </c>
      <c r="T226" s="21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7" t="s">
        <v>185</v>
      </c>
      <c r="AT226" s="217" t="s">
        <v>206</v>
      </c>
      <c r="AU226" s="217" t="s">
        <v>84</v>
      </c>
      <c r="AY226" s="17" t="s">
        <v>130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7" t="s">
        <v>82</v>
      </c>
      <c r="BK226" s="218">
        <f>ROUND(I226*H226,2)</f>
        <v>0</v>
      </c>
      <c r="BL226" s="17" t="s">
        <v>136</v>
      </c>
      <c r="BM226" s="217" t="s">
        <v>396</v>
      </c>
    </row>
    <row r="227" spans="1:47" s="2" customFormat="1" ht="12">
      <c r="A227" s="38"/>
      <c r="B227" s="39"/>
      <c r="C227" s="40"/>
      <c r="D227" s="219" t="s">
        <v>138</v>
      </c>
      <c r="E227" s="40"/>
      <c r="F227" s="220" t="s">
        <v>395</v>
      </c>
      <c r="G227" s="40"/>
      <c r="H227" s="40"/>
      <c r="I227" s="221"/>
      <c r="J227" s="40"/>
      <c r="K227" s="40"/>
      <c r="L227" s="44"/>
      <c r="M227" s="222"/>
      <c r="N227" s="223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138</v>
      </c>
      <c r="AU227" s="17" t="s">
        <v>84</v>
      </c>
    </row>
    <row r="228" spans="1:65" s="2" customFormat="1" ht="16.5" customHeight="1">
      <c r="A228" s="38"/>
      <c r="B228" s="39"/>
      <c r="C228" s="205" t="s">
        <v>397</v>
      </c>
      <c r="D228" s="205" t="s">
        <v>132</v>
      </c>
      <c r="E228" s="206" t="s">
        <v>398</v>
      </c>
      <c r="F228" s="207" t="s">
        <v>399</v>
      </c>
      <c r="G228" s="208" t="s">
        <v>213</v>
      </c>
      <c r="H228" s="209">
        <v>367</v>
      </c>
      <c r="I228" s="210"/>
      <c r="J228" s="211">
        <f>ROUND(I228*H228,2)</f>
        <v>0</v>
      </c>
      <c r="K228" s="212"/>
      <c r="L228" s="44"/>
      <c r="M228" s="213" t="s">
        <v>19</v>
      </c>
      <c r="N228" s="214" t="s">
        <v>45</v>
      </c>
      <c r="O228" s="84"/>
      <c r="P228" s="215">
        <f>O228*H228</f>
        <v>0</v>
      </c>
      <c r="Q228" s="215">
        <v>0.1554</v>
      </c>
      <c r="R228" s="215">
        <f>Q228*H228</f>
        <v>57.031800000000004</v>
      </c>
      <c r="S228" s="215">
        <v>0</v>
      </c>
      <c r="T228" s="21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7" t="s">
        <v>136</v>
      </c>
      <c r="AT228" s="217" t="s">
        <v>132</v>
      </c>
      <c r="AU228" s="217" t="s">
        <v>84</v>
      </c>
      <c r="AY228" s="17" t="s">
        <v>130</v>
      </c>
      <c r="BE228" s="218">
        <f>IF(N228="základní",J228,0)</f>
        <v>0</v>
      </c>
      <c r="BF228" s="218">
        <f>IF(N228="snížená",J228,0)</f>
        <v>0</v>
      </c>
      <c r="BG228" s="218">
        <f>IF(N228="zákl. přenesená",J228,0)</f>
        <v>0</v>
      </c>
      <c r="BH228" s="218">
        <f>IF(N228="sníž. přenesená",J228,0)</f>
        <v>0</v>
      </c>
      <c r="BI228" s="218">
        <f>IF(N228="nulová",J228,0)</f>
        <v>0</v>
      </c>
      <c r="BJ228" s="17" t="s">
        <v>82</v>
      </c>
      <c r="BK228" s="218">
        <f>ROUND(I228*H228,2)</f>
        <v>0</v>
      </c>
      <c r="BL228" s="17" t="s">
        <v>136</v>
      </c>
      <c r="BM228" s="217" t="s">
        <v>400</v>
      </c>
    </row>
    <row r="229" spans="1:47" s="2" customFormat="1" ht="12">
      <c r="A229" s="38"/>
      <c r="B229" s="39"/>
      <c r="C229" s="40"/>
      <c r="D229" s="219" t="s">
        <v>138</v>
      </c>
      <c r="E229" s="40"/>
      <c r="F229" s="220" t="s">
        <v>401</v>
      </c>
      <c r="G229" s="40"/>
      <c r="H229" s="40"/>
      <c r="I229" s="221"/>
      <c r="J229" s="40"/>
      <c r="K229" s="40"/>
      <c r="L229" s="44"/>
      <c r="M229" s="222"/>
      <c r="N229" s="223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138</v>
      </c>
      <c r="AU229" s="17" t="s">
        <v>84</v>
      </c>
    </row>
    <row r="230" spans="1:47" s="2" customFormat="1" ht="12">
      <c r="A230" s="38"/>
      <c r="B230" s="39"/>
      <c r="C230" s="40"/>
      <c r="D230" s="224" t="s">
        <v>140</v>
      </c>
      <c r="E230" s="40"/>
      <c r="F230" s="225" t="s">
        <v>402</v>
      </c>
      <c r="G230" s="40"/>
      <c r="H230" s="40"/>
      <c r="I230" s="221"/>
      <c r="J230" s="40"/>
      <c r="K230" s="40"/>
      <c r="L230" s="44"/>
      <c r="M230" s="222"/>
      <c r="N230" s="223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140</v>
      </c>
      <c r="AU230" s="17" t="s">
        <v>84</v>
      </c>
    </row>
    <row r="231" spans="1:65" s="2" customFormat="1" ht="16.5" customHeight="1">
      <c r="A231" s="38"/>
      <c r="B231" s="39"/>
      <c r="C231" s="249" t="s">
        <v>403</v>
      </c>
      <c r="D231" s="249" t="s">
        <v>206</v>
      </c>
      <c r="E231" s="250" t="s">
        <v>404</v>
      </c>
      <c r="F231" s="251" t="s">
        <v>405</v>
      </c>
      <c r="G231" s="252" t="s">
        <v>213</v>
      </c>
      <c r="H231" s="253">
        <v>41</v>
      </c>
      <c r="I231" s="254"/>
      <c r="J231" s="255">
        <f>ROUND(I231*H231,2)</f>
        <v>0</v>
      </c>
      <c r="K231" s="256"/>
      <c r="L231" s="257"/>
      <c r="M231" s="258" t="s">
        <v>19</v>
      </c>
      <c r="N231" s="259" t="s">
        <v>45</v>
      </c>
      <c r="O231" s="84"/>
      <c r="P231" s="215">
        <f>O231*H231</f>
        <v>0</v>
      </c>
      <c r="Q231" s="215">
        <v>0.0483</v>
      </c>
      <c r="R231" s="215">
        <f>Q231*H231</f>
        <v>1.9803000000000002</v>
      </c>
      <c r="S231" s="215">
        <v>0</v>
      </c>
      <c r="T231" s="21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7" t="s">
        <v>185</v>
      </c>
      <c r="AT231" s="217" t="s">
        <v>206</v>
      </c>
      <c r="AU231" s="217" t="s">
        <v>84</v>
      </c>
      <c r="AY231" s="17" t="s">
        <v>130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7" t="s">
        <v>82</v>
      </c>
      <c r="BK231" s="218">
        <f>ROUND(I231*H231,2)</f>
        <v>0</v>
      </c>
      <c r="BL231" s="17" t="s">
        <v>136</v>
      </c>
      <c r="BM231" s="217" t="s">
        <v>406</v>
      </c>
    </row>
    <row r="232" spans="1:47" s="2" customFormat="1" ht="12">
      <c r="A232" s="38"/>
      <c r="B232" s="39"/>
      <c r="C232" s="40"/>
      <c r="D232" s="219" t="s">
        <v>138</v>
      </c>
      <c r="E232" s="40"/>
      <c r="F232" s="220" t="s">
        <v>405</v>
      </c>
      <c r="G232" s="40"/>
      <c r="H232" s="40"/>
      <c r="I232" s="221"/>
      <c r="J232" s="40"/>
      <c r="K232" s="40"/>
      <c r="L232" s="44"/>
      <c r="M232" s="222"/>
      <c r="N232" s="223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138</v>
      </c>
      <c r="AU232" s="17" t="s">
        <v>84</v>
      </c>
    </row>
    <row r="233" spans="1:65" s="2" customFormat="1" ht="16.5" customHeight="1">
      <c r="A233" s="38"/>
      <c r="B233" s="39"/>
      <c r="C233" s="249" t="s">
        <v>407</v>
      </c>
      <c r="D233" s="249" t="s">
        <v>206</v>
      </c>
      <c r="E233" s="250" t="s">
        <v>408</v>
      </c>
      <c r="F233" s="251" t="s">
        <v>409</v>
      </c>
      <c r="G233" s="252" t="s">
        <v>213</v>
      </c>
      <c r="H233" s="253">
        <v>5</v>
      </c>
      <c r="I233" s="254"/>
      <c r="J233" s="255">
        <f>ROUND(I233*H233,2)</f>
        <v>0</v>
      </c>
      <c r="K233" s="256"/>
      <c r="L233" s="257"/>
      <c r="M233" s="258" t="s">
        <v>19</v>
      </c>
      <c r="N233" s="259" t="s">
        <v>45</v>
      </c>
      <c r="O233" s="84"/>
      <c r="P233" s="215">
        <f>O233*H233</f>
        <v>0</v>
      </c>
      <c r="Q233" s="215">
        <v>0.06567</v>
      </c>
      <c r="R233" s="215">
        <f>Q233*H233</f>
        <v>0.32835000000000003</v>
      </c>
      <c r="S233" s="215">
        <v>0</v>
      </c>
      <c r="T233" s="21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7" t="s">
        <v>185</v>
      </c>
      <c r="AT233" s="217" t="s">
        <v>206</v>
      </c>
      <c r="AU233" s="217" t="s">
        <v>84</v>
      </c>
      <c r="AY233" s="17" t="s">
        <v>130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7" t="s">
        <v>82</v>
      </c>
      <c r="BK233" s="218">
        <f>ROUND(I233*H233,2)</f>
        <v>0</v>
      </c>
      <c r="BL233" s="17" t="s">
        <v>136</v>
      </c>
      <c r="BM233" s="217" t="s">
        <v>410</v>
      </c>
    </row>
    <row r="234" spans="1:47" s="2" customFormat="1" ht="12">
      <c r="A234" s="38"/>
      <c r="B234" s="39"/>
      <c r="C234" s="40"/>
      <c r="D234" s="219" t="s">
        <v>138</v>
      </c>
      <c r="E234" s="40"/>
      <c r="F234" s="220" t="s">
        <v>409</v>
      </c>
      <c r="G234" s="40"/>
      <c r="H234" s="40"/>
      <c r="I234" s="221"/>
      <c r="J234" s="40"/>
      <c r="K234" s="40"/>
      <c r="L234" s="44"/>
      <c r="M234" s="222"/>
      <c r="N234" s="223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138</v>
      </c>
      <c r="AU234" s="17" t="s">
        <v>84</v>
      </c>
    </row>
    <row r="235" spans="1:65" s="2" customFormat="1" ht="16.5" customHeight="1">
      <c r="A235" s="38"/>
      <c r="B235" s="39"/>
      <c r="C235" s="249" t="s">
        <v>411</v>
      </c>
      <c r="D235" s="249" t="s">
        <v>206</v>
      </c>
      <c r="E235" s="250" t="s">
        <v>412</v>
      </c>
      <c r="F235" s="251" t="s">
        <v>413</v>
      </c>
      <c r="G235" s="252" t="s">
        <v>213</v>
      </c>
      <c r="H235" s="253">
        <v>321</v>
      </c>
      <c r="I235" s="254"/>
      <c r="J235" s="255">
        <f>ROUND(I235*H235,2)</f>
        <v>0</v>
      </c>
      <c r="K235" s="256"/>
      <c r="L235" s="257"/>
      <c r="M235" s="258" t="s">
        <v>19</v>
      </c>
      <c r="N235" s="259" t="s">
        <v>45</v>
      </c>
      <c r="O235" s="84"/>
      <c r="P235" s="215">
        <f>O235*H235</f>
        <v>0</v>
      </c>
      <c r="Q235" s="215">
        <v>0.085</v>
      </c>
      <c r="R235" s="215">
        <f>Q235*H235</f>
        <v>27.285000000000004</v>
      </c>
      <c r="S235" s="215">
        <v>0</v>
      </c>
      <c r="T235" s="21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7" t="s">
        <v>185</v>
      </c>
      <c r="AT235" s="217" t="s">
        <v>206</v>
      </c>
      <c r="AU235" s="217" t="s">
        <v>84</v>
      </c>
      <c r="AY235" s="17" t="s">
        <v>130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7" t="s">
        <v>82</v>
      </c>
      <c r="BK235" s="218">
        <f>ROUND(I235*H235,2)</f>
        <v>0</v>
      </c>
      <c r="BL235" s="17" t="s">
        <v>136</v>
      </c>
      <c r="BM235" s="217" t="s">
        <v>414</v>
      </c>
    </row>
    <row r="236" spans="1:47" s="2" customFormat="1" ht="12">
      <c r="A236" s="38"/>
      <c r="B236" s="39"/>
      <c r="C236" s="40"/>
      <c r="D236" s="219" t="s">
        <v>138</v>
      </c>
      <c r="E236" s="40"/>
      <c r="F236" s="220" t="s">
        <v>413</v>
      </c>
      <c r="G236" s="40"/>
      <c r="H236" s="40"/>
      <c r="I236" s="221"/>
      <c r="J236" s="40"/>
      <c r="K236" s="40"/>
      <c r="L236" s="44"/>
      <c r="M236" s="222"/>
      <c r="N236" s="223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138</v>
      </c>
      <c r="AU236" s="17" t="s">
        <v>84</v>
      </c>
    </row>
    <row r="237" spans="1:65" s="2" customFormat="1" ht="16.5" customHeight="1">
      <c r="A237" s="38"/>
      <c r="B237" s="39"/>
      <c r="C237" s="205" t="s">
        <v>415</v>
      </c>
      <c r="D237" s="205" t="s">
        <v>132</v>
      </c>
      <c r="E237" s="206" t="s">
        <v>416</v>
      </c>
      <c r="F237" s="207" t="s">
        <v>417</v>
      </c>
      <c r="G237" s="208" t="s">
        <v>144</v>
      </c>
      <c r="H237" s="209">
        <v>18.186</v>
      </c>
      <c r="I237" s="210"/>
      <c r="J237" s="211">
        <f>ROUND(I237*H237,2)</f>
        <v>0</v>
      </c>
      <c r="K237" s="212"/>
      <c r="L237" s="44"/>
      <c r="M237" s="213" t="s">
        <v>19</v>
      </c>
      <c r="N237" s="214" t="s">
        <v>45</v>
      </c>
      <c r="O237" s="84"/>
      <c r="P237" s="215">
        <f>O237*H237</f>
        <v>0</v>
      </c>
      <c r="Q237" s="215">
        <v>2.25634</v>
      </c>
      <c r="R237" s="215">
        <f>Q237*H237</f>
        <v>41.03379923999999</v>
      </c>
      <c r="S237" s="215">
        <v>0</v>
      </c>
      <c r="T237" s="21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7" t="s">
        <v>136</v>
      </c>
      <c r="AT237" s="217" t="s">
        <v>132</v>
      </c>
      <c r="AU237" s="217" t="s">
        <v>84</v>
      </c>
      <c r="AY237" s="17" t="s">
        <v>130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7" t="s">
        <v>82</v>
      </c>
      <c r="BK237" s="218">
        <f>ROUND(I237*H237,2)</f>
        <v>0</v>
      </c>
      <c r="BL237" s="17" t="s">
        <v>136</v>
      </c>
      <c r="BM237" s="217" t="s">
        <v>418</v>
      </c>
    </row>
    <row r="238" spans="1:47" s="2" customFormat="1" ht="12">
      <c r="A238" s="38"/>
      <c r="B238" s="39"/>
      <c r="C238" s="40"/>
      <c r="D238" s="219" t="s">
        <v>138</v>
      </c>
      <c r="E238" s="40"/>
      <c r="F238" s="220" t="s">
        <v>419</v>
      </c>
      <c r="G238" s="40"/>
      <c r="H238" s="40"/>
      <c r="I238" s="221"/>
      <c r="J238" s="40"/>
      <c r="K238" s="40"/>
      <c r="L238" s="44"/>
      <c r="M238" s="222"/>
      <c r="N238" s="223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138</v>
      </c>
      <c r="AU238" s="17" t="s">
        <v>84</v>
      </c>
    </row>
    <row r="239" spans="1:47" s="2" customFormat="1" ht="12">
      <c r="A239" s="38"/>
      <c r="B239" s="39"/>
      <c r="C239" s="40"/>
      <c r="D239" s="224" t="s">
        <v>140</v>
      </c>
      <c r="E239" s="40"/>
      <c r="F239" s="225" t="s">
        <v>420</v>
      </c>
      <c r="G239" s="40"/>
      <c r="H239" s="40"/>
      <c r="I239" s="221"/>
      <c r="J239" s="40"/>
      <c r="K239" s="40"/>
      <c r="L239" s="44"/>
      <c r="M239" s="222"/>
      <c r="N239" s="223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140</v>
      </c>
      <c r="AU239" s="17" t="s">
        <v>84</v>
      </c>
    </row>
    <row r="240" spans="1:51" s="13" customFormat="1" ht="12">
      <c r="A240" s="13"/>
      <c r="B240" s="226"/>
      <c r="C240" s="227"/>
      <c r="D240" s="219" t="s">
        <v>148</v>
      </c>
      <c r="E240" s="228" t="s">
        <v>19</v>
      </c>
      <c r="F240" s="229" t="s">
        <v>421</v>
      </c>
      <c r="G240" s="227"/>
      <c r="H240" s="230">
        <v>18.186</v>
      </c>
      <c r="I240" s="231"/>
      <c r="J240" s="227"/>
      <c r="K240" s="227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148</v>
      </c>
      <c r="AU240" s="236" t="s">
        <v>84</v>
      </c>
      <c r="AV240" s="13" t="s">
        <v>84</v>
      </c>
      <c r="AW240" s="13" t="s">
        <v>35</v>
      </c>
      <c r="AX240" s="13" t="s">
        <v>82</v>
      </c>
      <c r="AY240" s="236" t="s">
        <v>130</v>
      </c>
    </row>
    <row r="241" spans="1:63" s="12" customFormat="1" ht="22.8" customHeight="1">
      <c r="A241" s="12"/>
      <c r="B241" s="189"/>
      <c r="C241" s="190"/>
      <c r="D241" s="191" t="s">
        <v>73</v>
      </c>
      <c r="E241" s="203" t="s">
        <v>422</v>
      </c>
      <c r="F241" s="203" t="s">
        <v>423</v>
      </c>
      <c r="G241" s="190"/>
      <c r="H241" s="190"/>
      <c r="I241" s="193"/>
      <c r="J241" s="204">
        <f>BK241</f>
        <v>0</v>
      </c>
      <c r="K241" s="190"/>
      <c r="L241" s="195"/>
      <c r="M241" s="196"/>
      <c r="N241" s="197"/>
      <c r="O241" s="197"/>
      <c r="P241" s="198">
        <f>SUM(P242:P244)</f>
        <v>0</v>
      </c>
      <c r="Q241" s="197"/>
      <c r="R241" s="198">
        <f>SUM(R242:R244)</f>
        <v>0</v>
      </c>
      <c r="S241" s="197"/>
      <c r="T241" s="199">
        <f>SUM(T242:T244)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0" t="s">
        <v>82</v>
      </c>
      <c r="AT241" s="201" t="s">
        <v>73</v>
      </c>
      <c r="AU241" s="201" t="s">
        <v>82</v>
      </c>
      <c r="AY241" s="200" t="s">
        <v>130</v>
      </c>
      <c r="BK241" s="202">
        <f>SUM(BK242:BK244)</f>
        <v>0</v>
      </c>
    </row>
    <row r="242" spans="1:65" s="2" customFormat="1" ht="16.5" customHeight="1">
      <c r="A242" s="38"/>
      <c r="B242" s="39"/>
      <c r="C242" s="205" t="s">
        <v>424</v>
      </c>
      <c r="D242" s="205" t="s">
        <v>132</v>
      </c>
      <c r="E242" s="206" t="s">
        <v>425</v>
      </c>
      <c r="F242" s="207" t="s">
        <v>426</v>
      </c>
      <c r="G242" s="208" t="s">
        <v>181</v>
      </c>
      <c r="H242" s="209">
        <v>298.609</v>
      </c>
      <c r="I242" s="210"/>
      <c r="J242" s="211">
        <f>ROUND(I242*H242,2)</f>
        <v>0</v>
      </c>
      <c r="K242" s="212"/>
      <c r="L242" s="44"/>
      <c r="M242" s="213" t="s">
        <v>19</v>
      </c>
      <c r="N242" s="214" t="s">
        <v>45</v>
      </c>
      <c r="O242" s="84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7" t="s">
        <v>136</v>
      </c>
      <c r="AT242" s="217" t="s">
        <v>132</v>
      </c>
      <c r="AU242" s="217" t="s">
        <v>84</v>
      </c>
      <c r="AY242" s="17" t="s">
        <v>130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7" t="s">
        <v>82</v>
      </c>
      <c r="BK242" s="218">
        <f>ROUND(I242*H242,2)</f>
        <v>0</v>
      </c>
      <c r="BL242" s="17" t="s">
        <v>136</v>
      </c>
      <c r="BM242" s="217" t="s">
        <v>427</v>
      </c>
    </row>
    <row r="243" spans="1:47" s="2" customFormat="1" ht="12">
      <c r="A243" s="38"/>
      <c r="B243" s="39"/>
      <c r="C243" s="40"/>
      <c r="D243" s="219" t="s">
        <v>138</v>
      </c>
      <c r="E243" s="40"/>
      <c r="F243" s="220" t="s">
        <v>428</v>
      </c>
      <c r="G243" s="40"/>
      <c r="H243" s="40"/>
      <c r="I243" s="221"/>
      <c r="J243" s="40"/>
      <c r="K243" s="40"/>
      <c r="L243" s="44"/>
      <c r="M243" s="222"/>
      <c r="N243" s="223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138</v>
      </c>
      <c r="AU243" s="17" t="s">
        <v>84</v>
      </c>
    </row>
    <row r="244" spans="1:47" s="2" customFormat="1" ht="12">
      <c r="A244" s="38"/>
      <c r="B244" s="39"/>
      <c r="C244" s="40"/>
      <c r="D244" s="224" t="s">
        <v>140</v>
      </c>
      <c r="E244" s="40"/>
      <c r="F244" s="225" t="s">
        <v>429</v>
      </c>
      <c r="G244" s="40"/>
      <c r="H244" s="40"/>
      <c r="I244" s="221"/>
      <c r="J244" s="40"/>
      <c r="K244" s="40"/>
      <c r="L244" s="44"/>
      <c r="M244" s="260"/>
      <c r="N244" s="261"/>
      <c r="O244" s="262"/>
      <c r="P244" s="262"/>
      <c r="Q244" s="262"/>
      <c r="R244" s="262"/>
      <c r="S244" s="262"/>
      <c r="T244" s="263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140</v>
      </c>
      <c r="AU244" s="17" t="s">
        <v>84</v>
      </c>
    </row>
    <row r="245" spans="1:31" s="2" customFormat="1" ht="6.95" customHeight="1">
      <c r="A245" s="38"/>
      <c r="B245" s="59"/>
      <c r="C245" s="60"/>
      <c r="D245" s="60"/>
      <c r="E245" s="60"/>
      <c r="F245" s="60"/>
      <c r="G245" s="60"/>
      <c r="H245" s="60"/>
      <c r="I245" s="60"/>
      <c r="J245" s="60"/>
      <c r="K245" s="60"/>
      <c r="L245" s="44"/>
      <c r="M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</row>
  </sheetData>
  <sheetProtection password="CC35" sheet="1" objects="1" scenarios="1" formatColumns="0" formatRows="0" autoFilter="0"/>
  <autoFilter ref="C85:K24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1/121151113"/>
    <hyperlink ref="F94" r:id="rId2" display="https://podminky.urs.cz/item/CS_URS_2023_01/122552205"/>
    <hyperlink ref="F100" r:id="rId3" display="https://podminky.urs.cz/item/CS_URS_2023_01/131551101"/>
    <hyperlink ref="F104" r:id="rId4" display="https://podminky.urs.cz/item/CS_URS_2023_01/162351104"/>
    <hyperlink ref="F107" r:id="rId5" display="https://podminky.urs.cz/item/CS_URS_2023_01/162751117"/>
    <hyperlink ref="F111" r:id="rId6" display="https://podminky.urs.cz/item/CS_URS_2023_01/167151111"/>
    <hyperlink ref="F114" r:id="rId7" display="https://podminky.urs.cz/item/CS_URS_2023_01/171201231"/>
    <hyperlink ref="F117" r:id="rId8" display="https://podminky.urs.cz/item/CS_URS_2023_01/181152302"/>
    <hyperlink ref="F120" r:id="rId9" display="https://podminky.urs.cz/item/CS_URS_2023_01/181311103"/>
    <hyperlink ref="F124" r:id="rId10" display="https://podminky.urs.cz/item/CS_URS_2023_01/211971121"/>
    <hyperlink ref="F130" r:id="rId11" display="https://podminky.urs.cz/item/CS_URS_2023_01/212751104"/>
    <hyperlink ref="F134" r:id="rId12" display="https://podminky.urs.cz/item/CS_URS_2023_01/564841111"/>
    <hyperlink ref="F138" r:id="rId13" display="https://podminky.urs.cz/item/CS_URS_2023_01/564851111"/>
    <hyperlink ref="F143" r:id="rId14" display="https://podminky.urs.cz/item/CS_URS_2023_01/564851114"/>
    <hyperlink ref="F146" r:id="rId15" display="https://podminky.urs.cz/item/CS_URS_2023_01/564861114"/>
    <hyperlink ref="F149" r:id="rId16" display="https://podminky.urs.cz/item/CS_URS_2023_01/564971315"/>
    <hyperlink ref="F153" r:id="rId17" display="https://podminky.urs.cz/item/CS_URS_2023_01/565135121"/>
    <hyperlink ref="F156" r:id="rId18" display="https://podminky.urs.cz/item/CS_URS_2023_01/567121111"/>
    <hyperlink ref="F159" r:id="rId19" display="https://podminky.urs.cz/item/CS_URS_2023_01/573211109"/>
    <hyperlink ref="F162" r:id="rId20" display="https://podminky.urs.cz/item/CS_URS_2023_01/573231108"/>
    <hyperlink ref="F165" r:id="rId21" display="https://podminky.urs.cz/item/CS_URS_2023_01/577134221"/>
    <hyperlink ref="F168" r:id="rId22" display="https://podminky.urs.cz/item/CS_URS_2023_01/596212223"/>
    <hyperlink ref="F178" r:id="rId23" display="https://podminky.urs.cz/item/CS_URS_2023_01/596412212"/>
    <hyperlink ref="F185" r:id="rId24" display="https://podminky.urs.cz/item/CS_URS_2021_02/895941311"/>
    <hyperlink ref="F194" r:id="rId25" display="https://podminky.urs.cz/item/CS_URS_2023_01/899331111"/>
    <hyperlink ref="F197" r:id="rId26" display="https://podminky.urs.cz/item/CS_URS_2023_01/899431111"/>
    <hyperlink ref="F201" r:id="rId27" display="https://podminky.urs.cz/item/CS_URS_2023_01/914111111"/>
    <hyperlink ref="F211" r:id="rId28" display="https://podminky.urs.cz/item/CS_URS_2023_01/914511112"/>
    <hyperlink ref="F220" r:id="rId29" display="https://podminky.urs.cz/item/CS_URS_2023_01/915491211"/>
    <hyperlink ref="F225" r:id="rId30" display="https://podminky.urs.cz/item/CS_URS_2023_01/916231213"/>
    <hyperlink ref="F230" r:id="rId31" display="https://podminky.urs.cz/item/CS_URS_2023_01/916131213"/>
    <hyperlink ref="F239" r:id="rId32" display="https://podminky.urs.cz/item/CS_URS_2023_01/916991121"/>
    <hyperlink ref="F244" r:id="rId33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MALÁ PRŮMYSLOVÁ A OBYTNÁ ZÓNA , LOKALITA SYLVÁROV-2021.12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430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6. 6. 2021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ROUND((SUM(BE87:BE245)),2)</f>
        <v>0</v>
      </c>
      <c r="G33" s="38"/>
      <c r="H33" s="38"/>
      <c r="I33" s="148">
        <v>0.21</v>
      </c>
      <c r="J33" s="147">
        <f>ROUND(((SUM(BE87:BE245))*I33),2)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ROUND((SUM(BF87:BF245)),2)</f>
        <v>0</v>
      </c>
      <c r="G34" s="38"/>
      <c r="H34" s="38"/>
      <c r="I34" s="148">
        <v>0.15</v>
      </c>
      <c r="J34" s="147">
        <f>ROUND(((SUM(BF87:BF245))*I34),2)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ROUND((SUM(BG87:BG245)),2)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ROUND((SUM(BH87:BH245)),2)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ROUND((SUM(BI87:BI245)),2)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MALÁ PRŮMYSLOVÁ A OBYTNÁ ZÓNA , LOKALITA SYLVÁROV-2021.12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100-2-1 - Komunikace Seifertova, část 1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Dvůr Králové nad Labem</v>
      </c>
      <c r="G52" s="40"/>
      <c r="H52" s="40"/>
      <c r="I52" s="32" t="s">
        <v>23</v>
      </c>
      <c r="J52" s="72" t="str">
        <f>IF(J12="","",J12)</f>
        <v>6. 6. 2021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Dvůr Králové nad Labem</v>
      </c>
      <c r="G54" s="40"/>
      <c r="H54" s="40"/>
      <c r="I54" s="32" t="s">
        <v>32</v>
      </c>
      <c r="J54" s="36" t="str">
        <f>E21</f>
        <v>Daniel Kadavý, projektová činnost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110</v>
      </c>
      <c r="E62" s="174"/>
      <c r="F62" s="174"/>
      <c r="G62" s="174"/>
      <c r="H62" s="174"/>
      <c r="I62" s="174"/>
      <c r="J62" s="175">
        <f>J134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111</v>
      </c>
      <c r="E63" s="174"/>
      <c r="F63" s="174"/>
      <c r="G63" s="174"/>
      <c r="H63" s="174"/>
      <c r="I63" s="174"/>
      <c r="J63" s="175">
        <f>J143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112</v>
      </c>
      <c r="E64" s="174"/>
      <c r="F64" s="174"/>
      <c r="G64" s="174"/>
      <c r="H64" s="174"/>
      <c r="I64" s="174"/>
      <c r="J64" s="175">
        <f>J182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113</v>
      </c>
      <c r="E65" s="174"/>
      <c r="F65" s="174"/>
      <c r="G65" s="174"/>
      <c r="H65" s="174"/>
      <c r="I65" s="174"/>
      <c r="J65" s="175">
        <f>J198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431</v>
      </c>
      <c r="E66" s="174"/>
      <c r="F66" s="174"/>
      <c r="G66" s="174"/>
      <c r="H66" s="174"/>
      <c r="I66" s="174"/>
      <c r="J66" s="175">
        <f>J228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114</v>
      </c>
      <c r="E67" s="174"/>
      <c r="F67" s="174"/>
      <c r="G67" s="174"/>
      <c r="H67" s="174"/>
      <c r="I67" s="174"/>
      <c r="J67" s="175">
        <f>J242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115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MALÁ PRŮMYSLOVÁ A OBYTNÁ ZÓNA , LOKALITA SYLVÁROV-2021.12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102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100-2-1 - Komunikace Seifertova, část 1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>Dvůr Králové nad Labem</v>
      </c>
      <c r="G81" s="40"/>
      <c r="H81" s="40"/>
      <c r="I81" s="32" t="s">
        <v>23</v>
      </c>
      <c r="J81" s="72" t="str">
        <f>IF(J12="","",J12)</f>
        <v>6. 6. 2021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5.65" customHeight="1">
      <c r="A83" s="38"/>
      <c r="B83" s="39"/>
      <c r="C83" s="32" t="s">
        <v>25</v>
      </c>
      <c r="D83" s="40"/>
      <c r="E83" s="40"/>
      <c r="F83" s="27" t="str">
        <f>E15</f>
        <v>Město Dvůr Králové nad Labem</v>
      </c>
      <c r="G83" s="40"/>
      <c r="H83" s="40"/>
      <c r="I83" s="32" t="s">
        <v>32</v>
      </c>
      <c r="J83" s="36" t="str">
        <f>E21</f>
        <v>Daniel Kadavý, projektová činnost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30</v>
      </c>
      <c r="D84" s="40"/>
      <c r="E84" s="40"/>
      <c r="F84" s="27" t="str">
        <f>IF(E18="","",E18)</f>
        <v>Vyplň údaj</v>
      </c>
      <c r="G84" s="40"/>
      <c r="H84" s="40"/>
      <c r="I84" s="32" t="s">
        <v>36</v>
      </c>
      <c r="J84" s="36" t="str">
        <f>E24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116</v>
      </c>
      <c r="D86" s="180" t="s">
        <v>59</v>
      </c>
      <c r="E86" s="180" t="s">
        <v>55</v>
      </c>
      <c r="F86" s="180" t="s">
        <v>56</v>
      </c>
      <c r="G86" s="180" t="s">
        <v>117</v>
      </c>
      <c r="H86" s="180" t="s">
        <v>118</v>
      </c>
      <c r="I86" s="180" t="s">
        <v>119</v>
      </c>
      <c r="J86" s="181" t="s">
        <v>106</v>
      </c>
      <c r="K86" s="182" t="s">
        <v>120</v>
      </c>
      <c r="L86" s="183"/>
      <c r="M86" s="92" t="s">
        <v>19</v>
      </c>
      <c r="N86" s="93" t="s">
        <v>44</v>
      </c>
      <c r="O86" s="93" t="s">
        <v>121</v>
      </c>
      <c r="P86" s="93" t="s">
        <v>122</v>
      </c>
      <c r="Q86" s="93" t="s">
        <v>123</v>
      </c>
      <c r="R86" s="93" t="s">
        <v>124</v>
      </c>
      <c r="S86" s="93" t="s">
        <v>125</v>
      </c>
      <c r="T86" s="94" t="s">
        <v>126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127</v>
      </c>
      <c r="D87" s="40"/>
      <c r="E87" s="40"/>
      <c r="F87" s="40"/>
      <c r="G87" s="40"/>
      <c r="H87" s="40"/>
      <c r="I87" s="40"/>
      <c r="J87" s="184">
        <f>BK87</f>
        <v>0</v>
      </c>
      <c r="K87" s="40"/>
      <c r="L87" s="44"/>
      <c r="M87" s="95"/>
      <c r="N87" s="185"/>
      <c r="O87" s="96"/>
      <c r="P87" s="186">
        <f>P88</f>
        <v>0</v>
      </c>
      <c r="Q87" s="96"/>
      <c r="R87" s="186">
        <f>R88</f>
        <v>1270.4884468799999</v>
      </c>
      <c r="S87" s="96"/>
      <c r="T87" s="187">
        <f>T88</f>
        <v>295.143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73</v>
      </c>
      <c r="AU87" s="17" t="s">
        <v>107</v>
      </c>
      <c r="BK87" s="188">
        <f>BK88</f>
        <v>0</v>
      </c>
    </row>
    <row r="88" spans="1:63" s="12" customFormat="1" ht="25.9" customHeight="1">
      <c r="A88" s="12"/>
      <c r="B88" s="189"/>
      <c r="C88" s="190"/>
      <c r="D88" s="191" t="s">
        <v>73</v>
      </c>
      <c r="E88" s="192" t="s">
        <v>128</v>
      </c>
      <c r="F88" s="192" t="s">
        <v>129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P89+P134+P143+P182+P198+P228+P242</f>
        <v>0</v>
      </c>
      <c r="Q88" s="197"/>
      <c r="R88" s="198">
        <f>R89+R134+R143+R182+R198+R228+R242</f>
        <v>1270.4884468799999</v>
      </c>
      <c r="S88" s="197"/>
      <c r="T88" s="199">
        <f>T89+T134+T143+T182+T198+T228+T242</f>
        <v>295.143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82</v>
      </c>
      <c r="AT88" s="201" t="s">
        <v>73</v>
      </c>
      <c r="AU88" s="201" t="s">
        <v>74</v>
      </c>
      <c r="AY88" s="200" t="s">
        <v>130</v>
      </c>
      <c r="BK88" s="202">
        <f>BK89+BK134+BK143+BK182+BK198+BK228+BK242</f>
        <v>0</v>
      </c>
    </row>
    <row r="89" spans="1:63" s="12" customFormat="1" ht="22.8" customHeight="1">
      <c r="A89" s="12"/>
      <c r="B89" s="189"/>
      <c r="C89" s="190"/>
      <c r="D89" s="191" t="s">
        <v>73</v>
      </c>
      <c r="E89" s="203" t="s">
        <v>82</v>
      </c>
      <c r="F89" s="203" t="s">
        <v>131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SUM(P90:P133)</f>
        <v>0</v>
      </c>
      <c r="Q89" s="197"/>
      <c r="R89" s="198">
        <f>SUM(R90:R133)</f>
        <v>0.016169999999999997</v>
      </c>
      <c r="S89" s="197"/>
      <c r="T89" s="199">
        <f>SUM(T90:T133)</f>
        <v>295.125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82</v>
      </c>
      <c r="AT89" s="201" t="s">
        <v>73</v>
      </c>
      <c r="AU89" s="201" t="s">
        <v>82</v>
      </c>
      <c r="AY89" s="200" t="s">
        <v>130</v>
      </c>
      <c r="BK89" s="202">
        <f>SUM(BK90:BK133)</f>
        <v>0</v>
      </c>
    </row>
    <row r="90" spans="1:65" s="2" customFormat="1" ht="16.5" customHeight="1">
      <c r="A90" s="38"/>
      <c r="B90" s="39"/>
      <c r="C90" s="205" t="s">
        <v>82</v>
      </c>
      <c r="D90" s="205" t="s">
        <v>132</v>
      </c>
      <c r="E90" s="206" t="s">
        <v>432</v>
      </c>
      <c r="F90" s="207" t="s">
        <v>433</v>
      </c>
      <c r="G90" s="208" t="s">
        <v>135</v>
      </c>
      <c r="H90" s="209">
        <v>708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45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0.29</v>
      </c>
      <c r="T90" s="216">
        <f>S90*H90</f>
        <v>205.32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136</v>
      </c>
      <c r="AT90" s="217" t="s">
        <v>132</v>
      </c>
      <c r="AU90" s="217" t="s">
        <v>84</v>
      </c>
      <c r="AY90" s="17" t="s">
        <v>130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7" t="s">
        <v>82</v>
      </c>
      <c r="BK90" s="218">
        <f>ROUND(I90*H90,2)</f>
        <v>0</v>
      </c>
      <c r="BL90" s="17" t="s">
        <v>136</v>
      </c>
      <c r="BM90" s="217" t="s">
        <v>434</v>
      </c>
    </row>
    <row r="91" spans="1:47" s="2" customFormat="1" ht="12">
      <c r="A91" s="38"/>
      <c r="B91" s="39"/>
      <c r="C91" s="40"/>
      <c r="D91" s="219" t="s">
        <v>138</v>
      </c>
      <c r="E91" s="40"/>
      <c r="F91" s="220" t="s">
        <v>435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138</v>
      </c>
      <c r="AU91" s="17" t="s">
        <v>84</v>
      </c>
    </row>
    <row r="92" spans="1:47" s="2" customFormat="1" ht="12">
      <c r="A92" s="38"/>
      <c r="B92" s="39"/>
      <c r="C92" s="40"/>
      <c r="D92" s="224" t="s">
        <v>140</v>
      </c>
      <c r="E92" s="40"/>
      <c r="F92" s="225" t="s">
        <v>436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140</v>
      </c>
      <c r="AU92" s="17" t="s">
        <v>84</v>
      </c>
    </row>
    <row r="93" spans="1:51" s="13" customFormat="1" ht="12">
      <c r="A93" s="13"/>
      <c r="B93" s="226"/>
      <c r="C93" s="227"/>
      <c r="D93" s="219" t="s">
        <v>148</v>
      </c>
      <c r="E93" s="228" t="s">
        <v>19</v>
      </c>
      <c r="F93" s="229" t="s">
        <v>437</v>
      </c>
      <c r="G93" s="227"/>
      <c r="H93" s="230">
        <v>239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6" t="s">
        <v>148</v>
      </c>
      <c r="AU93" s="236" t="s">
        <v>84</v>
      </c>
      <c r="AV93" s="13" t="s">
        <v>84</v>
      </c>
      <c r="AW93" s="13" t="s">
        <v>35</v>
      </c>
      <c r="AX93" s="13" t="s">
        <v>74</v>
      </c>
      <c r="AY93" s="236" t="s">
        <v>130</v>
      </c>
    </row>
    <row r="94" spans="1:51" s="13" customFormat="1" ht="12">
      <c r="A94" s="13"/>
      <c r="B94" s="226"/>
      <c r="C94" s="227"/>
      <c r="D94" s="219" t="s">
        <v>148</v>
      </c>
      <c r="E94" s="228" t="s">
        <v>19</v>
      </c>
      <c r="F94" s="229" t="s">
        <v>438</v>
      </c>
      <c r="G94" s="227"/>
      <c r="H94" s="230">
        <v>194</v>
      </c>
      <c r="I94" s="231"/>
      <c r="J94" s="227"/>
      <c r="K94" s="227"/>
      <c r="L94" s="232"/>
      <c r="M94" s="233"/>
      <c r="N94" s="234"/>
      <c r="O94" s="234"/>
      <c r="P94" s="234"/>
      <c r="Q94" s="234"/>
      <c r="R94" s="234"/>
      <c r="S94" s="234"/>
      <c r="T94" s="23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6" t="s">
        <v>148</v>
      </c>
      <c r="AU94" s="236" t="s">
        <v>84</v>
      </c>
      <c r="AV94" s="13" t="s">
        <v>84</v>
      </c>
      <c r="AW94" s="13" t="s">
        <v>35</v>
      </c>
      <c r="AX94" s="13" t="s">
        <v>74</v>
      </c>
      <c r="AY94" s="236" t="s">
        <v>130</v>
      </c>
    </row>
    <row r="95" spans="1:51" s="13" customFormat="1" ht="12">
      <c r="A95" s="13"/>
      <c r="B95" s="226"/>
      <c r="C95" s="227"/>
      <c r="D95" s="219" t="s">
        <v>148</v>
      </c>
      <c r="E95" s="228" t="s">
        <v>19</v>
      </c>
      <c r="F95" s="229" t="s">
        <v>439</v>
      </c>
      <c r="G95" s="227"/>
      <c r="H95" s="230">
        <v>275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148</v>
      </c>
      <c r="AU95" s="236" t="s">
        <v>84</v>
      </c>
      <c r="AV95" s="13" t="s">
        <v>84</v>
      </c>
      <c r="AW95" s="13" t="s">
        <v>35</v>
      </c>
      <c r="AX95" s="13" t="s">
        <v>74</v>
      </c>
      <c r="AY95" s="236" t="s">
        <v>130</v>
      </c>
    </row>
    <row r="96" spans="1:51" s="14" customFormat="1" ht="12">
      <c r="A96" s="14"/>
      <c r="B96" s="237"/>
      <c r="C96" s="238"/>
      <c r="D96" s="219" t="s">
        <v>148</v>
      </c>
      <c r="E96" s="239" t="s">
        <v>19</v>
      </c>
      <c r="F96" s="240" t="s">
        <v>151</v>
      </c>
      <c r="G96" s="238"/>
      <c r="H96" s="241">
        <v>708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7" t="s">
        <v>148</v>
      </c>
      <c r="AU96" s="247" t="s">
        <v>84</v>
      </c>
      <c r="AV96" s="14" t="s">
        <v>136</v>
      </c>
      <c r="AW96" s="14" t="s">
        <v>35</v>
      </c>
      <c r="AX96" s="14" t="s">
        <v>82</v>
      </c>
      <c r="AY96" s="247" t="s">
        <v>130</v>
      </c>
    </row>
    <row r="97" spans="1:65" s="2" customFormat="1" ht="16.5" customHeight="1">
      <c r="A97" s="38"/>
      <c r="B97" s="39"/>
      <c r="C97" s="205" t="s">
        <v>84</v>
      </c>
      <c r="D97" s="205" t="s">
        <v>132</v>
      </c>
      <c r="E97" s="206" t="s">
        <v>440</v>
      </c>
      <c r="F97" s="207" t="s">
        <v>441</v>
      </c>
      <c r="G97" s="208" t="s">
        <v>135</v>
      </c>
      <c r="H97" s="209">
        <v>239</v>
      </c>
      <c r="I97" s="210"/>
      <c r="J97" s="211">
        <f>ROUND(I97*H97,2)</f>
        <v>0</v>
      </c>
      <c r="K97" s="212"/>
      <c r="L97" s="44"/>
      <c r="M97" s="213" t="s">
        <v>19</v>
      </c>
      <c r="N97" s="214" t="s">
        <v>45</v>
      </c>
      <c r="O97" s="84"/>
      <c r="P97" s="215">
        <f>O97*H97</f>
        <v>0</v>
      </c>
      <c r="Q97" s="215">
        <v>0</v>
      </c>
      <c r="R97" s="215">
        <f>Q97*H97</f>
        <v>0</v>
      </c>
      <c r="S97" s="215">
        <v>0.22</v>
      </c>
      <c r="T97" s="216">
        <f>S97*H97</f>
        <v>52.58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136</v>
      </c>
      <c r="AT97" s="217" t="s">
        <v>132</v>
      </c>
      <c r="AU97" s="217" t="s">
        <v>84</v>
      </c>
      <c r="AY97" s="17" t="s">
        <v>130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7" t="s">
        <v>82</v>
      </c>
      <c r="BK97" s="218">
        <f>ROUND(I97*H97,2)</f>
        <v>0</v>
      </c>
      <c r="BL97" s="17" t="s">
        <v>136</v>
      </c>
      <c r="BM97" s="217" t="s">
        <v>442</v>
      </c>
    </row>
    <row r="98" spans="1:47" s="2" customFormat="1" ht="12">
      <c r="A98" s="38"/>
      <c r="B98" s="39"/>
      <c r="C98" s="40"/>
      <c r="D98" s="219" t="s">
        <v>138</v>
      </c>
      <c r="E98" s="40"/>
      <c r="F98" s="220" t="s">
        <v>443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138</v>
      </c>
      <c r="AU98" s="17" t="s">
        <v>84</v>
      </c>
    </row>
    <row r="99" spans="1:47" s="2" customFormat="1" ht="12">
      <c r="A99" s="38"/>
      <c r="B99" s="39"/>
      <c r="C99" s="40"/>
      <c r="D99" s="224" t="s">
        <v>140</v>
      </c>
      <c r="E99" s="40"/>
      <c r="F99" s="225" t="s">
        <v>444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140</v>
      </c>
      <c r="AU99" s="17" t="s">
        <v>84</v>
      </c>
    </row>
    <row r="100" spans="1:65" s="2" customFormat="1" ht="21.75" customHeight="1">
      <c r="A100" s="38"/>
      <c r="B100" s="39"/>
      <c r="C100" s="205" t="s">
        <v>152</v>
      </c>
      <c r="D100" s="205" t="s">
        <v>132</v>
      </c>
      <c r="E100" s="206" t="s">
        <v>445</v>
      </c>
      <c r="F100" s="207" t="s">
        <v>446</v>
      </c>
      <c r="G100" s="208" t="s">
        <v>135</v>
      </c>
      <c r="H100" s="209">
        <v>231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45</v>
      </c>
      <c r="O100" s="84"/>
      <c r="P100" s="215">
        <f>O100*H100</f>
        <v>0</v>
      </c>
      <c r="Q100" s="215">
        <v>7E-05</v>
      </c>
      <c r="R100" s="215">
        <f>Q100*H100</f>
        <v>0.016169999999999997</v>
      </c>
      <c r="S100" s="215">
        <v>0.115</v>
      </c>
      <c r="T100" s="216">
        <f>S100*H100</f>
        <v>26.565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136</v>
      </c>
      <c r="AT100" s="217" t="s">
        <v>132</v>
      </c>
      <c r="AU100" s="217" t="s">
        <v>84</v>
      </c>
      <c r="AY100" s="17" t="s">
        <v>130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82</v>
      </c>
      <c r="BK100" s="218">
        <f>ROUND(I100*H100,2)</f>
        <v>0</v>
      </c>
      <c r="BL100" s="17" t="s">
        <v>136</v>
      </c>
      <c r="BM100" s="217" t="s">
        <v>447</v>
      </c>
    </row>
    <row r="101" spans="1:47" s="2" customFormat="1" ht="12">
      <c r="A101" s="38"/>
      <c r="B101" s="39"/>
      <c r="C101" s="40"/>
      <c r="D101" s="219" t="s">
        <v>138</v>
      </c>
      <c r="E101" s="40"/>
      <c r="F101" s="220" t="s">
        <v>448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138</v>
      </c>
      <c r="AU101" s="17" t="s">
        <v>84</v>
      </c>
    </row>
    <row r="102" spans="1:47" s="2" customFormat="1" ht="12">
      <c r="A102" s="38"/>
      <c r="B102" s="39"/>
      <c r="C102" s="40"/>
      <c r="D102" s="224" t="s">
        <v>140</v>
      </c>
      <c r="E102" s="40"/>
      <c r="F102" s="225" t="s">
        <v>449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140</v>
      </c>
      <c r="AU102" s="17" t="s">
        <v>84</v>
      </c>
    </row>
    <row r="103" spans="1:51" s="13" customFormat="1" ht="12">
      <c r="A103" s="13"/>
      <c r="B103" s="226"/>
      <c r="C103" s="227"/>
      <c r="D103" s="219" t="s">
        <v>148</v>
      </c>
      <c r="E103" s="228" t="s">
        <v>19</v>
      </c>
      <c r="F103" s="229" t="s">
        <v>450</v>
      </c>
      <c r="G103" s="227"/>
      <c r="H103" s="230">
        <v>175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148</v>
      </c>
      <c r="AU103" s="236" t="s">
        <v>84</v>
      </c>
      <c r="AV103" s="13" t="s">
        <v>84</v>
      </c>
      <c r="AW103" s="13" t="s">
        <v>35</v>
      </c>
      <c r="AX103" s="13" t="s">
        <v>74</v>
      </c>
      <c r="AY103" s="236" t="s">
        <v>130</v>
      </c>
    </row>
    <row r="104" spans="1:51" s="13" customFormat="1" ht="12">
      <c r="A104" s="13"/>
      <c r="B104" s="226"/>
      <c r="C104" s="227"/>
      <c r="D104" s="219" t="s">
        <v>148</v>
      </c>
      <c r="E104" s="228" t="s">
        <v>19</v>
      </c>
      <c r="F104" s="229" t="s">
        <v>451</v>
      </c>
      <c r="G104" s="227"/>
      <c r="H104" s="230">
        <v>56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6" t="s">
        <v>148</v>
      </c>
      <c r="AU104" s="236" t="s">
        <v>84</v>
      </c>
      <c r="AV104" s="13" t="s">
        <v>84</v>
      </c>
      <c r="AW104" s="13" t="s">
        <v>35</v>
      </c>
      <c r="AX104" s="13" t="s">
        <v>74</v>
      </c>
      <c r="AY104" s="236" t="s">
        <v>130</v>
      </c>
    </row>
    <row r="105" spans="1:51" s="14" customFormat="1" ht="12">
      <c r="A105" s="14"/>
      <c r="B105" s="237"/>
      <c r="C105" s="238"/>
      <c r="D105" s="219" t="s">
        <v>148</v>
      </c>
      <c r="E105" s="239" t="s">
        <v>19</v>
      </c>
      <c r="F105" s="240" t="s">
        <v>151</v>
      </c>
      <c r="G105" s="238"/>
      <c r="H105" s="241">
        <v>231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148</v>
      </c>
      <c r="AU105" s="247" t="s">
        <v>84</v>
      </c>
      <c r="AV105" s="14" t="s">
        <v>136</v>
      </c>
      <c r="AW105" s="14" t="s">
        <v>35</v>
      </c>
      <c r="AX105" s="14" t="s">
        <v>82</v>
      </c>
      <c r="AY105" s="247" t="s">
        <v>130</v>
      </c>
    </row>
    <row r="106" spans="1:65" s="2" customFormat="1" ht="16.5" customHeight="1">
      <c r="A106" s="38"/>
      <c r="B106" s="39"/>
      <c r="C106" s="205" t="s">
        <v>136</v>
      </c>
      <c r="D106" s="205" t="s">
        <v>132</v>
      </c>
      <c r="E106" s="206" t="s">
        <v>452</v>
      </c>
      <c r="F106" s="207" t="s">
        <v>453</v>
      </c>
      <c r="G106" s="208" t="s">
        <v>213</v>
      </c>
      <c r="H106" s="209">
        <v>52</v>
      </c>
      <c r="I106" s="210"/>
      <c r="J106" s="211">
        <f>ROUND(I106*H106,2)</f>
        <v>0</v>
      </c>
      <c r="K106" s="212"/>
      <c r="L106" s="44"/>
      <c r="M106" s="213" t="s">
        <v>19</v>
      </c>
      <c r="N106" s="214" t="s">
        <v>45</v>
      </c>
      <c r="O106" s="84"/>
      <c r="P106" s="215">
        <f>O106*H106</f>
        <v>0</v>
      </c>
      <c r="Q106" s="215">
        <v>0</v>
      </c>
      <c r="R106" s="215">
        <f>Q106*H106</f>
        <v>0</v>
      </c>
      <c r="S106" s="215">
        <v>0.205</v>
      </c>
      <c r="T106" s="216">
        <f>S106*H106</f>
        <v>10.66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7" t="s">
        <v>136</v>
      </c>
      <c r="AT106" s="217" t="s">
        <v>132</v>
      </c>
      <c r="AU106" s="217" t="s">
        <v>84</v>
      </c>
      <c r="AY106" s="17" t="s">
        <v>130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7" t="s">
        <v>82</v>
      </c>
      <c r="BK106" s="218">
        <f>ROUND(I106*H106,2)</f>
        <v>0</v>
      </c>
      <c r="BL106" s="17" t="s">
        <v>136</v>
      </c>
      <c r="BM106" s="217" t="s">
        <v>454</v>
      </c>
    </row>
    <row r="107" spans="1:47" s="2" customFormat="1" ht="12">
      <c r="A107" s="38"/>
      <c r="B107" s="39"/>
      <c r="C107" s="40"/>
      <c r="D107" s="219" t="s">
        <v>138</v>
      </c>
      <c r="E107" s="40"/>
      <c r="F107" s="220" t="s">
        <v>455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138</v>
      </c>
      <c r="AU107" s="17" t="s">
        <v>84</v>
      </c>
    </row>
    <row r="108" spans="1:47" s="2" customFormat="1" ht="12">
      <c r="A108" s="38"/>
      <c r="B108" s="39"/>
      <c r="C108" s="40"/>
      <c r="D108" s="224" t="s">
        <v>140</v>
      </c>
      <c r="E108" s="40"/>
      <c r="F108" s="225" t="s">
        <v>456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140</v>
      </c>
      <c r="AU108" s="17" t="s">
        <v>84</v>
      </c>
    </row>
    <row r="109" spans="1:65" s="2" customFormat="1" ht="24.15" customHeight="1">
      <c r="A109" s="38"/>
      <c r="B109" s="39"/>
      <c r="C109" s="205" t="s">
        <v>164</v>
      </c>
      <c r="D109" s="205" t="s">
        <v>132</v>
      </c>
      <c r="E109" s="206" t="s">
        <v>142</v>
      </c>
      <c r="F109" s="207" t="s">
        <v>143</v>
      </c>
      <c r="G109" s="208" t="s">
        <v>144</v>
      </c>
      <c r="H109" s="209">
        <v>1138.8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45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136</v>
      </c>
      <c r="AT109" s="217" t="s">
        <v>132</v>
      </c>
      <c r="AU109" s="217" t="s">
        <v>84</v>
      </c>
      <c r="AY109" s="17" t="s">
        <v>130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82</v>
      </c>
      <c r="BK109" s="218">
        <f>ROUND(I109*H109,2)</f>
        <v>0</v>
      </c>
      <c r="BL109" s="17" t="s">
        <v>136</v>
      </c>
      <c r="BM109" s="217" t="s">
        <v>457</v>
      </c>
    </row>
    <row r="110" spans="1:47" s="2" customFormat="1" ht="12">
      <c r="A110" s="38"/>
      <c r="B110" s="39"/>
      <c r="C110" s="40"/>
      <c r="D110" s="219" t="s">
        <v>138</v>
      </c>
      <c r="E110" s="40"/>
      <c r="F110" s="220" t="s">
        <v>146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138</v>
      </c>
      <c r="AU110" s="17" t="s">
        <v>84</v>
      </c>
    </row>
    <row r="111" spans="1:47" s="2" customFormat="1" ht="12">
      <c r="A111" s="38"/>
      <c r="B111" s="39"/>
      <c r="C111" s="40"/>
      <c r="D111" s="224" t="s">
        <v>140</v>
      </c>
      <c r="E111" s="40"/>
      <c r="F111" s="225" t="s">
        <v>147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140</v>
      </c>
      <c r="AU111" s="17" t="s">
        <v>84</v>
      </c>
    </row>
    <row r="112" spans="1:51" s="13" customFormat="1" ht="12">
      <c r="A112" s="13"/>
      <c r="B112" s="226"/>
      <c r="C112" s="227"/>
      <c r="D112" s="219" t="s">
        <v>148</v>
      </c>
      <c r="E112" s="228" t="s">
        <v>19</v>
      </c>
      <c r="F112" s="229" t="s">
        <v>458</v>
      </c>
      <c r="G112" s="227"/>
      <c r="H112" s="230">
        <v>526.65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148</v>
      </c>
      <c r="AU112" s="236" t="s">
        <v>84</v>
      </c>
      <c r="AV112" s="13" t="s">
        <v>84</v>
      </c>
      <c r="AW112" s="13" t="s">
        <v>35</v>
      </c>
      <c r="AX112" s="13" t="s">
        <v>74</v>
      </c>
      <c r="AY112" s="236" t="s">
        <v>130</v>
      </c>
    </row>
    <row r="113" spans="1:51" s="13" customFormat="1" ht="12">
      <c r="A113" s="13"/>
      <c r="B113" s="226"/>
      <c r="C113" s="227"/>
      <c r="D113" s="219" t="s">
        <v>148</v>
      </c>
      <c r="E113" s="228" t="s">
        <v>19</v>
      </c>
      <c r="F113" s="229" t="s">
        <v>459</v>
      </c>
      <c r="G113" s="227"/>
      <c r="H113" s="230">
        <v>612.15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148</v>
      </c>
      <c r="AU113" s="236" t="s">
        <v>84</v>
      </c>
      <c r="AV113" s="13" t="s">
        <v>84</v>
      </c>
      <c r="AW113" s="13" t="s">
        <v>35</v>
      </c>
      <c r="AX113" s="13" t="s">
        <v>74</v>
      </c>
      <c r="AY113" s="236" t="s">
        <v>130</v>
      </c>
    </row>
    <row r="114" spans="1:51" s="14" customFormat="1" ht="12">
      <c r="A114" s="14"/>
      <c r="B114" s="237"/>
      <c r="C114" s="238"/>
      <c r="D114" s="219" t="s">
        <v>148</v>
      </c>
      <c r="E114" s="239" t="s">
        <v>19</v>
      </c>
      <c r="F114" s="240" t="s">
        <v>151</v>
      </c>
      <c r="G114" s="238"/>
      <c r="H114" s="241">
        <v>1138.8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148</v>
      </c>
      <c r="AU114" s="247" t="s">
        <v>84</v>
      </c>
      <c r="AV114" s="14" t="s">
        <v>136</v>
      </c>
      <c r="AW114" s="14" t="s">
        <v>35</v>
      </c>
      <c r="AX114" s="14" t="s">
        <v>82</v>
      </c>
      <c r="AY114" s="247" t="s">
        <v>130</v>
      </c>
    </row>
    <row r="115" spans="1:65" s="2" customFormat="1" ht="16.5" customHeight="1">
      <c r="A115" s="38"/>
      <c r="B115" s="39"/>
      <c r="C115" s="205" t="s">
        <v>172</v>
      </c>
      <c r="D115" s="205" t="s">
        <v>132</v>
      </c>
      <c r="E115" s="206" t="s">
        <v>153</v>
      </c>
      <c r="F115" s="207" t="s">
        <v>154</v>
      </c>
      <c r="G115" s="208" t="s">
        <v>144</v>
      </c>
      <c r="H115" s="209">
        <v>4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45</v>
      </c>
      <c r="O115" s="8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136</v>
      </c>
      <c r="AT115" s="217" t="s">
        <v>132</v>
      </c>
      <c r="AU115" s="217" t="s">
        <v>84</v>
      </c>
      <c r="AY115" s="17" t="s">
        <v>130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7" t="s">
        <v>82</v>
      </c>
      <c r="BK115" s="218">
        <f>ROUND(I115*H115,2)</f>
        <v>0</v>
      </c>
      <c r="BL115" s="17" t="s">
        <v>136</v>
      </c>
      <c r="BM115" s="217" t="s">
        <v>460</v>
      </c>
    </row>
    <row r="116" spans="1:47" s="2" customFormat="1" ht="12">
      <c r="A116" s="38"/>
      <c r="B116" s="39"/>
      <c r="C116" s="40"/>
      <c r="D116" s="219" t="s">
        <v>138</v>
      </c>
      <c r="E116" s="40"/>
      <c r="F116" s="220" t="s">
        <v>156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138</v>
      </c>
      <c r="AU116" s="17" t="s">
        <v>84</v>
      </c>
    </row>
    <row r="117" spans="1:47" s="2" customFormat="1" ht="12">
      <c r="A117" s="38"/>
      <c r="B117" s="39"/>
      <c r="C117" s="40"/>
      <c r="D117" s="224" t="s">
        <v>140</v>
      </c>
      <c r="E117" s="40"/>
      <c r="F117" s="225" t="s">
        <v>157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140</v>
      </c>
      <c r="AU117" s="17" t="s">
        <v>84</v>
      </c>
    </row>
    <row r="118" spans="1:51" s="13" customFormat="1" ht="12">
      <c r="A118" s="13"/>
      <c r="B118" s="226"/>
      <c r="C118" s="227"/>
      <c r="D118" s="219" t="s">
        <v>148</v>
      </c>
      <c r="E118" s="228" t="s">
        <v>19</v>
      </c>
      <c r="F118" s="229" t="s">
        <v>461</v>
      </c>
      <c r="G118" s="227"/>
      <c r="H118" s="230">
        <v>4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148</v>
      </c>
      <c r="AU118" s="236" t="s">
        <v>84</v>
      </c>
      <c r="AV118" s="13" t="s">
        <v>84</v>
      </c>
      <c r="AW118" s="13" t="s">
        <v>35</v>
      </c>
      <c r="AX118" s="13" t="s">
        <v>82</v>
      </c>
      <c r="AY118" s="236" t="s">
        <v>130</v>
      </c>
    </row>
    <row r="119" spans="1:65" s="2" customFormat="1" ht="21.75" customHeight="1">
      <c r="A119" s="38"/>
      <c r="B119" s="39"/>
      <c r="C119" s="205" t="s">
        <v>178</v>
      </c>
      <c r="D119" s="205" t="s">
        <v>132</v>
      </c>
      <c r="E119" s="206" t="s">
        <v>165</v>
      </c>
      <c r="F119" s="207" t="s">
        <v>166</v>
      </c>
      <c r="G119" s="208" t="s">
        <v>144</v>
      </c>
      <c r="H119" s="209">
        <v>4</v>
      </c>
      <c r="I119" s="210"/>
      <c r="J119" s="211">
        <f>ROUND(I119*H119,2)</f>
        <v>0</v>
      </c>
      <c r="K119" s="212"/>
      <c r="L119" s="44"/>
      <c r="M119" s="213" t="s">
        <v>19</v>
      </c>
      <c r="N119" s="214" t="s">
        <v>45</v>
      </c>
      <c r="O119" s="84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136</v>
      </c>
      <c r="AT119" s="217" t="s">
        <v>132</v>
      </c>
      <c r="AU119" s="217" t="s">
        <v>84</v>
      </c>
      <c r="AY119" s="17" t="s">
        <v>130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7" t="s">
        <v>82</v>
      </c>
      <c r="BK119" s="218">
        <f>ROUND(I119*H119,2)</f>
        <v>0</v>
      </c>
      <c r="BL119" s="17" t="s">
        <v>136</v>
      </c>
      <c r="BM119" s="217" t="s">
        <v>462</v>
      </c>
    </row>
    <row r="120" spans="1:47" s="2" customFormat="1" ht="12">
      <c r="A120" s="38"/>
      <c r="B120" s="39"/>
      <c r="C120" s="40"/>
      <c r="D120" s="219" t="s">
        <v>138</v>
      </c>
      <c r="E120" s="40"/>
      <c r="F120" s="220" t="s">
        <v>463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138</v>
      </c>
      <c r="AU120" s="17" t="s">
        <v>84</v>
      </c>
    </row>
    <row r="121" spans="1:47" s="2" customFormat="1" ht="12">
      <c r="A121" s="38"/>
      <c r="B121" s="39"/>
      <c r="C121" s="40"/>
      <c r="D121" s="224" t="s">
        <v>140</v>
      </c>
      <c r="E121" s="40"/>
      <c r="F121" s="225" t="s">
        <v>169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140</v>
      </c>
      <c r="AU121" s="17" t="s">
        <v>84</v>
      </c>
    </row>
    <row r="122" spans="1:51" s="13" customFormat="1" ht="12">
      <c r="A122" s="13"/>
      <c r="B122" s="226"/>
      <c r="C122" s="227"/>
      <c r="D122" s="219" t="s">
        <v>148</v>
      </c>
      <c r="E122" s="228" t="s">
        <v>19</v>
      </c>
      <c r="F122" s="229" t="s">
        <v>464</v>
      </c>
      <c r="G122" s="227"/>
      <c r="H122" s="230">
        <v>543.4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148</v>
      </c>
      <c r="AU122" s="236" t="s">
        <v>84</v>
      </c>
      <c r="AV122" s="13" t="s">
        <v>84</v>
      </c>
      <c r="AW122" s="13" t="s">
        <v>35</v>
      </c>
      <c r="AX122" s="13" t="s">
        <v>74</v>
      </c>
      <c r="AY122" s="236" t="s">
        <v>130</v>
      </c>
    </row>
    <row r="123" spans="1:51" s="13" customFormat="1" ht="12">
      <c r="A123" s="13"/>
      <c r="B123" s="226"/>
      <c r="C123" s="227"/>
      <c r="D123" s="219" t="s">
        <v>148</v>
      </c>
      <c r="E123" s="228" t="s">
        <v>19</v>
      </c>
      <c r="F123" s="229" t="s">
        <v>465</v>
      </c>
      <c r="G123" s="227"/>
      <c r="H123" s="230">
        <v>4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148</v>
      </c>
      <c r="AU123" s="236" t="s">
        <v>84</v>
      </c>
      <c r="AV123" s="13" t="s">
        <v>84</v>
      </c>
      <c r="AW123" s="13" t="s">
        <v>35</v>
      </c>
      <c r="AX123" s="13" t="s">
        <v>82</v>
      </c>
      <c r="AY123" s="236" t="s">
        <v>130</v>
      </c>
    </row>
    <row r="124" spans="1:65" s="2" customFormat="1" ht="16.5" customHeight="1">
      <c r="A124" s="38"/>
      <c r="B124" s="39"/>
      <c r="C124" s="205" t="s">
        <v>185</v>
      </c>
      <c r="D124" s="205" t="s">
        <v>132</v>
      </c>
      <c r="E124" s="206" t="s">
        <v>173</v>
      </c>
      <c r="F124" s="207" t="s">
        <v>174</v>
      </c>
      <c r="G124" s="208" t="s">
        <v>144</v>
      </c>
      <c r="H124" s="209">
        <v>1138.8</v>
      </c>
      <c r="I124" s="210"/>
      <c r="J124" s="211">
        <f>ROUND(I124*H124,2)</f>
        <v>0</v>
      </c>
      <c r="K124" s="212"/>
      <c r="L124" s="44"/>
      <c r="M124" s="213" t="s">
        <v>19</v>
      </c>
      <c r="N124" s="214" t="s">
        <v>45</v>
      </c>
      <c r="O124" s="8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7" t="s">
        <v>136</v>
      </c>
      <c r="AT124" s="217" t="s">
        <v>132</v>
      </c>
      <c r="AU124" s="217" t="s">
        <v>84</v>
      </c>
      <c r="AY124" s="17" t="s">
        <v>130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7" t="s">
        <v>82</v>
      </c>
      <c r="BK124" s="218">
        <f>ROUND(I124*H124,2)</f>
        <v>0</v>
      </c>
      <c r="BL124" s="17" t="s">
        <v>136</v>
      </c>
      <c r="BM124" s="217" t="s">
        <v>466</v>
      </c>
    </row>
    <row r="125" spans="1:47" s="2" customFormat="1" ht="12">
      <c r="A125" s="38"/>
      <c r="B125" s="39"/>
      <c r="C125" s="40"/>
      <c r="D125" s="219" t="s">
        <v>138</v>
      </c>
      <c r="E125" s="40"/>
      <c r="F125" s="220" t="s">
        <v>176</v>
      </c>
      <c r="G125" s="40"/>
      <c r="H125" s="40"/>
      <c r="I125" s="221"/>
      <c r="J125" s="40"/>
      <c r="K125" s="40"/>
      <c r="L125" s="44"/>
      <c r="M125" s="222"/>
      <c r="N125" s="223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138</v>
      </c>
      <c r="AU125" s="17" t="s">
        <v>84</v>
      </c>
    </row>
    <row r="126" spans="1:47" s="2" customFormat="1" ht="12">
      <c r="A126" s="38"/>
      <c r="B126" s="39"/>
      <c r="C126" s="40"/>
      <c r="D126" s="224" t="s">
        <v>140</v>
      </c>
      <c r="E126" s="40"/>
      <c r="F126" s="225" t="s">
        <v>177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140</v>
      </c>
      <c r="AU126" s="17" t="s">
        <v>84</v>
      </c>
    </row>
    <row r="127" spans="1:51" s="13" customFormat="1" ht="12">
      <c r="A127" s="13"/>
      <c r="B127" s="226"/>
      <c r="C127" s="227"/>
      <c r="D127" s="219" t="s">
        <v>148</v>
      </c>
      <c r="E127" s="228" t="s">
        <v>19</v>
      </c>
      <c r="F127" s="229" t="s">
        <v>467</v>
      </c>
      <c r="G127" s="227"/>
      <c r="H127" s="230">
        <v>1138.8</v>
      </c>
      <c r="I127" s="231"/>
      <c r="J127" s="227"/>
      <c r="K127" s="227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148</v>
      </c>
      <c r="AU127" s="236" t="s">
        <v>84</v>
      </c>
      <c r="AV127" s="13" t="s">
        <v>84</v>
      </c>
      <c r="AW127" s="13" t="s">
        <v>35</v>
      </c>
      <c r="AX127" s="13" t="s">
        <v>82</v>
      </c>
      <c r="AY127" s="236" t="s">
        <v>130</v>
      </c>
    </row>
    <row r="128" spans="1:65" s="2" customFormat="1" ht="16.5" customHeight="1">
      <c r="A128" s="38"/>
      <c r="B128" s="39"/>
      <c r="C128" s="205" t="s">
        <v>191</v>
      </c>
      <c r="D128" s="205" t="s">
        <v>132</v>
      </c>
      <c r="E128" s="206" t="s">
        <v>186</v>
      </c>
      <c r="F128" s="207" t="s">
        <v>187</v>
      </c>
      <c r="G128" s="208" t="s">
        <v>135</v>
      </c>
      <c r="H128" s="209">
        <v>1053.3</v>
      </c>
      <c r="I128" s="210"/>
      <c r="J128" s="211">
        <f>ROUND(I128*H128,2)</f>
        <v>0</v>
      </c>
      <c r="K128" s="212"/>
      <c r="L128" s="44"/>
      <c r="M128" s="213" t="s">
        <v>19</v>
      </c>
      <c r="N128" s="214" t="s">
        <v>45</v>
      </c>
      <c r="O128" s="8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136</v>
      </c>
      <c r="AT128" s="217" t="s">
        <v>132</v>
      </c>
      <c r="AU128" s="217" t="s">
        <v>84</v>
      </c>
      <c r="AY128" s="17" t="s">
        <v>130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7" t="s">
        <v>82</v>
      </c>
      <c r="BK128" s="218">
        <f>ROUND(I128*H128,2)</f>
        <v>0</v>
      </c>
      <c r="BL128" s="17" t="s">
        <v>136</v>
      </c>
      <c r="BM128" s="217" t="s">
        <v>468</v>
      </c>
    </row>
    <row r="129" spans="1:47" s="2" customFormat="1" ht="12">
      <c r="A129" s="38"/>
      <c r="B129" s="39"/>
      <c r="C129" s="40"/>
      <c r="D129" s="219" t="s">
        <v>138</v>
      </c>
      <c r="E129" s="40"/>
      <c r="F129" s="220" t="s">
        <v>189</v>
      </c>
      <c r="G129" s="40"/>
      <c r="H129" s="40"/>
      <c r="I129" s="221"/>
      <c r="J129" s="40"/>
      <c r="K129" s="40"/>
      <c r="L129" s="44"/>
      <c r="M129" s="222"/>
      <c r="N129" s="223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138</v>
      </c>
      <c r="AU129" s="17" t="s">
        <v>84</v>
      </c>
    </row>
    <row r="130" spans="1:47" s="2" customFormat="1" ht="12">
      <c r="A130" s="38"/>
      <c r="B130" s="39"/>
      <c r="C130" s="40"/>
      <c r="D130" s="224" t="s">
        <v>140</v>
      </c>
      <c r="E130" s="40"/>
      <c r="F130" s="225" t="s">
        <v>190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140</v>
      </c>
      <c r="AU130" s="17" t="s">
        <v>84</v>
      </c>
    </row>
    <row r="131" spans="1:65" s="2" customFormat="1" ht="16.5" customHeight="1">
      <c r="A131" s="38"/>
      <c r="B131" s="39"/>
      <c r="C131" s="205" t="s">
        <v>198</v>
      </c>
      <c r="D131" s="205" t="s">
        <v>132</v>
      </c>
      <c r="E131" s="206" t="s">
        <v>192</v>
      </c>
      <c r="F131" s="207" t="s">
        <v>193</v>
      </c>
      <c r="G131" s="208" t="s">
        <v>135</v>
      </c>
      <c r="H131" s="209">
        <v>104</v>
      </c>
      <c r="I131" s="210"/>
      <c r="J131" s="211">
        <f>ROUND(I131*H131,2)</f>
        <v>0</v>
      </c>
      <c r="K131" s="212"/>
      <c r="L131" s="44"/>
      <c r="M131" s="213" t="s">
        <v>19</v>
      </c>
      <c r="N131" s="214" t="s">
        <v>45</v>
      </c>
      <c r="O131" s="84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7" t="s">
        <v>136</v>
      </c>
      <c r="AT131" s="217" t="s">
        <v>132</v>
      </c>
      <c r="AU131" s="217" t="s">
        <v>84</v>
      </c>
      <c r="AY131" s="17" t="s">
        <v>130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7" t="s">
        <v>82</v>
      </c>
      <c r="BK131" s="218">
        <f>ROUND(I131*H131,2)</f>
        <v>0</v>
      </c>
      <c r="BL131" s="17" t="s">
        <v>136</v>
      </c>
      <c r="BM131" s="217" t="s">
        <v>469</v>
      </c>
    </row>
    <row r="132" spans="1:47" s="2" customFormat="1" ht="12">
      <c r="A132" s="38"/>
      <c r="B132" s="39"/>
      <c r="C132" s="40"/>
      <c r="D132" s="219" t="s">
        <v>138</v>
      </c>
      <c r="E132" s="40"/>
      <c r="F132" s="220" t="s">
        <v>195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138</v>
      </c>
      <c r="AU132" s="17" t="s">
        <v>84</v>
      </c>
    </row>
    <row r="133" spans="1:47" s="2" customFormat="1" ht="12">
      <c r="A133" s="38"/>
      <c r="B133" s="39"/>
      <c r="C133" s="40"/>
      <c r="D133" s="224" t="s">
        <v>140</v>
      </c>
      <c r="E133" s="40"/>
      <c r="F133" s="225" t="s">
        <v>196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140</v>
      </c>
      <c r="AU133" s="17" t="s">
        <v>84</v>
      </c>
    </row>
    <row r="134" spans="1:63" s="12" customFormat="1" ht="22.8" customHeight="1">
      <c r="A134" s="12"/>
      <c r="B134" s="189"/>
      <c r="C134" s="190"/>
      <c r="D134" s="191" t="s">
        <v>73</v>
      </c>
      <c r="E134" s="203" t="s">
        <v>84</v>
      </c>
      <c r="F134" s="203" t="s">
        <v>197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SUM(P135:P142)</f>
        <v>0</v>
      </c>
      <c r="Q134" s="197"/>
      <c r="R134" s="198">
        <f>SUM(R135:R142)</f>
        <v>20.285100000000003</v>
      </c>
      <c r="S134" s="197"/>
      <c r="T134" s="199">
        <f>SUM(T135:T142)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82</v>
      </c>
      <c r="AT134" s="201" t="s">
        <v>73</v>
      </c>
      <c r="AU134" s="201" t="s">
        <v>82</v>
      </c>
      <c r="AY134" s="200" t="s">
        <v>130</v>
      </c>
      <c r="BK134" s="202">
        <f>SUM(BK135:BK142)</f>
        <v>0</v>
      </c>
    </row>
    <row r="135" spans="1:65" s="2" customFormat="1" ht="16.5" customHeight="1">
      <c r="A135" s="38"/>
      <c r="B135" s="39"/>
      <c r="C135" s="205" t="s">
        <v>205</v>
      </c>
      <c r="D135" s="205" t="s">
        <v>132</v>
      </c>
      <c r="E135" s="206" t="s">
        <v>199</v>
      </c>
      <c r="F135" s="207" t="s">
        <v>200</v>
      </c>
      <c r="G135" s="208" t="s">
        <v>135</v>
      </c>
      <c r="H135" s="209">
        <v>99</v>
      </c>
      <c r="I135" s="210"/>
      <c r="J135" s="211">
        <f>ROUND(I135*H135,2)</f>
        <v>0</v>
      </c>
      <c r="K135" s="212"/>
      <c r="L135" s="44"/>
      <c r="M135" s="213" t="s">
        <v>19</v>
      </c>
      <c r="N135" s="214" t="s">
        <v>45</v>
      </c>
      <c r="O135" s="84"/>
      <c r="P135" s="215">
        <f>O135*H135</f>
        <v>0</v>
      </c>
      <c r="Q135" s="215">
        <v>0.00031</v>
      </c>
      <c r="R135" s="215">
        <f>Q135*H135</f>
        <v>0.03069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136</v>
      </c>
      <c r="AT135" s="217" t="s">
        <v>132</v>
      </c>
      <c r="AU135" s="217" t="s">
        <v>84</v>
      </c>
      <c r="AY135" s="17" t="s">
        <v>130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82</v>
      </c>
      <c r="BK135" s="218">
        <f>ROUND(I135*H135,2)</f>
        <v>0</v>
      </c>
      <c r="BL135" s="17" t="s">
        <v>136</v>
      </c>
      <c r="BM135" s="217" t="s">
        <v>470</v>
      </c>
    </row>
    <row r="136" spans="1:47" s="2" customFormat="1" ht="12">
      <c r="A136" s="38"/>
      <c r="B136" s="39"/>
      <c r="C136" s="40"/>
      <c r="D136" s="219" t="s">
        <v>138</v>
      </c>
      <c r="E136" s="40"/>
      <c r="F136" s="220" t="s">
        <v>202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138</v>
      </c>
      <c r="AU136" s="17" t="s">
        <v>84</v>
      </c>
    </row>
    <row r="137" spans="1:47" s="2" customFormat="1" ht="12">
      <c r="A137" s="38"/>
      <c r="B137" s="39"/>
      <c r="C137" s="40"/>
      <c r="D137" s="224" t="s">
        <v>140</v>
      </c>
      <c r="E137" s="40"/>
      <c r="F137" s="225" t="s">
        <v>203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140</v>
      </c>
      <c r="AU137" s="17" t="s">
        <v>84</v>
      </c>
    </row>
    <row r="138" spans="1:65" s="2" customFormat="1" ht="16.5" customHeight="1">
      <c r="A138" s="38"/>
      <c r="B138" s="39"/>
      <c r="C138" s="249" t="s">
        <v>210</v>
      </c>
      <c r="D138" s="249" t="s">
        <v>206</v>
      </c>
      <c r="E138" s="250" t="s">
        <v>207</v>
      </c>
      <c r="F138" s="251" t="s">
        <v>208</v>
      </c>
      <c r="G138" s="252" t="s">
        <v>135</v>
      </c>
      <c r="H138" s="253">
        <v>99</v>
      </c>
      <c r="I138" s="254"/>
      <c r="J138" s="255">
        <f>ROUND(I138*H138,2)</f>
        <v>0</v>
      </c>
      <c r="K138" s="256"/>
      <c r="L138" s="257"/>
      <c r="M138" s="258" t="s">
        <v>19</v>
      </c>
      <c r="N138" s="259" t="s">
        <v>45</v>
      </c>
      <c r="O138" s="84"/>
      <c r="P138" s="215">
        <f>O138*H138</f>
        <v>0</v>
      </c>
      <c r="Q138" s="215">
        <v>0.0001</v>
      </c>
      <c r="R138" s="215">
        <f>Q138*H138</f>
        <v>0.0099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185</v>
      </c>
      <c r="AT138" s="217" t="s">
        <v>206</v>
      </c>
      <c r="AU138" s="217" t="s">
        <v>84</v>
      </c>
      <c r="AY138" s="17" t="s">
        <v>130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7" t="s">
        <v>82</v>
      </c>
      <c r="BK138" s="218">
        <f>ROUND(I138*H138,2)</f>
        <v>0</v>
      </c>
      <c r="BL138" s="17" t="s">
        <v>136</v>
      </c>
      <c r="BM138" s="217" t="s">
        <v>471</v>
      </c>
    </row>
    <row r="139" spans="1:47" s="2" customFormat="1" ht="12">
      <c r="A139" s="38"/>
      <c r="B139" s="39"/>
      <c r="C139" s="40"/>
      <c r="D139" s="219" t="s">
        <v>138</v>
      </c>
      <c r="E139" s="40"/>
      <c r="F139" s="220" t="s">
        <v>208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138</v>
      </c>
      <c r="AU139" s="17" t="s">
        <v>84</v>
      </c>
    </row>
    <row r="140" spans="1:65" s="2" customFormat="1" ht="24.15" customHeight="1">
      <c r="A140" s="38"/>
      <c r="B140" s="39"/>
      <c r="C140" s="205" t="s">
        <v>218</v>
      </c>
      <c r="D140" s="205" t="s">
        <v>132</v>
      </c>
      <c r="E140" s="206" t="s">
        <v>211</v>
      </c>
      <c r="F140" s="207" t="s">
        <v>212</v>
      </c>
      <c r="G140" s="208" t="s">
        <v>213</v>
      </c>
      <c r="H140" s="209">
        <v>99</v>
      </c>
      <c r="I140" s="210"/>
      <c r="J140" s="211">
        <f>ROUND(I140*H140,2)</f>
        <v>0</v>
      </c>
      <c r="K140" s="212"/>
      <c r="L140" s="44"/>
      <c r="M140" s="213" t="s">
        <v>19</v>
      </c>
      <c r="N140" s="214" t="s">
        <v>45</v>
      </c>
      <c r="O140" s="84"/>
      <c r="P140" s="215">
        <f>O140*H140</f>
        <v>0</v>
      </c>
      <c r="Q140" s="215">
        <v>0.20449</v>
      </c>
      <c r="R140" s="215">
        <f>Q140*H140</f>
        <v>20.244510000000002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136</v>
      </c>
      <c r="AT140" s="217" t="s">
        <v>132</v>
      </c>
      <c r="AU140" s="217" t="s">
        <v>84</v>
      </c>
      <c r="AY140" s="17" t="s">
        <v>130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7" t="s">
        <v>82</v>
      </c>
      <c r="BK140" s="218">
        <f>ROUND(I140*H140,2)</f>
        <v>0</v>
      </c>
      <c r="BL140" s="17" t="s">
        <v>136</v>
      </c>
      <c r="BM140" s="217" t="s">
        <v>472</v>
      </c>
    </row>
    <row r="141" spans="1:47" s="2" customFormat="1" ht="12">
      <c r="A141" s="38"/>
      <c r="B141" s="39"/>
      <c r="C141" s="40"/>
      <c r="D141" s="219" t="s">
        <v>138</v>
      </c>
      <c r="E141" s="40"/>
      <c r="F141" s="220" t="s">
        <v>215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138</v>
      </c>
      <c r="AU141" s="17" t="s">
        <v>84</v>
      </c>
    </row>
    <row r="142" spans="1:47" s="2" customFormat="1" ht="12">
      <c r="A142" s="38"/>
      <c r="B142" s="39"/>
      <c r="C142" s="40"/>
      <c r="D142" s="224" t="s">
        <v>140</v>
      </c>
      <c r="E142" s="40"/>
      <c r="F142" s="225" t="s">
        <v>216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140</v>
      </c>
      <c r="AU142" s="17" t="s">
        <v>84</v>
      </c>
    </row>
    <row r="143" spans="1:63" s="12" customFormat="1" ht="22.8" customHeight="1">
      <c r="A143" s="12"/>
      <c r="B143" s="189"/>
      <c r="C143" s="190"/>
      <c r="D143" s="191" t="s">
        <v>73</v>
      </c>
      <c r="E143" s="203" t="s">
        <v>164</v>
      </c>
      <c r="F143" s="203" t="s">
        <v>217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SUM(P144:P181)</f>
        <v>0</v>
      </c>
      <c r="Q143" s="197"/>
      <c r="R143" s="198">
        <f>SUM(R144:R181)</f>
        <v>1152.9843859999999</v>
      </c>
      <c r="S143" s="197"/>
      <c r="T143" s="199">
        <f>SUM(T144:T181)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82</v>
      </c>
      <c r="AT143" s="201" t="s">
        <v>73</v>
      </c>
      <c r="AU143" s="201" t="s">
        <v>82</v>
      </c>
      <c r="AY143" s="200" t="s">
        <v>130</v>
      </c>
      <c r="BK143" s="202">
        <f>SUM(BK144:BK181)</f>
        <v>0</v>
      </c>
    </row>
    <row r="144" spans="1:65" s="2" customFormat="1" ht="16.5" customHeight="1">
      <c r="A144" s="38"/>
      <c r="B144" s="39"/>
      <c r="C144" s="205" t="s">
        <v>225</v>
      </c>
      <c r="D144" s="205" t="s">
        <v>132</v>
      </c>
      <c r="E144" s="206" t="s">
        <v>219</v>
      </c>
      <c r="F144" s="207" t="s">
        <v>220</v>
      </c>
      <c r="G144" s="208" t="s">
        <v>135</v>
      </c>
      <c r="H144" s="209">
        <v>8.3</v>
      </c>
      <c r="I144" s="210"/>
      <c r="J144" s="211">
        <f>ROUND(I144*H144,2)</f>
        <v>0</v>
      </c>
      <c r="K144" s="212"/>
      <c r="L144" s="44"/>
      <c r="M144" s="213" t="s">
        <v>19</v>
      </c>
      <c r="N144" s="214" t="s">
        <v>45</v>
      </c>
      <c r="O144" s="84"/>
      <c r="P144" s="215">
        <f>O144*H144</f>
        <v>0</v>
      </c>
      <c r="Q144" s="215">
        <v>0.276</v>
      </c>
      <c r="R144" s="215">
        <f>Q144*H144</f>
        <v>2.2908000000000004</v>
      </c>
      <c r="S144" s="215">
        <v>0</v>
      </c>
      <c r="T144" s="21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7" t="s">
        <v>136</v>
      </c>
      <c r="AT144" s="217" t="s">
        <v>132</v>
      </c>
      <c r="AU144" s="217" t="s">
        <v>84</v>
      </c>
      <c r="AY144" s="17" t="s">
        <v>130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7" t="s">
        <v>82</v>
      </c>
      <c r="BK144" s="218">
        <f>ROUND(I144*H144,2)</f>
        <v>0</v>
      </c>
      <c r="BL144" s="17" t="s">
        <v>136</v>
      </c>
      <c r="BM144" s="217" t="s">
        <v>473</v>
      </c>
    </row>
    <row r="145" spans="1:47" s="2" customFormat="1" ht="12">
      <c r="A145" s="38"/>
      <c r="B145" s="39"/>
      <c r="C145" s="40"/>
      <c r="D145" s="219" t="s">
        <v>138</v>
      </c>
      <c r="E145" s="40"/>
      <c r="F145" s="220" t="s">
        <v>222</v>
      </c>
      <c r="G145" s="40"/>
      <c r="H145" s="40"/>
      <c r="I145" s="221"/>
      <c r="J145" s="40"/>
      <c r="K145" s="40"/>
      <c r="L145" s="44"/>
      <c r="M145" s="222"/>
      <c r="N145" s="223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138</v>
      </c>
      <c r="AU145" s="17" t="s">
        <v>84</v>
      </c>
    </row>
    <row r="146" spans="1:47" s="2" customFormat="1" ht="12">
      <c r="A146" s="38"/>
      <c r="B146" s="39"/>
      <c r="C146" s="40"/>
      <c r="D146" s="224" t="s">
        <v>140</v>
      </c>
      <c r="E146" s="40"/>
      <c r="F146" s="225" t="s">
        <v>223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140</v>
      </c>
      <c r="AU146" s="17" t="s">
        <v>84</v>
      </c>
    </row>
    <row r="147" spans="1:65" s="2" customFormat="1" ht="16.5" customHeight="1">
      <c r="A147" s="38"/>
      <c r="B147" s="39"/>
      <c r="C147" s="205" t="s">
        <v>8</v>
      </c>
      <c r="D147" s="205" t="s">
        <v>132</v>
      </c>
      <c r="E147" s="206" t="s">
        <v>226</v>
      </c>
      <c r="F147" s="207" t="s">
        <v>227</v>
      </c>
      <c r="G147" s="208" t="s">
        <v>135</v>
      </c>
      <c r="H147" s="209">
        <v>8.3</v>
      </c>
      <c r="I147" s="210"/>
      <c r="J147" s="211">
        <f>ROUND(I147*H147,2)</f>
        <v>0</v>
      </c>
      <c r="K147" s="212"/>
      <c r="L147" s="44"/>
      <c r="M147" s="213" t="s">
        <v>19</v>
      </c>
      <c r="N147" s="214" t="s">
        <v>45</v>
      </c>
      <c r="O147" s="84"/>
      <c r="P147" s="215">
        <f>O147*H147</f>
        <v>0</v>
      </c>
      <c r="Q147" s="215">
        <v>0.345</v>
      </c>
      <c r="R147" s="215">
        <f>Q147*H147</f>
        <v>2.8635</v>
      </c>
      <c r="S147" s="215">
        <v>0</v>
      </c>
      <c r="T147" s="21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7" t="s">
        <v>136</v>
      </c>
      <c r="AT147" s="217" t="s">
        <v>132</v>
      </c>
      <c r="AU147" s="217" t="s">
        <v>84</v>
      </c>
      <c r="AY147" s="17" t="s">
        <v>130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7" t="s">
        <v>82</v>
      </c>
      <c r="BK147" s="218">
        <f>ROUND(I147*H147,2)</f>
        <v>0</v>
      </c>
      <c r="BL147" s="17" t="s">
        <v>136</v>
      </c>
      <c r="BM147" s="217" t="s">
        <v>474</v>
      </c>
    </row>
    <row r="148" spans="1:47" s="2" customFormat="1" ht="12">
      <c r="A148" s="38"/>
      <c r="B148" s="39"/>
      <c r="C148" s="40"/>
      <c r="D148" s="219" t="s">
        <v>138</v>
      </c>
      <c r="E148" s="40"/>
      <c r="F148" s="220" t="s">
        <v>229</v>
      </c>
      <c r="G148" s="40"/>
      <c r="H148" s="40"/>
      <c r="I148" s="221"/>
      <c r="J148" s="40"/>
      <c r="K148" s="40"/>
      <c r="L148" s="44"/>
      <c r="M148" s="222"/>
      <c r="N148" s="223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138</v>
      </c>
      <c r="AU148" s="17" t="s">
        <v>84</v>
      </c>
    </row>
    <row r="149" spans="1:47" s="2" customFormat="1" ht="12">
      <c r="A149" s="38"/>
      <c r="B149" s="39"/>
      <c r="C149" s="40"/>
      <c r="D149" s="224" t="s">
        <v>140</v>
      </c>
      <c r="E149" s="40"/>
      <c r="F149" s="225" t="s">
        <v>230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140</v>
      </c>
      <c r="AU149" s="17" t="s">
        <v>84</v>
      </c>
    </row>
    <row r="150" spans="1:65" s="2" customFormat="1" ht="16.5" customHeight="1">
      <c r="A150" s="38"/>
      <c r="B150" s="39"/>
      <c r="C150" s="205" t="s">
        <v>237</v>
      </c>
      <c r="D150" s="205" t="s">
        <v>132</v>
      </c>
      <c r="E150" s="206" t="s">
        <v>475</v>
      </c>
      <c r="F150" s="207" t="s">
        <v>476</v>
      </c>
      <c r="G150" s="208" t="s">
        <v>135</v>
      </c>
      <c r="H150" s="209">
        <v>1034</v>
      </c>
      <c r="I150" s="210"/>
      <c r="J150" s="211">
        <f>ROUND(I150*H150,2)</f>
        <v>0</v>
      </c>
      <c r="K150" s="212"/>
      <c r="L150" s="44"/>
      <c r="M150" s="213" t="s">
        <v>19</v>
      </c>
      <c r="N150" s="214" t="s">
        <v>45</v>
      </c>
      <c r="O150" s="84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7" t="s">
        <v>136</v>
      </c>
      <c r="AT150" s="217" t="s">
        <v>132</v>
      </c>
      <c r="AU150" s="217" t="s">
        <v>84</v>
      </c>
      <c r="AY150" s="17" t="s">
        <v>130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7" t="s">
        <v>82</v>
      </c>
      <c r="BK150" s="218">
        <f>ROUND(I150*H150,2)</f>
        <v>0</v>
      </c>
      <c r="BL150" s="17" t="s">
        <v>136</v>
      </c>
      <c r="BM150" s="217" t="s">
        <v>477</v>
      </c>
    </row>
    <row r="151" spans="1:47" s="2" customFormat="1" ht="12">
      <c r="A151" s="38"/>
      <c r="B151" s="39"/>
      <c r="C151" s="40"/>
      <c r="D151" s="219" t="s">
        <v>138</v>
      </c>
      <c r="E151" s="40"/>
      <c r="F151" s="220" t="s">
        <v>478</v>
      </c>
      <c r="G151" s="40"/>
      <c r="H151" s="40"/>
      <c r="I151" s="221"/>
      <c r="J151" s="40"/>
      <c r="K151" s="40"/>
      <c r="L151" s="44"/>
      <c r="M151" s="222"/>
      <c r="N151" s="223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138</v>
      </c>
      <c r="AU151" s="17" t="s">
        <v>84</v>
      </c>
    </row>
    <row r="152" spans="1:47" s="2" customFormat="1" ht="12">
      <c r="A152" s="38"/>
      <c r="B152" s="39"/>
      <c r="C152" s="40"/>
      <c r="D152" s="224" t="s">
        <v>140</v>
      </c>
      <c r="E152" s="40"/>
      <c r="F152" s="225" t="s">
        <v>479</v>
      </c>
      <c r="G152" s="40"/>
      <c r="H152" s="40"/>
      <c r="I152" s="221"/>
      <c r="J152" s="40"/>
      <c r="K152" s="40"/>
      <c r="L152" s="44"/>
      <c r="M152" s="222"/>
      <c r="N152" s="223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140</v>
      </c>
      <c r="AU152" s="17" t="s">
        <v>84</v>
      </c>
    </row>
    <row r="153" spans="1:65" s="2" customFormat="1" ht="16.5" customHeight="1">
      <c r="A153" s="38"/>
      <c r="B153" s="39"/>
      <c r="C153" s="205" t="s">
        <v>243</v>
      </c>
      <c r="D153" s="205" t="s">
        <v>132</v>
      </c>
      <c r="E153" s="206" t="s">
        <v>244</v>
      </c>
      <c r="F153" s="207" t="s">
        <v>245</v>
      </c>
      <c r="G153" s="208" t="s">
        <v>135</v>
      </c>
      <c r="H153" s="209">
        <v>2106.6</v>
      </c>
      <c r="I153" s="210"/>
      <c r="J153" s="211">
        <f>ROUND(I153*H153,2)</f>
        <v>0</v>
      </c>
      <c r="K153" s="212"/>
      <c r="L153" s="44"/>
      <c r="M153" s="213" t="s">
        <v>19</v>
      </c>
      <c r="N153" s="214" t="s">
        <v>45</v>
      </c>
      <c r="O153" s="84"/>
      <c r="P153" s="215">
        <f>O153*H153</f>
        <v>0</v>
      </c>
      <c r="Q153" s="215">
        <v>0.475</v>
      </c>
      <c r="R153" s="215">
        <f>Q153*H153</f>
        <v>1000.6349999999999</v>
      </c>
      <c r="S153" s="215">
        <v>0</v>
      </c>
      <c r="T153" s="21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7" t="s">
        <v>136</v>
      </c>
      <c r="AT153" s="217" t="s">
        <v>132</v>
      </c>
      <c r="AU153" s="217" t="s">
        <v>84</v>
      </c>
      <c r="AY153" s="17" t="s">
        <v>130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7" t="s">
        <v>82</v>
      </c>
      <c r="BK153" s="218">
        <f>ROUND(I153*H153,2)</f>
        <v>0</v>
      </c>
      <c r="BL153" s="17" t="s">
        <v>136</v>
      </c>
      <c r="BM153" s="217" t="s">
        <v>480</v>
      </c>
    </row>
    <row r="154" spans="1:47" s="2" customFormat="1" ht="12">
      <c r="A154" s="38"/>
      <c r="B154" s="39"/>
      <c r="C154" s="40"/>
      <c r="D154" s="219" t="s">
        <v>138</v>
      </c>
      <c r="E154" s="40"/>
      <c r="F154" s="220" t="s">
        <v>247</v>
      </c>
      <c r="G154" s="40"/>
      <c r="H154" s="40"/>
      <c r="I154" s="221"/>
      <c r="J154" s="40"/>
      <c r="K154" s="40"/>
      <c r="L154" s="44"/>
      <c r="M154" s="222"/>
      <c r="N154" s="223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138</v>
      </c>
      <c r="AU154" s="17" t="s">
        <v>84</v>
      </c>
    </row>
    <row r="155" spans="1:47" s="2" customFormat="1" ht="12">
      <c r="A155" s="38"/>
      <c r="B155" s="39"/>
      <c r="C155" s="40"/>
      <c r="D155" s="224" t="s">
        <v>140</v>
      </c>
      <c r="E155" s="40"/>
      <c r="F155" s="225" t="s">
        <v>248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140</v>
      </c>
      <c r="AU155" s="17" t="s">
        <v>84</v>
      </c>
    </row>
    <row r="156" spans="1:51" s="13" customFormat="1" ht="12">
      <c r="A156" s="13"/>
      <c r="B156" s="226"/>
      <c r="C156" s="227"/>
      <c r="D156" s="219" t="s">
        <v>148</v>
      </c>
      <c r="E156" s="228" t="s">
        <v>19</v>
      </c>
      <c r="F156" s="229" t="s">
        <v>481</v>
      </c>
      <c r="G156" s="227"/>
      <c r="H156" s="230">
        <v>2106.6</v>
      </c>
      <c r="I156" s="231"/>
      <c r="J156" s="227"/>
      <c r="K156" s="227"/>
      <c r="L156" s="232"/>
      <c r="M156" s="233"/>
      <c r="N156" s="234"/>
      <c r="O156" s="234"/>
      <c r="P156" s="234"/>
      <c r="Q156" s="234"/>
      <c r="R156" s="234"/>
      <c r="S156" s="234"/>
      <c r="T156" s="23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6" t="s">
        <v>148</v>
      </c>
      <c r="AU156" s="236" t="s">
        <v>84</v>
      </c>
      <c r="AV156" s="13" t="s">
        <v>84</v>
      </c>
      <c r="AW156" s="13" t="s">
        <v>35</v>
      </c>
      <c r="AX156" s="13" t="s">
        <v>82</v>
      </c>
      <c r="AY156" s="236" t="s">
        <v>130</v>
      </c>
    </row>
    <row r="157" spans="1:65" s="2" customFormat="1" ht="16.5" customHeight="1">
      <c r="A157" s="38"/>
      <c r="B157" s="39"/>
      <c r="C157" s="205" t="s">
        <v>250</v>
      </c>
      <c r="D157" s="205" t="s">
        <v>132</v>
      </c>
      <c r="E157" s="206" t="s">
        <v>251</v>
      </c>
      <c r="F157" s="207" t="s">
        <v>252</v>
      </c>
      <c r="G157" s="208" t="s">
        <v>135</v>
      </c>
      <c r="H157" s="209">
        <v>965</v>
      </c>
      <c r="I157" s="210"/>
      <c r="J157" s="211">
        <f>ROUND(I157*H157,2)</f>
        <v>0</v>
      </c>
      <c r="K157" s="212"/>
      <c r="L157" s="44"/>
      <c r="M157" s="213" t="s">
        <v>19</v>
      </c>
      <c r="N157" s="214" t="s">
        <v>45</v>
      </c>
      <c r="O157" s="84"/>
      <c r="P157" s="215">
        <f>O157*H157</f>
        <v>0</v>
      </c>
      <c r="Q157" s="215">
        <v>0.13188</v>
      </c>
      <c r="R157" s="215">
        <f>Q157*H157</f>
        <v>127.2642</v>
      </c>
      <c r="S157" s="215">
        <v>0</v>
      </c>
      <c r="T157" s="21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7" t="s">
        <v>136</v>
      </c>
      <c r="AT157" s="217" t="s">
        <v>132</v>
      </c>
      <c r="AU157" s="217" t="s">
        <v>84</v>
      </c>
      <c r="AY157" s="17" t="s">
        <v>130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7" t="s">
        <v>82</v>
      </c>
      <c r="BK157" s="218">
        <f>ROUND(I157*H157,2)</f>
        <v>0</v>
      </c>
      <c r="BL157" s="17" t="s">
        <v>136</v>
      </c>
      <c r="BM157" s="217" t="s">
        <v>482</v>
      </c>
    </row>
    <row r="158" spans="1:47" s="2" customFormat="1" ht="12">
      <c r="A158" s="38"/>
      <c r="B158" s="39"/>
      <c r="C158" s="40"/>
      <c r="D158" s="219" t="s">
        <v>138</v>
      </c>
      <c r="E158" s="40"/>
      <c r="F158" s="220" t="s">
        <v>254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138</v>
      </c>
      <c r="AU158" s="17" t="s">
        <v>84</v>
      </c>
    </row>
    <row r="159" spans="1:47" s="2" customFormat="1" ht="12">
      <c r="A159" s="38"/>
      <c r="B159" s="39"/>
      <c r="C159" s="40"/>
      <c r="D159" s="224" t="s">
        <v>140</v>
      </c>
      <c r="E159" s="40"/>
      <c r="F159" s="225" t="s">
        <v>255</v>
      </c>
      <c r="G159" s="40"/>
      <c r="H159" s="40"/>
      <c r="I159" s="221"/>
      <c r="J159" s="40"/>
      <c r="K159" s="40"/>
      <c r="L159" s="44"/>
      <c r="M159" s="222"/>
      <c r="N159" s="223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140</v>
      </c>
      <c r="AU159" s="17" t="s">
        <v>84</v>
      </c>
    </row>
    <row r="160" spans="1:65" s="2" customFormat="1" ht="16.5" customHeight="1">
      <c r="A160" s="38"/>
      <c r="B160" s="39"/>
      <c r="C160" s="205" t="s">
        <v>256</v>
      </c>
      <c r="D160" s="205" t="s">
        <v>132</v>
      </c>
      <c r="E160" s="206" t="s">
        <v>483</v>
      </c>
      <c r="F160" s="207" t="s">
        <v>484</v>
      </c>
      <c r="G160" s="208" t="s">
        <v>135</v>
      </c>
      <c r="H160" s="209">
        <v>886.5</v>
      </c>
      <c r="I160" s="210"/>
      <c r="J160" s="211">
        <f>ROUND(I160*H160,2)</f>
        <v>0</v>
      </c>
      <c r="K160" s="212"/>
      <c r="L160" s="44"/>
      <c r="M160" s="213" t="s">
        <v>19</v>
      </c>
      <c r="N160" s="214" t="s">
        <v>45</v>
      </c>
      <c r="O160" s="84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136</v>
      </c>
      <c r="AT160" s="217" t="s">
        <v>132</v>
      </c>
      <c r="AU160" s="217" t="s">
        <v>84</v>
      </c>
      <c r="AY160" s="17" t="s">
        <v>130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7" t="s">
        <v>82</v>
      </c>
      <c r="BK160" s="218">
        <f>ROUND(I160*H160,2)</f>
        <v>0</v>
      </c>
      <c r="BL160" s="17" t="s">
        <v>136</v>
      </c>
      <c r="BM160" s="217" t="s">
        <v>485</v>
      </c>
    </row>
    <row r="161" spans="1:47" s="2" customFormat="1" ht="12">
      <c r="A161" s="38"/>
      <c r="B161" s="39"/>
      <c r="C161" s="40"/>
      <c r="D161" s="219" t="s">
        <v>138</v>
      </c>
      <c r="E161" s="40"/>
      <c r="F161" s="220" t="s">
        <v>486</v>
      </c>
      <c r="G161" s="40"/>
      <c r="H161" s="40"/>
      <c r="I161" s="221"/>
      <c r="J161" s="40"/>
      <c r="K161" s="40"/>
      <c r="L161" s="44"/>
      <c r="M161" s="222"/>
      <c r="N161" s="223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138</v>
      </c>
      <c r="AU161" s="17" t="s">
        <v>84</v>
      </c>
    </row>
    <row r="162" spans="1:47" s="2" customFormat="1" ht="12">
      <c r="A162" s="38"/>
      <c r="B162" s="39"/>
      <c r="C162" s="40"/>
      <c r="D162" s="224" t="s">
        <v>140</v>
      </c>
      <c r="E162" s="40"/>
      <c r="F162" s="225" t="s">
        <v>487</v>
      </c>
      <c r="G162" s="40"/>
      <c r="H162" s="40"/>
      <c r="I162" s="221"/>
      <c r="J162" s="40"/>
      <c r="K162" s="40"/>
      <c r="L162" s="44"/>
      <c r="M162" s="222"/>
      <c r="N162" s="223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140</v>
      </c>
      <c r="AU162" s="17" t="s">
        <v>84</v>
      </c>
    </row>
    <row r="163" spans="1:65" s="2" customFormat="1" ht="16.5" customHeight="1">
      <c r="A163" s="38"/>
      <c r="B163" s="39"/>
      <c r="C163" s="205" t="s">
        <v>262</v>
      </c>
      <c r="D163" s="205" t="s">
        <v>132</v>
      </c>
      <c r="E163" s="206" t="s">
        <v>488</v>
      </c>
      <c r="F163" s="207" t="s">
        <v>489</v>
      </c>
      <c r="G163" s="208" t="s">
        <v>135</v>
      </c>
      <c r="H163" s="209">
        <v>49.9</v>
      </c>
      <c r="I163" s="210"/>
      <c r="J163" s="211">
        <f>ROUND(I163*H163,2)</f>
        <v>0</v>
      </c>
      <c r="K163" s="212"/>
      <c r="L163" s="44"/>
      <c r="M163" s="213" t="s">
        <v>19</v>
      </c>
      <c r="N163" s="214" t="s">
        <v>45</v>
      </c>
      <c r="O163" s="84"/>
      <c r="P163" s="215">
        <f>O163*H163</f>
        <v>0</v>
      </c>
      <c r="Q163" s="215">
        <v>0.345</v>
      </c>
      <c r="R163" s="215">
        <f>Q163*H163</f>
        <v>17.2155</v>
      </c>
      <c r="S163" s="215">
        <v>0</v>
      </c>
      <c r="T163" s="21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7" t="s">
        <v>136</v>
      </c>
      <c r="AT163" s="217" t="s">
        <v>132</v>
      </c>
      <c r="AU163" s="217" t="s">
        <v>84</v>
      </c>
      <c r="AY163" s="17" t="s">
        <v>130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7" t="s">
        <v>82</v>
      </c>
      <c r="BK163" s="218">
        <f>ROUND(I163*H163,2)</f>
        <v>0</v>
      </c>
      <c r="BL163" s="17" t="s">
        <v>136</v>
      </c>
      <c r="BM163" s="217" t="s">
        <v>490</v>
      </c>
    </row>
    <row r="164" spans="1:47" s="2" customFormat="1" ht="12">
      <c r="A164" s="38"/>
      <c r="B164" s="39"/>
      <c r="C164" s="40"/>
      <c r="D164" s="219" t="s">
        <v>138</v>
      </c>
      <c r="E164" s="40"/>
      <c r="F164" s="220" t="s">
        <v>491</v>
      </c>
      <c r="G164" s="40"/>
      <c r="H164" s="40"/>
      <c r="I164" s="221"/>
      <c r="J164" s="40"/>
      <c r="K164" s="40"/>
      <c r="L164" s="44"/>
      <c r="M164" s="222"/>
      <c r="N164" s="223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138</v>
      </c>
      <c r="AU164" s="17" t="s">
        <v>84</v>
      </c>
    </row>
    <row r="165" spans="1:47" s="2" customFormat="1" ht="12">
      <c r="A165" s="38"/>
      <c r="B165" s="39"/>
      <c r="C165" s="40"/>
      <c r="D165" s="224" t="s">
        <v>140</v>
      </c>
      <c r="E165" s="40"/>
      <c r="F165" s="225" t="s">
        <v>492</v>
      </c>
      <c r="G165" s="40"/>
      <c r="H165" s="40"/>
      <c r="I165" s="221"/>
      <c r="J165" s="40"/>
      <c r="K165" s="40"/>
      <c r="L165" s="44"/>
      <c r="M165" s="222"/>
      <c r="N165" s="223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140</v>
      </c>
      <c r="AU165" s="17" t="s">
        <v>84</v>
      </c>
    </row>
    <row r="166" spans="1:51" s="13" customFormat="1" ht="12">
      <c r="A166" s="13"/>
      <c r="B166" s="226"/>
      <c r="C166" s="227"/>
      <c r="D166" s="219" t="s">
        <v>148</v>
      </c>
      <c r="E166" s="228" t="s">
        <v>19</v>
      </c>
      <c r="F166" s="229" t="s">
        <v>493</v>
      </c>
      <c r="G166" s="227"/>
      <c r="H166" s="230">
        <v>49.9</v>
      </c>
      <c r="I166" s="231"/>
      <c r="J166" s="227"/>
      <c r="K166" s="227"/>
      <c r="L166" s="232"/>
      <c r="M166" s="233"/>
      <c r="N166" s="234"/>
      <c r="O166" s="234"/>
      <c r="P166" s="234"/>
      <c r="Q166" s="234"/>
      <c r="R166" s="234"/>
      <c r="S166" s="234"/>
      <c r="T166" s="23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6" t="s">
        <v>148</v>
      </c>
      <c r="AU166" s="236" t="s">
        <v>84</v>
      </c>
      <c r="AV166" s="13" t="s">
        <v>84</v>
      </c>
      <c r="AW166" s="13" t="s">
        <v>35</v>
      </c>
      <c r="AX166" s="13" t="s">
        <v>82</v>
      </c>
      <c r="AY166" s="236" t="s">
        <v>130</v>
      </c>
    </row>
    <row r="167" spans="1:65" s="2" customFormat="1" ht="16.5" customHeight="1">
      <c r="A167" s="38"/>
      <c r="B167" s="39"/>
      <c r="C167" s="205" t="s">
        <v>7</v>
      </c>
      <c r="D167" s="205" t="s">
        <v>132</v>
      </c>
      <c r="E167" s="206" t="s">
        <v>494</v>
      </c>
      <c r="F167" s="207" t="s">
        <v>495</v>
      </c>
      <c r="G167" s="208" t="s">
        <v>135</v>
      </c>
      <c r="H167" s="209">
        <v>1034</v>
      </c>
      <c r="I167" s="210"/>
      <c r="J167" s="211">
        <f>ROUND(I167*H167,2)</f>
        <v>0</v>
      </c>
      <c r="K167" s="212"/>
      <c r="L167" s="44"/>
      <c r="M167" s="213" t="s">
        <v>19</v>
      </c>
      <c r="N167" s="214" t="s">
        <v>45</v>
      </c>
      <c r="O167" s="84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7" t="s">
        <v>136</v>
      </c>
      <c r="AT167" s="217" t="s">
        <v>132</v>
      </c>
      <c r="AU167" s="217" t="s">
        <v>84</v>
      </c>
      <c r="AY167" s="17" t="s">
        <v>130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7" t="s">
        <v>82</v>
      </c>
      <c r="BK167" s="218">
        <f>ROUND(I167*H167,2)</f>
        <v>0</v>
      </c>
      <c r="BL167" s="17" t="s">
        <v>136</v>
      </c>
      <c r="BM167" s="217" t="s">
        <v>496</v>
      </c>
    </row>
    <row r="168" spans="1:47" s="2" customFormat="1" ht="12">
      <c r="A168" s="38"/>
      <c r="B168" s="39"/>
      <c r="C168" s="40"/>
      <c r="D168" s="219" t="s">
        <v>138</v>
      </c>
      <c r="E168" s="40"/>
      <c r="F168" s="220" t="s">
        <v>497</v>
      </c>
      <c r="G168" s="40"/>
      <c r="H168" s="40"/>
      <c r="I168" s="221"/>
      <c r="J168" s="40"/>
      <c r="K168" s="40"/>
      <c r="L168" s="44"/>
      <c r="M168" s="222"/>
      <c r="N168" s="223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138</v>
      </c>
      <c r="AU168" s="17" t="s">
        <v>84</v>
      </c>
    </row>
    <row r="169" spans="1:47" s="2" customFormat="1" ht="12">
      <c r="A169" s="38"/>
      <c r="B169" s="39"/>
      <c r="C169" s="40"/>
      <c r="D169" s="224" t="s">
        <v>140</v>
      </c>
      <c r="E169" s="40"/>
      <c r="F169" s="225" t="s">
        <v>498</v>
      </c>
      <c r="G169" s="40"/>
      <c r="H169" s="40"/>
      <c r="I169" s="221"/>
      <c r="J169" s="40"/>
      <c r="K169" s="40"/>
      <c r="L169" s="44"/>
      <c r="M169" s="222"/>
      <c r="N169" s="223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140</v>
      </c>
      <c r="AU169" s="17" t="s">
        <v>84</v>
      </c>
    </row>
    <row r="170" spans="1:65" s="2" customFormat="1" ht="16.5" customHeight="1">
      <c r="A170" s="38"/>
      <c r="B170" s="39"/>
      <c r="C170" s="205" t="s">
        <v>273</v>
      </c>
      <c r="D170" s="205" t="s">
        <v>132</v>
      </c>
      <c r="E170" s="206" t="s">
        <v>268</v>
      </c>
      <c r="F170" s="207" t="s">
        <v>269</v>
      </c>
      <c r="G170" s="208" t="s">
        <v>135</v>
      </c>
      <c r="H170" s="209">
        <v>1034</v>
      </c>
      <c r="I170" s="210"/>
      <c r="J170" s="211">
        <f>ROUND(I170*H170,2)</f>
        <v>0</v>
      </c>
      <c r="K170" s="212"/>
      <c r="L170" s="44"/>
      <c r="M170" s="213" t="s">
        <v>19</v>
      </c>
      <c r="N170" s="214" t="s">
        <v>45</v>
      </c>
      <c r="O170" s="84"/>
      <c r="P170" s="215">
        <f>O170*H170</f>
        <v>0</v>
      </c>
      <c r="Q170" s="215">
        <v>0.00051</v>
      </c>
      <c r="R170" s="215">
        <f>Q170*H170</f>
        <v>0.52734</v>
      </c>
      <c r="S170" s="215">
        <v>0</v>
      </c>
      <c r="T170" s="21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7" t="s">
        <v>136</v>
      </c>
      <c r="AT170" s="217" t="s">
        <v>132</v>
      </c>
      <c r="AU170" s="217" t="s">
        <v>84</v>
      </c>
      <c r="AY170" s="17" t="s">
        <v>130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7" t="s">
        <v>82</v>
      </c>
      <c r="BK170" s="218">
        <f>ROUND(I170*H170,2)</f>
        <v>0</v>
      </c>
      <c r="BL170" s="17" t="s">
        <v>136</v>
      </c>
      <c r="BM170" s="217" t="s">
        <v>499</v>
      </c>
    </row>
    <row r="171" spans="1:47" s="2" customFormat="1" ht="12">
      <c r="A171" s="38"/>
      <c r="B171" s="39"/>
      <c r="C171" s="40"/>
      <c r="D171" s="219" t="s">
        <v>138</v>
      </c>
      <c r="E171" s="40"/>
      <c r="F171" s="220" t="s">
        <v>271</v>
      </c>
      <c r="G171" s="40"/>
      <c r="H171" s="40"/>
      <c r="I171" s="221"/>
      <c r="J171" s="40"/>
      <c r="K171" s="40"/>
      <c r="L171" s="44"/>
      <c r="M171" s="222"/>
      <c r="N171" s="223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138</v>
      </c>
      <c r="AU171" s="17" t="s">
        <v>84</v>
      </c>
    </row>
    <row r="172" spans="1:47" s="2" customFormat="1" ht="12">
      <c r="A172" s="38"/>
      <c r="B172" s="39"/>
      <c r="C172" s="40"/>
      <c r="D172" s="224" t="s">
        <v>140</v>
      </c>
      <c r="E172" s="40"/>
      <c r="F172" s="225" t="s">
        <v>272</v>
      </c>
      <c r="G172" s="40"/>
      <c r="H172" s="40"/>
      <c r="I172" s="221"/>
      <c r="J172" s="40"/>
      <c r="K172" s="40"/>
      <c r="L172" s="44"/>
      <c r="M172" s="222"/>
      <c r="N172" s="223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140</v>
      </c>
      <c r="AU172" s="17" t="s">
        <v>84</v>
      </c>
    </row>
    <row r="173" spans="1:51" s="13" customFormat="1" ht="12">
      <c r="A173" s="13"/>
      <c r="B173" s="226"/>
      <c r="C173" s="227"/>
      <c r="D173" s="219" t="s">
        <v>148</v>
      </c>
      <c r="E173" s="228" t="s">
        <v>19</v>
      </c>
      <c r="F173" s="229" t="s">
        <v>500</v>
      </c>
      <c r="G173" s="227"/>
      <c r="H173" s="230">
        <v>1034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148</v>
      </c>
      <c r="AU173" s="236" t="s">
        <v>84</v>
      </c>
      <c r="AV173" s="13" t="s">
        <v>84</v>
      </c>
      <c r="AW173" s="13" t="s">
        <v>35</v>
      </c>
      <c r="AX173" s="13" t="s">
        <v>82</v>
      </c>
      <c r="AY173" s="236" t="s">
        <v>130</v>
      </c>
    </row>
    <row r="174" spans="1:65" s="2" customFormat="1" ht="21.75" customHeight="1">
      <c r="A174" s="38"/>
      <c r="B174" s="39"/>
      <c r="C174" s="205" t="s">
        <v>279</v>
      </c>
      <c r="D174" s="205" t="s">
        <v>132</v>
      </c>
      <c r="E174" s="206" t="s">
        <v>501</v>
      </c>
      <c r="F174" s="207" t="s">
        <v>502</v>
      </c>
      <c r="G174" s="208" t="s">
        <v>135</v>
      </c>
      <c r="H174" s="209">
        <v>1034</v>
      </c>
      <c r="I174" s="210"/>
      <c r="J174" s="211">
        <f>ROUND(I174*H174,2)</f>
        <v>0</v>
      </c>
      <c r="K174" s="212"/>
      <c r="L174" s="44"/>
      <c r="M174" s="213" t="s">
        <v>19</v>
      </c>
      <c r="N174" s="214" t="s">
        <v>45</v>
      </c>
      <c r="O174" s="84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7" t="s">
        <v>136</v>
      </c>
      <c r="AT174" s="217" t="s">
        <v>132</v>
      </c>
      <c r="AU174" s="217" t="s">
        <v>84</v>
      </c>
      <c r="AY174" s="17" t="s">
        <v>130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7" t="s">
        <v>82</v>
      </c>
      <c r="BK174" s="218">
        <f>ROUND(I174*H174,2)</f>
        <v>0</v>
      </c>
      <c r="BL174" s="17" t="s">
        <v>136</v>
      </c>
      <c r="BM174" s="217" t="s">
        <v>503</v>
      </c>
    </row>
    <row r="175" spans="1:47" s="2" customFormat="1" ht="12">
      <c r="A175" s="38"/>
      <c r="B175" s="39"/>
      <c r="C175" s="40"/>
      <c r="D175" s="219" t="s">
        <v>138</v>
      </c>
      <c r="E175" s="40"/>
      <c r="F175" s="220" t="s">
        <v>504</v>
      </c>
      <c r="G175" s="40"/>
      <c r="H175" s="40"/>
      <c r="I175" s="221"/>
      <c r="J175" s="40"/>
      <c r="K175" s="40"/>
      <c r="L175" s="44"/>
      <c r="M175" s="222"/>
      <c r="N175" s="223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138</v>
      </c>
      <c r="AU175" s="17" t="s">
        <v>84</v>
      </c>
    </row>
    <row r="176" spans="1:47" s="2" customFormat="1" ht="12">
      <c r="A176" s="38"/>
      <c r="B176" s="39"/>
      <c r="C176" s="40"/>
      <c r="D176" s="224" t="s">
        <v>140</v>
      </c>
      <c r="E176" s="40"/>
      <c r="F176" s="225" t="s">
        <v>505</v>
      </c>
      <c r="G176" s="40"/>
      <c r="H176" s="40"/>
      <c r="I176" s="221"/>
      <c r="J176" s="40"/>
      <c r="K176" s="40"/>
      <c r="L176" s="44"/>
      <c r="M176" s="222"/>
      <c r="N176" s="223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140</v>
      </c>
      <c r="AU176" s="17" t="s">
        <v>84</v>
      </c>
    </row>
    <row r="177" spans="1:65" s="2" customFormat="1" ht="16.5" customHeight="1">
      <c r="A177" s="38"/>
      <c r="B177" s="39"/>
      <c r="C177" s="205" t="s">
        <v>286</v>
      </c>
      <c r="D177" s="205" t="s">
        <v>132</v>
      </c>
      <c r="E177" s="206" t="s">
        <v>280</v>
      </c>
      <c r="F177" s="207" t="s">
        <v>281</v>
      </c>
      <c r="G177" s="208" t="s">
        <v>135</v>
      </c>
      <c r="H177" s="209">
        <v>8.3</v>
      </c>
      <c r="I177" s="210"/>
      <c r="J177" s="211">
        <f>ROUND(I177*H177,2)</f>
        <v>0</v>
      </c>
      <c r="K177" s="212"/>
      <c r="L177" s="44"/>
      <c r="M177" s="213" t="s">
        <v>19</v>
      </c>
      <c r="N177" s="214" t="s">
        <v>45</v>
      </c>
      <c r="O177" s="84"/>
      <c r="P177" s="215">
        <f>O177*H177</f>
        <v>0</v>
      </c>
      <c r="Q177" s="215">
        <v>0.11162</v>
      </c>
      <c r="R177" s="215">
        <f>Q177*H177</f>
        <v>0.9264460000000001</v>
      </c>
      <c r="S177" s="215">
        <v>0</v>
      </c>
      <c r="T177" s="21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7" t="s">
        <v>136</v>
      </c>
      <c r="AT177" s="217" t="s">
        <v>132</v>
      </c>
      <c r="AU177" s="217" t="s">
        <v>84</v>
      </c>
      <c r="AY177" s="17" t="s">
        <v>130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7" t="s">
        <v>82</v>
      </c>
      <c r="BK177" s="218">
        <f>ROUND(I177*H177,2)</f>
        <v>0</v>
      </c>
      <c r="BL177" s="17" t="s">
        <v>136</v>
      </c>
      <c r="BM177" s="217" t="s">
        <v>506</v>
      </c>
    </row>
    <row r="178" spans="1:47" s="2" customFormat="1" ht="12">
      <c r="A178" s="38"/>
      <c r="B178" s="39"/>
      <c r="C178" s="40"/>
      <c r="D178" s="219" t="s">
        <v>138</v>
      </c>
      <c r="E178" s="40"/>
      <c r="F178" s="220" t="s">
        <v>283</v>
      </c>
      <c r="G178" s="40"/>
      <c r="H178" s="40"/>
      <c r="I178" s="221"/>
      <c r="J178" s="40"/>
      <c r="K178" s="40"/>
      <c r="L178" s="44"/>
      <c r="M178" s="222"/>
      <c r="N178" s="223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138</v>
      </c>
      <c r="AU178" s="17" t="s">
        <v>84</v>
      </c>
    </row>
    <row r="179" spans="1:47" s="2" customFormat="1" ht="12">
      <c r="A179" s="38"/>
      <c r="B179" s="39"/>
      <c r="C179" s="40"/>
      <c r="D179" s="224" t="s">
        <v>140</v>
      </c>
      <c r="E179" s="40"/>
      <c r="F179" s="225" t="s">
        <v>284</v>
      </c>
      <c r="G179" s="40"/>
      <c r="H179" s="40"/>
      <c r="I179" s="221"/>
      <c r="J179" s="40"/>
      <c r="K179" s="40"/>
      <c r="L179" s="44"/>
      <c r="M179" s="222"/>
      <c r="N179" s="223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140</v>
      </c>
      <c r="AU179" s="17" t="s">
        <v>84</v>
      </c>
    </row>
    <row r="180" spans="1:65" s="2" customFormat="1" ht="16.5" customHeight="1">
      <c r="A180" s="38"/>
      <c r="B180" s="39"/>
      <c r="C180" s="249" t="s">
        <v>290</v>
      </c>
      <c r="D180" s="249" t="s">
        <v>206</v>
      </c>
      <c r="E180" s="250" t="s">
        <v>287</v>
      </c>
      <c r="F180" s="251" t="s">
        <v>288</v>
      </c>
      <c r="G180" s="252" t="s">
        <v>135</v>
      </c>
      <c r="H180" s="253">
        <v>8.3</v>
      </c>
      <c r="I180" s="254"/>
      <c r="J180" s="255">
        <f>ROUND(I180*H180,2)</f>
        <v>0</v>
      </c>
      <c r="K180" s="256"/>
      <c r="L180" s="257"/>
      <c r="M180" s="258" t="s">
        <v>19</v>
      </c>
      <c r="N180" s="259" t="s">
        <v>45</v>
      </c>
      <c r="O180" s="84"/>
      <c r="P180" s="215">
        <f>O180*H180</f>
        <v>0</v>
      </c>
      <c r="Q180" s="215">
        <v>0.152</v>
      </c>
      <c r="R180" s="215">
        <f>Q180*H180</f>
        <v>1.2616</v>
      </c>
      <c r="S180" s="215">
        <v>0</v>
      </c>
      <c r="T180" s="21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7" t="s">
        <v>185</v>
      </c>
      <c r="AT180" s="217" t="s">
        <v>206</v>
      </c>
      <c r="AU180" s="217" t="s">
        <v>84</v>
      </c>
      <c r="AY180" s="17" t="s">
        <v>130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7" t="s">
        <v>82</v>
      </c>
      <c r="BK180" s="218">
        <f>ROUND(I180*H180,2)</f>
        <v>0</v>
      </c>
      <c r="BL180" s="17" t="s">
        <v>136</v>
      </c>
      <c r="BM180" s="217" t="s">
        <v>507</v>
      </c>
    </row>
    <row r="181" spans="1:47" s="2" customFormat="1" ht="12">
      <c r="A181" s="38"/>
      <c r="B181" s="39"/>
      <c r="C181" s="40"/>
      <c r="D181" s="219" t="s">
        <v>138</v>
      </c>
      <c r="E181" s="40"/>
      <c r="F181" s="220" t="s">
        <v>288</v>
      </c>
      <c r="G181" s="40"/>
      <c r="H181" s="40"/>
      <c r="I181" s="221"/>
      <c r="J181" s="40"/>
      <c r="K181" s="40"/>
      <c r="L181" s="44"/>
      <c r="M181" s="222"/>
      <c r="N181" s="223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138</v>
      </c>
      <c r="AU181" s="17" t="s">
        <v>84</v>
      </c>
    </row>
    <row r="182" spans="1:63" s="12" customFormat="1" ht="22.8" customHeight="1">
      <c r="A182" s="12"/>
      <c r="B182" s="189"/>
      <c r="C182" s="190"/>
      <c r="D182" s="191" t="s">
        <v>73</v>
      </c>
      <c r="E182" s="203" t="s">
        <v>185</v>
      </c>
      <c r="F182" s="203" t="s">
        <v>309</v>
      </c>
      <c r="G182" s="190"/>
      <c r="H182" s="190"/>
      <c r="I182" s="193"/>
      <c r="J182" s="204">
        <f>BK182</f>
        <v>0</v>
      </c>
      <c r="K182" s="190"/>
      <c r="L182" s="195"/>
      <c r="M182" s="196"/>
      <c r="N182" s="197"/>
      <c r="O182" s="197"/>
      <c r="P182" s="198">
        <f>SUM(P183:P197)</f>
        <v>0</v>
      </c>
      <c r="Q182" s="197"/>
      <c r="R182" s="198">
        <f>SUM(R183:R197)</f>
        <v>2.5862</v>
      </c>
      <c r="S182" s="197"/>
      <c r="T182" s="199">
        <f>SUM(T183:T197)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0" t="s">
        <v>82</v>
      </c>
      <c r="AT182" s="201" t="s">
        <v>73</v>
      </c>
      <c r="AU182" s="201" t="s">
        <v>82</v>
      </c>
      <c r="AY182" s="200" t="s">
        <v>130</v>
      </c>
      <c r="BK182" s="202">
        <f>SUM(BK183:BK197)</f>
        <v>0</v>
      </c>
    </row>
    <row r="183" spans="1:65" s="2" customFormat="1" ht="16.5" customHeight="1">
      <c r="A183" s="38"/>
      <c r="B183" s="39"/>
      <c r="C183" s="205" t="s">
        <v>294</v>
      </c>
      <c r="D183" s="205" t="s">
        <v>132</v>
      </c>
      <c r="E183" s="206" t="s">
        <v>311</v>
      </c>
      <c r="F183" s="207" t="s">
        <v>312</v>
      </c>
      <c r="G183" s="208" t="s">
        <v>313</v>
      </c>
      <c r="H183" s="209">
        <v>4</v>
      </c>
      <c r="I183" s="210"/>
      <c r="J183" s="211">
        <f>ROUND(I183*H183,2)</f>
        <v>0</v>
      </c>
      <c r="K183" s="212"/>
      <c r="L183" s="44"/>
      <c r="M183" s="213" t="s">
        <v>19</v>
      </c>
      <c r="N183" s="214" t="s">
        <v>45</v>
      </c>
      <c r="O183" s="84"/>
      <c r="P183" s="215">
        <f>O183*H183</f>
        <v>0</v>
      </c>
      <c r="Q183" s="215">
        <v>0.14494</v>
      </c>
      <c r="R183" s="215">
        <f>Q183*H183</f>
        <v>0.57976</v>
      </c>
      <c r="S183" s="215">
        <v>0</v>
      </c>
      <c r="T183" s="21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7" t="s">
        <v>136</v>
      </c>
      <c r="AT183" s="217" t="s">
        <v>132</v>
      </c>
      <c r="AU183" s="217" t="s">
        <v>84</v>
      </c>
      <c r="AY183" s="17" t="s">
        <v>130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7" t="s">
        <v>82</v>
      </c>
      <c r="BK183" s="218">
        <f>ROUND(I183*H183,2)</f>
        <v>0</v>
      </c>
      <c r="BL183" s="17" t="s">
        <v>136</v>
      </c>
      <c r="BM183" s="217" t="s">
        <v>508</v>
      </c>
    </row>
    <row r="184" spans="1:47" s="2" customFormat="1" ht="12">
      <c r="A184" s="38"/>
      <c r="B184" s="39"/>
      <c r="C184" s="40"/>
      <c r="D184" s="219" t="s">
        <v>138</v>
      </c>
      <c r="E184" s="40"/>
      <c r="F184" s="220" t="s">
        <v>312</v>
      </c>
      <c r="G184" s="40"/>
      <c r="H184" s="40"/>
      <c r="I184" s="221"/>
      <c r="J184" s="40"/>
      <c r="K184" s="40"/>
      <c r="L184" s="44"/>
      <c r="M184" s="222"/>
      <c r="N184" s="223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138</v>
      </c>
      <c r="AU184" s="17" t="s">
        <v>84</v>
      </c>
    </row>
    <row r="185" spans="1:47" s="2" customFormat="1" ht="12">
      <c r="A185" s="38"/>
      <c r="B185" s="39"/>
      <c r="C185" s="40"/>
      <c r="D185" s="224" t="s">
        <v>140</v>
      </c>
      <c r="E185" s="40"/>
      <c r="F185" s="225" t="s">
        <v>315</v>
      </c>
      <c r="G185" s="40"/>
      <c r="H185" s="40"/>
      <c r="I185" s="221"/>
      <c r="J185" s="40"/>
      <c r="K185" s="40"/>
      <c r="L185" s="44"/>
      <c r="M185" s="222"/>
      <c r="N185" s="223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140</v>
      </c>
      <c r="AU185" s="17" t="s">
        <v>84</v>
      </c>
    </row>
    <row r="186" spans="1:65" s="2" customFormat="1" ht="21.75" customHeight="1">
      <c r="A186" s="38"/>
      <c r="B186" s="39"/>
      <c r="C186" s="249" t="s">
        <v>298</v>
      </c>
      <c r="D186" s="249" t="s">
        <v>206</v>
      </c>
      <c r="E186" s="250" t="s">
        <v>317</v>
      </c>
      <c r="F186" s="251" t="s">
        <v>318</v>
      </c>
      <c r="G186" s="252" t="s">
        <v>313</v>
      </c>
      <c r="H186" s="253">
        <v>4</v>
      </c>
      <c r="I186" s="254"/>
      <c r="J186" s="255">
        <f>ROUND(I186*H186,2)</f>
        <v>0</v>
      </c>
      <c r="K186" s="256"/>
      <c r="L186" s="257"/>
      <c r="M186" s="258" t="s">
        <v>19</v>
      </c>
      <c r="N186" s="259" t="s">
        <v>45</v>
      </c>
      <c r="O186" s="84"/>
      <c r="P186" s="215">
        <f>O186*H186</f>
        <v>0</v>
      </c>
      <c r="Q186" s="215">
        <v>0.0114</v>
      </c>
      <c r="R186" s="215">
        <f>Q186*H186</f>
        <v>0.0456</v>
      </c>
      <c r="S186" s="215">
        <v>0</v>
      </c>
      <c r="T186" s="21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7" t="s">
        <v>185</v>
      </c>
      <c r="AT186" s="217" t="s">
        <v>206</v>
      </c>
      <c r="AU186" s="217" t="s">
        <v>84</v>
      </c>
      <c r="AY186" s="17" t="s">
        <v>130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7" t="s">
        <v>82</v>
      </c>
      <c r="BK186" s="218">
        <f>ROUND(I186*H186,2)</f>
        <v>0</v>
      </c>
      <c r="BL186" s="17" t="s">
        <v>136</v>
      </c>
      <c r="BM186" s="217" t="s">
        <v>509</v>
      </c>
    </row>
    <row r="187" spans="1:47" s="2" customFormat="1" ht="12">
      <c r="A187" s="38"/>
      <c r="B187" s="39"/>
      <c r="C187" s="40"/>
      <c r="D187" s="219" t="s">
        <v>138</v>
      </c>
      <c r="E187" s="40"/>
      <c r="F187" s="220" t="s">
        <v>318</v>
      </c>
      <c r="G187" s="40"/>
      <c r="H187" s="40"/>
      <c r="I187" s="221"/>
      <c r="J187" s="40"/>
      <c r="K187" s="40"/>
      <c r="L187" s="44"/>
      <c r="M187" s="222"/>
      <c r="N187" s="223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138</v>
      </c>
      <c r="AU187" s="17" t="s">
        <v>84</v>
      </c>
    </row>
    <row r="188" spans="1:65" s="2" customFormat="1" ht="16.5" customHeight="1">
      <c r="A188" s="38"/>
      <c r="B188" s="39"/>
      <c r="C188" s="249" t="s">
        <v>305</v>
      </c>
      <c r="D188" s="249" t="s">
        <v>206</v>
      </c>
      <c r="E188" s="250" t="s">
        <v>321</v>
      </c>
      <c r="F188" s="251" t="s">
        <v>322</v>
      </c>
      <c r="G188" s="252" t="s">
        <v>213</v>
      </c>
      <c r="H188" s="253">
        <v>4</v>
      </c>
      <c r="I188" s="254"/>
      <c r="J188" s="255">
        <f>ROUND(I188*H188,2)</f>
        <v>0</v>
      </c>
      <c r="K188" s="256"/>
      <c r="L188" s="257"/>
      <c r="M188" s="258" t="s">
        <v>19</v>
      </c>
      <c r="N188" s="259" t="s">
        <v>45</v>
      </c>
      <c r="O188" s="84"/>
      <c r="P188" s="215">
        <f>O188*H188</f>
        <v>0</v>
      </c>
      <c r="Q188" s="215">
        <v>0.038</v>
      </c>
      <c r="R188" s="215">
        <f>Q188*H188</f>
        <v>0.152</v>
      </c>
      <c r="S188" s="215">
        <v>0</v>
      </c>
      <c r="T188" s="21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7" t="s">
        <v>185</v>
      </c>
      <c r="AT188" s="217" t="s">
        <v>206</v>
      </c>
      <c r="AU188" s="217" t="s">
        <v>84</v>
      </c>
      <c r="AY188" s="17" t="s">
        <v>130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7" t="s">
        <v>82</v>
      </c>
      <c r="BK188" s="218">
        <f>ROUND(I188*H188,2)</f>
        <v>0</v>
      </c>
      <c r="BL188" s="17" t="s">
        <v>136</v>
      </c>
      <c r="BM188" s="217" t="s">
        <v>510</v>
      </c>
    </row>
    <row r="189" spans="1:47" s="2" customFormat="1" ht="12">
      <c r="A189" s="38"/>
      <c r="B189" s="39"/>
      <c r="C189" s="40"/>
      <c r="D189" s="219" t="s">
        <v>138</v>
      </c>
      <c r="E189" s="40"/>
      <c r="F189" s="220" t="s">
        <v>322</v>
      </c>
      <c r="G189" s="40"/>
      <c r="H189" s="40"/>
      <c r="I189" s="221"/>
      <c r="J189" s="40"/>
      <c r="K189" s="40"/>
      <c r="L189" s="44"/>
      <c r="M189" s="222"/>
      <c r="N189" s="223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138</v>
      </c>
      <c r="AU189" s="17" t="s">
        <v>84</v>
      </c>
    </row>
    <row r="190" spans="1:65" s="2" customFormat="1" ht="16.5" customHeight="1">
      <c r="A190" s="38"/>
      <c r="B190" s="39"/>
      <c r="C190" s="249" t="s">
        <v>310</v>
      </c>
      <c r="D190" s="249" t="s">
        <v>206</v>
      </c>
      <c r="E190" s="250" t="s">
        <v>325</v>
      </c>
      <c r="F190" s="251" t="s">
        <v>326</v>
      </c>
      <c r="G190" s="252" t="s">
        <v>313</v>
      </c>
      <c r="H190" s="253">
        <v>4</v>
      </c>
      <c r="I190" s="254"/>
      <c r="J190" s="255">
        <f>ROUND(I190*H190,2)</f>
        <v>0</v>
      </c>
      <c r="K190" s="256"/>
      <c r="L190" s="257"/>
      <c r="M190" s="258" t="s">
        <v>19</v>
      </c>
      <c r="N190" s="259" t="s">
        <v>45</v>
      </c>
      <c r="O190" s="84"/>
      <c r="P190" s="215">
        <f>O190*H190</f>
        <v>0</v>
      </c>
      <c r="Q190" s="215">
        <v>0.0085</v>
      </c>
      <c r="R190" s="215">
        <f>Q190*H190</f>
        <v>0.034</v>
      </c>
      <c r="S190" s="215">
        <v>0</v>
      </c>
      <c r="T190" s="21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7" t="s">
        <v>185</v>
      </c>
      <c r="AT190" s="217" t="s">
        <v>206</v>
      </c>
      <c r="AU190" s="217" t="s">
        <v>84</v>
      </c>
      <c r="AY190" s="17" t="s">
        <v>130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7" t="s">
        <v>82</v>
      </c>
      <c r="BK190" s="218">
        <f>ROUND(I190*H190,2)</f>
        <v>0</v>
      </c>
      <c r="BL190" s="17" t="s">
        <v>136</v>
      </c>
      <c r="BM190" s="217" t="s">
        <v>511</v>
      </c>
    </row>
    <row r="191" spans="1:47" s="2" customFormat="1" ht="12">
      <c r="A191" s="38"/>
      <c r="B191" s="39"/>
      <c r="C191" s="40"/>
      <c r="D191" s="219" t="s">
        <v>138</v>
      </c>
      <c r="E191" s="40"/>
      <c r="F191" s="220" t="s">
        <v>326</v>
      </c>
      <c r="G191" s="40"/>
      <c r="H191" s="40"/>
      <c r="I191" s="221"/>
      <c r="J191" s="40"/>
      <c r="K191" s="40"/>
      <c r="L191" s="44"/>
      <c r="M191" s="222"/>
      <c r="N191" s="223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138</v>
      </c>
      <c r="AU191" s="17" t="s">
        <v>84</v>
      </c>
    </row>
    <row r="192" spans="1:65" s="2" customFormat="1" ht="16.5" customHeight="1">
      <c r="A192" s="38"/>
      <c r="B192" s="39"/>
      <c r="C192" s="205" t="s">
        <v>316</v>
      </c>
      <c r="D192" s="205" t="s">
        <v>132</v>
      </c>
      <c r="E192" s="206" t="s">
        <v>329</v>
      </c>
      <c r="F192" s="207" t="s">
        <v>330</v>
      </c>
      <c r="G192" s="208" t="s">
        <v>313</v>
      </c>
      <c r="H192" s="209">
        <v>2</v>
      </c>
      <c r="I192" s="210"/>
      <c r="J192" s="211">
        <f>ROUND(I192*H192,2)</f>
        <v>0</v>
      </c>
      <c r="K192" s="212"/>
      <c r="L192" s="44"/>
      <c r="M192" s="213" t="s">
        <v>19</v>
      </c>
      <c r="N192" s="214" t="s">
        <v>45</v>
      </c>
      <c r="O192" s="84"/>
      <c r="P192" s="215">
        <f>O192*H192</f>
        <v>0</v>
      </c>
      <c r="Q192" s="215">
        <v>0.4208</v>
      </c>
      <c r="R192" s="215">
        <f>Q192*H192</f>
        <v>0.8416</v>
      </c>
      <c r="S192" s="215">
        <v>0</v>
      </c>
      <c r="T192" s="21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7" t="s">
        <v>136</v>
      </c>
      <c r="AT192" s="217" t="s">
        <v>132</v>
      </c>
      <c r="AU192" s="217" t="s">
        <v>84</v>
      </c>
      <c r="AY192" s="17" t="s">
        <v>130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7" t="s">
        <v>82</v>
      </c>
      <c r="BK192" s="218">
        <f>ROUND(I192*H192,2)</f>
        <v>0</v>
      </c>
      <c r="BL192" s="17" t="s">
        <v>136</v>
      </c>
      <c r="BM192" s="217" t="s">
        <v>512</v>
      </c>
    </row>
    <row r="193" spans="1:47" s="2" customFormat="1" ht="12">
      <c r="A193" s="38"/>
      <c r="B193" s="39"/>
      <c r="C193" s="40"/>
      <c r="D193" s="219" t="s">
        <v>138</v>
      </c>
      <c r="E193" s="40"/>
      <c r="F193" s="220" t="s">
        <v>330</v>
      </c>
      <c r="G193" s="40"/>
      <c r="H193" s="40"/>
      <c r="I193" s="221"/>
      <c r="J193" s="40"/>
      <c r="K193" s="40"/>
      <c r="L193" s="44"/>
      <c r="M193" s="222"/>
      <c r="N193" s="223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138</v>
      </c>
      <c r="AU193" s="17" t="s">
        <v>84</v>
      </c>
    </row>
    <row r="194" spans="1:47" s="2" customFormat="1" ht="12">
      <c r="A194" s="38"/>
      <c r="B194" s="39"/>
      <c r="C194" s="40"/>
      <c r="D194" s="224" t="s">
        <v>140</v>
      </c>
      <c r="E194" s="40"/>
      <c r="F194" s="225" t="s">
        <v>332</v>
      </c>
      <c r="G194" s="40"/>
      <c r="H194" s="40"/>
      <c r="I194" s="221"/>
      <c r="J194" s="40"/>
      <c r="K194" s="40"/>
      <c r="L194" s="44"/>
      <c r="M194" s="222"/>
      <c r="N194" s="223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140</v>
      </c>
      <c r="AU194" s="17" t="s">
        <v>84</v>
      </c>
    </row>
    <row r="195" spans="1:65" s="2" customFormat="1" ht="21.75" customHeight="1">
      <c r="A195" s="38"/>
      <c r="B195" s="39"/>
      <c r="C195" s="205" t="s">
        <v>320</v>
      </c>
      <c r="D195" s="205" t="s">
        <v>132</v>
      </c>
      <c r="E195" s="206" t="s">
        <v>334</v>
      </c>
      <c r="F195" s="207" t="s">
        <v>335</v>
      </c>
      <c r="G195" s="208" t="s">
        <v>313</v>
      </c>
      <c r="H195" s="209">
        <v>3</v>
      </c>
      <c r="I195" s="210"/>
      <c r="J195" s="211">
        <f>ROUND(I195*H195,2)</f>
        <v>0</v>
      </c>
      <c r="K195" s="212"/>
      <c r="L195" s="44"/>
      <c r="M195" s="213" t="s">
        <v>19</v>
      </c>
      <c r="N195" s="214" t="s">
        <v>45</v>
      </c>
      <c r="O195" s="84"/>
      <c r="P195" s="215">
        <f>O195*H195</f>
        <v>0</v>
      </c>
      <c r="Q195" s="215">
        <v>0.31108</v>
      </c>
      <c r="R195" s="215">
        <f>Q195*H195</f>
        <v>0.9332400000000001</v>
      </c>
      <c r="S195" s="215">
        <v>0</v>
      </c>
      <c r="T195" s="21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7" t="s">
        <v>136</v>
      </c>
      <c r="AT195" s="217" t="s">
        <v>132</v>
      </c>
      <c r="AU195" s="217" t="s">
        <v>84</v>
      </c>
      <c r="AY195" s="17" t="s">
        <v>130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7" t="s">
        <v>82</v>
      </c>
      <c r="BK195" s="218">
        <f>ROUND(I195*H195,2)</f>
        <v>0</v>
      </c>
      <c r="BL195" s="17" t="s">
        <v>136</v>
      </c>
      <c r="BM195" s="217" t="s">
        <v>513</v>
      </c>
    </row>
    <row r="196" spans="1:47" s="2" customFormat="1" ht="12">
      <c r="A196" s="38"/>
      <c r="B196" s="39"/>
      <c r="C196" s="40"/>
      <c r="D196" s="219" t="s">
        <v>138</v>
      </c>
      <c r="E196" s="40"/>
      <c r="F196" s="220" t="s">
        <v>337</v>
      </c>
      <c r="G196" s="40"/>
      <c r="H196" s="40"/>
      <c r="I196" s="221"/>
      <c r="J196" s="40"/>
      <c r="K196" s="40"/>
      <c r="L196" s="44"/>
      <c r="M196" s="222"/>
      <c r="N196" s="223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138</v>
      </c>
      <c r="AU196" s="17" t="s">
        <v>84</v>
      </c>
    </row>
    <row r="197" spans="1:47" s="2" customFormat="1" ht="12">
      <c r="A197" s="38"/>
      <c r="B197" s="39"/>
      <c r="C197" s="40"/>
      <c r="D197" s="224" t="s">
        <v>140</v>
      </c>
      <c r="E197" s="40"/>
      <c r="F197" s="225" t="s">
        <v>338</v>
      </c>
      <c r="G197" s="40"/>
      <c r="H197" s="40"/>
      <c r="I197" s="221"/>
      <c r="J197" s="40"/>
      <c r="K197" s="40"/>
      <c r="L197" s="44"/>
      <c r="M197" s="222"/>
      <c r="N197" s="223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140</v>
      </c>
      <c r="AU197" s="17" t="s">
        <v>84</v>
      </c>
    </row>
    <row r="198" spans="1:63" s="12" customFormat="1" ht="22.8" customHeight="1">
      <c r="A198" s="12"/>
      <c r="B198" s="189"/>
      <c r="C198" s="190"/>
      <c r="D198" s="191" t="s">
        <v>73</v>
      </c>
      <c r="E198" s="203" t="s">
        <v>191</v>
      </c>
      <c r="F198" s="203" t="s">
        <v>339</v>
      </c>
      <c r="G198" s="190"/>
      <c r="H198" s="190"/>
      <c r="I198" s="193"/>
      <c r="J198" s="204">
        <f>BK198</f>
        <v>0</v>
      </c>
      <c r="K198" s="190"/>
      <c r="L198" s="195"/>
      <c r="M198" s="196"/>
      <c r="N198" s="197"/>
      <c r="O198" s="197"/>
      <c r="P198" s="198">
        <f>SUM(P199:P227)</f>
        <v>0</v>
      </c>
      <c r="Q198" s="197"/>
      <c r="R198" s="198">
        <f>SUM(R199:R227)</f>
        <v>94.61659088</v>
      </c>
      <c r="S198" s="197"/>
      <c r="T198" s="199">
        <f>SUM(T199:T227)</f>
        <v>0.018000000000000002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0" t="s">
        <v>82</v>
      </c>
      <c r="AT198" s="201" t="s">
        <v>73</v>
      </c>
      <c r="AU198" s="201" t="s">
        <v>82</v>
      </c>
      <c r="AY198" s="200" t="s">
        <v>130</v>
      </c>
      <c r="BK198" s="202">
        <f>SUM(BK199:BK227)</f>
        <v>0</v>
      </c>
    </row>
    <row r="199" spans="1:65" s="2" customFormat="1" ht="21.75" customHeight="1">
      <c r="A199" s="38"/>
      <c r="B199" s="39"/>
      <c r="C199" s="205" t="s">
        <v>324</v>
      </c>
      <c r="D199" s="205" t="s">
        <v>132</v>
      </c>
      <c r="E199" s="206" t="s">
        <v>378</v>
      </c>
      <c r="F199" s="207" t="s">
        <v>379</v>
      </c>
      <c r="G199" s="208" t="s">
        <v>213</v>
      </c>
      <c r="H199" s="209">
        <v>196.5</v>
      </c>
      <c r="I199" s="210"/>
      <c r="J199" s="211">
        <f>ROUND(I199*H199,2)</f>
        <v>0</v>
      </c>
      <c r="K199" s="212"/>
      <c r="L199" s="44"/>
      <c r="M199" s="213" t="s">
        <v>19</v>
      </c>
      <c r="N199" s="214" t="s">
        <v>45</v>
      </c>
      <c r="O199" s="84"/>
      <c r="P199" s="215">
        <f>O199*H199</f>
        <v>0</v>
      </c>
      <c r="Q199" s="215">
        <v>0.08088</v>
      </c>
      <c r="R199" s="215">
        <f>Q199*H199</f>
        <v>15.892919999999998</v>
      </c>
      <c r="S199" s="215">
        <v>0</v>
      </c>
      <c r="T199" s="21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7" t="s">
        <v>136</v>
      </c>
      <c r="AT199" s="217" t="s">
        <v>132</v>
      </c>
      <c r="AU199" s="217" t="s">
        <v>84</v>
      </c>
      <c r="AY199" s="17" t="s">
        <v>130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7" t="s">
        <v>82</v>
      </c>
      <c r="BK199" s="218">
        <f>ROUND(I199*H199,2)</f>
        <v>0</v>
      </c>
      <c r="BL199" s="17" t="s">
        <v>136</v>
      </c>
      <c r="BM199" s="217" t="s">
        <v>514</v>
      </c>
    </row>
    <row r="200" spans="1:47" s="2" customFormat="1" ht="12">
      <c r="A200" s="38"/>
      <c r="B200" s="39"/>
      <c r="C200" s="40"/>
      <c r="D200" s="219" t="s">
        <v>138</v>
      </c>
      <c r="E200" s="40"/>
      <c r="F200" s="220" t="s">
        <v>381</v>
      </c>
      <c r="G200" s="40"/>
      <c r="H200" s="40"/>
      <c r="I200" s="221"/>
      <c r="J200" s="40"/>
      <c r="K200" s="40"/>
      <c r="L200" s="44"/>
      <c r="M200" s="222"/>
      <c r="N200" s="223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138</v>
      </c>
      <c r="AU200" s="17" t="s">
        <v>84</v>
      </c>
    </row>
    <row r="201" spans="1:47" s="2" customFormat="1" ht="12">
      <c r="A201" s="38"/>
      <c r="B201" s="39"/>
      <c r="C201" s="40"/>
      <c r="D201" s="224" t="s">
        <v>140</v>
      </c>
      <c r="E201" s="40"/>
      <c r="F201" s="225" t="s">
        <v>382</v>
      </c>
      <c r="G201" s="40"/>
      <c r="H201" s="40"/>
      <c r="I201" s="221"/>
      <c r="J201" s="40"/>
      <c r="K201" s="40"/>
      <c r="L201" s="44"/>
      <c r="M201" s="222"/>
      <c r="N201" s="223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140</v>
      </c>
      <c r="AU201" s="17" t="s">
        <v>84</v>
      </c>
    </row>
    <row r="202" spans="1:65" s="2" customFormat="1" ht="16.5" customHeight="1">
      <c r="A202" s="38"/>
      <c r="B202" s="39"/>
      <c r="C202" s="249" t="s">
        <v>328</v>
      </c>
      <c r="D202" s="249" t="s">
        <v>206</v>
      </c>
      <c r="E202" s="250" t="s">
        <v>384</v>
      </c>
      <c r="F202" s="251" t="s">
        <v>385</v>
      </c>
      <c r="G202" s="252" t="s">
        <v>213</v>
      </c>
      <c r="H202" s="253">
        <v>196.5</v>
      </c>
      <c r="I202" s="254"/>
      <c r="J202" s="255">
        <f>ROUND(I202*H202,2)</f>
        <v>0</v>
      </c>
      <c r="K202" s="256"/>
      <c r="L202" s="257"/>
      <c r="M202" s="258" t="s">
        <v>19</v>
      </c>
      <c r="N202" s="259" t="s">
        <v>45</v>
      </c>
      <c r="O202" s="84"/>
      <c r="P202" s="215">
        <f>O202*H202</f>
        <v>0</v>
      </c>
      <c r="Q202" s="215">
        <v>0.046</v>
      </c>
      <c r="R202" s="215">
        <f>Q202*H202</f>
        <v>9.039</v>
      </c>
      <c r="S202" s="215">
        <v>0</v>
      </c>
      <c r="T202" s="21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7" t="s">
        <v>185</v>
      </c>
      <c r="AT202" s="217" t="s">
        <v>206</v>
      </c>
      <c r="AU202" s="217" t="s">
        <v>84</v>
      </c>
      <c r="AY202" s="17" t="s">
        <v>130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7" t="s">
        <v>82</v>
      </c>
      <c r="BK202" s="218">
        <f>ROUND(I202*H202,2)</f>
        <v>0</v>
      </c>
      <c r="BL202" s="17" t="s">
        <v>136</v>
      </c>
      <c r="BM202" s="217" t="s">
        <v>515</v>
      </c>
    </row>
    <row r="203" spans="1:47" s="2" customFormat="1" ht="12">
      <c r="A203" s="38"/>
      <c r="B203" s="39"/>
      <c r="C203" s="40"/>
      <c r="D203" s="219" t="s">
        <v>138</v>
      </c>
      <c r="E203" s="40"/>
      <c r="F203" s="220" t="s">
        <v>385</v>
      </c>
      <c r="G203" s="40"/>
      <c r="H203" s="40"/>
      <c r="I203" s="221"/>
      <c r="J203" s="40"/>
      <c r="K203" s="40"/>
      <c r="L203" s="44"/>
      <c r="M203" s="222"/>
      <c r="N203" s="223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138</v>
      </c>
      <c r="AU203" s="17" t="s">
        <v>84</v>
      </c>
    </row>
    <row r="204" spans="1:65" s="2" customFormat="1" ht="16.5" customHeight="1">
      <c r="A204" s="38"/>
      <c r="B204" s="39"/>
      <c r="C204" s="205" t="s">
        <v>333</v>
      </c>
      <c r="D204" s="205" t="s">
        <v>132</v>
      </c>
      <c r="E204" s="206" t="s">
        <v>398</v>
      </c>
      <c r="F204" s="207" t="s">
        <v>399</v>
      </c>
      <c r="G204" s="208" t="s">
        <v>213</v>
      </c>
      <c r="H204" s="209">
        <v>211.25</v>
      </c>
      <c r="I204" s="210"/>
      <c r="J204" s="211">
        <f>ROUND(I204*H204,2)</f>
        <v>0</v>
      </c>
      <c r="K204" s="212"/>
      <c r="L204" s="44"/>
      <c r="M204" s="213" t="s">
        <v>19</v>
      </c>
      <c r="N204" s="214" t="s">
        <v>45</v>
      </c>
      <c r="O204" s="84"/>
      <c r="P204" s="215">
        <f>O204*H204</f>
        <v>0</v>
      </c>
      <c r="Q204" s="215">
        <v>0.1554</v>
      </c>
      <c r="R204" s="215">
        <f>Q204*H204</f>
        <v>32.828250000000004</v>
      </c>
      <c r="S204" s="215">
        <v>0</v>
      </c>
      <c r="T204" s="21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17" t="s">
        <v>136</v>
      </c>
      <c r="AT204" s="217" t="s">
        <v>132</v>
      </c>
      <c r="AU204" s="217" t="s">
        <v>84</v>
      </c>
      <c r="AY204" s="17" t="s">
        <v>130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7" t="s">
        <v>82</v>
      </c>
      <c r="BK204" s="218">
        <f>ROUND(I204*H204,2)</f>
        <v>0</v>
      </c>
      <c r="BL204" s="17" t="s">
        <v>136</v>
      </c>
      <c r="BM204" s="217" t="s">
        <v>516</v>
      </c>
    </row>
    <row r="205" spans="1:47" s="2" customFormat="1" ht="12">
      <c r="A205" s="38"/>
      <c r="B205" s="39"/>
      <c r="C205" s="40"/>
      <c r="D205" s="219" t="s">
        <v>138</v>
      </c>
      <c r="E205" s="40"/>
      <c r="F205" s="220" t="s">
        <v>401</v>
      </c>
      <c r="G205" s="40"/>
      <c r="H205" s="40"/>
      <c r="I205" s="221"/>
      <c r="J205" s="40"/>
      <c r="K205" s="40"/>
      <c r="L205" s="44"/>
      <c r="M205" s="222"/>
      <c r="N205" s="223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138</v>
      </c>
      <c r="AU205" s="17" t="s">
        <v>84</v>
      </c>
    </row>
    <row r="206" spans="1:47" s="2" customFormat="1" ht="12">
      <c r="A206" s="38"/>
      <c r="B206" s="39"/>
      <c r="C206" s="40"/>
      <c r="D206" s="224" t="s">
        <v>140</v>
      </c>
      <c r="E206" s="40"/>
      <c r="F206" s="225" t="s">
        <v>402</v>
      </c>
      <c r="G206" s="40"/>
      <c r="H206" s="40"/>
      <c r="I206" s="221"/>
      <c r="J206" s="40"/>
      <c r="K206" s="40"/>
      <c r="L206" s="44"/>
      <c r="M206" s="222"/>
      <c r="N206" s="223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140</v>
      </c>
      <c r="AU206" s="17" t="s">
        <v>84</v>
      </c>
    </row>
    <row r="207" spans="1:65" s="2" customFormat="1" ht="16.5" customHeight="1">
      <c r="A207" s="38"/>
      <c r="B207" s="39"/>
      <c r="C207" s="249" t="s">
        <v>340</v>
      </c>
      <c r="D207" s="249" t="s">
        <v>206</v>
      </c>
      <c r="E207" s="250" t="s">
        <v>404</v>
      </c>
      <c r="F207" s="251" t="s">
        <v>405</v>
      </c>
      <c r="G207" s="252" t="s">
        <v>213</v>
      </c>
      <c r="H207" s="253">
        <v>7.25</v>
      </c>
      <c r="I207" s="254"/>
      <c r="J207" s="255">
        <f>ROUND(I207*H207,2)</f>
        <v>0</v>
      </c>
      <c r="K207" s="256"/>
      <c r="L207" s="257"/>
      <c r="M207" s="258" t="s">
        <v>19</v>
      </c>
      <c r="N207" s="259" t="s">
        <v>45</v>
      </c>
      <c r="O207" s="84"/>
      <c r="P207" s="215">
        <f>O207*H207</f>
        <v>0</v>
      </c>
      <c r="Q207" s="215">
        <v>0.0483</v>
      </c>
      <c r="R207" s="215">
        <f>Q207*H207</f>
        <v>0.350175</v>
      </c>
      <c r="S207" s="215">
        <v>0</v>
      </c>
      <c r="T207" s="21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7" t="s">
        <v>185</v>
      </c>
      <c r="AT207" s="217" t="s">
        <v>206</v>
      </c>
      <c r="AU207" s="217" t="s">
        <v>84</v>
      </c>
      <c r="AY207" s="17" t="s">
        <v>130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7" t="s">
        <v>82</v>
      </c>
      <c r="BK207" s="218">
        <f>ROUND(I207*H207,2)</f>
        <v>0</v>
      </c>
      <c r="BL207" s="17" t="s">
        <v>136</v>
      </c>
      <c r="BM207" s="217" t="s">
        <v>517</v>
      </c>
    </row>
    <row r="208" spans="1:47" s="2" customFormat="1" ht="12">
      <c r="A208" s="38"/>
      <c r="B208" s="39"/>
      <c r="C208" s="40"/>
      <c r="D208" s="219" t="s">
        <v>138</v>
      </c>
      <c r="E208" s="40"/>
      <c r="F208" s="220" t="s">
        <v>405</v>
      </c>
      <c r="G208" s="40"/>
      <c r="H208" s="40"/>
      <c r="I208" s="221"/>
      <c r="J208" s="40"/>
      <c r="K208" s="40"/>
      <c r="L208" s="44"/>
      <c r="M208" s="222"/>
      <c r="N208" s="223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138</v>
      </c>
      <c r="AU208" s="17" t="s">
        <v>84</v>
      </c>
    </row>
    <row r="209" spans="1:65" s="2" customFormat="1" ht="16.5" customHeight="1">
      <c r="A209" s="38"/>
      <c r="B209" s="39"/>
      <c r="C209" s="249" t="s">
        <v>346</v>
      </c>
      <c r="D209" s="249" t="s">
        <v>206</v>
      </c>
      <c r="E209" s="250" t="s">
        <v>408</v>
      </c>
      <c r="F209" s="251" t="s">
        <v>409</v>
      </c>
      <c r="G209" s="252" t="s">
        <v>213</v>
      </c>
      <c r="H209" s="253">
        <v>4</v>
      </c>
      <c r="I209" s="254"/>
      <c r="J209" s="255">
        <f>ROUND(I209*H209,2)</f>
        <v>0</v>
      </c>
      <c r="K209" s="256"/>
      <c r="L209" s="257"/>
      <c r="M209" s="258" t="s">
        <v>19</v>
      </c>
      <c r="N209" s="259" t="s">
        <v>45</v>
      </c>
      <c r="O209" s="84"/>
      <c r="P209" s="215">
        <f>O209*H209</f>
        <v>0</v>
      </c>
      <c r="Q209" s="215">
        <v>0.06567</v>
      </c>
      <c r="R209" s="215">
        <f>Q209*H209</f>
        <v>0.26268</v>
      </c>
      <c r="S209" s="215">
        <v>0</v>
      </c>
      <c r="T209" s="21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7" t="s">
        <v>185</v>
      </c>
      <c r="AT209" s="217" t="s">
        <v>206</v>
      </c>
      <c r="AU209" s="217" t="s">
        <v>84</v>
      </c>
      <c r="AY209" s="17" t="s">
        <v>130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7" t="s">
        <v>82</v>
      </c>
      <c r="BK209" s="218">
        <f>ROUND(I209*H209,2)</f>
        <v>0</v>
      </c>
      <c r="BL209" s="17" t="s">
        <v>136</v>
      </c>
      <c r="BM209" s="217" t="s">
        <v>518</v>
      </c>
    </row>
    <row r="210" spans="1:47" s="2" customFormat="1" ht="12">
      <c r="A210" s="38"/>
      <c r="B210" s="39"/>
      <c r="C210" s="40"/>
      <c r="D210" s="219" t="s">
        <v>138</v>
      </c>
      <c r="E210" s="40"/>
      <c r="F210" s="220" t="s">
        <v>409</v>
      </c>
      <c r="G210" s="40"/>
      <c r="H210" s="40"/>
      <c r="I210" s="221"/>
      <c r="J210" s="40"/>
      <c r="K210" s="40"/>
      <c r="L210" s="44"/>
      <c r="M210" s="222"/>
      <c r="N210" s="223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138</v>
      </c>
      <c r="AU210" s="17" t="s">
        <v>84</v>
      </c>
    </row>
    <row r="211" spans="1:65" s="2" customFormat="1" ht="16.5" customHeight="1">
      <c r="A211" s="38"/>
      <c r="B211" s="39"/>
      <c r="C211" s="249" t="s">
        <v>351</v>
      </c>
      <c r="D211" s="249" t="s">
        <v>206</v>
      </c>
      <c r="E211" s="250" t="s">
        <v>412</v>
      </c>
      <c r="F211" s="251" t="s">
        <v>413</v>
      </c>
      <c r="G211" s="252" t="s">
        <v>213</v>
      </c>
      <c r="H211" s="253">
        <v>200</v>
      </c>
      <c r="I211" s="254"/>
      <c r="J211" s="255">
        <f>ROUND(I211*H211,2)</f>
        <v>0</v>
      </c>
      <c r="K211" s="256"/>
      <c r="L211" s="257"/>
      <c r="M211" s="258" t="s">
        <v>19</v>
      </c>
      <c r="N211" s="259" t="s">
        <v>45</v>
      </c>
      <c r="O211" s="84"/>
      <c r="P211" s="215">
        <f>O211*H211</f>
        <v>0</v>
      </c>
      <c r="Q211" s="215">
        <v>0.085</v>
      </c>
      <c r="R211" s="215">
        <f>Q211*H211</f>
        <v>17</v>
      </c>
      <c r="S211" s="215">
        <v>0</v>
      </c>
      <c r="T211" s="21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7" t="s">
        <v>185</v>
      </c>
      <c r="AT211" s="217" t="s">
        <v>206</v>
      </c>
      <c r="AU211" s="217" t="s">
        <v>84</v>
      </c>
      <c r="AY211" s="17" t="s">
        <v>130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7" t="s">
        <v>82</v>
      </c>
      <c r="BK211" s="218">
        <f>ROUND(I211*H211,2)</f>
        <v>0</v>
      </c>
      <c r="BL211" s="17" t="s">
        <v>136</v>
      </c>
      <c r="BM211" s="217" t="s">
        <v>519</v>
      </c>
    </row>
    <row r="212" spans="1:47" s="2" customFormat="1" ht="12">
      <c r="A212" s="38"/>
      <c r="B212" s="39"/>
      <c r="C212" s="40"/>
      <c r="D212" s="219" t="s">
        <v>138</v>
      </c>
      <c r="E212" s="40"/>
      <c r="F212" s="220" t="s">
        <v>413</v>
      </c>
      <c r="G212" s="40"/>
      <c r="H212" s="40"/>
      <c r="I212" s="221"/>
      <c r="J212" s="40"/>
      <c r="K212" s="40"/>
      <c r="L212" s="44"/>
      <c r="M212" s="222"/>
      <c r="N212" s="223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138</v>
      </c>
      <c r="AU212" s="17" t="s">
        <v>84</v>
      </c>
    </row>
    <row r="213" spans="1:65" s="2" customFormat="1" ht="16.5" customHeight="1">
      <c r="A213" s="38"/>
      <c r="B213" s="39"/>
      <c r="C213" s="205" t="s">
        <v>355</v>
      </c>
      <c r="D213" s="205" t="s">
        <v>132</v>
      </c>
      <c r="E213" s="206" t="s">
        <v>388</v>
      </c>
      <c r="F213" s="207" t="s">
        <v>389</v>
      </c>
      <c r="G213" s="208" t="s">
        <v>213</v>
      </c>
      <c r="H213" s="209">
        <v>4.25</v>
      </c>
      <c r="I213" s="210"/>
      <c r="J213" s="211">
        <f>ROUND(I213*H213,2)</f>
        <v>0</v>
      </c>
      <c r="K213" s="212"/>
      <c r="L213" s="44"/>
      <c r="M213" s="213" t="s">
        <v>19</v>
      </c>
      <c r="N213" s="214" t="s">
        <v>45</v>
      </c>
      <c r="O213" s="84"/>
      <c r="P213" s="215">
        <f>O213*H213</f>
        <v>0</v>
      </c>
      <c r="Q213" s="215">
        <v>0.1295</v>
      </c>
      <c r="R213" s="215">
        <f>Q213*H213</f>
        <v>0.5503750000000001</v>
      </c>
      <c r="S213" s="215">
        <v>0</v>
      </c>
      <c r="T213" s="21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7" t="s">
        <v>136</v>
      </c>
      <c r="AT213" s="217" t="s">
        <v>132</v>
      </c>
      <c r="AU213" s="217" t="s">
        <v>84</v>
      </c>
      <c r="AY213" s="17" t="s">
        <v>130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7" t="s">
        <v>82</v>
      </c>
      <c r="BK213" s="218">
        <f>ROUND(I213*H213,2)</f>
        <v>0</v>
      </c>
      <c r="BL213" s="17" t="s">
        <v>136</v>
      </c>
      <c r="BM213" s="217" t="s">
        <v>520</v>
      </c>
    </row>
    <row r="214" spans="1:47" s="2" customFormat="1" ht="12">
      <c r="A214" s="38"/>
      <c r="B214" s="39"/>
      <c r="C214" s="40"/>
      <c r="D214" s="219" t="s">
        <v>138</v>
      </c>
      <c r="E214" s="40"/>
      <c r="F214" s="220" t="s">
        <v>391</v>
      </c>
      <c r="G214" s="40"/>
      <c r="H214" s="40"/>
      <c r="I214" s="221"/>
      <c r="J214" s="40"/>
      <c r="K214" s="40"/>
      <c r="L214" s="44"/>
      <c r="M214" s="222"/>
      <c r="N214" s="223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138</v>
      </c>
      <c r="AU214" s="17" t="s">
        <v>84</v>
      </c>
    </row>
    <row r="215" spans="1:47" s="2" customFormat="1" ht="12">
      <c r="A215" s="38"/>
      <c r="B215" s="39"/>
      <c r="C215" s="40"/>
      <c r="D215" s="224" t="s">
        <v>140</v>
      </c>
      <c r="E215" s="40"/>
      <c r="F215" s="225" t="s">
        <v>392</v>
      </c>
      <c r="G215" s="40"/>
      <c r="H215" s="40"/>
      <c r="I215" s="221"/>
      <c r="J215" s="40"/>
      <c r="K215" s="40"/>
      <c r="L215" s="44"/>
      <c r="M215" s="222"/>
      <c r="N215" s="223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140</v>
      </c>
      <c r="AU215" s="17" t="s">
        <v>84</v>
      </c>
    </row>
    <row r="216" spans="1:65" s="2" customFormat="1" ht="16.5" customHeight="1">
      <c r="A216" s="38"/>
      <c r="B216" s="39"/>
      <c r="C216" s="249" t="s">
        <v>359</v>
      </c>
      <c r="D216" s="249" t="s">
        <v>206</v>
      </c>
      <c r="E216" s="250" t="s">
        <v>521</v>
      </c>
      <c r="F216" s="251" t="s">
        <v>522</v>
      </c>
      <c r="G216" s="252" t="s">
        <v>213</v>
      </c>
      <c r="H216" s="253">
        <v>4.25</v>
      </c>
      <c r="I216" s="254"/>
      <c r="J216" s="255">
        <f>ROUND(I216*H216,2)</f>
        <v>0</v>
      </c>
      <c r="K216" s="256"/>
      <c r="L216" s="257"/>
      <c r="M216" s="258" t="s">
        <v>19</v>
      </c>
      <c r="N216" s="259" t="s">
        <v>45</v>
      </c>
      <c r="O216" s="84"/>
      <c r="P216" s="215">
        <f>O216*H216</f>
        <v>0</v>
      </c>
      <c r="Q216" s="215">
        <v>0.028</v>
      </c>
      <c r="R216" s="215">
        <f>Q216*H216</f>
        <v>0.11900000000000001</v>
      </c>
      <c r="S216" s="215">
        <v>0</v>
      </c>
      <c r="T216" s="21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7" t="s">
        <v>185</v>
      </c>
      <c r="AT216" s="217" t="s">
        <v>206</v>
      </c>
      <c r="AU216" s="217" t="s">
        <v>84</v>
      </c>
      <c r="AY216" s="17" t="s">
        <v>130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7" t="s">
        <v>82</v>
      </c>
      <c r="BK216" s="218">
        <f>ROUND(I216*H216,2)</f>
        <v>0</v>
      </c>
      <c r="BL216" s="17" t="s">
        <v>136</v>
      </c>
      <c r="BM216" s="217" t="s">
        <v>523</v>
      </c>
    </row>
    <row r="217" spans="1:47" s="2" customFormat="1" ht="12">
      <c r="A217" s="38"/>
      <c r="B217" s="39"/>
      <c r="C217" s="40"/>
      <c r="D217" s="219" t="s">
        <v>138</v>
      </c>
      <c r="E217" s="40"/>
      <c r="F217" s="220" t="s">
        <v>522</v>
      </c>
      <c r="G217" s="40"/>
      <c r="H217" s="40"/>
      <c r="I217" s="221"/>
      <c r="J217" s="40"/>
      <c r="K217" s="40"/>
      <c r="L217" s="44"/>
      <c r="M217" s="222"/>
      <c r="N217" s="223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138</v>
      </c>
      <c r="AU217" s="17" t="s">
        <v>84</v>
      </c>
    </row>
    <row r="218" spans="1:65" s="2" customFormat="1" ht="16.5" customHeight="1">
      <c r="A218" s="38"/>
      <c r="B218" s="39"/>
      <c r="C218" s="205" t="s">
        <v>365</v>
      </c>
      <c r="D218" s="205" t="s">
        <v>132</v>
      </c>
      <c r="E218" s="206" t="s">
        <v>416</v>
      </c>
      <c r="F218" s="207" t="s">
        <v>417</v>
      </c>
      <c r="G218" s="208" t="s">
        <v>144</v>
      </c>
      <c r="H218" s="209">
        <v>8.232</v>
      </c>
      <c r="I218" s="210"/>
      <c r="J218" s="211">
        <f>ROUND(I218*H218,2)</f>
        <v>0</v>
      </c>
      <c r="K218" s="212"/>
      <c r="L218" s="44"/>
      <c r="M218" s="213" t="s">
        <v>19</v>
      </c>
      <c r="N218" s="214" t="s">
        <v>45</v>
      </c>
      <c r="O218" s="84"/>
      <c r="P218" s="215">
        <f>O218*H218</f>
        <v>0</v>
      </c>
      <c r="Q218" s="215">
        <v>2.25634</v>
      </c>
      <c r="R218" s="215">
        <f>Q218*H218</f>
        <v>18.574190879999996</v>
      </c>
      <c r="S218" s="215">
        <v>0</v>
      </c>
      <c r="T218" s="21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7" t="s">
        <v>136</v>
      </c>
      <c r="AT218" s="217" t="s">
        <v>132</v>
      </c>
      <c r="AU218" s="217" t="s">
        <v>84</v>
      </c>
      <c r="AY218" s="17" t="s">
        <v>130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7" t="s">
        <v>82</v>
      </c>
      <c r="BK218" s="218">
        <f>ROUND(I218*H218,2)</f>
        <v>0</v>
      </c>
      <c r="BL218" s="17" t="s">
        <v>136</v>
      </c>
      <c r="BM218" s="217" t="s">
        <v>524</v>
      </c>
    </row>
    <row r="219" spans="1:47" s="2" customFormat="1" ht="12">
      <c r="A219" s="38"/>
      <c r="B219" s="39"/>
      <c r="C219" s="40"/>
      <c r="D219" s="219" t="s">
        <v>138</v>
      </c>
      <c r="E219" s="40"/>
      <c r="F219" s="220" t="s">
        <v>419</v>
      </c>
      <c r="G219" s="40"/>
      <c r="H219" s="40"/>
      <c r="I219" s="221"/>
      <c r="J219" s="40"/>
      <c r="K219" s="40"/>
      <c r="L219" s="44"/>
      <c r="M219" s="222"/>
      <c r="N219" s="223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138</v>
      </c>
      <c r="AU219" s="17" t="s">
        <v>84</v>
      </c>
    </row>
    <row r="220" spans="1:47" s="2" customFormat="1" ht="12">
      <c r="A220" s="38"/>
      <c r="B220" s="39"/>
      <c r="C220" s="40"/>
      <c r="D220" s="224" t="s">
        <v>140</v>
      </c>
      <c r="E220" s="40"/>
      <c r="F220" s="225" t="s">
        <v>420</v>
      </c>
      <c r="G220" s="40"/>
      <c r="H220" s="40"/>
      <c r="I220" s="221"/>
      <c r="J220" s="40"/>
      <c r="K220" s="40"/>
      <c r="L220" s="44"/>
      <c r="M220" s="222"/>
      <c r="N220" s="223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140</v>
      </c>
      <c r="AU220" s="17" t="s">
        <v>84</v>
      </c>
    </row>
    <row r="221" spans="1:51" s="13" customFormat="1" ht="12">
      <c r="A221" s="13"/>
      <c r="B221" s="226"/>
      <c r="C221" s="227"/>
      <c r="D221" s="219" t="s">
        <v>148</v>
      </c>
      <c r="E221" s="228" t="s">
        <v>19</v>
      </c>
      <c r="F221" s="229" t="s">
        <v>525</v>
      </c>
      <c r="G221" s="227"/>
      <c r="H221" s="230">
        <v>8.232</v>
      </c>
      <c r="I221" s="231"/>
      <c r="J221" s="227"/>
      <c r="K221" s="227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148</v>
      </c>
      <c r="AU221" s="236" t="s">
        <v>84</v>
      </c>
      <c r="AV221" s="13" t="s">
        <v>84</v>
      </c>
      <c r="AW221" s="13" t="s">
        <v>35</v>
      </c>
      <c r="AX221" s="13" t="s">
        <v>82</v>
      </c>
      <c r="AY221" s="236" t="s">
        <v>130</v>
      </c>
    </row>
    <row r="222" spans="1:65" s="2" customFormat="1" ht="16.5" customHeight="1">
      <c r="A222" s="38"/>
      <c r="B222" s="39"/>
      <c r="C222" s="205" t="s">
        <v>369</v>
      </c>
      <c r="D222" s="205" t="s">
        <v>132</v>
      </c>
      <c r="E222" s="206" t="s">
        <v>526</v>
      </c>
      <c r="F222" s="207" t="s">
        <v>527</v>
      </c>
      <c r="G222" s="208" t="s">
        <v>313</v>
      </c>
      <c r="H222" s="209">
        <v>2</v>
      </c>
      <c r="I222" s="210"/>
      <c r="J222" s="211">
        <f>ROUND(I222*H222,2)</f>
        <v>0</v>
      </c>
      <c r="K222" s="212"/>
      <c r="L222" s="44"/>
      <c r="M222" s="213" t="s">
        <v>19</v>
      </c>
      <c r="N222" s="214" t="s">
        <v>45</v>
      </c>
      <c r="O222" s="84"/>
      <c r="P222" s="215">
        <f>O222*H222</f>
        <v>0</v>
      </c>
      <c r="Q222" s="215">
        <v>0</v>
      </c>
      <c r="R222" s="215">
        <f>Q222*H222</f>
        <v>0</v>
      </c>
      <c r="S222" s="215">
        <v>0.004</v>
      </c>
      <c r="T222" s="216">
        <f>S222*H222</f>
        <v>0.008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7" t="s">
        <v>136</v>
      </c>
      <c r="AT222" s="217" t="s">
        <v>132</v>
      </c>
      <c r="AU222" s="217" t="s">
        <v>84</v>
      </c>
      <c r="AY222" s="17" t="s">
        <v>130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7" t="s">
        <v>82</v>
      </c>
      <c r="BK222" s="218">
        <f>ROUND(I222*H222,2)</f>
        <v>0</v>
      </c>
      <c r="BL222" s="17" t="s">
        <v>136</v>
      </c>
      <c r="BM222" s="217" t="s">
        <v>528</v>
      </c>
    </row>
    <row r="223" spans="1:47" s="2" customFormat="1" ht="12">
      <c r="A223" s="38"/>
      <c r="B223" s="39"/>
      <c r="C223" s="40"/>
      <c r="D223" s="219" t="s">
        <v>138</v>
      </c>
      <c r="E223" s="40"/>
      <c r="F223" s="220" t="s">
        <v>529</v>
      </c>
      <c r="G223" s="40"/>
      <c r="H223" s="40"/>
      <c r="I223" s="221"/>
      <c r="J223" s="40"/>
      <c r="K223" s="40"/>
      <c r="L223" s="44"/>
      <c r="M223" s="222"/>
      <c r="N223" s="223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138</v>
      </c>
      <c r="AU223" s="17" t="s">
        <v>84</v>
      </c>
    </row>
    <row r="224" spans="1:47" s="2" customFormat="1" ht="12">
      <c r="A224" s="38"/>
      <c r="B224" s="39"/>
      <c r="C224" s="40"/>
      <c r="D224" s="224" t="s">
        <v>140</v>
      </c>
      <c r="E224" s="40"/>
      <c r="F224" s="225" t="s">
        <v>530</v>
      </c>
      <c r="G224" s="40"/>
      <c r="H224" s="40"/>
      <c r="I224" s="221"/>
      <c r="J224" s="40"/>
      <c r="K224" s="40"/>
      <c r="L224" s="44"/>
      <c r="M224" s="222"/>
      <c r="N224" s="223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140</v>
      </c>
      <c r="AU224" s="17" t="s">
        <v>84</v>
      </c>
    </row>
    <row r="225" spans="1:65" s="2" customFormat="1" ht="16.5" customHeight="1">
      <c r="A225" s="38"/>
      <c r="B225" s="39"/>
      <c r="C225" s="205" t="s">
        <v>373</v>
      </c>
      <c r="D225" s="205" t="s">
        <v>132</v>
      </c>
      <c r="E225" s="206" t="s">
        <v>531</v>
      </c>
      <c r="F225" s="207" t="s">
        <v>532</v>
      </c>
      <c r="G225" s="208" t="s">
        <v>313</v>
      </c>
      <c r="H225" s="209">
        <v>2</v>
      </c>
      <c r="I225" s="210"/>
      <c r="J225" s="211">
        <f>ROUND(I225*H225,2)</f>
        <v>0</v>
      </c>
      <c r="K225" s="212"/>
      <c r="L225" s="44"/>
      <c r="M225" s="213" t="s">
        <v>19</v>
      </c>
      <c r="N225" s="214" t="s">
        <v>45</v>
      </c>
      <c r="O225" s="84"/>
      <c r="P225" s="215">
        <f>O225*H225</f>
        <v>0</v>
      </c>
      <c r="Q225" s="215">
        <v>0</v>
      </c>
      <c r="R225" s="215">
        <f>Q225*H225</f>
        <v>0</v>
      </c>
      <c r="S225" s="215">
        <v>0.005</v>
      </c>
      <c r="T225" s="216">
        <f>S225*H225</f>
        <v>0.01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7" t="s">
        <v>136</v>
      </c>
      <c r="AT225" s="217" t="s">
        <v>132</v>
      </c>
      <c r="AU225" s="217" t="s">
        <v>84</v>
      </c>
      <c r="AY225" s="17" t="s">
        <v>130</v>
      </c>
      <c r="BE225" s="218">
        <f>IF(N225="základní",J225,0)</f>
        <v>0</v>
      </c>
      <c r="BF225" s="218">
        <f>IF(N225="snížená",J225,0)</f>
        <v>0</v>
      </c>
      <c r="BG225" s="218">
        <f>IF(N225="zákl. přenesená",J225,0)</f>
        <v>0</v>
      </c>
      <c r="BH225" s="218">
        <f>IF(N225="sníž. přenesená",J225,0)</f>
        <v>0</v>
      </c>
      <c r="BI225" s="218">
        <f>IF(N225="nulová",J225,0)</f>
        <v>0</v>
      </c>
      <c r="BJ225" s="17" t="s">
        <v>82</v>
      </c>
      <c r="BK225" s="218">
        <f>ROUND(I225*H225,2)</f>
        <v>0</v>
      </c>
      <c r="BL225" s="17" t="s">
        <v>136</v>
      </c>
      <c r="BM225" s="217" t="s">
        <v>533</v>
      </c>
    </row>
    <row r="226" spans="1:47" s="2" customFormat="1" ht="12">
      <c r="A226" s="38"/>
      <c r="B226" s="39"/>
      <c r="C226" s="40"/>
      <c r="D226" s="219" t="s">
        <v>138</v>
      </c>
      <c r="E226" s="40"/>
      <c r="F226" s="220" t="s">
        <v>534</v>
      </c>
      <c r="G226" s="40"/>
      <c r="H226" s="40"/>
      <c r="I226" s="221"/>
      <c r="J226" s="40"/>
      <c r="K226" s="40"/>
      <c r="L226" s="44"/>
      <c r="M226" s="222"/>
      <c r="N226" s="223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138</v>
      </c>
      <c r="AU226" s="17" t="s">
        <v>84</v>
      </c>
    </row>
    <row r="227" spans="1:47" s="2" customFormat="1" ht="12">
      <c r="A227" s="38"/>
      <c r="B227" s="39"/>
      <c r="C227" s="40"/>
      <c r="D227" s="224" t="s">
        <v>140</v>
      </c>
      <c r="E227" s="40"/>
      <c r="F227" s="225" t="s">
        <v>535</v>
      </c>
      <c r="G227" s="40"/>
      <c r="H227" s="40"/>
      <c r="I227" s="221"/>
      <c r="J227" s="40"/>
      <c r="K227" s="40"/>
      <c r="L227" s="44"/>
      <c r="M227" s="222"/>
      <c r="N227" s="223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140</v>
      </c>
      <c r="AU227" s="17" t="s">
        <v>84</v>
      </c>
    </row>
    <row r="228" spans="1:63" s="12" customFormat="1" ht="22.8" customHeight="1">
      <c r="A228" s="12"/>
      <c r="B228" s="189"/>
      <c r="C228" s="190"/>
      <c r="D228" s="191" t="s">
        <v>73</v>
      </c>
      <c r="E228" s="203" t="s">
        <v>536</v>
      </c>
      <c r="F228" s="203" t="s">
        <v>537</v>
      </c>
      <c r="G228" s="190"/>
      <c r="H228" s="190"/>
      <c r="I228" s="193"/>
      <c r="J228" s="204">
        <f>BK228</f>
        <v>0</v>
      </c>
      <c r="K228" s="190"/>
      <c r="L228" s="195"/>
      <c r="M228" s="196"/>
      <c r="N228" s="197"/>
      <c r="O228" s="197"/>
      <c r="P228" s="198">
        <f>SUM(P229:P241)</f>
        <v>0</v>
      </c>
      <c r="Q228" s="197"/>
      <c r="R228" s="198">
        <f>SUM(R229:R241)</f>
        <v>0</v>
      </c>
      <c r="S228" s="197"/>
      <c r="T228" s="199">
        <f>SUM(T229:T241)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0" t="s">
        <v>82</v>
      </c>
      <c r="AT228" s="201" t="s">
        <v>73</v>
      </c>
      <c r="AU228" s="201" t="s">
        <v>82</v>
      </c>
      <c r="AY228" s="200" t="s">
        <v>130</v>
      </c>
      <c r="BK228" s="202">
        <f>SUM(BK229:BK241)</f>
        <v>0</v>
      </c>
    </row>
    <row r="229" spans="1:65" s="2" customFormat="1" ht="16.5" customHeight="1">
      <c r="A229" s="38"/>
      <c r="B229" s="39"/>
      <c r="C229" s="205" t="s">
        <v>377</v>
      </c>
      <c r="D229" s="205" t="s">
        <v>132</v>
      </c>
      <c r="E229" s="206" t="s">
        <v>538</v>
      </c>
      <c r="F229" s="207" t="s">
        <v>539</v>
      </c>
      <c r="G229" s="208" t="s">
        <v>181</v>
      </c>
      <c r="H229" s="209">
        <v>2313.46</v>
      </c>
      <c r="I229" s="210"/>
      <c r="J229" s="211">
        <f>ROUND(I229*H229,2)</f>
        <v>0</v>
      </c>
      <c r="K229" s="212"/>
      <c r="L229" s="44"/>
      <c r="M229" s="213" t="s">
        <v>19</v>
      </c>
      <c r="N229" s="214" t="s">
        <v>45</v>
      </c>
      <c r="O229" s="84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7" t="s">
        <v>136</v>
      </c>
      <c r="AT229" s="217" t="s">
        <v>132</v>
      </c>
      <c r="AU229" s="217" t="s">
        <v>84</v>
      </c>
      <c r="AY229" s="17" t="s">
        <v>130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7" t="s">
        <v>82</v>
      </c>
      <c r="BK229" s="218">
        <f>ROUND(I229*H229,2)</f>
        <v>0</v>
      </c>
      <c r="BL229" s="17" t="s">
        <v>136</v>
      </c>
      <c r="BM229" s="217" t="s">
        <v>540</v>
      </c>
    </row>
    <row r="230" spans="1:47" s="2" customFormat="1" ht="12">
      <c r="A230" s="38"/>
      <c r="B230" s="39"/>
      <c r="C230" s="40"/>
      <c r="D230" s="219" t="s">
        <v>138</v>
      </c>
      <c r="E230" s="40"/>
      <c r="F230" s="220" t="s">
        <v>541</v>
      </c>
      <c r="G230" s="40"/>
      <c r="H230" s="40"/>
      <c r="I230" s="221"/>
      <c r="J230" s="40"/>
      <c r="K230" s="40"/>
      <c r="L230" s="44"/>
      <c r="M230" s="222"/>
      <c r="N230" s="223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138</v>
      </c>
      <c r="AU230" s="17" t="s">
        <v>84</v>
      </c>
    </row>
    <row r="231" spans="1:47" s="2" customFormat="1" ht="12">
      <c r="A231" s="38"/>
      <c r="B231" s="39"/>
      <c r="C231" s="40"/>
      <c r="D231" s="224" t="s">
        <v>140</v>
      </c>
      <c r="E231" s="40"/>
      <c r="F231" s="225" t="s">
        <v>542</v>
      </c>
      <c r="G231" s="40"/>
      <c r="H231" s="40"/>
      <c r="I231" s="221"/>
      <c r="J231" s="40"/>
      <c r="K231" s="40"/>
      <c r="L231" s="44"/>
      <c r="M231" s="222"/>
      <c r="N231" s="223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140</v>
      </c>
      <c r="AU231" s="17" t="s">
        <v>84</v>
      </c>
    </row>
    <row r="232" spans="1:65" s="2" customFormat="1" ht="24.15" customHeight="1">
      <c r="A232" s="38"/>
      <c r="B232" s="39"/>
      <c r="C232" s="205" t="s">
        <v>383</v>
      </c>
      <c r="D232" s="205" t="s">
        <v>132</v>
      </c>
      <c r="E232" s="206" t="s">
        <v>543</v>
      </c>
      <c r="F232" s="207" t="s">
        <v>544</v>
      </c>
      <c r="G232" s="208" t="s">
        <v>181</v>
      </c>
      <c r="H232" s="209">
        <v>10.66</v>
      </c>
      <c r="I232" s="210"/>
      <c r="J232" s="211">
        <f>ROUND(I232*H232,2)</f>
        <v>0</v>
      </c>
      <c r="K232" s="212"/>
      <c r="L232" s="44"/>
      <c r="M232" s="213" t="s">
        <v>19</v>
      </c>
      <c r="N232" s="214" t="s">
        <v>45</v>
      </c>
      <c r="O232" s="84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7" t="s">
        <v>136</v>
      </c>
      <c r="AT232" s="217" t="s">
        <v>132</v>
      </c>
      <c r="AU232" s="217" t="s">
        <v>84</v>
      </c>
      <c r="AY232" s="17" t="s">
        <v>130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7" t="s">
        <v>82</v>
      </c>
      <c r="BK232" s="218">
        <f>ROUND(I232*H232,2)</f>
        <v>0</v>
      </c>
      <c r="BL232" s="17" t="s">
        <v>136</v>
      </c>
      <c r="BM232" s="217" t="s">
        <v>545</v>
      </c>
    </row>
    <row r="233" spans="1:47" s="2" customFormat="1" ht="12">
      <c r="A233" s="38"/>
      <c r="B233" s="39"/>
      <c r="C233" s="40"/>
      <c r="D233" s="219" t="s">
        <v>138</v>
      </c>
      <c r="E233" s="40"/>
      <c r="F233" s="220" t="s">
        <v>546</v>
      </c>
      <c r="G233" s="40"/>
      <c r="H233" s="40"/>
      <c r="I233" s="221"/>
      <c r="J233" s="40"/>
      <c r="K233" s="40"/>
      <c r="L233" s="44"/>
      <c r="M233" s="222"/>
      <c r="N233" s="223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138</v>
      </c>
      <c r="AU233" s="17" t="s">
        <v>84</v>
      </c>
    </row>
    <row r="234" spans="1:47" s="2" customFormat="1" ht="12">
      <c r="A234" s="38"/>
      <c r="B234" s="39"/>
      <c r="C234" s="40"/>
      <c r="D234" s="224" t="s">
        <v>140</v>
      </c>
      <c r="E234" s="40"/>
      <c r="F234" s="225" t="s">
        <v>547</v>
      </c>
      <c r="G234" s="40"/>
      <c r="H234" s="40"/>
      <c r="I234" s="221"/>
      <c r="J234" s="40"/>
      <c r="K234" s="40"/>
      <c r="L234" s="44"/>
      <c r="M234" s="222"/>
      <c r="N234" s="223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140</v>
      </c>
      <c r="AU234" s="17" t="s">
        <v>84</v>
      </c>
    </row>
    <row r="235" spans="1:65" s="2" customFormat="1" ht="24.15" customHeight="1">
      <c r="A235" s="38"/>
      <c r="B235" s="39"/>
      <c r="C235" s="205" t="s">
        <v>387</v>
      </c>
      <c r="D235" s="205" t="s">
        <v>132</v>
      </c>
      <c r="E235" s="206" t="s">
        <v>548</v>
      </c>
      <c r="F235" s="207" t="s">
        <v>183</v>
      </c>
      <c r="G235" s="208" t="s">
        <v>181</v>
      </c>
      <c r="H235" s="209">
        <v>2220.66</v>
      </c>
      <c r="I235" s="210"/>
      <c r="J235" s="211">
        <f>ROUND(I235*H235,2)</f>
        <v>0</v>
      </c>
      <c r="K235" s="212"/>
      <c r="L235" s="44"/>
      <c r="M235" s="213" t="s">
        <v>19</v>
      </c>
      <c r="N235" s="214" t="s">
        <v>45</v>
      </c>
      <c r="O235" s="84"/>
      <c r="P235" s="215">
        <f>O235*H235</f>
        <v>0</v>
      </c>
      <c r="Q235" s="215">
        <v>0</v>
      </c>
      <c r="R235" s="215">
        <f>Q235*H235</f>
        <v>0</v>
      </c>
      <c r="S235" s="215">
        <v>0</v>
      </c>
      <c r="T235" s="21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7" t="s">
        <v>136</v>
      </c>
      <c r="AT235" s="217" t="s">
        <v>132</v>
      </c>
      <c r="AU235" s="217" t="s">
        <v>84</v>
      </c>
      <c r="AY235" s="17" t="s">
        <v>130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7" t="s">
        <v>82</v>
      </c>
      <c r="BK235" s="218">
        <f>ROUND(I235*H235,2)</f>
        <v>0</v>
      </c>
      <c r="BL235" s="17" t="s">
        <v>136</v>
      </c>
      <c r="BM235" s="217" t="s">
        <v>549</v>
      </c>
    </row>
    <row r="236" spans="1:47" s="2" customFormat="1" ht="12">
      <c r="A236" s="38"/>
      <c r="B236" s="39"/>
      <c r="C236" s="40"/>
      <c r="D236" s="219" t="s">
        <v>138</v>
      </c>
      <c r="E236" s="40"/>
      <c r="F236" s="220" t="s">
        <v>183</v>
      </c>
      <c r="G236" s="40"/>
      <c r="H236" s="40"/>
      <c r="I236" s="221"/>
      <c r="J236" s="40"/>
      <c r="K236" s="40"/>
      <c r="L236" s="44"/>
      <c r="M236" s="222"/>
      <c r="N236" s="223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138</v>
      </c>
      <c r="AU236" s="17" t="s">
        <v>84</v>
      </c>
    </row>
    <row r="237" spans="1:47" s="2" customFormat="1" ht="12">
      <c r="A237" s="38"/>
      <c r="B237" s="39"/>
      <c r="C237" s="40"/>
      <c r="D237" s="224" t="s">
        <v>140</v>
      </c>
      <c r="E237" s="40"/>
      <c r="F237" s="225" t="s">
        <v>550</v>
      </c>
      <c r="G237" s="40"/>
      <c r="H237" s="40"/>
      <c r="I237" s="221"/>
      <c r="J237" s="40"/>
      <c r="K237" s="40"/>
      <c r="L237" s="44"/>
      <c r="M237" s="222"/>
      <c r="N237" s="223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140</v>
      </c>
      <c r="AU237" s="17" t="s">
        <v>84</v>
      </c>
    </row>
    <row r="238" spans="1:51" s="13" customFormat="1" ht="12">
      <c r="A238" s="13"/>
      <c r="B238" s="226"/>
      <c r="C238" s="227"/>
      <c r="D238" s="219" t="s">
        <v>148</v>
      </c>
      <c r="E238" s="228" t="s">
        <v>19</v>
      </c>
      <c r="F238" s="229" t="s">
        <v>551</v>
      </c>
      <c r="G238" s="227"/>
      <c r="H238" s="230">
        <v>2220.66</v>
      </c>
      <c r="I238" s="231"/>
      <c r="J238" s="227"/>
      <c r="K238" s="227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148</v>
      </c>
      <c r="AU238" s="236" t="s">
        <v>84</v>
      </c>
      <c r="AV238" s="13" t="s">
        <v>84</v>
      </c>
      <c r="AW238" s="13" t="s">
        <v>35</v>
      </c>
      <c r="AX238" s="13" t="s">
        <v>82</v>
      </c>
      <c r="AY238" s="236" t="s">
        <v>130</v>
      </c>
    </row>
    <row r="239" spans="1:65" s="2" customFormat="1" ht="24.15" customHeight="1">
      <c r="A239" s="38"/>
      <c r="B239" s="39"/>
      <c r="C239" s="205" t="s">
        <v>393</v>
      </c>
      <c r="D239" s="205" t="s">
        <v>132</v>
      </c>
      <c r="E239" s="206" t="s">
        <v>552</v>
      </c>
      <c r="F239" s="207" t="s">
        <v>553</v>
      </c>
      <c r="G239" s="208" t="s">
        <v>181</v>
      </c>
      <c r="H239" s="209">
        <v>82.14</v>
      </c>
      <c r="I239" s="210"/>
      <c r="J239" s="211">
        <f>ROUND(I239*H239,2)</f>
        <v>0</v>
      </c>
      <c r="K239" s="212"/>
      <c r="L239" s="44"/>
      <c r="M239" s="213" t="s">
        <v>19</v>
      </c>
      <c r="N239" s="214" t="s">
        <v>45</v>
      </c>
      <c r="O239" s="84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7" t="s">
        <v>136</v>
      </c>
      <c r="AT239" s="217" t="s">
        <v>132</v>
      </c>
      <c r="AU239" s="217" t="s">
        <v>84</v>
      </c>
      <c r="AY239" s="17" t="s">
        <v>130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7" t="s">
        <v>82</v>
      </c>
      <c r="BK239" s="218">
        <f>ROUND(I239*H239,2)</f>
        <v>0</v>
      </c>
      <c r="BL239" s="17" t="s">
        <v>136</v>
      </c>
      <c r="BM239" s="217" t="s">
        <v>554</v>
      </c>
    </row>
    <row r="240" spans="1:47" s="2" customFormat="1" ht="12">
      <c r="A240" s="38"/>
      <c r="B240" s="39"/>
      <c r="C240" s="40"/>
      <c r="D240" s="219" t="s">
        <v>138</v>
      </c>
      <c r="E240" s="40"/>
      <c r="F240" s="220" t="s">
        <v>553</v>
      </c>
      <c r="G240" s="40"/>
      <c r="H240" s="40"/>
      <c r="I240" s="221"/>
      <c r="J240" s="40"/>
      <c r="K240" s="40"/>
      <c r="L240" s="44"/>
      <c r="M240" s="222"/>
      <c r="N240" s="223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138</v>
      </c>
      <c r="AU240" s="17" t="s">
        <v>84</v>
      </c>
    </row>
    <row r="241" spans="1:47" s="2" customFormat="1" ht="12">
      <c r="A241" s="38"/>
      <c r="B241" s="39"/>
      <c r="C241" s="40"/>
      <c r="D241" s="224" t="s">
        <v>140</v>
      </c>
      <c r="E241" s="40"/>
      <c r="F241" s="225" t="s">
        <v>555</v>
      </c>
      <c r="G241" s="40"/>
      <c r="H241" s="40"/>
      <c r="I241" s="221"/>
      <c r="J241" s="40"/>
      <c r="K241" s="40"/>
      <c r="L241" s="44"/>
      <c r="M241" s="222"/>
      <c r="N241" s="223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140</v>
      </c>
      <c r="AU241" s="17" t="s">
        <v>84</v>
      </c>
    </row>
    <row r="242" spans="1:63" s="12" customFormat="1" ht="22.8" customHeight="1">
      <c r="A242" s="12"/>
      <c r="B242" s="189"/>
      <c r="C242" s="190"/>
      <c r="D242" s="191" t="s">
        <v>73</v>
      </c>
      <c r="E242" s="203" t="s">
        <v>422</v>
      </c>
      <c r="F242" s="203" t="s">
        <v>423</v>
      </c>
      <c r="G242" s="190"/>
      <c r="H242" s="190"/>
      <c r="I242" s="193"/>
      <c r="J242" s="204">
        <f>BK242</f>
        <v>0</v>
      </c>
      <c r="K242" s="190"/>
      <c r="L242" s="195"/>
      <c r="M242" s="196"/>
      <c r="N242" s="197"/>
      <c r="O242" s="197"/>
      <c r="P242" s="198">
        <f>SUM(P243:P245)</f>
        <v>0</v>
      </c>
      <c r="Q242" s="197"/>
      <c r="R242" s="198">
        <f>SUM(R243:R245)</f>
        <v>0</v>
      </c>
      <c r="S242" s="197"/>
      <c r="T242" s="199">
        <f>SUM(T243:T245)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0" t="s">
        <v>82</v>
      </c>
      <c r="AT242" s="201" t="s">
        <v>73</v>
      </c>
      <c r="AU242" s="201" t="s">
        <v>82</v>
      </c>
      <c r="AY242" s="200" t="s">
        <v>130</v>
      </c>
      <c r="BK242" s="202">
        <f>SUM(BK243:BK245)</f>
        <v>0</v>
      </c>
    </row>
    <row r="243" spans="1:65" s="2" customFormat="1" ht="21.75" customHeight="1">
      <c r="A243" s="38"/>
      <c r="B243" s="39"/>
      <c r="C243" s="205" t="s">
        <v>397</v>
      </c>
      <c r="D243" s="205" t="s">
        <v>132</v>
      </c>
      <c r="E243" s="206" t="s">
        <v>556</v>
      </c>
      <c r="F243" s="207" t="s">
        <v>557</v>
      </c>
      <c r="G243" s="208" t="s">
        <v>181</v>
      </c>
      <c r="H243" s="209">
        <v>1270.488</v>
      </c>
      <c r="I243" s="210"/>
      <c r="J243" s="211">
        <f>ROUND(I243*H243,2)</f>
        <v>0</v>
      </c>
      <c r="K243" s="212"/>
      <c r="L243" s="44"/>
      <c r="M243" s="213" t="s">
        <v>19</v>
      </c>
      <c r="N243" s="214" t="s">
        <v>45</v>
      </c>
      <c r="O243" s="84"/>
      <c r="P243" s="215">
        <f>O243*H243</f>
        <v>0</v>
      </c>
      <c r="Q243" s="215">
        <v>0</v>
      </c>
      <c r="R243" s="215">
        <f>Q243*H243</f>
        <v>0</v>
      </c>
      <c r="S243" s="215">
        <v>0</v>
      </c>
      <c r="T243" s="21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7" t="s">
        <v>136</v>
      </c>
      <c r="AT243" s="217" t="s">
        <v>132</v>
      </c>
      <c r="AU243" s="217" t="s">
        <v>84</v>
      </c>
      <c r="AY243" s="17" t="s">
        <v>130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7" t="s">
        <v>82</v>
      </c>
      <c r="BK243" s="218">
        <f>ROUND(I243*H243,2)</f>
        <v>0</v>
      </c>
      <c r="BL243" s="17" t="s">
        <v>136</v>
      </c>
      <c r="BM243" s="217" t="s">
        <v>558</v>
      </c>
    </row>
    <row r="244" spans="1:47" s="2" customFormat="1" ht="12">
      <c r="A244" s="38"/>
      <c r="B244" s="39"/>
      <c r="C244" s="40"/>
      <c r="D244" s="219" t="s">
        <v>138</v>
      </c>
      <c r="E244" s="40"/>
      <c r="F244" s="220" t="s">
        <v>559</v>
      </c>
      <c r="G244" s="40"/>
      <c r="H244" s="40"/>
      <c r="I244" s="221"/>
      <c r="J244" s="40"/>
      <c r="K244" s="40"/>
      <c r="L244" s="44"/>
      <c r="M244" s="222"/>
      <c r="N244" s="223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138</v>
      </c>
      <c r="AU244" s="17" t="s">
        <v>84</v>
      </c>
    </row>
    <row r="245" spans="1:47" s="2" customFormat="1" ht="12">
      <c r="A245" s="38"/>
      <c r="B245" s="39"/>
      <c r="C245" s="40"/>
      <c r="D245" s="224" t="s">
        <v>140</v>
      </c>
      <c r="E245" s="40"/>
      <c r="F245" s="225" t="s">
        <v>560</v>
      </c>
      <c r="G245" s="40"/>
      <c r="H245" s="40"/>
      <c r="I245" s="221"/>
      <c r="J245" s="40"/>
      <c r="K245" s="40"/>
      <c r="L245" s="44"/>
      <c r="M245" s="260"/>
      <c r="N245" s="261"/>
      <c r="O245" s="262"/>
      <c r="P245" s="262"/>
      <c r="Q245" s="262"/>
      <c r="R245" s="262"/>
      <c r="S245" s="262"/>
      <c r="T245" s="263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140</v>
      </c>
      <c r="AU245" s="17" t="s">
        <v>84</v>
      </c>
    </row>
    <row r="246" spans="1:31" s="2" customFormat="1" ht="6.95" customHeight="1">
      <c r="A246" s="38"/>
      <c r="B246" s="59"/>
      <c r="C246" s="60"/>
      <c r="D246" s="60"/>
      <c r="E246" s="60"/>
      <c r="F246" s="60"/>
      <c r="G246" s="60"/>
      <c r="H246" s="60"/>
      <c r="I246" s="60"/>
      <c r="J246" s="60"/>
      <c r="K246" s="60"/>
      <c r="L246" s="44"/>
      <c r="M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</row>
  </sheetData>
  <sheetProtection password="CC35" sheet="1" objects="1" scenarios="1" formatColumns="0" formatRows="0" autoFilter="0"/>
  <autoFilter ref="C86:K24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1/113107322"/>
    <hyperlink ref="F99" r:id="rId2" display="https://podminky.urs.cz/item/CS_URS_2023_01/113107342"/>
    <hyperlink ref="F102" r:id="rId3" display="https://podminky.urs.cz/item/CS_URS_2023_01/113154233"/>
    <hyperlink ref="F108" r:id="rId4" display="https://podminky.urs.cz/item/CS_URS_2023_01/113202111"/>
    <hyperlink ref="F111" r:id="rId5" display="https://podminky.urs.cz/item/CS_URS_2023_01/122552205"/>
    <hyperlink ref="F117" r:id="rId6" display="https://podminky.urs.cz/item/CS_URS_2023_01/131551101"/>
    <hyperlink ref="F121" r:id="rId7" display="https://podminky.urs.cz/item/CS_URS_2023_01/162751117"/>
    <hyperlink ref="F126" r:id="rId8" display="https://podminky.urs.cz/item/CS_URS_2023_01/167151111"/>
    <hyperlink ref="F130" r:id="rId9" display="https://podminky.urs.cz/item/CS_URS_2023_01/181152302"/>
    <hyperlink ref="F133" r:id="rId10" display="https://podminky.urs.cz/item/CS_URS_2023_01/181311103"/>
    <hyperlink ref="F137" r:id="rId11" display="https://podminky.urs.cz/item/CS_URS_2023_01/211971121"/>
    <hyperlink ref="F142" r:id="rId12" display="https://podminky.urs.cz/item/CS_URS_2023_01/212751104"/>
    <hyperlink ref="F146" r:id="rId13" display="https://podminky.urs.cz/item/CS_URS_2023_01/564841111"/>
    <hyperlink ref="F149" r:id="rId14" display="https://podminky.urs.cz/item/CS_URS_2023_01/564851111"/>
    <hyperlink ref="F152" r:id="rId15" display="https://podminky.urs.cz/item/CS_URS_2023_01/564861111"/>
    <hyperlink ref="F155" r:id="rId16" display="https://podminky.urs.cz/item/CS_URS_2023_01/564971315"/>
    <hyperlink ref="F159" r:id="rId17" display="https://podminky.urs.cz/item/CS_URS_2023_01/565135121"/>
    <hyperlink ref="F162" r:id="rId18" display="https://podminky.urs.cz/item/CS_URS_2023_01/567121112"/>
    <hyperlink ref="F165" r:id="rId19" display="https://podminky.urs.cz/item/CS_URS_2023_01/569851111"/>
    <hyperlink ref="F169" r:id="rId20" display="https://podminky.urs.cz/item/CS_URS_2023_01/573111113"/>
    <hyperlink ref="F172" r:id="rId21" display="https://podminky.urs.cz/item/CS_URS_2023_01/573231108"/>
    <hyperlink ref="F176" r:id="rId22" display="https://podminky.urs.cz/item/CS_URS_2023_01/577144221"/>
    <hyperlink ref="F179" r:id="rId23" display="https://podminky.urs.cz/item/CS_URS_2023_01/596212223"/>
    <hyperlink ref="F185" r:id="rId24" display="https://podminky.urs.cz/item/CS_URS_2021_02/895941311"/>
    <hyperlink ref="F194" r:id="rId25" display="https://podminky.urs.cz/item/CS_URS_2023_01/899331111"/>
    <hyperlink ref="F197" r:id="rId26" display="https://podminky.urs.cz/item/CS_URS_2023_01/899431111"/>
    <hyperlink ref="F201" r:id="rId27" display="https://podminky.urs.cz/item/CS_URS_2023_01/915491211"/>
    <hyperlink ref="F206" r:id="rId28" display="https://podminky.urs.cz/item/CS_URS_2023_01/916131213"/>
    <hyperlink ref="F215" r:id="rId29" display="https://podminky.urs.cz/item/CS_URS_2023_01/916231213"/>
    <hyperlink ref="F220" r:id="rId30" display="https://podminky.urs.cz/item/CS_URS_2023_01/916991121"/>
    <hyperlink ref="F224" r:id="rId31" display="https://podminky.urs.cz/item/CS_URS_2023_01/966006211"/>
    <hyperlink ref="F227" r:id="rId32" display="https://podminky.urs.cz/item/CS_URS_2023_01/966006221"/>
    <hyperlink ref="F231" r:id="rId33" display="https://podminky.urs.cz/item/CS_URS_2023_01/997221571"/>
    <hyperlink ref="F234" r:id="rId34" display="https://podminky.urs.cz/item/CS_URS_2023_01/997221861"/>
    <hyperlink ref="F237" r:id="rId35" display="https://podminky.urs.cz/item/CS_URS_2023_01/997221873"/>
    <hyperlink ref="F241" r:id="rId36" display="https://podminky.urs.cz/item/CS_URS_2023_01/997221875"/>
    <hyperlink ref="F245" r:id="rId37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MALÁ PRŮMYSLOVÁ A OBYTNÁ ZÓNA , LOKALITA SYLVÁROV-2021.12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561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91</v>
      </c>
      <c r="G11" s="38"/>
      <c r="H11" s="38"/>
      <c r="I11" s="132" t="s">
        <v>20</v>
      </c>
      <c r="J11" s="136" t="s">
        <v>562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6. 6. 2021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21.8" customHeight="1">
      <c r="A13" s="38"/>
      <c r="B13" s="44"/>
      <c r="C13" s="38"/>
      <c r="D13" s="264" t="s">
        <v>563</v>
      </c>
      <c r="E13" s="38"/>
      <c r="F13" s="265" t="s">
        <v>564</v>
      </c>
      <c r="G13" s="38"/>
      <c r="H13" s="38"/>
      <c r="I13" s="264" t="s">
        <v>565</v>
      </c>
      <c r="J13" s="265" t="s">
        <v>566</v>
      </c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567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ROUND((SUM(BE84:BE179)),2)</f>
        <v>0</v>
      </c>
      <c r="G33" s="38"/>
      <c r="H33" s="38"/>
      <c r="I33" s="148">
        <v>0.21</v>
      </c>
      <c r="J33" s="147">
        <f>ROUND(((SUM(BE84:BE179))*I33),2)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ROUND((SUM(BF84:BF179)),2)</f>
        <v>0</v>
      </c>
      <c r="G34" s="38"/>
      <c r="H34" s="38"/>
      <c r="I34" s="148">
        <v>0.15</v>
      </c>
      <c r="J34" s="147">
        <f>ROUND(((SUM(BF84:BF179))*I34),2)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ROUND((SUM(BG84:BG179)),2)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ROUND((SUM(BH84:BH179)),2)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ROUND((SUM(BI84:BI179)),2)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MALÁ PRŮMYSLOVÁ A OBYTNÁ ZÓNA , LOKALITA SYLVÁROV-2021.12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100-4 - Chodníky a stezka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Dvůr Králové nad Labem</v>
      </c>
      <c r="G52" s="40"/>
      <c r="H52" s="40"/>
      <c r="I52" s="32" t="s">
        <v>23</v>
      </c>
      <c r="J52" s="72" t="str">
        <f>IF(J12="","",J12)</f>
        <v>6. 6. 2021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Dvůr Králové nad Labem</v>
      </c>
      <c r="G54" s="40"/>
      <c r="H54" s="40"/>
      <c r="I54" s="32" t="s">
        <v>32</v>
      </c>
      <c r="J54" s="36" t="str">
        <f>E21</f>
        <v>Daniel Kadavý, projektová činnost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Daniel Kadavý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111</v>
      </c>
      <c r="E62" s="174"/>
      <c r="F62" s="174"/>
      <c r="G62" s="174"/>
      <c r="H62" s="174"/>
      <c r="I62" s="174"/>
      <c r="J62" s="175">
        <f>J115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113</v>
      </c>
      <c r="E63" s="174"/>
      <c r="F63" s="174"/>
      <c r="G63" s="174"/>
      <c r="H63" s="174"/>
      <c r="I63" s="174"/>
      <c r="J63" s="175">
        <f>J141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114</v>
      </c>
      <c r="E64" s="174"/>
      <c r="F64" s="174"/>
      <c r="G64" s="174"/>
      <c r="H64" s="174"/>
      <c r="I64" s="174"/>
      <c r="J64" s="175">
        <f>J176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115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MALÁ PRŮMYSLOVÁ A OBYTNÁ ZÓNA , LOKALITA SYLVÁROV-2021.12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102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100-4 - Chodníky a stezka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Dvůr Králové nad Labem</v>
      </c>
      <c r="G78" s="40"/>
      <c r="H78" s="40"/>
      <c r="I78" s="32" t="s">
        <v>23</v>
      </c>
      <c r="J78" s="72" t="str">
        <f>IF(J12="","",J12)</f>
        <v>6. 6. 2021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25</v>
      </c>
      <c r="D80" s="40"/>
      <c r="E80" s="40"/>
      <c r="F80" s="27" t="str">
        <f>E15</f>
        <v>Město Dvůr Králové nad Labem</v>
      </c>
      <c r="G80" s="40"/>
      <c r="H80" s="40"/>
      <c r="I80" s="32" t="s">
        <v>32</v>
      </c>
      <c r="J80" s="36" t="str">
        <f>E21</f>
        <v>Daniel Kadavý, projektová činnost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30</v>
      </c>
      <c r="D81" s="40"/>
      <c r="E81" s="40"/>
      <c r="F81" s="27" t="str">
        <f>IF(E18="","",E18)</f>
        <v>Vyplň údaj</v>
      </c>
      <c r="G81" s="40"/>
      <c r="H81" s="40"/>
      <c r="I81" s="32" t="s">
        <v>36</v>
      </c>
      <c r="J81" s="36" t="str">
        <f>E24</f>
        <v>Daniel Kadavý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116</v>
      </c>
      <c r="D83" s="180" t="s">
        <v>59</v>
      </c>
      <c r="E83" s="180" t="s">
        <v>55</v>
      </c>
      <c r="F83" s="180" t="s">
        <v>56</v>
      </c>
      <c r="G83" s="180" t="s">
        <v>117</v>
      </c>
      <c r="H83" s="180" t="s">
        <v>118</v>
      </c>
      <c r="I83" s="180" t="s">
        <v>119</v>
      </c>
      <c r="J83" s="181" t="s">
        <v>106</v>
      </c>
      <c r="K83" s="182" t="s">
        <v>120</v>
      </c>
      <c r="L83" s="183"/>
      <c r="M83" s="92" t="s">
        <v>19</v>
      </c>
      <c r="N83" s="93" t="s">
        <v>44</v>
      </c>
      <c r="O83" s="93" t="s">
        <v>121</v>
      </c>
      <c r="P83" s="93" t="s">
        <v>122</v>
      </c>
      <c r="Q83" s="93" t="s">
        <v>123</v>
      </c>
      <c r="R83" s="93" t="s">
        <v>124</v>
      </c>
      <c r="S83" s="93" t="s">
        <v>125</v>
      </c>
      <c r="T83" s="94" t="s">
        <v>126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127</v>
      </c>
      <c r="D84" s="40"/>
      <c r="E84" s="40"/>
      <c r="F84" s="40"/>
      <c r="G84" s="40"/>
      <c r="H84" s="40"/>
      <c r="I84" s="40"/>
      <c r="J84" s="184">
        <f>BK84</f>
        <v>0</v>
      </c>
      <c r="K84" s="40"/>
      <c r="L84" s="44"/>
      <c r="M84" s="95"/>
      <c r="N84" s="185"/>
      <c r="O84" s="96"/>
      <c r="P84" s="186">
        <f>P85</f>
        <v>0</v>
      </c>
      <c r="Q84" s="96"/>
      <c r="R84" s="186">
        <f>R85</f>
        <v>553.4958899999999</v>
      </c>
      <c r="S84" s="96"/>
      <c r="T84" s="187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73</v>
      </c>
      <c r="AU84" s="17" t="s">
        <v>107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73</v>
      </c>
      <c r="E85" s="192" t="s">
        <v>128</v>
      </c>
      <c r="F85" s="192" t="s">
        <v>129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P86+P115+P141+P176</f>
        <v>0</v>
      </c>
      <c r="Q85" s="197"/>
      <c r="R85" s="198">
        <f>R86+R115+R141+R176</f>
        <v>553.4958899999999</v>
      </c>
      <c r="S85" s="197"/>
      <c r="T85" s="199">
        <f>T86+T115+T141+T176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82</v>
      </c>
      <c r="AT85" s="201" t="s">
        <v>73</v>
      </c>
      <c r="AU85" s="201" t="s">
        <v>74</v>
      </c>
      <c r="AY85" s="200" t="s">
        <v>130</v>
      </c>
      <c r="BK85" s="202">
        <f>BK86+BK115+BK141+BK176</f>
        <v>0</v>
      </c>
    </row>
    <row r="86" spans="1:63" s="12" customFormat="1" ht="22.8" customHeight="1">
      <c r="A86" s="12"/>
      <c r="B86" s="189"/>
      <c r="C86" s="190"/>
      <c r="D86" s="191" t="s">
        <v>73</v>
      </c>
      <c r="E86" s="203" t="s">
        <v>82</v>
      </c>
      <c r="F86" s="203" t="s">
        <v>131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SUM(P87:P114)</f>
        <v>0</v>
      </c>
      <c r="Q86" s="197"/>
      <c r="R86" s="198">
        <f>SUM(R87:R114)</f>
        <v>0</v>
      </c>
      <c r="S86" s="197"/>
      <c r="T86" s="199">
        <f>SUM(T87:T114)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82</v>
      </c>
      <c r="AT86" s="201" t="s">
        <v>73</v>
      </c>
      <c r="AU86" s="201" t="s">
        <v>82</v>
      </c>
      <c r="AY86" s="200" t="s">
        <v>130</v>
      </c>
      <c r="BK86" s="202">
        <f>SUM(BK87:BK114)</f>
        <v>0</v>
      </c>
    </row>
    <row r="87" spans="1:65" s="2" customFormat="1" ht="16.5" customHeight="1">
      <c r="A87" s="38"/>
      <c r="B87" s="39"/>
      <c r="C87" s="205" t="s">
        <v>82</v>
      </c>
      <c r="D87" s="205" t="s">
        <v>132</v>
      </c>
      <c r="E87" s="206" t="s">
        <v>568</v>
      </c>
      <c r="F87" s="207" t="s">
        <v>569</v>
      </c>
      <c r="G87" s="208" t="s">
        <v>135</v>
      </c>
      <c r="H87" s="209">
        <v>588.5</v>
      </c>
      <c r="I87" s="210"/>
      <c r="J87" s="211">
        <f>ROUND(I87*H87,2)</f>
        <v>0</v>
      </c>
      <c r="K87" s="212"/>
      <c r="L87" s="44"/>
      <c r="M87" s="213" t="s">
        <v>19</v>
      </c>
      <c r="N87" s="214" t="s">
        <v>45</v>
      </c>
      <c r="O87" s="8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136</v>
      </c>
      <c r="AT87" s="217" t="s">
        <v>132</v>
      </c>
      <c r="AU87" s="217" t="s">
        <v>84</v>
      </c>
      <c r="AY87" s="17" t="s">
        <v>130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82</v>
      </c>
      <c r="BK87" s="218">
        <f>ROUND(I87*H87,2)</f>
        <v>0</v>
      </c>
      <c r="BL87" s="17" t="s">
        <v>136</v>
      </c>
      <c r="BM87" s="217" t="s">
        <v>570</v>
      </c>
    </row>
    <row r="88" spans="1:47" s="2" customFormat="1" ht="12">
      <c r="A88" s="38"/>
      <c r="B88" s="39"/>
      <c r="C88" s="40"/>
      <c r="D88" s="219" t="s">
        <v>138</v>
      </c>
      <c r="E88" s="40"/>
      <c r="F88" s="220" t="s">
        <v>571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138</v>
      </c>
      <c r="AU88" s="17" t="s">
        <v>84</v>
      </c>
    </row>
    <row r="89" spans="1:47" s="2" customFormat="1" ht="12">
      <c r="A89" s="38"/>
      <c r="B89" s="39"/>
      <c r="C89" s="40"/>
      <c r="D89" s="224" t="s">
        <v>140</v>
      </c>
      <c r="E89" s="40"/>
      <c r="F89" s="225" t="s">
        <v>572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140</v>
      </c>
      <c r="AU89" s="17" t="s">
        <v>84</v>
      </c>
    </row>
    <row r="90" spans="1:51" s="13" customFormat="1" ht="12">
      <c r="A90" s="13"/>
      <c r="B90" s="226"/>
      <c r="C90" s="227"/>
      <c r="D90" s="219" t="s">
        <v>148</v>
      </c>
      <c r="E90" s="228" t="s">
        <v>19</v>
      </c>
      <c r="F90" s="229" t="s">
        <v>573</v>
      </c>
      <c r="G90" s="227"/>
      <c r="H90" s="230">
        <v>588.5</v>
      </c>
      <c r="I90" s="231"/>
      <c r="J90" s="227"/>
      <c r="K90" s="227"/>
      <c r="L90" s="232"/>
      <c r="M90" s="233"/>
      <c r="N90" s="234"/>
      <c r="O90" s="234"/>
      <c r="P90" s="234"/>
      <c r="Q90" s="234"/>
      <c r="R90" s="234"/>
      <c r="S90" s="234"/>
      <c r="T90" s="235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6" t="s">
        <v>148</v>
      </c>
      <c r="AU90" s="236" t="s">
        <v>84</v>
      </c>
      <c r="AV90" s="13" t="s">
        <v>84</v>
      </c>
      <c r="AW90" s="13" t="s">
        <v>35</v>
      </c>
      <c r="AX90" s="13" t="s">
        <v>74</v>
      </c>
      <c r="AY90" s="236" t="s">
        <v>130</v>
      </c>
    </row>
    <row r="91" spans="1:51" s="14" customFormat="1" ht="12">
      <c r="A91" s="14"/>
      <c r="B91" s="237"/>
      <c r="C91" s="238"/>
      <c r="D91" s="219" t="s">
        <v>148</v>
      </c>
      <c r="E91" s="239" t="s">
        <v>19</v>
      </c>
      <c r="F91" s="240" t="s">
        <v>151</v>
      </c>
      <c r="G91" s="238"/>
      <c r="H91" s="241">
        <v>588.5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7" t="s">
        <v>148</v>
      </c>
      <c r="AU91" s="247" t="s">
        <v>84</v>
      </c>
      <c r="AV91" s="14" t="s">
        <v>136</v>
      </c>
      <c r="AW91" s="14" t="s">
        <v>35</v>
      </c>
      <c r="AX91" s="14" t="s">
        <v>82</v>
      </c>
      <c r="AY91" s="247" t="s">
        <v>130</v>
      </c>
    </row>
    <row r="92" spans="1:65" s="2" customFormat="1" ht="24.15" customHeight="1">
      <c r="A92" s="38"/>
      <c r="B92" s="39"/>
      <c r="C92" s="205" t="s">
        <v>84</v>
      </c>
      <c r="D92" s="205" t="s">
        <v>132</v>
      </c>
      <c r="E92" s="206" t="s">
        <v>574</v>
      </c>
      <c r="F92" s="207" t="s">
        <v>575</v>
      </c>
      <c r="G92" s="208" t="s">
        <v>144</v>
      </c>
      <c r="H92" s="209">
        <v>176.913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45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136</v>
      </c>
      <c r="AT92" s="217" t="s">
        <v>132</v>
      </c>
      <c r="AU92" s="217" t="s">
        <v>84</v>
      </c>
      <c r="AY92" s="17" t="s">
        <v>130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82</v>
      </c>
      <c r="BK92" s="218">
        <f>ROUND(I92*H92,2)</f>
        <v>0</v>
      </c>
      <c r="BL92" s="17" t="s">
        <v>136</v>
      </c>
      <c r="BM92" s="217" t="s">
        <v>576</v>
      </c>
    </row>
    <row r="93" spans="1:47" s="2" customFormat="1" ht="12">
      <c r="A93" s="38"/>
      <c r="B93" s="39"/>
      <c r="C93" s="40"/>
      <c r="D93" s="219" t="s">
        <v>138</v>
      </c>
      <c r="E93" s="40"/>
      <c r="F93" s="220" t="s">
        <v>577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138</v>
      </c>
      <c r="AU93" s="17" t="s">
        <v>84</v>
      </c>
    </row>
    <row r="94" spans="1:47" s="2" customFormat="1" ht="12">
      <c r="A94" s="38"/>
      <c r="B94" s="39"/>
      <c r="C94" s="40"/>
      <c r="D94" s="224" t="s">
        <v>140</v>
      </c>
      <c r="E94" s="40"/>
      <c r="F94" s="225" t="s">
        <v>578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140</v>
      </c>
      <c r="AU94" s="17" t="s">
        <v>84</v>
      </c>
    </row>
    <row r="95" spans="1:51" s="13" customFormat="1" ht="12">
      <c r="A95" s="13"/>
      <c r="B95" s="226"/>
      <c r="C95" s="227"/>
      <c r="D95" s="219" t="s">
        <v>148</v>
      </c>
      <c r="E95" s="228" t="s">
        <v>19</v>
      </c>
      <c r="F95" s="229" t="s">
        <v>579</v>
      </c>
      <c r="G95" s="227"/>
      <c r="H95" s="230">
        <v>36.96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148</v>
      </c>
      <c r="AU95" s="236" t="s">
        <v>84</v>
      </c>
      <c r="AV95" s="13" t="s">
        <v>84</v>
      </c>
      <c r="AW95" s="13" t="s">
        <v>35</v>
      </c>
      <c r="AX95" s="13" t="s">
        <v>74</v>
      </c>
      <c r="AY95" s="236" t="s">
        <v>130</v>
      </c>
    </row>
    <row r="96" spans="1:51" s="13" customFormat="1" ht="12">
      <c r="A96" s="13"/>
      <c r="B96" s="226"/>
      <c r="C96" s="227"/>
      <c r="D96" s="219" t="s">
        <v>148</v>
      </c>
      <c r="E96" s="228" t="s">
        <v>19</v>
      </c>
      <c r="F96" s="229" t="s">
        <v>580</v>
      </c>
      <c r="G96" s="227"/>
      <c r="H96" s="230">
        <v>135.993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148</v>
      </c>
      <c r="AU96" s="236" t="s">
        <v>84</v>
      </c>
      <c r="AV96" s="13" t="s">
        <v>84</v>
      </c>
      <c r="AW96" s="13" t="s">
        <v>35</v>
      </c>
      <c r="AX96" s="13" t="s">
        <v>74</v>
      </c>
      <c r="AY96" s="236" t="s">
        <v>130</v>
      </c>
    </row>
    <row r="97" spans="1:51" s="13" customFormat="1" ht="12">
      <c r="A97" s="13"/>
      <c r="B97" s="226"/>
      <c r="C97" s="227"/>
      <c r="D97" s="219" t="s">
        <v>148</v>
      </c>
      <c r="E97" s="228" t="s">
        <v>19</v>
      </c>
      <c r="F97" s="229" t="s">
        <v>581</v>
      </c>
      <c r="G97" s="227"/>
      <c r="H97" s="230">
        <v>3.96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6" t="s">
        <v>148</v>
      </c>
      <c r="AU97" s="236" t="s">
        <v>84</v>
      </c>
      <c r="AV97" s="13" t="s">
        <v>84</v>
      </c>
      <c r="AW97" s="13" t="s">
        <v>35</v>
      </c>
      <c r="AX97" s="13" t="s">
        <v>74</v>
      </c>
      <c r="AY97" s="236" t="s">
        <v>130</v>
      </c>
    </row>
    <row r="98" spans="1:51" s="14" customFormat="1" ht="12">
      <c r="A98" s="14"/>
      <c r="B98" s="237"/>
      <c r="C98" s="238"/>
      <c r="D98" s="219" t="s">
        <v>148</v>
      </c>
      <c r="E98" s="239" t="s">
        <v>19</v>
      </c>
      <c r="F98" s="240" t="s">
        <v>151</v>
      </c>
      <c r="G98" s="238"/>
      <c r="H98" s="241">
        <v>176.913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7" t="s">
        <v>148</v>
      </c>
      <c r="AU98" s="247" t="s">
        <v>84</v>
      </c>
      <c r="AV98" s="14" t="s">
        <v>136</v>
      </c>
      <c r="AW98" s="14" t="s">
        <v>35</v>
      </c>
      <c r="AX98" s="14" t="s">
        <v>82</v>
      </c>
      <c r="AY98" s="247" t="s">
        <v>130</v>
      </c>
    </row>
    <row r="99" spans="1:65" s="2" customFormat="1" ht="21.75" customHeight="1">
      <c r="A99" s="38"/>
      <c r="B99" s="39"/>
      <c r="C99" s="205" t="s">
        <v>152</v>
      </c>
      <c r="D99" s="205" t="s">
        <v>132</v>
      </c>
      <c r="E99" s="206" t="s">
        <v>165</v>
      </c>
      <c r="F99" s="207" t="s">
        <v>166</v>
      </c>
      <c r="G99" s="208" t="s">
        <v>144</v>
      </c>
      <c r="H99" s="209">
        <v>156.634</v>
      </c>
      <c r="I99" s="210"/>
      <c r="J99" s="211">
        <f>ROUND(I99*H99,2)</f>
        <v>0</v>
      </c>
      <c r="K99" s="212"/>
      <c r="L99" s="44"/>
      <c r="M99" s="213" t="s">
        <v>19</v>
      </c>
      <c r="N99" s="214" t="s">
        <v>45</v>
      </c>
      <c r="O99" s="8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136</v>
      </c>
      <c r="AT99" s="217" t="s">
        <v>132</v>
      </c>
      <c r="AU99" s="217" t="s">
        <v>84</v>
      </c>
      <c r="AY99" s="17" t="s">
        <v>130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7" t="s">
        <v>82</v>
      </c>
      <c r="BK99" s="218">
        <f>ROUND(I99*H99,2)</f>
        <v>0</v>
      </c>
      <c r="BL99" s="17" t="s">
        <v>136</v>
      </c>
      <c r="BM99" s="217" t="s">
        <v>582</v>
      </c>
    </row>
    <row r="100" spans="1:47" s="2" customFormat="1" ht="12">
      <c r="A100" s="38"/>
      <c r="B100" s="39"/>
      <c r="C100" s="40"/>
      <c r="D100" s="219" t="s">
        <v>138</v>
      </c>
      <c r="E100" s="40"/>
      <c r="F100" s="220" t="s">
        <v>168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138</v>
      </c>
      <c r="AU100" s="17" t="s">
        <v>84</v>
      </c>
    </row>
    <row r="101" spans="1:47" s="2" customFormat="1" ht="12">
      <c r="A101" s="38"/>
      <c r="B101" s="39"/>
      <c r="C101" s="40"/>
      <c r="D101" s="224" t="s">
        <v>140</v>
      </c>
      <c r="E101" s="40"/>
      <c r="F101" s="225" t="s">
        <v>169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140</v>
      </c>
      <c r="AU101" s="17" t="s">
        <v>84</v>
      </c>
    </row>
    <row r="102" spans="1:47" s="2" customFormat="1" ht="12">
      <c r="A102" s="38"/>
      <c r="B102" s="39"/>
      <c r="C102" s="40"/>
      <c r="D102" s="219" t="s">
        <v>170</v>
      </c>
      <c r="E102" s="40"/>
      <c r="F102" s="248" t="s">
        <v>171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170</v>
      </c>
      <c r="AU102" s="17" t="s">
        <v>84</v>
      </c>
    </row>
    <row r="103" spans="1:65" s="2" customFormat="1" ht="16.5" customHeight="1">
      <c r="A103" s="38"/>
      <c r="B103" s="39"/>
      <c r="C103" s="205" t="s">
        <v>136</v>
      </c>
      <c r="D103" s="205" t="s">
        <v>132</v>
      </c>
      <c r="E103" s="206" t="s">
        <v>179</v>
      </c>
      <c r="F103" s="207" t="s">
        <v>180</v>
      </c>
      <c r="G103" s="208" t="s">
        <v>181</v>
      </c>
      <c r="H103" s="209">
        <v>305.436</v>
      </c>
      <c r="I103" s="210"/>
      <c r="J103" s="211">
        <f>ROUND(I103*H103,2)</f>
        <v>0</v>
      </c>
      <c r="K103" s="212"/>
      <c r="L103" s="44"/>
      <c r="M103" s="213" t="s">
        <v>19</v>
      </c>
      <c r="N103" s="214" t="s">
        <v>45</v>
      </c>
      <c r="O103" s="8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136</v>
      </c>
      <c r="AT103" s="217" t="s">
        <v>132</v>
      </c>
      <c r="AU103" s="217" t="s">
        <v>84</v>
      </c>
      <c r="AY103" s="17" t="s">
        <v>130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7" t="s">
        <v>82</v>
      </c>
      <c r="BK103" s="218">
        <f>ROUND(I103*H103,2)</f>
        <v>0</v>
      </c>
      <c r="BL103" s="17" t="s">
        <v>136</v>
      </c>
      <c r="BM103" s="217" t="s">
        <v>583</v>
      </c>
    </row>
    <row r="104" spans="1:47" s="2" customFormat="1" ht="12">
      <c r="A104" s="38"/>
      <c r="B104" s="39"/>
      <c r="C104" s="40"/>
      <c r="D104" s="219" t="s">
        <v>138</v>
      </c>
      <c r="E104" s="40"/>
      <c r="F104" s="220" t="s">
        <v>183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138</v>
      </c>
      <c r="AU104" s="17" t="s">
        <v>84</v>
      </c>
    </row>
    <row r="105" spans="1:47" s="2" customFormat="1" ht="12">
      <c r="A105" s="38"/>
      <c r="B105" s="39"/>
      <c r="C105" s="40"/>
      <c r="D105" s="224" t="s">
        <v>140</v>
      </c>
      <c r="E105" s="40"/>
      <c r="F105" s="225" t="s">
        <v>184</v>
      </c>
      <c r="G105" s="40"/>
      <c r="H105" s="40"/>
      <c r="I105" s="221"/>
      <c r="J105" s="40"/>
      <c r="K105" s="40"/>
      <c r="L105" s="44"/>
      <c r="M105" s="222"/>
      <c r="N105" s="223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140</v>
      </c>
      <c r="AU105" s="17" t="s">
        <v>84</v>
      </c>
    </row>
    <row r="106" spans="1:51" s="13" customFormat="1" ht="12">
      <c r="A106" s="13"/>
      <c r="B106" s="226"/>
      <c r="C106" s="227"/>
      <c r="D106" s="219" t="s">
        <v>148</v>
      </c>
      <c r="E106" s="228" t="s">
        <v>19</v>
      </c>
      <c r="F106" s="229" t="s">
        <v>584</v>
      </c>
      <c r="G106" s="227"/>
      <c r="H106" s="230">
        <v>305.436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148</v>
      </c>
      <c r="AU106" s="236" t="s">
        <v>84</v>
      </c>
      <c r="AV106" s="13" t="s">
        <v>84</v>
      </c>
      <c r="AW106" s="13" t="s">
        <v>35</v>
      </c>
      <c r="AX106" s="13" t="s">
        <v>82</v>
      </c>
      <c r="AY106" s="236" t="s">
        <v>130</v>
      </c>
    </row>
    <row r="107" spans="1:65" s="2" customFormat="1" ht="16.5" customHeight="1">
      <c r="A107" s="38"/>
      <c r="B107" s="39"/>
      <c r="C107" s="205" t="s">
        <v>164</v>
      </c>
      <c r="D107" s="205" t="s">
        <v>132</v>
      </c>
      <c r="E107" s="206" t="s">
        <v>186</v>
      </c>
      <c r="F107" s="207" t="s">
        <v>187</v>
      </c>
      <c r="G107" s="208" t="s">
        <v>135</v>
      </c>
      <c r="H107" s="209">
        <v>553.3</v>
      </c>
      <c r="I107" s="210"/>
      <c r="J107" s="211">
        <f>ROUND(I107*H107,2)</f>
        <v>0</v>
      </c>
      <c r="K107" s="212"/>
      <c r="L107" s="44"/>
      <c r="M107" s="213" t="s">
        <v>19</v>
      </c>
      <c r="N107" s="214" t="s">
        <v>45</v>
      </c>
      <c r="O107" s="84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7" t="s">
        <v>136</v>
      </c>
      <c r="AT107" s="217" t="s">
        <v>132</v>
      </c>
      <c r="AU107" s="217" t="s">
        <v>84</v>
      </c>
      <c r="AY107" s="17" t="s">
        <v>130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7" t="s">
        <v>82</v>
      </c>
      <c r="BK107" s="218">
        <f>ROUND(I107*H107,2)</f>
        <v>0</v>
      </c>
      <c r="BL107" s="17" t="s">
        <v>136</v>
      </c>
      <c r="BM107" s="217" t="s">
        <v>585</v>
      </c>
    </row>
    <row r="108" spans="1:47" s="2" customFormat="1" ht="12">
      <c r="A108" s="38"/>
      <c r="B108" s="39"/>
      <c r="C108" s="40"/>
      <c r="D108" s="219" t="s">
        <v>138</v>
      </c>
      <c r="E108" s="40"/>
      <c r="F108" s="220" t="s">
        <v>189</v>
      </c>
      <c r="G108" s="40"/>
      <c r="H108" s="40"/>
      <c r="I108" s="221"/>
      <c r="J108" s="40"/>
      <c r="K108" s="40"/>
      <c r="L108" s="44"/>
      <c r="M108" s="222"/>
      <c r="N108" s="223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138</v>
      </c>
      <c r="AU108" s="17" t="s">
        <v>84</v>
      </c>
    </row>
    <row r="109" spans="1:47" s="2" customFormat="1" ht="12">
      <c r="A109" s="38"/>
      <c r="B109" s="39"/>
      <c r="C109" s="40"/>
      <c r="D109" s="224" t="s">
        <v>140</v>
      </c>
      <c r="E109" s="40"/>
      <c r="F109" s="225" t="s">
        <v>190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140</v>
      </c>
      <c r="AU109" s="17" t="s">
        <v>84</v>
      </c>
    </row>
    <row r="110" spans="1:65" s="2" customFormat="1" ht="16.5" customHeight="1">
      <c r="A110" s="38"/>
      <c r="B110" s="39"/>
      <c r="C110" s="205" t="s">
        <v>172</v>
      </c>
      <c r="D110" s="205" t="s">
        <v>132</v>
      </c>
      <c r="E110" s="206" t="s">
        <v>192</v>
      </c>
      <c r="F110" s="207" t="s">
        <v>193</v>
      </c>
      <c r="G110" s="208" t="s">
        <v>135</v>
      </c>
      <c r="H110" s="209">
        <v>388</v>
      </c>
      <c r="I110" s="210"/>
      <c r="J110" s="211">
        <f>ROUND(I110*H110,2)</f>
        <v>0</v>
      </c>
      <c r="K110" s="212"/>
      <c r="L110" s="44"/>
      <c r="M110" s="213" t="s">
        <v>19</v>
      </c>
      <c r="N110" s="214" t="s">
        <v>45</v>
      </c>
      <c r="O110" s="84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7" t="s">
        <v>136</v>
      </c>
      <c r="AT110" s="217" t="s">
        <v>132</v>
      </c>
      <c r="AU110" s="217" t="s">
        <v>84</v>
      </c>
      <c r="AY110" s="17" t="s">
        <v>130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7" t="s">
        <v>82</v>
      </c>
      <c r="BK110" s="218">
        <f>ROUND(I110*H110,2)</f>
        <v>0</v>
      </c>
      <c r="BL110" s="17" t="s">
        <v>136</v>
      </c>
      <c r="BM110" s="217" t="s">
        <v>586</v>
      </c>
    </row>
    <row r="111" spans="1:47" s="2" customFormat="1" ht="12">
      <c r="A111" s="38"/>
      <c r="B111" s="39"/>
      <c r="C111" s="40"/>
      <c r="D111" s="219" t="s">
        <v>138</v>
      </c>
      <c r="E111" s="40"/>
      <c r="F111" s="220" t="s">
        <v>195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138</v>
      </c>
      <c r="AU111" s="17" t="s">
        <v>84</v>
      </c>
    </row>
    <row r="112" spans="1:47" s="2" customFormat="1" ht="12">
      <c r="A112" s="38"/>
      <c r="B112" s="39"/>
      <c r="C112" s="40"/>
      <c r="D112" s="224" t="s">
        <v>140</v>
      </c>
      <c r="E112" s="40"/>
      <c r="F112" s="225" t="s">
        <v>196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140</v>
      </c>
      <c r="AU112" s="17" t="s">
        <v>84</v>
      </c>
    </row>
    <row r="113" spans="1:51" s="13" customFormat="1" ht="12">
      <c r="A113" s="13"/>
      <c r="B113" s="226"/>
      <c r="C113" s="227"/>
      <c r="D113" s="219" t="s">
        <v>148</v>
      </c>
      <c r="E113" s="228" t="s">
        <v>19</v>
      </c>
      <c r="F113" s="229" t="s">
        <v>587</v>
      </c>
      <c r="G113" s="227"/>
      <c r="H113" s="230">
        <v>388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148</v>
      </c>
      <c r="AU113" s="236" t="s">
        <v>84</v>
      </c>
      <c r="AV113" s="13" t="s">
        <v>84</v>
      </c>
      <c r="AW113" s="13" t="s">
        <v>35</v>
      </c>
      <c r="AX113" s="13" t="s">
        <v>74</v>
      </c>
      <c r="AY113" s="236" t="s">
        <v>130</v>
      </c>
    </row>
    <row r="114" spans="1:51" s="14" customFormat="1" ht="12">
      <c r="A114" s="14"/>
      <c r="B114" s="237"/>
      <c r="C114" s="238"/>
      <c r="D114" s="219" t="s">
        <v>148</v>
      </c>
      <c r="E114" s="239" t="s">
        <v>19</v>
      </c>
      <c r="F114" s="240" t="s">
        <v>151</v>
      </c>
      <c r="G114" s="238"/>
      <c r="H114" s="241">
        <v>388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148</v>
      </c>
      <c r="AU114" s="247" t="s">
        <v>84</v>
      </c>
      <c r="AV114" s="14" t="s">
        <v>136</v>
      </c>
      <c r="AW114" s="14" t="s">
        <v>35</v>
      </c>
      <c r="AX114" s="14" t="s">
        <v>82</v>
      </c>
      <c r="AY114" s="247" t="s">
        <v>130</v>
      </c>
    </row>
    <row r="115" spans="1:63" s="12" customFormat="1" ht="22.8" customHeight="1">
      <c r="A115" s="12"/>
      <c r="B115" s="189"/>
      <c r="C115" s="190"/>
      <c r="D115" s="191" t="s">
        <v>73</v>
      </c>
      <c r="E115" s="203" t="s">
        <v>164</v>
      </c>
      <c r="F115" s="203" t="s">
        <v>217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SUM(P116:P140)</f>
        <v>0</v>
      </c>
      <c r="Q115" s="197"/>
      <c r="R115" s="198">
        <f>SUM(R116:R140)</f>
        <v>496.85515999999996</v>
      </c>
      <c r="S115" s="197"/>
      <c r="T115" s="199">
        <f>SUM(T116:T140)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82</v>
      </c>
      <c r="AT115" s="201" t="s">
        <v>73</v>
      </c>
      <c r="AU115" s="201" t="s">
        <v>82</v>
      </c>
      <c r="AY115" s="200" t="s">
        <v>130</v>
      </c>
      <c r="BK115" s="202">
        <f>SUM(BK116:BK140)</f>
        <v>0</v>
      </c>
    </row>
    <row r="116" spans="1:65" s="2" customFormat="1" ht="16.5" customHeight="1">
      <c r="A116" s="38"/>
      <c r="B116" s="39"/>
      <c r="C116" s="205" t="s">
        <v>178</v>
      </c>
      <c r="D116" s="205" t="s">
        <v>132</v>
      </c>
      <c r="E116" s="206" t="s">
        <v>226</v>
      </c>
      <c r="F116" s="207" t="s">
        <v>227</v>
      </c>
      <c r="G116" s="208" t="s">
        <v>135</v>
      </c>
      <c r="H116" s="209">
        <v>528.15</v>
      </c>
      <c r="I116" s="210"/>
      <c r="J116" s="211">
        <f>ROUND(I116*H116,2)</f>
        <v>0</v>
      </c>
      <c r="K116" s="212"/>
      <c r="L116" s="44"/>
      <c r="M116" s="213" t="s">
        <v>19</v>
      </c>
      <c r="N116" s="214" t="s">
        <v>45</v>
      </c>
      <c r="O116" s="84"/>
      <c r="P116" s="215">
        <f>O116*H116</f>
        <v>0</v>
      </c>
      <c r="Q116" s="215">
        <v>0.345</v>
      </c>
      <c r="R116" s="215">
        <f>Q116*H116</f>
        <v>182.21174999999997</v>
      </c>
      <c r="S116" s="215">
        <v>0</v>
      </c>
      <c r="T116" s="21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7" t="s">
        <v>136</v>
      </c>
      <c r="AT116" s="217" t="s">
        <v>132</v>
      </c>
      <c r="AU116" s="217" t="s">
        <v>84</v>
      </c>
      <c r="AY116" s="17" t="s">
        <v>130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7" t="s">
        <v>82</v>
      </c>
      <c r="BK116" s="218">
        <f>ROUND(I116*H116,2)</f>
        <v>0</v>
      </c>
      <c r="BL116" s="17" t="s">
        <v>136</v>
      </c>
      <c r="BM116" s="217" t="s">
        <v>588</v>
      </c>
    </row>
    <row r="117" spans="1:47" s="2" customFormat="1" ht="12">
      <c r="A117" s="38"/>
      <c r="B117" s="39"/>
      <c r="C117" s="40"/>
      <c r="D117" s="219" t="s">
        <v>138</v>
      </c>
      <c r="E117" s="40"/>
      <c r="F117" s="220" t="s">
        <v>229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138</v>
      </c>
      <c r="AU117" s="17" t="s">
        <v>84</v>
      </c>
    </row>
    <row r="118" spans="1:47" s="2" customFormat="1" ht="12">
      <c r="A118" s="38"/>
      <c r="B118" s="39"/>
      <c r="C118" s="40"/>
      <c r="D118" s="224" t="s">
        <v>140</v>
      </c>
      <c r="E118" s="40"/>
      <c r="F118" s="225" t="s">
        <v>230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140</v>
      </c>
      <c r="AU118" s="17" t="s">
        <v>84</v>
      </c>
    </row>
    <row r="119" spans="1:65" s="2" customFormat="1" ht="16.5" customHeight="1">
      <c r="A119" s="38"/>
      <c r="B119" s="39"/>
      <c r="C119" s="205" t="s">
        <v>185</v>
      </c>
      <c r="D119" s="205" t="s">
        <v>132</v>
      </c>
      <c r="E119" s="206" t="s">
        <v>589</v>
      </c>
      <c r="F119" s="207" t="s">
        <v>590</v>
      </c>
      <c r="G119" s="208" t="s">
        <v>135</v>
      </c>
      <c r="H119" s="209">
        <v>553.3</v>
      </c>
      <c r="I119" s="210"/>
      <c r="J119" s="211">
        <f>ROUND(I119*H119,2)</f>
        <v>0</v>
      </c>
      <c r="K119" s="212"/>
      <c r="L119" s="44"/>
      <c r="M119" s="213" t="s">
        <v>19</v>
      </c>
      <c r="N119" s="214" t="s">
        <v>45</v>
      </c>
      <c r="O119" s="84"/>
      <c r="P119" s="215">
        <f>O119*H119</f>
        <v>0</v>
      </c>
      <c r="Q119" s="215">
        <v>0.38</v>
      </c>
      <c r="R119" s="215">
        <f>Q119*H119</f>
        <v>210.254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136</v>
      </c>
      <c r="AT119" s="217" t="s">
        <v>132</v>
      </c>
      <c r="AU119" s="217" t="s">
        <v>84</v>
      </c>
      <c r="AY119" s="17" t="s">
        <v>130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7" t="s">
        <v>82</v>
      </c>
      <c r="BK119" s="218">
        <f>ROUND(I119*H119,2)</f>
        <v>0</v>
      </c>
      <c r="BL119" s="17" t="s">
        <v>136</v>
      </c>
      <c r="BM119" s="217" t="s">
        <v>591</v>
      </c>
    </row>
    <row r="120" spans="1:47" s="2" customFormat="1" ht="12">
      <c r="A120" s="38"/>
      <c r="B120" s="39"/>
      <c r="C120" s="40"/>
      <c r="D120" s="219" t="s">
        <v>138</v>
      </c>
      <c r="E120" s="40"/>
      <c r="F120" s="220" t="s">
        <v>592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138</v>
      </c>
      <c r="AU120" s="17" t="s">
        <v>84</v>
      </c>
    </row>
    <row r="121" spans="1:47" s="2" customFormat="1" ht="12">
      <c r="A121" s="38"/>
      <c r="B121" s="39"/>
      <c r="C121" s="40"/>
      <c r="D121" s="224" t="s">
        <v>140</v>
      </c>
      <c r="E121" s="40"/>
      <c r="F121" s="225" t="s">
        <v>593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140</v>
      </c>
      <c r="AU121" s="17" t="s">
        <v>84</v>
      </c>
    </row>
    <row r="122" spans="1:51" s="13" customFormat="1" ht="12">
      <c r="A122" s="13"/>
      <c r="B122" s="226"/>
      <c r="C122" s="227"/>
      <c r="D122" s="219" t="s">
        <v>148</v>
      </c>
      <c r="E122" s="228" t="s">
        <v>19</v>
      </c>
      <c r="F122" s="229" t="s">
        <v>594</v>
      </c>
      <c r="G122" s="227"/>
      <c r="H122" s="230">
        <v>184.8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148</v>
      </c>
      <c r="AU122" s="236" t="s">
        <v>84</v>
      </c>
      <c r="AV122" s="13" t="s">
        <v>84</v>
      </c>
      <c r="AW122" s="13" t="s">
        <v>35</v>
      </c>
      <c r="AX122" s="13" t="s">
        <v>74</v>
      </c>
      <c r="AY122" s="236" t="s">
        <v>130</v>
      </c>
    </row>
    <row r="123" spans="1:51" s="13" customFormat="1" ht="12">
      <c r="A123" s="13"/>
      <c r="B123" s="226"/>
      <c r="C123" s="227"/>
      <c r="D123" s="219" t="s">
        <v>148</v>
      </c>
      <c r="E123" s="228" t="s">
        <v>19</v>
      </c>
      <c r="F123" s="229" t="s">
        <v>595</v>
      </c>
      <c r="G123" s="227"/>
      <c r="H123" s="230">
        <v>348.7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148</v>
      </c>
      <c r="AU123" s="236" t="s">
        <v>84</v>
      </c>
      <c r="AV123" s="13" t="s">
        <v>84</v>
      </c>
      <c r="AW123" s="13" t="s">
        <v>35</v>
      </c>
      <c r="AX123" s="13" t="s">
        <v>74</v>
      </c>
      <c r="AY123" s="236" t="s">
        <v>130</v>
      </c>
    </row>
    <row r="124" spans="1:51" s="13" customFormat="1" ht="12">
      <c r="A124" s="13"/>
      <c r="B124" s="226"/>
      <c r="C124" s="227"/>
      <c r="D124" s="219" t="s">
        <v>148</v>
      </c>
      <c r="E124" s="228" t="s">
        <v>19</v>
      </c>
      <c r="F124" s="229" t="s">
        <v>596</v>
      </c>
      <c r="G124" s="227"/>
      <c r="H124" s="230">
        <v>19.8</v>
      </c>
      <c r="I124" s="231"/>
      <c r="J124" s="227"/>
      <c r="K124" s="227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148</v>
      </c>
      <c r="AU124" s="236" t="s">
        <v>84</v>
      </c>
      <c r="AV124" s="13" t="s">
        <v>84</v>
      </c>
      <c r="AW124" s="13" t="s">
        <v>35</v>
      </c>
      <c r="AX124" s="13" t="s">
        <v>74</v>
      </c>
      <c r="AY124" s="236" t="s">
        <v>130</v>
      </c>
    </row>
    <row r="125" spans="1:51" s="14" customFormat="1" ht="12">
      <c r="A125" s="14"/>
      <c r="B125" s="237"/>
      <c r="C125" s="238"/>
      <c r="D125" s="219" t="s">
        <v>148</v>
      </c>
      <c r="E125" s="239" t="s">
        <v>19</v>
      </c>
      <c r="F125" s="240" t="s">
        <v>151</v>
      </c>
      <c r="G125" s="238"/>
      <c r="H125" s="241">
        <v>553.3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148</v>
      </c>
      <c r="AU125" s="247" t="s">
        <v>84</v>
      </c>
      <c r="AV125" s="14" t="s">
        <v>136</v>
      </c>
      <c r="AW125" s="14" t="s">
        <v>35</v>
      </c>
      <c r="AX125" s="14" t="s">
        <v>82</v>
      </c>
      <c r="AY125" s="247" t="s">
        <v>130</v>
      </c>
    </row>
    <row r="126" spans="1:65" s="2" customFormat="1" ht="21.75" customHeight="1">
      <c r="A126" s="38"/>
      <c r="B126" s="39"/>
      <c r="C126" s="205" t="s">
        <v>191</v>
      </c>
      <c r="D126" s="205" t="s">
        <v>132</v>
      </c>
      <c r="E126" s="206" t="s">
        <v>597</v>
      </c>
      <c r="F126" s="207" t="s">
        <v>598</v>
      </c>
      <c r="G126" s="208" t="s">
        <v>135</v>
      </c>
      <c r="H126" s="209">
        <v>5</v>
      </c>
      <c r="I126" s="210"/>
      <c r="J126" s="211">
        <f>ROUND(I126*H126,2)</f>
        <v>0</v>
      </c>
      <c r="K126" s="212"/>
      <c r="L126" s="44"/>
      <c r="M126" s="213" t="s">
        <v>19</v>
      </c>
      <c r="N126" s="214" t="s">
        <v>45</v>
      </c>
      <c r="O126" s="84"/>
      <c r="P126" s="215">
        <f>O126*H126</f>
        <v>0</v>
      </c>
      <c r="Q126" s="215">
        <v>0.16795</v>
      </c>
      <c r="R126" s="215">
        <f>Q126*H126</f>
        <v>0.83975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136</v>
      </c>
      <c r="AT126" s="217" t="s">
        <v>132</v>
      </c>
      <c r="AU126" s="217" t="s">
        <v>84</v>
      </c>
      <c r="AY126" s="17" t="s">
        <v>130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7" t="s">
        <v>82</v>
      </c>
      <c r="BK126" s="218">
        <f>ROUND(I126*H126,2)</f>
        <v>0</v>
      </c>
      <c r="BL126" s="17" t="s">
        <v>136</v>
      </c>
      <c r="BM126" s="217" t="s">
        <v>599</v>
      </c>
    </row>
    <row r="127" spans="1:47" s="2" customFormat="1" ht="12">
      <c r="A127" s="38"/>
      <c r="B127" s="39"/>
      <c r="C127" s="40"/>
      <c r="D127" s="219" t="s">
        <v>138</v>
      </c>
      <c r="E127" s="40"/>
      <c r="F127" s="220" t="s">
        <v>600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138</v>
      </c>
      <c r="AU127" s="17" t="s">
        <v>84</v>
      </c>
    </row>
    <row r="128" spans="1:47" s="2" customFormat="1" ht="12">
      <c r="A128" s="38"/>
      <c r="B128" s="39"/>
      <c r="C128" s="40"/>
      <c r="D128" s="224" t="s">
        <v>140</v>
      </c>
      <c r="E128" s="40"/>
      <c r="F128" s="225" t="s">
        <v>601</v>
      </c>
      <c r="G128" s="40"/>
      <c r="H128" s="40"/>
      <c r="I128" s="221"/>
      <c r="J128" s="40"/>
      <c r="K128" s="40"/>
      <c r="L128" s="44"/>
      <c r="M128" s="222"/>
      <c r="N128" s="223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140</v>
      </c>
      <c r="AU128" s="17" t="s">
        <v>84</v>
      </c>
    </row>
    <row r="129" spans="1:51" s="13" customFormat="1" ht="12">
      <c r="A129" s="13"/>
      <c r="B129" s="226"/>
      <c r="C129" s="227"/>
      <c r="D129" s="219" t="s">
        <v>148</v>
      </c>
      <c r="E129" s="228" t="s">
        <v>19</v>
      </c>
      <c r="F129" s="229" t="s">
        <v>602</v>
      </c>
      <c r="G129" s="227"/>
      <c r="H129" s="230">
        <v>5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148</v>
      </c>
      <c r="AU129" s="236" t="s">
        <v>84</v>
      </c>
      <c r="AV129" s="13" t="s">
        <v>84</v>
      </c>
      <c r="AW129" s="13" t="s">
        <v>35</v>
      </c>
      <c r="AX129" s="13" t="s">
        <v>82</v>
      </c>
      <c r="AY129" s="236" t="s">
        <v>130</v>
      </c>
    </row>
    <row r="130" spans="1:65" s="2" customFormat="1" ht="16.5" customHeight="1">
      <c r="A130" s="38"/>
      <c r="B130" s="39"/>
      <c r="C130" s="205" t="s">
        <v>198</v>
      </c>
      <c r="D130" s="205" t="s">
        <v>132</v>
      </c>
      <c r="E130" s="206" t="s">
        <v>603</v>
      </c>
      <c r="F130" s="207" t="s">
        <v>604</v>
      </c>
      <c r="G130" s="208" t="s">
        <v>135</v>
      </c>
      <c r="H130" s="209">
        <v>503</v>
      </c>
      <c r="I130" s="210"/>
      <c r="J130" s="211">
        <f>ROUND(I130*H130,2)</f>
        <v>0</v>
      </c>
      <c r="K130" s="212"/>
      <c r="L130" s="44"/>
      <c r="M130" s="213" t="s">
        <v>19</v>
      </c>
      <c r="N130" s="214" t="s">
        <v>45</v>
      </c>
      <c r="O130" s="84"/>
      <c r="P130" s="215">
        <f>O130*H130</f>
        <v>0</v>
      </c>
      <c r="Q130" s="215">
        <v>0.08922</v>
      </c>
      <c r="R130" s="215">
        <f>Q130*H130</f>
        <v>44.87766</v>
      </c>
      <c r="S130" s="215">
        <v>0</v>
      </c>
      <c r="T130" s="21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7" t="s">
        <v>136</v>
      </c>
      <c r="AT130" s="217" t="s">
        <v>132</v>
      </c>
      <c r="AU130" s="217" t="s">
        <v>84</v>
      </c>
      <c r="AY130" s="17" t="s">
        <v>130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7" t="s">
        <v>82</v>
      </c>
      <c r="BK130" s="218">
        <f>ROUND(I130*H130,2)</f>
        <v>0</v>
      </c>
      <c r="BL130" s="17" t="s">
        <v>136</v>
      </c>
      <c r="BM130" s="217" t="s">
        <v>605</v>
      </c>
    </row>
    <row r="131" spans="1:47" s="2" customFormat="1" ht="12">
      <c r="A131" s="38"/>
      <c r="B131" s="39"/>
      <c r="C131" s="40"/>
      <c r="D131" s="219" t="s">
        <v>138</v>
      </c>
      <c r="E131" s="40"/>
      <c r="F131" s="220" t="s">
        <v>606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138</v>
      </c>
      <c r="AU131" s="17" t="s">
        <v>84</v>
      </c>
    </row>
    <row r="132" spans="1:47" s="2" customFormat="1" ht="12">
      <c r="A132" s="38"/>
      <c r="B132" s="39"/>
      <c r="C132" s="40"/>
      <c r="D132" s="224" t="s">
        <v>140</v>
      </c>
      <c r="E132" s="40"/>
      <c r="F132" s="225" t="s">
        <v>607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140</v>
      </c>
      <c r="AU132" s="17" t="s">
        <v>84</v>
      </c>
    </row>
    <row r="133" spans="1:51" s="13" customFormat="1" ht="12">
      <c r="A133" s="13"/>
      <c r="B133" s="226"/>
      <c r="C133" s="227"/>
      <c r="D133" s="219" t="s">
        <v>148</v>
      </c>
      <c r="E133" s="228" t="s">
        <v>19</v>
      </c>
      <c r="F133" s="229" t="s">
        <v>608</v>
      </c>
      <c r="G133" s="227"/>
      <c r="H133" s="230">
        <v>168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148</v>
      </c>
      <c r="AU133" s="236" t="s">
        <v>84</v>
      </c>
      <c r="AV133" s="13" t="s">
        <v>84</v>
      </c>
      <c r="AW133" s="13" t="s">
        <v>35</v>
      </c>
      <c r="AX133" s="13" t="s">
        <v>74</v>
      </c>
      <c r="AY133" s="236" t="s">
        <v>130</v>
      </c>
    </row>
    <row r="134" spans="1:51" s="13" customFormat="1" ht="12">
      <c r="A134" s="13"/>
      <c r="B134" s="226"/>
      <c r="C134" s="227"/>
      <c r="D134" s="219" t="s">
        <v>148</v>
      </c>
      <c r="E134" s="228" t="s">
        <v>19</v>
      </c>
      <c r="F134" s="229" t="s">
        <v>609</v>
      </c>
      <c r="G134" s="227"/>
      <c r="H134" s="230">
        <v>317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148</v>
      </c>
      <c r="AU134" s="236" t="s">
        <v>84</v>
      </c>
      <c r="AV134" s="13" t="s">
        <v>84</v>
      </c>
      <c r="AW134" s="13" t="s">
        <v>35</v>
      </c>
      <c r="AX134" s="13" t="s">
        <v>74</v>
      </c>
      <c r="AY134" s="236" t="s">
        <v>130</v>
      </c>
    </row>
    <row r="135" spans="1:51" s="13" customFormat="1" ht="12">
      <c r="A135" s="13"/>
      <c r="B135" s="226"/>
      <c r="C135" s="227"/>
      <c r="D135" s="219" t="s">
        <v>148</v>
      </c>
      <c r="E135" s="228" t="s">
        <v>19</v>
      </c>
      <c r="F135" s="229" t="s">
        <v>610</v>
      </c>
      <c r="G135" s="227"/>
      <c r="H135" s="230">
        <v>18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148</v>
      </c>
      <c r="AU135" s="236" t="s">
        <v>84</v>
      </c>
      <c r="AV135" s="13" t="s">
        <v>84</v>
      </c>
      <c r="AW135" s="13" t="s">
        <v>35</v>
      </c>
      <c r="AX135" s="13" t="s">
        <v>74</v>
      </c>
      <c r="AY135" s="236" t="s">
        <v>130</v>
      </c>
    </row>
    <row r="136" spans="1:51" s="14" customFormat="1" ht="12">
      <c r="A136" s="14"/>
      <c r="B136" s="237"/>
      <c r="C136" s="238"/>
      <c r="D136" s="219" t="s">
        <v>148</v>
      </c>
      <c r="E136" s="239" t="s">
        <v>19</v>
      </c>
      <c r="F136" s="240" t="s">
        <v>151</v>
      </c>
      <c r="G136" s="238"/>
      <c r="H136" s="241">
        <v>503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7" t="s">
        <v>148</v>
      </c>
      <c r="AU136" s="247" t="s">
        <v>84</v>
      </c>
      <c r="AV136" s="14" t="s">
        <v>136</v>
      </c>
      <c r="AW136" s="14" t="s">
        <v>35</v>
      </c>
      <c r="AX136" s="14" t="s">
        <v>82</v>
      </c>
      <c r="AY136" s="247" t="s">
        <v>130</v>
      </c>
    </row>
    <row r="137" spans="1:65" s="2" customFormat="1" ht="16.5" customHeight="1">
      <c r="A137" s="38"/>
      <c r="B137" s="39"/>
      <c r="C137" s="249" t="s">
        <v>205</v>
      </c>
      <c r="D137" s="249" t="s">
        <v>206</v>
      </c>
      <c r="E137" s="250" t="s">
        <v>611</v>
      </c>
      <c r="F137" s="251" t="s">
        <v>612</v>
      </c>
      <c r="G137" s="252" t="s">
        <v>135</v>
      </c>
      <c r="H137" s="253">
        <v>503</v>
      </c>
      <c r="I137" s="254"/>
      <c r="J137" s="255">
        <f>ROUND(I137*H137,2)</f>
        <v>0</v>
      </c>
      <c r="K137" s="256"/>
      <c r="L137" s="257"/>
      <c r="M137" s="258" t="s">
        <v>19</v>
      </c>
      <c r="N137" s="259" t="s">
        <v>45</v>
      </c>
      <c r="O137" s="84"/>
      <c r="P137" s="215">
        <f>O137*H137</f>
        <v>0</v>
      </c>
      <c r="Q137" s="215">
        <v>0.113</v>
      </c>
      <c r="R137" s="215">
        <f>Q137*H137</f>
        <v>56.839</v>
      </c>
      <c r="S137" s="215">
        <v>0</v>
      </c>
      <c r="T137" s="21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7" t="s">
        <v>185</v>
      </c>
      <c r="AT137" s="217" t="s">
        <v>206</v>
      </c>
      <c r="AU137" s="217" t="s">
        <v>84</v>
      </c>
      <c r="AY137" s="17" t="s">
        <v>130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7" t="s">
        <v>82</v>
      </c>
      <c r="BK137" s="218">
        <f>ROUND(I137*H137,2)</f>
        <v>0</v>
      </c>
      <c r="BL137" s="17" t="s">
        <v>136</v>
      </c>
      <c r="BM137" s="217" t="s">
        <v>613</v>
      </c>
    </row>
    <row r="138" spans="1:47" s="2" customFormat="1" ht="12">
      <c r="A138" s="38"/>
      <c r="B138" s="39"/>
      <c r="C138" s="40"/>
      <c r="D138" s="219" t="s">
        <v>138</v>
      </c>
      <c r="E138" s="40"/>
      <c r="F138" s="220" t="s">
        <v>612</v>
      </c>
      <c r="G138" s="40"/>
      <c r="H138" s="40"/>
      <c r="I138" s="221"/>
      <c r="J138" s="40"/>
      <c r="K138" s="40"/>
      <c r="L138" s="44"/>
      <c r="M138" s="222"/>
      <c r="N138" s="223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138</v>
      </c>
      <c r="AU138" s="17" t="s">
        <v>84</v>
      </c>
    </row>
    <row r="139" spans="1:65" s="2" customFormat="1" ht="16.5" customHeight="1">
      <c r="A139" s="38"/>
      <c r="B139" s="39"/>
      <c r="C139" s="249" t="s">
        <v>210</v>
      </c>
      <c r="D139" s="249" t="s">
        <v>206</v>
      </c>
      <c r="E139" s="250" t="s">
        <v>614</v>
      </c>
      <c r="F139" s="251" t="s">
        <v>615</v>
      </c>
      <c r="G139" s="252" t="s">
        <v>135</v>
      </c>
      <c r="H139" s="253">
        <v>14.1</v>
      </c>
      <c r="I139" s="254"/>
      <c r="J139" s="255">
        <f>ROUND(I139*H139,2)</f>
        <v>0</v>
      </c>
      <c r="K139" s="256"/>
      <c r="L139" s="257"/>
      <c r="M139" s="258" t="s">
        <v>19</v>
      </c>
      <c r="N139" s="259" t="s">
        <v>45</v>
      </c>
      <c r="O139" s="84"/>
      <c r="P139" s="215">
        <f>O139*H139</f>
        <v>0</v>
      </c>
      <c r="Q139" s="215">
        <v>0.13</v>
      </c>
      <c r="R139" s="215">
        <f>Q139*H139</f>
        <v>1.833</v>
      </c>
      <c r="S139" s="215">
        <v>0</v>
      </c>
      <c r="T139" s="21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7" t="s">
        <v>185</v>
      </c>
      <c r="AT139" s="217" t="s">
        <v>206</v>
      </c>
      <c r="AU139" s="217" t="s">
        <v>84</v>
      </c>
      <c r="AY139" s="17" t="s">
        <v>130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7" t="s">
        <v>82</v>
      </c>
      <c r="BK139" s="218">
        <f>ROUND(I139*H139,2)</f>
        <v>0</v>
      </c>
      <c r="BL139" s="17" t="s">
        <v>136</v>
      </c>
      <c r="BM139" s="217" t="s">
        <v>616</v>
      </c>
    </row>
    <row r="140" spans="1:47" s="2" customFormat="1" ht="12">
      <c r="A140" s="38"/>
      <c r="B140" s="39"/>
      <c r="C140" s="40"/>
      <c r="D140" s="219" t="s">
        <v>138</v>
      </c>
      <c r="E140" s="40"/>
      <c r="F140" s="220" t="s">
        <v>615</v>
      </c>
      <c r="G140" s="40"/>
      <c r="H140" s="40"/>
      <c r="I140" s="221"/>
      <c r="J140" s="40"/>
      <c r="K140" s="40"/>
      <c r="L140" s="44"/>
      <c r="M140" s="222"/>
      <c r="N140" s="223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138</v>
      </c>
      <c r="AU140" s="17" t="s">
        <v>84</v>
      </c>
    </row>
    <row r="141" spans="1:63" s="12" customFormat="1" ht="22.8" customHeight="1">
      <c r="A141" s="12"/>
      <c r="B141" s="189"/>
      <c r="C141" s="190"/>
      <c r="D141" s="191" t="s">
        <v>73</v>
      </c>
      <c r="E141" s="203" t="s">
        <v>191</v>
      </c>
      <c r="F141" s="203" t="s">
        <v>339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SUM(P142:P175)</f>
        <v>0</v>
      </c>
      <c r="Q141" s="197"/>
      <c r="R141" s="198">
        <f>SUM(R142:R175)</f>
        <v>56.640730000000005</v>
      </c>
      <c r="S141" s="197"/>
      <c r="T141" s="199">
        <f>SUM(T142:T175)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82</v>
      </c>
      <c r="AT141" s="201" t="s">
        <v>73</v>
      </c>
      <c r="AU141" s="201" t="s">
        <v>82</v>
      </c>
      <c r="AY141" s="200" t="s">
        <v>130</v>
      </c>
      <c r="BK141" s="202">
        <f>SUM(BK142:BK175)</f>
        <v>0</v>
      </c>
    </row>
    <row r="142" spans="1:65" s="2" customFormat="1" ht="16.5" customHeight="1">
      <c r="A142" s="38"/>
      <c r="B142" s="39"/>
      <c r="C142" s="205" t="s">
        <v>218</v>
      </c>
      <c r="D142" s="205" t="s">
        <v>132</v>
      </c>
      <c r="E142" s="206" t="s">
        <v>341</v>
      </c>
      <c r="F142" s="207" t="s">
        <v>342</v>
      </c>
      <c r="G142" s="208" t="s">
        <v>313</v>
      </c>
      <c r="H142" s="209">
        <v>4</v>
      </c>
      <c r="I142" s="210"/>
      <c r="J142" s="211">
        <f>ROUND(I142*H142,2)</f>
        <v>0</v>
      </c>
      <c r="K142" s="212"/>
      <c r="L142" s="44"/>
      <c r="M142" s="213" t="s">
        <v>19</v>
      </c>
      <c r="N142" s="214" t="s">
        <v>45</v>
      </c>
      <c r="O142" s="84"/>
      <c r="P142" s="215">
        <f>O142*H142</f>
        <v>0</v>
      </c>
      <c r="Q142" s="215">
        <v>0.0007</v>
      </c>
      <c r="R142" s="215">
        <f>Q142*H142</f>
        <v>0.0028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136</v>
      </c>
      <c r="AT142" s="217" t="s">
        <v>132</v>
      </c>
      <c r="AU142" s="217" t="s">
        <v>84</v>
      </c>
      <c r="AY142" s="17" t="s">
        <v>130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7" t="s">
        <v>82</v>
      </c>
      <c r="BK142" s="218">
        <f>ROUND(I142*H142,2)</f>
        <v>0</v>
      </c>
      <c r="BL142" s="17" t="s">
        <v>136</v>
      </c>
      <c r="BM142" s="217" t="s">
        <v>617</v>
      </c>
    </row>
    <row r="143" spans="1:47" s="2" customFormat="1" ht="12">
      <c r="A143" s="38"/>
      <c r="B143" s="39"/>
      <c r="C143" s="40"/>
      <c r="D143" s="219" t="s">
        <v>138</v>
      </c>
      <c r="E143" s="40"/>
      <c r="F143" s="220" t="s">
        <v>344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138</v>
      </c>
      <c r="AU143" s="17" t="s">
        <v>84</v>
      </c>
    </row>
    <row r="144" spans="1:47" s="2" customFormat="1" ht="12">
      <c r="A144" s="38"/>
      <c r="B144" s="39"/>
      <c r="C144" s="40"/>
      <c r="D144" s="224" t="s">
        <v>140</v>
      </c>
      <c r="E144" s="40"/>
      <c r="F144" s="225" t="s">
        <v>345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140</v>
      </c>
      <c r="AU144" s="17" t="s">
        <v>84</v>
      </c>
    </row>
    <row r="145" spans="1:65" s="2" customFormat="1" ht="16.5" customHeight="1">
      <c r="A145" s="38"/>
      <c r="B145" s="39"/>
      <c r="C145" s="249" t="s">
        <v>225</v>
      </c>
      <c r="D145" s="249" t="s">
        <v>206</v>
      </c>
      <c r="E145" s="250" t="s">
        <v>618</v>
      </c>
      <c r="F145" s="251" t="s">
        <v>619</v>
      </c>
      <c r="G145" s="252" t="s">
        <v>313</v>
      </c>
      <c r="H145" s="253">
        <v>4</v>
      </c>
      <c r="I145" s="254"/>
      <c r="J145" s="255">
        <f>ROUND(I145*H145,2)</f>
        <v>0</v>
      </c>
      <c r="K145" s="256"/>
      <c r="L145" s="257"/>
      <c r="M145" s="258" t="s">
        <v>19</v>
      </c>
      <c r="N145" s="259" t="s">
        <v>45</v>
      </c>
      <c r="O145" s="84"/>
      <c r="P145" s="215">
        <f>O145*H145</f>
        <v>0</v>
      </c>
      <c r="Q145" s="215">
        <v>0.0013</v>
      </c>
      <c r="R145" s="215">
        <f>Q145*H145</f>
        <v>0.0052</v>
      </c>
      <c r="S145" s="215">
        <v>0</v>
      </c>
      <c r="T145" s="21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185</v>
      </c>
      <c r="AT145" s="217" t="s">
        <v>206</v>
      </c>
      <c r="AU145" s="217" t="s">
        <v>84</v>
      </c>
      <c r="AY145" s="17" t="s">
        <v>130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7" t="s">
        <v>82</v>
      </c>
      <c r="BK145" s="218">
        <f>ROUND(I145*H145,2)</f>
        <v>0</v>
      </c>
      <c r="BL145" s="17" t="s">
        <v>136</v>
      </c>
      <c r="BM145" s="217" t="s">
        <v>620</v>
      </c>
    </row>
    <row r="146" spans="1:47" s="2" customFormat="1" ht="12">
      <c r="A146" s="38"/>
      <c r="B146" s="39"/>
      <c r="C146" s="40"/>
      <c r="D146" s="219" t="s">
        <v>138</v>
      </c>
      <c r="E146" s="40"/>
      <c r="F146" s="220" t="s">
        <v>619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138</v>
      </c>
      <c r="AU146" s="17" t="s">
        <v>84</v>
      </c>
    </row>
    <row r="147" spans="1:51" s="13" customFormat="1" ht="12">
      <c r="A147" s="13"/>
      <c r="B147" s="226"/>
      <c r="C147" s="227"/>
      <c r="D147" s="219" t="s">
        <v>148</v>
      </c>
      <c r="E147" s="228" t="s">
        <v>19</v>
      </c>
      <c r="F147" s="229" t="s">
        <v>621</v>
      </c>
      <c r="G147" s="227"/>
      <c r="H147" s="230">
        <v>2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148</v>
      </c>
      <c r="AU147" s="236" t="s">
        <v>84</v>
      </c>
      <c r="AV147" s="13" t="s">
        <v>84</v>
      </c>
      <c r="AW147" s="13" t="s">
        <v>35</v>
      </c>
      <c r="AX147" s="13" t="s">
        <v>74</v>
      </c>
      <c r="AY147" s="236" t="s">
        <v>130</v>
      </c>
    </row>
    <row r="148" spans="1:51" s="13" customFormat="1" ht="12">
      <c r="A148" s="13"/>
      <c r="B148" s="226"/>
      <c r="C148" s="227"/>
      <c r="D148" s="219" t="s">
        <v>148</v>
      </c>
      <c r="E148" s="228" t="s">
        <v>19</v>
      </c>
      <c r="F148" s="229" t="s">
        <v>622</v>
      </c>
      <c r="G148" s="227"/>
      <c r="H148" s="230">
        <v>2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148</v>
      </c>
      <c r="AU148" s="236" t="s">
        <v>84</v>
      </c>
      <c r="AV148" s="13" t="s">
        <v>84</v>
      </c>
      <c r="AW148" s="13" t="s">
        <v>35</v>
      </c>
      <c r="AX148" s="13" t="s">
        <v>74</v>
      </c>
      <c r="AY148" s="236" t="s">
        <v>130</v>
      </c>
    </row>
    <row r="149" spans="1:51" s="14" customFormat="1" ht="12">
      <c r="A149" s="14"/>
      <c r="B149" s="237"/>
      <c r="C149" s="238"/>
      <c r="D149" s="219" t="s">
        <v>148</v>
      </c>
      <c r="E149" s="239" t="s">
        <v>19</v>
      </c>
      <c r="F149" s="240" t="s">
        <v>151</v>
      </c>
      <c r="G149" s="238"/>
      <c r="H149" s="241">
        <v>4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148</v>
      </c>
      <c r="AU149" s="247" t="s">
        <v>84</v>
      </c>
      <c r="AV149" s="14" t="s">
        <v>136</v>
      </c>
      <c r="AW149" s="14" t="s">
        <v>35</v>
      </c>
      <c r="AX149" s="14" t="s">
        <v>82</v>
      </c>
      <c r="AY149" s="247" t="s">
        <v>130</v>
      </c>
    </row>
    <row r="150" spans="1:65" s="2" customFormat="1" ht="16.5" customHeight="1">
      <c r="A150" s="38"/>
      <c r="B150" s="39"/>
      <c r="C150" s="205" t="s">
        <v>8</v>
      </c>
      <c r="D150" s="205" t="s">
        <v>132</v>
      </c>
      <c r="E150" s="206" t="s">
        <v>360</v>
      </c>
      <c r="F150" s="207" t="s">
        <v>361</v>
      </c>
      <c r="G150" s="208" t="s">
        <v>313</v>
      </c>
      <c r="H150" s="209">
        <v>2</v>
      </c>
      <c r="I150" s="210"/>
      <c r="J150" s="211">
        <f>ROUND(I150*H150,2)</f>
        <v>0</v>
      </c>
      <c r="K150" s="212"/>
      <c r="L150" s="44"/>
      <c r="M150" s="213" t="s">
        <v>19</v>
      </c>
      <c r="N150" s="214" t="s">
        <v>45</v>
      </c>
      <c r="O150" s="84"/>
      <c r="P150" s="215">
        <f>O150*H150</f>
        <v>0</v>
      </c>
      <c r="Q150" s="215">
        <v>0.11241</v>
      </c>
      <c r="R150" s="215">
        <f>Q150*H150</f>
        <v>0.22482</v>
      </c>
      <c r="S150" s="215">
        <v>0</v>
      </c>
      <c r="T150" s="21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7" t="s">
        <v>136</v>
      </c>
      <c r="AT150" s="217" t="s">
        <v>132</v>
      </c>
      <c r="AU150" s="217" t="s">
        <v>84</v>
      </c>
      <c r="AY150" s="17" t="s">
        <v>130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7" t="s">
        <v>82</v>
      </c>
      <c r="BK150" s="218">
        <f>ROUND(I150*H150,2)</f>
        <v>0</v>
      </c>
      <c r="BL150" s="17" t="s">
        <v>136</v>
      </c>
      <c r="BM150" s="217" t="s">
        <v>623</v>
      </c>
    </row>
    <row r="151" spans="1:47" s="2" customFormat="1" ht="12">
      <c r="A151" s="38"/>
      <c r="B151" s="39"/>
      <c r="C151" s="40"/>
      <c r="D151" s="219" t="s">
        <v>138</v>
      </c>
      <c r="E151" s="40"/>
      <c r="F151" s="220" t="s">
        <v>363</v>
      </c>
      <c r="G151" s="40"/>
      <c r="H151" s="40"/>
      <c r="I151" s="221"/>
      <c r="J151" s="40"/>
      <c r="K151" s="40"/>
      <c r="L151" s="44"/>
      <c r="M151" s="222"/>
      <c r="N151" s="223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138</v>
      </c>
      <c r="AU151" s="17" t="s">
        <v>84</v>
      </c>
    </row>
    <row r="152" spans="1:47" s="2" customFormat="1" ht="12">
      <c r="A152" s="38"/>
      <c r="B152" s="39"/>
      <c r="C152" s="40"/>
      <c r="D152" s="224" t="s">
        <v>140</v>
      </c>
      <c r="E152" s="40"/>
      <c r="F152" s="225" t="s">
        <v>364</v>
      </c>
      <c r="G152" s="40"/>
      <c r="H152" s="40"/>
      <c r="I152" s="221"/>
      <c r="J152" s="40"/>
      <c r="K152" s="40"/>
      <c r="L152" s="44"/>
      <c r="M152" s="222"/>
      <c r="N152" s="223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140</v>
      </c>
      <c r="AU152" s="17" t="s">
        <v>84</v>
      </c>
    </row>
    <row r="153" spans="1:65" s="2" customFormat="1" ht="16.5" customHeight="1">
      <c r="A153" s="38"/>
      <c r="B153" s="39"/>
      <c r="C153" s="249" t="s">
        <v>237</v>
      </c>
      <c r="D153" s="249" t="s">
        <v>206</v>
      </c>
      <c r="E153" s="250" t="s">
        <v>366</v>
      </c>
      <c r="F153" s="251" t="s">
        <v>367</v>
      </c>
      <c r="G153" s="252" t="s">
        <v>313</v>
      </c>
      <c r="H153" s="253">
        <v>2</v>
      </c>
      <c r="I153" s="254"/>
      <c r="J153" s="255">
        <f>ROUND(I153*H153,2)</f>
        <v>0</v>
      </c>
      <c r="K153" s="256"/>
      <c r="L153" s="257"/>
      <c r="M153" s="258" t="s">
        <v>19</v>
      </c>
      <c r="N153" s="259" t="s">
        <v>45</v>
      </c>
      <c r="O153" s="84"/>
      <c r="P153" s="215">
        <f>O153*H153</f>
        <v>0</v>
      </c>
      <c r="Q153" s="215">
        <v>0.0061</v>
      </c>
      <c r="R153" s="215">
        <f>Q153*H153</f>
        <v>0.0122</v>
      </c>
      <c r="S153" s="215">
        <v>0</v>
      </c>
      <c r="T153" s="21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7" t="s">
        <v>185</v>
      </c>
      <c r="AT153" s="217" t="s">
        <v>206</v>
      </c>
      <c r="AU153" s="217" t="s">
        <v>84</v>
      </c>
      <c r="AY153" s="17" t="s">
        <v>130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7" t="s">
        <v>82</v>
      </c>
      <c r="BK153" s="218">
        <f>ROUND(I153*H153,2)</f>
        <v>0</v>
      </c>
      <c r="BL153" s="17" t="s">
        <v>136</v>
      </c>
      <c r="BM153" s="217" t="s">
        <v>624</v>
      </c>
    </row>
    <row r="154" spans="1:47" s="2" customFormat="1" ht="12">
      <c r="A154" s="38"/>
      <c r="B154" s="39"/>
      <c r="C154" s="40"/>
      <c r="D154" s="219" t="s">
        <v>138</v>
      </c>
      <c r="E154" s="40"/>
      <c r="F154" s="220" t="s">
        <v>367</v>
      </c>
      <c r="G154" s="40"/>
      <c r="H154" s="40"/>
      <c r="I154" s="221"/>
      <c r="J154" s="40"/>
      <c r="K154" s="40"/>
      <c r="L154" s="44"/>
      <c r="M154" s="222"/>
      <c r="N154" s="223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138</v>
      </c>
      <c r="AU154" s="17" t="s">
        <v>84</v>
      </c>
    </row>
    <row r="155" spans="1:65" s="2" customFormat="1" ht="16.5" customHeight="1">
      <c r="A155" s="38"/>
      <c r="B155" s="39"/>
      <c r="C155" s="249" t="s">
        <v>243</v>
      </c>
      <c r="D155" s="249" t="s">
        <v>206</v>
      </c>
      <c r="E155" s="250" t="s">
        <v>370</v>
      </c>
      <c r="F155" s="251" t="s">
        <v>371</v>
      </c>
      <c r="G155" s="252" t="s">
        <v>313</v>
      </c>
      <c r="H155" s="253">
        <v>2</v>
      </c>
      <c r="I155" s="254"/>
      <c r="J155" s="255">
        <f>ROUND(I155*H155,2)</f>
        <v>0</v>
      </c>
      <c r="K155" s="256"/>
      <c r="L155" s="257"/>
      <c r="M155" s="258" t="s">
        <v>19</v>
      </c>
      <c r="N155" s="259" t="s">
        <v>45</v>
      </c>
      <c r="O155" s="84"/>
      <c r="P155" s="215">
        <f>O155*H155</f>
        <v>0</v>
      </c>
      <c r="Q155" s="215">
        <v>0.003</v>
      </c>
      <c r="R155" s="215">
        <f>Q155*H155</f>
        <v>0.006</v>
      </c>
      <c r="S155" s="215">
        <v>0</v>
      </c>
      <c r="T155" s="21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7" t="s">
        <v>185</v>
      </c>
      <c r="AT155" s="217" t="s">
        <v>206</v>
      </c>
      <c r="AU155" s="217" t="s">
        <v>84</v>
      </c>
      <c r="AY155" s="17" t="s">
        <v>130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7" t="s">
        <v>82</v>
      </c>
      <c r="BK155" s="218">
        <f>ROUND(I155*H155,2)</f>
        <v>0</v>
      </c>
      <c r="BL155" s="17" t="s">
        <v>136</v>
      </c>
      <c r="BM155" s="217" t="s">
        <v>625</v>
      </c>
    </row>
    <row r="156" spans="1:47" s="2" customFormat="1" ht="12">
      <c r="A156" s="38"/>
      <c r="B156" s="39"/>
      <c r="C156" s="40"/>
      <c r="D156" s="219" t="s">
        <v>138</v>
      </c>
      <c r="E156" s="40"/>
      <c r="F156" s="220" t="s">
        <v>371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138</v>
      </c>
      <c r="AU156" s="17" t="s">
        <v>84</v>
      </c>
    </row>
    <row r="157" spans="1:65" s="2" customFormat="1" ht="16.5" customHeight="1">
      <c r="A157" s="38"/>
      <c r="B157" s="39"/>
      <c r="C157" s="249" t="s">
        <v>250</v>
      </c>
      <c r="D157" s="249" t="s">
        <v>206</v>
      </c>
      <c r="E157" s="250" t="s">
        <v>374</v>
      </c>
      <c r="F157" s="251" t="s">
        <v>375</v>
      </c>
      <c r="G157" s="252" t="s">
        <v>313</v>
      </c>
      <c r="H157" s="253">
        <v>2</v>
      </c>
      <c r="I157" s="254"/>
      <c r="J157" s="255">
        <f>ROUND(I157*H157,2)</f>
        <v>0</v>
      </c>
      <c r="K157" s="256"/>
      <c r="L157" s="257"/>
      <c r="M157" s="258" t="s">
        <v>19</v>
      </c>
      <c r="N157" s="259" t="s">
        <v>45</v>
      </c>
      <c r="O157" s="84"/>
      <c r="P157" s="215">
        <f>O157*H157</f>
        <v>0</v>
      </c>
      <c r="Q157" s="215">
        <v>0.0001</v>
      </c>
      <c r="R157" s="215">
        <f>Q157*H157</f>
        <v>0.0002</v>
      </c>
      <c r="S157" s="215">
        <v>0</v>
      </c>
      <c r="T157" s="21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7" t="s">
        <v>185</v>
      </c>
      <c r="AT157" s="217" t="s">
        <v>206</v>
      </c>
      <c r="AU157" s="217" t="s">
        <v>84</v>
      </c>
      <c r="AY157" s="17" t="s">
        <v>130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7" t="s">
        <v>82</v>
      </c>
      <c r="BK157" s="218">
        <f>ROUND(I157*H157,2)</f>
        <v>0</v>
      </c>
      <c r="BL157" s="17" t="s">
        <v>136</v>
      </c>
      <c r="BM157" s="217" t="s">
        <v>626</v>
      </c>
    </row>
    <row r="158" spans="1:47" s="2" customFormat="1" ht="12">
      <c r="A158" s="38"/>
      <c r="B158" s="39"/>
      <c r="C158" s="40"/>
      <c r="D158" s="219" t="s">
        <v>138</v>
      </c>
      <c r="E158" s="40"/>
      <c r="F158" s="220" t="s">
        <v>375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138</v>
      </c>
      <c r="AU158" s="17" t="s">
        <v>84</v>
      </c>
    </row>
    <row r="159" spans="1:65" s="2" customFormat="1" ht="16.5" customHeight="1">
      <c r="A159" s="38"/>
      <c r="B159" s="39"/>
      <c r="C159" s="205" t="s">
        <v>256</v>
      </c>
      <c r="D159" s="205" t="s">
        <v>132</v>
      </c>
      <c r="E159" s="206" t="s">
        <v>398</v>
      </c>
      <c r="F159" s="207" t="s">
        <v>399</v>
      </c>
      <c r="G159" s="208" t="s">
        <v>213</v>
      </c>
      <c r="H159" s="209">
        <v>28.3</v>
      </c>
      <c r="I159" s="210"/>
      <c r="J159" s="211">
        <f>ROUND(I159*H159,2)</f>
        <v>0</v>
      </c>
      <c r="K159" s="212"/>
      <c r="L159" s="44"/>
      <c r="M159" s="213" t="s">
        <v>19</v>
      </c>
      <c r="N159" s="214" t="s">
        <v>45</v>
      </c>
      <c r="O159" s="84"/>
      <c r="P159" s="215">
        <f>O159*H159</f>
        <v>0</v>
      </c>
      <c r="Q159" s="215">
        <v>0.1554</v>
      </c>
      <c r="R159" s="215">
        <f>Q159*H159</f>
        <v>4.39782</v>
      </c>
      <c r="S159" s="215">
        <v>0</v>
      </c>
      <c r="T159" s="21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7" t="s">
        <v>136</v>
      </c>
      <c r="AT159" s="217" t="s">
        <v>132</v>
      </c>
      <c r="AU159" s="217" t="s">
        <v>84</v>
      </c>
      <c r="AY159" s="17" t="s">
        <v>130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7" t="s">
        <v>82</v>
      </c>
      <c r="BK159" s="218">
        <f>ROUND(I159*H159,2)</f>
        <v>0</v>
      </c>
      <c r="BL159" s="17" t="s">
        <v>136</v>
      </c>
      <c r="BM159" s="217" t="s">
        <v>627</v>
      </c>
    </row>
    <row r="160" spans="1:47" s="2" customFormat="1" ht="12">
      <c r="A160" s="38"/>
      <c r="B160" s="39"/>
      <c r="C160" s="40"/>
      <c r="D160" s="219" t="s">
        <v>138</v>
      </c>
      <c r="E160" s="40"/>
      <c r="F160" s="220" t="s">
        <v>401</v>
      </c>
      <c r="G160" s="40"/>
      <c r="H160" s="40"/>
      <c r="I160" s="221"/>
      <c r="J160" s="40"/>
      <c r="K160" s="40"/>
      <c r="L160" s="44"/>
      <c r="M160" s="222"/>
      <c r="N160" s="223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138</v>
      </c>
      <c r="AU160" s="17" t="s">
        <v>84</v>
      </c>
    </row>
    <row r="161" spans="1:47" s="2" customFormat="1" ht="12">
      <c r="A161" s="38"/>
      <c r="B161" s="39"/>
      <c r="C161" s="40"/>
      <c r="D161" s="224" t="s">
        <v>140</v>
      </c>
      <c r="E161" s="40"/>
      <c r="F161" s="225" t="s">
        <v>402</v>
      </c>
      <c r="G161" s="40"/>
      <c r="H161" s="40"/>
      <c r="I161" s="221"/>
      <c r="J161" s="40"/>
      <c r="K161" s="40"/>
      <c r="L161" s="44"/>
      <c r="M161" s="222"/>
      <c r="N161" s="223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140</v>
      </c>
      <c r="AU161" s="17" t="s">
        <v>84</v>
      </c>
    </row>
    <row r="162" spans="1:51" s="13" customFormat="1" ht="12">
      <c r="A162" s="13"/>
      <c r="B162" s="226"/>
      <c r="C162" s="227"/>
      <c r="D162" s="219" t="s">
        <v>148</v>
      </c>
      <c r="E162" s="228" t="s">
        <v>19</v>
      </c>
      <c r="F162" s="229" t="s">
        <v>628</v>
      </c>
      <c r="G162" s="227"/>
      <c r="H162" s="230">
        <v>19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148</v>
      </c>
      <c r="AU162" s="236" t="s">
        <v>84</v>
      </c>
      <c r="AV162" s="13" t="s">
        <v>84</v>
      </c>
      <c r="AW162" s="13" t="s">
        <v>35</v>
      </c>
      <c r="AX162" s="13" t="s">
        <v>74</v>
      </c>
      <c r="AY162" s="236" t="s">
        <v>130</v>
      </c>
    </row>
    <row r="163" spans="1:51" s="13" customFormat="1" ht="12">
      <c r="A163" s="13"/>
      <c r="B163" s="226"/>
      <c r="C163" s="227"/>
      <c r="D163" s="219" t="s">
        <v>148</v>
      </c>
      <c r="E163" s="228" t="s">
        <v>19</v>
      </c>
      <c r="F163" s="229" t="s">
        <v>629</v>
      </c>
      <c r="G163" s="227"/>
      <c r="H163" s="230">
        <v>6.3</v>
      </c>
      <c r="I163" s="231"/>
      <c r="J163" s="227"/>
      <c r="K163" s="227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148</v>
      </c>
      <c r="AU163" s="236" t="s">
        <v>84</v>
      </c>
      <c r="AV163" s="13" t="s">
        <v>84</v>
      </c>
      <c r="AW163" s="13" t="s">
        <v>35</v>
      </c>
      <c r="AX163" s="13" t="s">
        <v>74</v>
      </c>
      <c r="AY163" s="236" t="s">
        <v>130</v>
      </c>
    </row>
    <row r="164" spans="1:51" s="13" customFormat="1" ht="12">
      <c r="A164" s="13"/>
      <c r="B164" s="226"/>
      <c r="C164" s="227"/>
      <c r="D164" s="219" t="s">
        <v>148</v>
      </c>
      <c r="E164" s="228" t="s">
        <v>19</v>
      </c>
      <c r="F164" s="229" t="s">
        <v>630</v>
      </c>
      <c r="G164" s="227"/>
      <c r="H164" s="230">
        <v>3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6" t="s">
        <v>148</v>
      </c>
      <c r="AU164" s="236" t="s">
        <v>84</v>
      </c>
      <c r="AV164" s="13" t="s">
        <v>84</v>
      </c>
      <c r="AW164" s="13" t="s">
        <v>35</v>
      </c>
      <c r="AX164" s="13" t="s">
        <v>74</v>
      </c>
      <c r="AY164" s="236" t="s">
        <v>130</v>
      </c>
    </row>
    <row r="165" spans="1:51" s="14" customFormat="1" ht="12">
      <c r="A165" s="14"/>
      <c r="B165" s="237"/>
      <c r="C165" s="238"/>
      <c r="D165" s="219" t="s">
        <v>148</v>
      </c>
      <c r="E165" s="239" t="s">
        <v>19</v>
      </c>
      <c r="F165" s="240" t="s">
        <v>151</v>
      </c>
      <c r="G165" s="238"/>
      <c r="H165" s="241">
        <v>28.3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7" t="s">
        <v>148</v>
      </c>
      <c r="AU165" s="247" t="s">
        <v>84</v>
      </c>
      <c r="AV165" s="14" t="s">
        <v>136</v>
      </c>
      <c r="AW165" s="14" t="s">
        <v>35</v>
      </c>
      <c r="AX165" s="14" t="s">
        <v>82</v>
      </c>
      <c r="AY165" s="247" t="s">
        <v>130</v>
      </c>
    </row>
    <row r="166" spans="1:65" s="2" customFormat="1" ht="16.5" customHeight="1">
      <c r="A166" s="38"/>
      <c r="B166" s="39"/>
      <c r="C166" s="249" t="s">
        <v>262</v>
      </c>
      <c r="D166" s="249" t="s">
        <v>206</v>
      </c>
      <c r="E166" s="250" t="s">
        <v>412</v>
      </c>
      <c r="F166" s="251" t="s">
        <v>413</v>
      </c>
      <c r="G166" s="252" t="s">
        <v>213</v>
      </c>
      <c r="H166" s="253">
        <v>19</v>
      </c>
      <c r="I166" s="254"/>
      <c r="J166" s="255">
        <f>ROUND(I166*H166,2)</f>
        <v>0</v>
      </c>
      <c r="K166" s="256"/>
      <c r="L166" s="257"/>
      <c r="M166" s="258" t="s">
        <v>19</v>
      </c>
      <c r="N166" s="259" t="s">
        <v>45</v>
      </c>
      <c r="O166" s="84"/>
      <c r="P166" s="215">
        <f>O166*H166</f>
        <v>0</v>
      </c>
      <c r="Q166" s="215">
        <v>0.085</v>
      </c>
      <c r="R166" s="215">
        <f>Q166*H166</f>
        <v>1.6150000000000002</v>
      </c>
      <c r="S166" s="215">
        <v>0</v>
      </c>
      <c r="T166" s="21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7" t="s">
        <v>185</v>
      </c>
      <c r="AT166" s="217" t="s">
        <v>206</v>
      </c>
      <c r="AU166" s="217" t="s">
        <v>84</v>
      </c>
      <c r="AY166" s="17" t="s">
        <v>130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7" t="s">
        <v>82</v>
      </c>
      <c r="BK166" s="218">
        <f>ROUND(I166*H166,2)</f>
        <v>0</v>
      </c>
      <c r="BL166" s="17" t="s">
        <v>136</v>
      </c>
      <c r="BM166" s="217" t="s">
        <v>631</v>
      </c>
    </row>
    <row r="167" spans="1:47" s="2" customFormat="1" ht="12">
      <c r="A167" s="38"/>
      <c r="B167" s="39"/>
      <c r="C167" s="40"/>
      <c r="D167" s="219" t="s">
        <v>138</v>
      </c>
      <c r="E167" s="40"/>
      <c r="F167" s="220" t="s">
        <v>413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138</v>
      </c>
      <c r="AU167" s="17" t="s">
        <v>84</v>
      </c>
    </row>
    <row r="168" spans="1:65" s="2" customFormat="1" ht="16.5" customHeight="1">
      <c r="A168" s="38"/>
      <c r="B168" s="39"/>
      <c r="C168" s="249" t="s">
        <v>7</v>
      </c>
      <c r="D168" s="249" t="s">
        <v>206</v>
      </c>
      <c r="E168" s="250" t="s">
        <v>404</v>
      </c>
      <c r="F168" s="251" t="s">
        <v>405</v>
      </c>
      <c r="G168" s="252" t="s">
        <v>213</v>
      </c>
      <c r="H168" s="253">
        <v>9.3</v>
      </c>
      <c r="I168" s="254"/>
      <c r="J168" s="255">
        <f>ROUND(I168*H168,2)</f>
        <v>0</v>
      </c>
      <c r="K168" s="256"/>
      <c r="L168" s="257"/>
      <c r="M168" s="258" t="s">
        <v>19</v>
      </c>
      <c r="N168" s="259" t="s">
        <v>45</v>
      </c>
      <c r="O168" s="84"/>
      <c r="P168" s="215">
        <f>O168*H168</f>
        <v>0</v>
      </c>
      <c r="Q168" s="215">
        <v>0.0483</v>
      </c>
      <c r="R168" s="215">
        <f>Q168*H168</f>
        <v>0.44919000000000003</v>
      </c>
      <c r="S168" s="215">
        <v>0</v>
      </c>
      <c r="T168" s="21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7" t="s">
        <v>185</v>
      </c>
      <c r="AT168" s="217" t="s">
        <v>206</v>
      </c>
      <c r="AU168" s="217" t="s">
        <v>84</v>
      </c>
      <c r="AY168" s="17" t="s">
        <v>130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7" t="s">
        <v>82</v>
      </c>
      <c r="BK168" s="218">
        <f>ROUND(I168*H168,2)</f>
        <v>0</v>
      </c>
      <c r="BL168" s="17" t="s">
        <v>136</v>
      </c>
      <c r="BM168" s="217" t="s">
        <v>632</v>
      </c>
    </row>
    <row r="169" spans="1:47" s="2" customFormat="1" ht="12">
      <c r="A169" s="38"/>
      <c r="B169" s="39"/>
      <c r="C169" s="40"/>
      <c r="D169" s="219" t="s">
        <v>138</v>
      </c>
      <c r="E169" s="40"/>
      <c r="F169" s="220" t="s">
        <v>405</v>
      </c>
      <c r="G169" s="40"/>
      <c r="H169" s="40"/>
      <c r="I169" s="221"/>
      <c r="J169" s="40"/>
      <c r="K169" s="40"/>
      <c r="L169" s="44"/>
      <c r="M169" s="222"/>
      <c r="N169" s="223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138</v>
      </c>
      <c r="AU169" s="17" t="s">
        <v>84</v>
      </c>
    </row>
    <row r="170" spans="1:51" s="13" customFormat="1" ht="12">
      <c r="A170" s="13"/>
      <c r="B170" s="226"/>
      <c r="C170" s="227"/>
      <c r="D170" s="219" t="s">
        <v>148</v>
      </c>
      <c r="E170" s="228" t="s">
        <v>19</v>
      </c>
      <c r="F170" s="229" t="s">
        <v>633</v>
      </c>
      <c r="G170" s="227"/>
      <c r="H170" s="230">
        <v>9.3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148</v>
      </c>
      <c r="AU170" s="236" t="s">
        <v>84</v>
      </c>
      <c r="AV170" s="13" t="s">
        <v>84</v>
      </c>
      <c r="AW170" s="13" t="s">
        <v>35</v>
      </c>
      <c r="AX170" s="13" t="s">
        <v>82</v>
      </c>
      <c r="AY170" s="236" t="s">
        <v>130</v>
      </c>
    </row>
    <row r="171" spans="1:65" s="2" customFormat="1" ht="16.5" customHeight="1">
      <c r="A171" s="38"/>
      <c r="B171" s="39"/>
      <c r="C171" s="205" t="s">
        <v>273</v>
      </c>
      <c r="D171" s="205" t="s">
        <v>132</v>
      </c>
      <c r="E171" s="206" t="s">
        <v>388</v>
      </c>
      <c r="F171" s="207" t="s">
        <v>389</v>
      </c>
      <c r="G171" s="208" t="s">
        <v>213</v>
      </c>
      <c r="H171" s="209">
        <v>317</v>
      </c>
      <c r="I171" s="210"/>
      <c r="J171" s="211">
        <f>ROUND(I171*H171,2)</f>
        <v>0</v>
      </c>
      <c r="K171" s="212"/>
      <c r="L171" s="44"/>
      <c r="M171" s="213" t="s">
        <v>19</v>
      </c>
      <c r="N171" s="214" t="s">
        <v>45</v>
      </c>
      <c r="O171" s="84"/>
      <c r="P171" s="215">
        <f>O171*H171</f>
        <v>0</v>
      </c>
      <c r="Q171" s="215">
        <v>0.1295</v>
      </c>
      <c r="R171" s="215">
        <f>Q171*H171</f>
        <v>41.051500000000004</v>
      </c>
      <c r="S171" s="215">
        <v>0</v>
      </c>
      <c r="T171" s="21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7" t="s">
        <v>136</v>
      </c>
      <c r="AT171" s="217" t="s">
        <v>132</v>
      </c>
      <c r="AU171" s="217" t="s">
        <v>84</v>
      </c>
      <c r="AY171" s="17" t="s">
        <v>130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7" t="s">
        <v>82</v>
      </c>
      <c r="BK171" s="218">
        <f>ROUND(I171*H171,2)</f>
        <v>0</v>
      </c>
      <c r="BL171" s="17" t="s">
        <v>136</v>
      </c>
      <c r="BM171" s="217" t="s">
        <v>634</v>
      </c>
    </row>
    <row r="172" spans="1:47" s="2" customFormat="1" ht="12">
      <c r="A172" s="38"/>
      <c r="B172" s="39"/>
      <c r="C172" s="40"/>
      <c r="D172" s="219" t="s">
        <v>138</v>
      </c>
      <c r="E172" s="40"/>
      <c r="F172" s="220" t="s">
        <v>391</v>
      </c>
      <c r="G172" s="40"/>
      <c r="H172" s="40"/>
      <c r="I172" s="221"/>
      <c r="J172" s="40"/>
      <c r="K172" s="40"/>
      <c r="L172" s="44"/>
      <c r="M172" s="222"/>
      <c r="N172" s="223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138</v>
      </c>
      <c r="AU172" s="17" t="s">
        <v>84</v>
      </c>
    </row>
    <row r="173" spans="1:47" s="2" customFormat="1" ht="12">
      <c r="A173" s="38"/>
      <c r="B173" s="39"/>
      <c r="C173" s="40"/>
      <c r="D173" s="224" t="s">
        <v>140</v>
      </c>
      <c r="E173" s="40"/>
      <c r="F173" s="225" t="s">
        <v>392</v>
      </c>
      <c r="G173" s="40"/>
      <c r="H173" s="40"/>
      <c r="I173" s="221"/>
      <c r="J173" s="40"/>
      <c r="K173" s="40"/>
      <c r="L173" s="44"/>
      <c r="M173" s="222"/>
      <c r="N173" s="223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140</v>
      </c>
      <c r="AU173" s="17" t="s">
        <v>84</v>
      </c>
    </row>
    <row r="174" spans="1:65" s="2" customFormat="1" ht="16.5" customHeight="1">
      <c r="A174" s="38"/>
      <c r="B174" s="39"/>
      <c r="C174" s="249" t="s">
        <v>279</v>
      </c>
      <c r="D174" s="249" t="s">
        <v>206</v>
      </c>
      <c r="E174" s="250" t="s">
        <v>521</v>
      </c>
      <c r="F174" s="251" t="s">
        <v>522</v>
      </c>
      <c r="G174" s="252" t="s">
        <v>213</v>
      </c>
      <c r="H174" s="253">
        <v>317</v>
      </c>
      <c r="I174" s="254"/>
      <c r="J174" s="255">
        <f>ROUND(I174*H174,2)</f>
        <v>0</v>
      </c>
      <c r="K174" s="256"/>
      <c r="L174" s="257"/>
      <c r="M174" s="258" t="s">
        <v>19</v>
      </c>
      <c r="N174" s="259" t="s">
        <v>45</v>
      </c>
      <c r="O174" s="84"/>
      <c r="P174" s="215">
        <f>O174*H174</f>
        <v>0</v>
      </c>
      <c r="Q174" s="215">
        <v>0.028</v>
      </c>
      <c r="R174" s="215">
        <f>Q174*H174</f>
        <v>8.876</v>
      </c>
      <c r="S174" s="215">
        <v>0</v>
      </c>
      <c r="T174" s="21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7" t="s">
        <v>185</v>
      </c>
      <c r="AT174" s="217" t="s">
        <v>206</v>
      </c>
      <c r="AU174" s="217" t="s">
        <v>84</v>
      </c>
      <c r="AY174" s="17" t="s">
        <v>130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7" t="s">
        <v>82</v>
      </c>
      <c r="BK174" s="218">
        <f>ROUND(I174*H174,2)</f>
        <v>0</v>
      </c>
      <c r="BL174" s="17" t="s">
        <v>136</v>
      </c>
      <c r="BM174" s="217" t="s">
        <v>635</v>
      </c>
    </row>
    <row r="175" spans="1:47" s="2" customFormat="1" ht="12">
      <c r="A175" s="38"/>
      <c r="B175" s="39"/>
      <c r="C175" s="40"/>
      <c r="D175" s="219" t="s">
        <v>138</v>
      </c>
      <c r="E175" s="40"/>
      <c r="F175" s="220" t="s">
        <v>522</v>
      </c>
      <c r="G175" s="40"/>
      <c r="H175" s="40"/>
      <c r="I175" s="221"/>
      <c r="J175" s="40"/>
      <c r="K175" s="40"/>
      <c r="L175" s="44"/>
      <c r="M175" s="222"/>
      <c r="N175" s="223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138</v>
      </c>
      <c r="AU175" s="17" t="s">
        <v>84</v>
      </c>
    </row>
    <row r="176" spans="1:63" s="12" customFormat="1" ht="22.8" customHeight="1">
      <c r="A176" s="12"/>
      <c r="B176" s="189"/>
      <c r="C176" s="190"/>
      <c r="D176" s="191" t="s">
        <v>73</v>
      </c>
      <c r="E176" s="203" t="s">
        <v>422</v>
      </c>
      <c r="F176" s="203" t="s">
        <v>423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SUM(P177:P179)</f>
        <v>0</v>
      </c>
      <c r="Q176" s="197"/>
      <c r="R176" s="198">
        <f>SUM(R177:R179)</f>
        <v>0</v>
      </c>
      <c r="S176" s="197"/>
      <c r="T176" s="199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0" t="s">
        <v>82</v>
      </c>
      <c r="AT176" s="201" t="s">
        <v>73</v>
      </c>
      <c r="AU176" s="201" t="s">
        <v>82</v>
      </c>
      <c r="AY176" s="200" t="s">
        <v>130</v>
      </c>
      <c r="BK176" s="202">
        <f>SUM(BK177:BK179)</f>
        <v>0</v>
      </c>
    </row>
    <row r="177" spans="1:65" s="2" customFormat="1" ht="16.5" customHeight="1">
      <c r="A177" s="38"/>
      <c r="B177" s="39"/>
      <c r="C177" s="205" t="s">
        <v>286</v>
      </c>
      <c r="D177" s="205" t="s">
        <v>132</v>
      </c>
      <c r="E177" s="206" t="s">
        <v>425</v>
      </c>
      <c r="F177" s="207" t="s">
        <v>426</v>
      </c>
      <c r="G177" s="208" t="s">
        <v>181</v>
      </c>
      <c r="H177" s="209">
        <v>158.529</v>
      </c>
      <c r="I177" s="210"/>
      <c r="J177" s="211">
        <f>ROUND(I177*H177,2)</f>
        <v>0</v>
      </c>
      <c r="K177" s="212"/>
      <c r="L177" s="44"/>
      <c r="M177" s="213" t="s">
        <v>19</v>
      </c>
      <c r="N177" s="214" t="s">
        <v>45</v>
      </c>
      <c r="O177" s="84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7" t="s">
        <v>136</v>
      </c>
      <c r="AT177" s="217" t="s">
        <v>132</v>
      </c>
      <c r="AU177" s="217" t="s">
        <v>84</v>
      </c>
      <c r="AY177" s="17" t="s">
        <v>130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7" t="s">
        <v>82</v>
      </c>
      <c r="BK177" s="218">
        <f>ROUND(I177*H177,2)</f>
        <v>0</v>
      </c>
      <c r="BL177" s="17" t="s">
        <v>136</v>
      </c>
      <c r="BM177" s="217" t="s">
        <v>636</v>
      </c>
    </row>
    <row r="178" spans="1:47" s="2" customFormat="1" ht="12">
      <c r="A178" s="38"/>
      <c r="B178" s="39"/>
      <c r="C178" s="40"/>
      <c r="D178" s="219" t="s">
        <v>138</v>
      </c>
      <c r="E178" s="40"/>
      <c r="F178" s="220" t="s">
        <v>428</v>
      </c>
      <c r="G178" s="40"/>
      <c r="H178" s="40"/>
      <c r="I178" s="221"/>
      <c r="J178" s="40"/>
      <c r="K178" s="40"/>
      <c r="L178" s="44"/>
      <c r="M178" s="222"/>
      <c r="N178" s="223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138</v>
      </c>
      <c r="AU178" s="17" t="s">
        <v>84</v>
      </c>
    </row>
    <row r="179" spans="1:47" s="2" customFormat="1" ht="12">
      <c r="A179" s="38"/>
      <c r="B179" s="39"/>
      <c r="C179" s="40"/>
      <c r="D179" s="224" t="s">
        <v>140</v>
      </c>
      <c r="E179" s="40"/>
      <c r="F179" s="225" t="s">
        <v>429</v>
      </c>
      <c r="G179" s="40"/>
      <c r="H179" s="40"/>
      <c r="I179" s="221"/>
      <c r="J179" s="40"/>
      <c r="K179" s="40"/>
      <c r="L179" s="44"/>
      <c r="M179" s="260"/>
      <c r="N179" s="261"/>
      <c r="O179" s="262"/>
      <c r="P179" s="262"/>
      <c r="Q179" s="262"/>
      <c r="R179" s="262"/>
      <c r="S179" s="262"/>
      <c r="T179" s="263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140</v>
      </c>
      <c r="AU179" s="17" t="s">
        <v>84</v>
      </c>
    </row>
    <row r="180" spans="1:31" s="2" customFormat="1" ht="6.95" customHeight="1">
      <c r="A180" s="38"/>
      <c r="B180" s="59"/>
      <c r="C180" s="60"/>
      <c r="D180" s="60"/>
      <c r="E180" s="60"/>
      <c r="F180" s="60"/>
      <c r="G180" s="60"/>
      <c r="H180" s="60"/>
      <c r="I180" s="60"/>
      <c r="J180" s="60"/>
      <c r="K180" s="60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CC35" sheet="1" objects="1" scenarios="1" formatColumns="0" formatRows="0" autoFilter="0"/>
  <autoFilter ref="C83:K17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3_01/121151123"/>
    <hyperlink ref="F94" r:id="rId2" display="https://podminky.urs.cz/item/CS_URS_2023_01/122552204"/>
    <hyperlink ref="F101" r:id="rId3" display="https://podminky.urs.cz/item/CS_URS_2023_01/162751117"/>
    <hyperlink ref="F105" r:id="rId4" display="https://podminky.urs.cz/item/CS_URS_2023_01/171201231"/>
    <hyperlink ref="F109" r:id="rId5" display="https://podminky.urs.cz/item/CS_URS_2023_01/181152302"/>
    <hyperlink ref="F112" r:id="rId6" display="https://podminky.urs.cz/item/CS_URS_2023_01/181311103"/>
    <hyperlink ref="F118" r:id="rId7" display="https://podminky.urs.cz/item/CS_URS_2023_01/564851111"/>
    <hyperlink ref="F121" r:id="rId8" display="https://podminky.urs.cz/item/CS_URS_2023_01/564961315"/>
    <hyperlink ref="F128" r:id="rId9" display="https://podminky.urs.cz/item/CS_URS_2023_01/572241112"/>
    <hyperlink ref="F132" r:id="rId10" display="https://podminky.urs.cz/item/CS_URS_2023_01/596211113"/>
    <hyperlink ref="F144" r:id="rId11" display="https://podminky.urs.cz/item/CS_URS_2023_01/914111111"/>
    <hyperlink ref="F152" r:id="rId12" display="https://podminky.urs.cz/item/CS_URS_2023_01/914511112"/>
    <hyperlink ref="F161" r:id="rId13" display="https://podminky.urs.cz/item/CS_URS_2023_01/916131213"/>
    <hyperlink ref="F173" r:id="rId14" display="https://podminky.urs.cz/item/CS_URS_2023_01/916231213"/>
    <hyperlink ref="F179" r:id="rId15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MALÁ PRŮMYSLOVÁ A OBYTNÁ ZÓNA , LOKALITA SYLVÁROV-2021.12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637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6. 6. 2021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ROUND((SUM(BE84:BE198)),2)</f>
        <v>0</v>
      </c>
      <c r="G33" s="38"/>
      <c r="H33" s="38"/>
      <c r="I33" s="148">
        <v>0.21</v>
      </c>
      <c r="J33" s="147">
        <f>ROUND(((SUM(BE84:BE198))*I33),2)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ROUND((SUM(BF84:BF198)),2)</f>
        <v>0</v>
      </c>
      <c r="G34" s="38"/>
      <c r="H34" s="38"/>
      <c r="I34" s="148">
        <v>0.15</v>
      </c>
      <c r="J34" s="147">
        <f>ROUND(((SUM(BF84:BF198))*I34),2)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ROUND((SUM(BG84:BG198)),2)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ROUND((SUM(BH84:BH198)),2)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ROUND((SUM(BI84:BI198)),2)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MALÁ PRŮMYSLOVÁ A OBYTNÁ ZÓNA , LOKALITA SYLVÁROV-2021.12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100-3 - Parkoviště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Dvůr Králové nad Labem</v>
      </c>
      <c r="G52" s="40"/>
      <c r="H52" s="40"/>
      <c r="I52" s="32" t="s">
        <v>23</v>
      </c>
      <c r="J52" s="72" t="str">
        <f>IF(J12="","",J12)</f>
        <v>6. 6. 2021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Dvůr Králové nad Labem</v>
      </c>
      <c r="G54" s="40"/>
      <c r="H54" s="40"/>
      <c r="I54" s="32" t="s">
        <v>32</v>
      </c>
      <c r="J54" s="36" t="str">
        <f>E21</f>
        <v>Daniel Kadavý, projektová činnost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111</v>
      </c>
      <c r="E62" s="174"/>
      <c r="F62" s="174"/>
      <c r="G62" s="174"/>
      <c r="H62" s="174"/>
      <c r="I62" s="174"/>
      <c r="J62" s="175">
        <f>J115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113</v>
      </c>
      <c r="E63" s="174"/>
      <c r="F63" s="174"/>
      <c r="G63" s="174"/>
      <c r="H63" s="174"/>
      <c r="I63" s="174"/>
      <c r="J63" s="175">
        <f>J151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114</v>
      </c>
      <c r="E64" s="174"/>
      <c r="F64" s="174"/>
      <c r="G64" s="174"/>
      <c r="H64" s="174"/>
      <c r="I64" s="174"/>
      <c r="J64" s="175">
        <f>J195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115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MALÁ PRŮMYSLOVÁ A OBYTNÁ ZÓNA , LOKALITA SYLVÁROV-2021.12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102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100-3 - Parkoviště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Dvůr Králové nad Labem</v>
      </c>
      <c r="G78" s="40"/>
      <c r="H78" s="40"/>
      <c r="I78" s="32" t="s">
        <v>23</v>
      </c>
      <c r="J78" s="72" t="str">
        <f>IF(J12="","",J12)</f>
        <v>6. 6. 2021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25</v>
      </c>
      <c r="D80" s="40"/>
      <c r="E80" s="40"/>
      <c r="F80" s="27" t="str">
        <f>E15</f>
        <v>Město Dvůr Králové nad Labem</v>
      </c>
      <c r="G80" s="40"/>
      <c r="H80" s="40"/>
      <c r="I80" s="32" t="s">
        <v>32</v>
      </c>
      <c r="J80" s="36" t="str">
        <f>E21</f>
        <v>Daniel Kadavý, projektová činnost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30</v>
      </c>
      <c r="D81" s="40"/>
      <c r="E81" s="40"/>
      <c r="F81" s="27" t="str">
        <f>IF(E18="","",E18)</f>
        <v>Vyplň údaj</v>
      </c>
      <c r="G81" s="40"/>
      <c r="H81" s="40"/>
      <c r="I81" s="32" t="s">
        <v>36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116</v>
      </c>
      <c r="D83" s="180" t="s">
        <v>59</v>
      </c>
      <c r="E83" s="180" t="s">
        <v>55</v>
      </c>
      <c r="F83" s="180" t="s">
        <v>56</v>
      </c>
      <c r="G83" s="180" t="s">
        <v>117</v>
      </c>
      <c r="H83" s="180" t="s">
        <v>118</v>
      </c>
      <c r="I83" s="180" t="s">
        <v>119</v>
      </c>
      <c r="J83" s="181" t="s">
        <v>106</v>
      </c>
      <c r="K83" s="182" t="s">
        <v>120</v>
      </c>
      <c r="L83" s="183"/>
      <c r="M83" s="92" t="s">
        <v>19</v>
      </c>
      <c r="N83" s="93" t="s">
        <v>44</v>
      </c>
      <c r="O83" s="93" t="s">
        <v>121</v>
      </c>
      <c r="P83" s="93" t="s">
        <v>122</v>
      </c>
      <c r="Q83" s="93" t="s">
        <v>123</v>
      </c>
      <c r="R83" s="93" t="s">
        <v>124</v>
      </c>
      <c r="S83" s="93" t="s">
        <v>125</v>
      </c>
      <c r="T83" s="94" t="s">
        <v>126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127</v>
      </c>
      <c r="D84" s="40"/>
      <c r="E84" s="40"/>
      <c r="F84" s="40"/>
      <c r="G84" s="40"/>
      <c r="H84" s="40"/>
      <c r="I84" s="40"/>
      <c r="J84" s="184">
        <f>BK84</f>
        <v>0</v>
      </c>
      <c r="K84" s="40"/>
      <c r="L84" s="44"/>
      <c r="M84" s="95"/>
      <c r="N84" s="185"/>
      <c r="O84" s="96"/>
      <c r="P84" s="186">
        <f>P85</f>
        <v>0</v>
      </c>
      <c r="Q84" s="96"/>
      <c r="R84" s="186">
        <f>R85</f>
        <v>338.30323000000004</v>
      </c>
      <c r="S84" s="96"/>
      <c r="T84" s="187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73</v>
      </c>
      <c r="AU84" s="17" t="s">
        <v>107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73</v>
      </c>
      <c r="E85" s="192" t="s">
        <v>128</v>
      </c>
      <c r="F85" s="192" t="s">
        <v>129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P86+P115+P151+P195</f>
        <v>0</v>
      </c>
      <c r="Q85" s="197"/>
      <c r="R85" s="198">
        <f>R86+R115+R151+R195</f>
        <v>338.30323000000004</v>
      </c>
      <c r="S85" s="197"/>
      <c r="T85" s="199">
        <f>T86+T115+T151+T195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82</v>
      </c>
      <c r="AT85" s="201" t="s">
        <v>73</v>
      </c>
      <c r="AU85" s="201" t="s">
        <v>74</v>
      </c>
      <c r="AY85" s="200" t="s">
        <v>130</v>
      </c>
      <c r="BK85" s="202">
        <f>BK86+BK115+BK151+BK195</f>
        <v>0</v>
      </c>
    </row>
    <row r="86" spans="1:63" s="12" customFormat="1" ht="22.8" customHeight="1">
      <c r="A86" s="12"/>
      <c r="B86" s="189"/>
      <c r="C86" s="190"/>
      <c r="D86" s="191" t="s">
        <v>73</v>
      </c>
      <c r="E86" s="203" t="s">
        <v>82</v>
      </c>
      <c r="F86" s="203" t="s">
        <v>131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SUM(P87:P114)</f>
        <v>0</v>
      </c>
      <c r="Q86" s="197"/>
      <c r="R86" s="198">
        <f>SUM(R87:R114)</f>
        <v>0</v>
      </c>
      <c r="S86" s="197"/>
      <c r="T86" s="199">
        <f>SUM(T87:T114)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82</v>
      </c>
      <c r="AT86" s="201" t="s">
        <v>73</v>
      </c>
      <c r="AU86" s="201" t="s">
        <v>82</v>
      </c>
      <c r="AY86" s="200" t="s">
        <v>130</v>
      </c>
      <c r="BK86" s="202">
        <f>SUM(BK87:BK114)</f>
        <v>0</v>
      </c>
    </row>
    <row r="87" spans="1:65" s="2" customFormat="1" ht="16.5" customHeight="1">
      <c r="A87" s="38"/>
      <c r="B87" s="39"/>
      <c r="C87" s="205" t="s">
        <v>82</v>
      </c>
      <c r="D87" s="205" t="s">
        <v>132</v>
      </c>
      <c r="E87" s="206" t="s">
        <v>133</v>
      </c>
      <c r="F87" s="207" t="s">
        <v>134</v>
      </c>
      <c r="G87" s="208" t="s">
        <v>135</v>
      </c>
      <c r="H87" s="209">
        <v>428.3</v>
      </c>
      <c r="I87" s="210"/>
      <c r="J87" s="211">
        <f>ROUND(I87*H87,2)</f>
        <v>0</v>
      </c>
      <c r="K87" s="212"/>
      <c r="L87" s="44"/>
      <c r="M87" s="213" t="s">
        <v>19</v>
      </c>
      <c r="N87" s="214" t="s">
        <v>45</v>
      </c>
      <c r="O87" s="8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136</v>
      </c>
      <c r="AT87" s="217" t="s">
        <v>132</v>
      </c>
      <c r="AU87" s="217" t="s">
        <v>84</v>
      </c>
      <c r="AY87" s="17" t="s">
        <v>130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82</v>
      </c>
      <c r="BK87" s="218">
        <f>ROUND(I87*H87,2)</f>
        <v>0</v>
      </c>
      <c r="BL87" s="17" t="s">
        <v>136</v>
      </c>
      <c r="BM87" s="217" t="s">
        <v>638</v>
      </c>
    </row>
    <row r="88" spans="1:47" s="2" customFormat="1" ht="12">
      <c r="A88" s="38"/>
      <c r="B88" s="39"/>
      <c r="C88" s="40"/>
      <c r="D88" s="219" t="s">
        <v>138</v>
      </c>
      <c r="E88" s="40"/>
      <c r="F88" s="220" t="s">
        <v>139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138</v>
      </c>
      <c r="AU88" s="17" t="s">
        <v>84</v>
      </c>
    </row>
    <row r="89" spans="1:47" s="2" customFormat="1" ht="12">
      <c r="A89" s="38"/>
      <c r="B89" s="39"/>
      <c r="C89" s="40"/>
      <c r="D89" s="224" t="s">
        <v>140</v>
      </c>
      <c r="E89" s="40"/>
      <c r="F89" s="225" t="s">
        <v>141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140</v>
      </c>
      <c r="AU89" s="17" t="s">
        <v>84</v>
      </c>
    </row>
    <row r="90" spans="1:65" s="2" customFormat="1" ht="24.15" customHeight="1">
      <c r="A90" s="38"/>
      <c r="B90" s="39"/>
      <c r="C90" s="205" t="s">
        <v>84</v>
      </c>
      <c r="D90" s="205" t="s">
        <v>132</v>
      </c>
      <c r="E90" s="206" t="s">
        <v>574</v>
      </c>
      <c r="F90" s="207" t="s">
        <v>575</v>
      </c>
      <c r="G90" s="208" t="s">
        <v>144</v>
      </c>
      <c r="H90" s="209">
        <v>273.585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45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136</v>
      </c>
      <c r="AT90" s="217" t="s">
        <v>132</v>
      </c>
      <c r="AU90" s="217" t="s">
        <v>84</v>
      </c>
      <c r="AY90" s="17" t="s">
        <v>130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7" t="s">
        <v>82</v>
      </c>
      <c r="BK90" s="218">
        <f>ROUND(I90*H90,2)</f>
        <v>0</v>
      </c>
      <c r="BL90" s="17" t="s">
        <v>136</v>
      </c>
      <c r="BM90" s="217" t="s">
        <v>639</v>
      </c>
    </row>
    <row r="91" spans="1:47" s="2" customFormat="1" ht="12">
      <c r="A91" s="38"/>
      <c r="B91" s="39"/>
      <c r="C91" s="40"/>
      <c r="D91" s="219" t="s">
        <v>138</v>
      </c>
      <c r="E91" s="40"/>
      <c r="F91" s="220" t="s">
        <v>577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138</v>
      </c>
      <c r="AU91" s="17" t="s">
        <v>84</v>
      </c>
    </row>
    <row r="92" spans="1:47" s="2" customFormat="1" ht="12">
      <c r="A92" s="38"/>
      <c r="B92" s="39"/>
      <c r="C92" s="40"/>
      <c r="D92" s="224" t="s">
        <v>140</v>
      </c>
      <c r="E92" s="40"/>
      <c r="F92" s="225" t="s">
        <v>578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140</v>
      </c>
      <c r="AU92" s="17" t="s">
        <v>84</v>
      </c>
    </row>
    <row r="93" spans="1:51" s="13" customFormat="1" ht="12">
      <c r="A93" s="13"/>
      <c r="B93" s="226"/>
      <c r="C93" s="227"/>
      <c r="D93" s="219" t="s">
        <v>148</v>
      </c>
      <c r="E93" s="228" t="s">
        <v>19</v>
      </c>
      <c r="F93" s="229" t="s">
        <v>640</v>
      </c>
      <c r="G93" s="227"/>
      <c r="H93" s="230">
        <v>130.845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6" t="s">
        <v>148</v>
      </c>
      <c r="AU93" s="236" t="s">
        <v>84</v>
      </c>
      <c r="AV93" s="13" t="s">
        <v>84</v>
      </c>
      <c r="AW93" s="13" t="s">
        <v>35</v>
      </c>
      <c r="AX93" s="13" t="s">
        <v>74</v>
      </c>
      <c r="AY93" s="236" t="s">
        <v>130</v>
      </c>
    </row>
    <row r="94" spans="1:51" s="13" customFormat="1" ht="12">
      <c r="A94" s="13"/>
      <c r="B94" s="226"/>
      <c r="C94" s="227"/>
      <c r="D94" s="219" t="s">
        <v>148</v>
      </c>
      <c r="E94" s="228" t="s">
        <v>19</v>
      </c>
      <c r="F94" s="229" t="s">
        <v>641</v>
      </c>
      <c r="G94" s="227"/>
      <c r="H94" s="230">
        <v>23.79</v>
      </c>
      <c r="I94" s="231"/>
      <c r="J94" s="227"/>
      <c r="K94" s="227"/>
      <c r="L94" s="232"/>
      <c r="M94" s="233"/>
      <c r="N94" s="234"/>
      <c r="O94" s="234"/>
      <c r="P94" s="234"/>
      <c r="Q94" s="234"/>
      <c r="R94" s="234"/>
      <c r="S94" s="234"/>
      <c r="T94" s="235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6" t="s">
        <v>148</v>
      </c>
      <c r="AU94" s="236" t="s">
        <v>84</v>
      </c>
      <c r="AV94" s="13" t="s">
        <v>84</v>
      </c>
      <c r="AW94" s="13" t="s">
        <v>35</v>
      </c>
      <c r="AX94" s="13" t="s">
        <v>74</v>
      </c>
      <c r="AY94" s="236" t="s">
        <v>130</v>
      </c>
    </row>
    <row r="95" spans="1:51" s="13" customFormat="1" ht="12">
      <c r="A95" s="13"/>
      <c r="B95" s="226"/>
      <c r="C95" s="227"/>
      <c r="D95" s="219" t="s">
        <v>148</v>
      </c>
      <c r="E95" s="228" t="s">
        <v>19</v>
      </c>
      <c r="F95" s="229" t="s">
        <v>642</v>
      </c>
      <c r="G95" s="227"/>
      <c r="H95" s="230">
        <v>118.95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148</v>
      </c>
      <c r="AU95" s="236" t="s">
        <v>84</v>
      </c>
      <c r="AV95" s="13" t="s">
        <v>84</v>
      </c>
      <c r="AW95" s="13" t="s">
        <v>35</v>
      </c>
      <c r="AX95" s="13" t="s">
        <v>74</v>
      </c>
      <c r="AY95" s="236" t="s">
        <v>130</v>
      </c>
    </row>
    <row r="96" spans="1:51" s="14" customFormat="1" ht="12">
      <c r="A96" s="14"/>
      <c r="B96" s="237"/>
      <c r="C96" s="238"/>
      <c r="D96" s="219" t="s">
        <v>148</v>
      </c>
      <c r="E96" s="239" t="s">
        <v>19</v>
      </c>
      <c r="F96" s="240" t="s">
        <v>151</v>
      </c>
      <c r="G96" s="238"/>
      <c r="H96" s="241">
        <v>273.585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7" t="s">
        <v>148</v>
      </c>
      <c r="AU96" s="247" t="s">
        <v>84</v>
      </c>
      <c r="AV96" s="14" t="s">
        <v>136</v>
      </c>
      <c r="AW96" s="14" t="s">
        <v>35</v>
      </c>
      <c r="AX96" s="14" t="s">
        <v>82</v>
      </c>
      <c r="AY96" s="247" t="s">
        <v>130</v>
      </c>
    </row>
    <row r="97" spans="1:65" s="2" customFormat="1" ht="21.75" customHeight="1">
      <c r="A97" s="38"/>
      <c r="B97" s="39"/>
      <c r="C97" s="205" t="s">
        <v>152</v>
      </c>
      <c r="D97" s="205" t="s">
        <v>132</v>
      </c>
      <c r="E97" s="206" t="s">
        <v>165</v>
      </c>
      <c r="F97" s="207" t="s">
        <v>166</v>
      </c>
      <c r="G97" s="208" t="s">
        <v>144</v>
      </c>
      <c r="H97" s="209">
        <v>273.585</v>
      </c>
      <c r="I97" s="210"/>
      <c r="J97" s="211">
        <f>ROUND(I97*H97,2)</f>
        <v>0</v>
      </c>
      <c r="K97" s="212"/>
      <c r="L97" s="44"/>
      <c r="M97" s="213" t="s">
        <v>19</v>
      </c>
      <c r="N97" s="214" t="s">
        <v>45</v>
      </c>
      <c r="O97" s="8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136</v>
      </c>
      <c r="AT97" s="217" t="s">
        <v>132</v>
      </c>
      <c r="AU97" s="217" t="s">
        <v>84</v>
      </c>
      <c r="AY97" s="17" t="s">
        <v>130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7" t="s">
        <v>82</v>
      </c>
      <c r="BK97" s="218">
        <f>ROUND(I97*H97,2)</f>
        <v>0</v>
      </c>
      <c r="BL97" s="17" t="s">
        <v>136</v>
      </c>
      <c r="BM97" s="217" t="s">
        <v>643</v>
      </c>
    </row>
    <row r="98" spans="1:47" s="2" customFormat="1" ht="12">
      <c r="A98" s="38"/>
      <c r="B98" s="39"/>
      <c r="C98" s="40"/>
      <c r="D98" s="219" t="s">
        <v>138</v>
      </c>
      <c r="E98" s="40"/>
      <c r="F98" s="220" t="s">
        <v>168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138</v>
      </c>
      <c r="AU98" s="17" t="s">
        <v>84</v>
      </c>
    </row>
    <row r="99" spans="1:47" s="2" customFormat="1" ht="12">
      <c r="A99" s="38"/>
      <c r="B99" s="39"/>
      <c r="C99" s="40"/>
      <c r="D99" s="224" t="s">
        <v>140</v>
      </c>
      <c r="E99" s="40"/>
      <c r="F99" s="225" t="s">
        <v>169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140</v>
      </c>
      <c r="AU99" s="17" t="s">
        <v>84</v>
      </c>
    </row>
    <row r="100" spans="1:47" s="2" customFormat="1" ht="12">
      <c r="A100" s="38"/>
      <c r="B100" s="39"/>
      <c r="C100" s="40"/>
      <c r="D100" s="219" t="s">
        <v>170</v>
      </c>
      <c r="E100" s="40"/>
      <c r="F100" s="248" t="s">
        <v>644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170</v>
      </c>
      <c r="AU100" s="17" t="s">
        <v>84</v>
      </c>
    </row>
    <row r="101" spans="1:51" s="13" customFormat="1" ht="12">
      <c r="A101" s="13"/>
      <c r="B101" s="226"/>
      <c r="C101" s="227"/>
      <c r="D101" s="219" t="s">
        <v>148</v>
      </c>
      <c r="E101" s="228" t="s">
        <v>19</v>
      </c>
      <c r="F101" s="229" t="s">
        <v>640</v>
      </c>
      <c r="G101" s="227"/>
      <c r="H101" s="230">
        <v>130.845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148</v>
      </c>
      <c r="AU101" s="236" t="s">
        <v>84</v>
      </c>
      <c r="AV101" s="13" t="s">
        <v>84</v>
      </c>
      <c r="AW101" s="13" t="s">
        <v>35</v>
      </c>
      <c r="AX101" s="13" t="s">
        <v>74</v>
      </c>
      <c r="AY101" s="236" t="s">
        <v>130</v>
      </c>
    </row>
    <row r="102" spans="1:51" s="13" customFormat="1" ht="12">
      <c r="A102" s="13"/>
      <c r="B102" s="226"/>
      <c r="C102" s="227"/>
      <c r="D102" s="219" t="s">
        <v>148</v>
      </c>
      <c r="E102" s="228" t="s">
        <v>19</v>
      </c>
      <c r="F102" s="229" t="s">
        <v>641</v>
      </c>
      <c r="G102" s="227"/>
      <c r="H102" s="230">
        <v>23.79</v>
      </c>
      <c r="I102" s="231"/>
      <c r="J102" s="227"/>
      <c r="K102" s="227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148</v>
      </c>
      <c r="AU102" s="236" t="s">
        <v>84</v>
      </c>
      <c r="AV102" s="13" t="s">
        <v>84</v>
      </c>
      <c r="AW102" s="13" t="s">
        <v>35</v>
      </c>
      <c r="AX102" s="13" t="s">
        <v>74</v>
      </c>
      <c r="AY102" s="236" t="s">
        <v>130</v>
      </c>
    </row>
    <row r="103" spans="1:51" s="13" customFormat="1" ht="12">
      <c r="A103" s="13"/>
      <c r="B103" s="226"/>
      <c r="C103" s="227"/>
      <c r="D103" s="219" t="s">
        <v>148</v>
      </c>
      <c r="E103" s="228" t="s">
        <v>19</v>
      </c>
      <c r="F103" s="229" t="s">
        <v>642</v>
      </c>
      <c r="G103" s="227"/>
      <c r="H103" s="230">
        <v>118.95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148</v>
      </c>
      <c r="AU103" s="236" t="s">
        <v>84</v>
      </c>
      <c r="AV103" s="13" t="s">
        <v>84</v>
      </c>
      <c r="AW103" s="13" t="s">
        <v>35</v>
      </c>
      <c r="AX103" s="13" t="s">
        <v>74</v>
      </c>
      <c r="AY103" s="236" t="s">
        <v>130</v>
      </c>
    </row>
    <row r="104" spans="1:51" s="14" customFormat="1" ht="12">
      <c r="A104" s="14"/>
      <c r="B104" s="237"/>
      <c r="C104" s="238"/>
      <c r="D104" s="219" t="s">
        <v>148</v>
      </c>
      <c r="E104" s="239" t="s">
        <v>19</v>
      </c>
      <c r="F104" s="240" t="s">
        <v>151</v>
      </c>
      <c r="G104" s="238"/>
      <c r="H104" s="241">
        <v>273.585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148</v>
      </c>
      <c r="AU104" s="247" t="s">
        <v>84</v>
      </c>
      <c r="AV104" s="14" t="s">
        <v>136</v>
      </c>
      <c r="AW104" s="14" t="s">
        <v>35</v>
      </c>
      <c r="AX104" s="14" t="s">
        <v>82</v>
      </c>
      <c r="AY104" s="247" t="s">
        <v>130</v>
      </c>
    </row>
    <row r="105" spans="1:65" s="2" customFormat="1" ht="16.5" customHeight="1">
      <c r="A105" s="38"/>
      <c r="B105" s="39"/>
      <c r="C105" s="205" t="s">
        <v>136</v>
      </c>
      <c r="D105" s="205" t="s">
        <v>132</v>
      </c>
      <c r="E105" s="206" t="s">
        <v>179</v>
      </c>
      <c r="F105" s="207" t="s">
        <v>180</v>
      </c>
      <c r="G105" s="208" t="s">
        <v>181</v>
      </c>
      <c r="H105" s="209">
        <v>464.1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45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136</v>
      </c>
      <c r="AT105" s="217" t="s">
        <v>132</v>
      </c>
      <c r="AU105" s="217" t="s">
        <v>84</v>
      </c>
      <c r="AY105" s="17" t="s">
        <v>130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82</v>
      </c>
      <c r="BK105" s="218">
        <f>ROUND(I105*H105,2)</f>
        <v>0</v>
      </c>
      <c r="BL105" s="17" t="s">
        <v>136</v>
      </c>
      <c r="BM105" s="217" t="s">
        <v>645</v>
      </c>
    </row>
    <row r="106" spans="1:47" s="2" customFormat="1" ht="12">
      <c r="A106" s="38"/>
      <c r="B106" s="39"/>
      <c r="C106" s="40"/>
      <c r="D106" s="219" t="s">
        <v>138</v>
      </c>
      <c r="E106" s="40"/>
      <c r="F106" s="220" t="s">
        <v>183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138</v>
      </c>
      <c r="AU106" s="17" t="s">
        <v>84</v>
      </c>
    </row>
    <row r="107" spans="1:47" s="2" customFormat="1" ht="12">
      <c r="A107" s="38"/>
      <c r="B107" s="39"/>
      <c r="C107" s="40"/>
      <c r="D107" s="224" t="s">
        <v>140</v>
      </c>
      <c r="E107" s="40"/>
      <c r="F107" s="225" t="s">
        <v>184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140</v>
      </c>
      <c r="AU107" s="17" t="s">
        <v>84</v>
      </c>
    </row>
    <row r="108" spans="1:51" s="13" customFormat="1" ht="12">
      <c r="A108" s="13"/>
      <c r="B108" s="226"/>
      <c r="C108" s="227"/>
      <c r="D108" s="219" t="s">
        <v>148</v>
      </c>
      <c r="E108" s="228" t="s">
        <v>19</v>
      </c>
      <c r="F108" s="229" t="s">
        <v>646</v>
      </c>
      <c r="G108" s="227"/>
      <c r="H108" s="230">
        <v>464.1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148</v>
      </c>
      <c r="AU108" s="236" t="s">
        <v>84</v>
      </c>
      <c r="AV108" s="13" t="s">
        <v>84</v>
      </c>
      <c r="AW108" s="13" t="s">
        <v>35</v>
      </c>
      <c r="AX108" s="13" t="s">
        <v>82</v>
      </c>
      <c r="AY108" s="236" t="s">
        <v>130</v>
      </c>
    </row>
    <row r="109" spans="1:65" s="2" customFormat="1" ht="16.5" customHeight="1">
      <c r="A109" s="38"/>
      <c r="B109" s="39"/>
      <c r="C109" s="205" t="s">
        <v>164</v>
      </c>
      <c r="D109" s="205" t="s">
        <v>132</v>
      </c>
      <c r="E109" s="206" t="s">
        <v>186</v>
      </c>
      <c r="F109" s="207" t="s">
        <v>187</v>
      </c>
      <c r="G109" s="208" t="s">
        <v>135</v>
      </c>
      <c r="H109" s="209">
        <v>428.3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45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136</v>
      </c>
      <c r="AT109" s="217" t="s">
        <v>132</v>
      </c>
      <c r="AU109" s="217" t="s">
        <v>84</v>
      </c>
      <c r="AY109" s="17" t="s">
        <v>130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82</v>
      </c>
      <c r="BK109" s="218">
        <f>ROUND(I109*H109,2)</f>
        <v>0</v>
      </c>
      <c r="BL109" s="17" t="s">
        <v>136</v>
      </c>
      <c r="BM109" s="217" t="s">
        <v>647</v>
      </c>
    </row>
    <row r="110" spans="1:47" s="2" customFormat="1" ht="12">
      <c r="A110" s="38"/>
      <c r="B110" s="39"/>
      <c r="C110" s="40"/>
      <c r="D110" s="219" t="s">
        <v>138</v>
      </c>
      <c r="E110" s="40"/>
      <c r="F110" s="220" t="s">
        <v>189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138</v>
      </c>
      <c r="AU110" s="17" t="s">
        <v>84</v>
      </c>
    </row>
    <row r="111" spans="1:47" s="2" customFormat="1" ht="12">
      <c r="A111" s="38"/>
      <c r="B111" s="39"/>
      <c r="C111" s="40"/>
      <c r="D111" s="224" t="s">
        <v>140</v>
      </c>
      <c r="E111" s="40"/>
      <c r="F111" s="225" t="s">
        <v>190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140</v>
      </c>
      <c r="AU111" s="17" t="s">
        <v>84</v>
      </c>
    </row>
    <row r="112" spans="1:65" s="2" customFormat="1" ht="16.5" customHeight="1">
      <c r="A112" s="38"/>
      <c r="B112" s="39"/>
      <c r="C112" s="205" t="s">
        <v>172</v>
      </c>
      <c r="D112" s="205" t="s">
        <v>132</v>
      </c>
      <c r="E112" s="206" t="s">
        <v>192</v>
      </c>
      <c r="F112" s="207" t="s">
        <v>193</v>
      </c>
      <c r="G112" s="208" t="s">
        <v>135</v>
      </c>
      <c r="H112" s="209">
        <v>13.5</v>
      </c>
      <c r="I112" s="210"/>
      <c r="J112" s="211">
        <f>ROUND(I112*H112,2)</f>
        <v>0</v>
      </c>
      <c r="K112" s="212"/>
      <c r="L112" s="44"/>
      <c r="M112" s="213" t="s">
        <v>19</v>
      </c>
      <c r="N112" s="214" t="s">
        <v>45</v>
      </c>
      <c r="O112" s="8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136</v>
      </c>
      <c r="AT112" s="217" t="s">
        <v>132</v>
      </c>
      <c r="AU112" s="217" t="s">
        <v>84</v>
      </c>
      <c r="AY112" s="17" t="s">
        <v>130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82</v>
      </c>
      <c r="BK112" s="218">
        <f>ROUND(I112*H112,2)</f>
        <v>0</v>
      </c>
      <c r="BL112" s="17" t="s">
        <v>136</v>
      </c>
      <c r="BM112" s="217" t="s">
        <v>648</v>
      </c>
    </row>
    <row r="113" spans="1:47" s="2" customFormat="1" ht="12">
      <c r="A113" s="38"/>
      <c r="B113" s="39"/>
      <c r="C113" s="40"/>
      <c r="D113" s="219" t="s">
        <v>138</v>
      </c>
      <c r="E113" s="40"/>
      <c r="F113" s="220" t="s">
        <v>195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138</v>
      </c>
      <c r="AU113" s="17" t="s">
        <v>84</v>
      </c>
    </row>
    <row r="114" spans="1:47" s="2" customFormat="1" ht="12">
      <c r="A114" s="38"/>
      <c r="B114" s="39"/>
      <c r="C114" s="40"/>
      <c r="D114" s="224" t="s">
        <v>140</v>
      </c>
      <c r="E114" s="40"/>
      <c r="F114" s="225" t="s">
        <v>196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140</v>
      </c>
      <c r="AU114" s="17" t="s">
        <v>84</v>
      </c>
    </row>
    <row r="115" spans="1:63" s="12" customFormat="1" ht="22.8" customHeight="1">
      <c r="A115" s="12"/>
      <c r="B115" s="189"/>
      <c r="C115" s="190"/>
      <c r="D115" s="191" t="s">
        <v>73</v>
      </c>
      <c r="E115" s="203" t="s">
        <v>164</v>
      </c>
      <c r="F115" s="203" t="s">
        <v>217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SUM(P116:P150)</f>
        <v>0</v>
      </c>
      <c r="Q115" s="197"/>
      <c r="R115" s="198">
        <f>SUM(R116:R150)</f>
        <v>309.60004000000004</v>
      </c>
      <c r="S115" s="197"/>
      <c r="T115" s="199">
        <f>SUM(T116:T150)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82</v>
      </c>
      <c r="AT115" s="201" t="s">
        <v>73</v>
      </c>
      <c r="AU115" s="201" t="s">
        <v>82</v>
      </c>
      <c r="AY115" s="200" t="s">
        <v>130</v>
      </c>
      <c r="BK115" s="202">
        <f>SUM(BK116:BK150)</f>
        <v>0</v>
      </c>
    </row>
    <row r="116" spans="1:65" s="2" customFormat="1" ht="16.5" customHeight="1">
      <c r="A116" s="38"/>
      <c r="B116" s="39"/>
      <c r="C116" s="205" t="s">
        <v>178</v>
      </c>
      <c r="D116" s="205" t="s">
        <v>132</v>
      </c>
      <c r="E116" s="206" t="s">
        <v>219</v>
      </c>
      <c r="F116" s="207" t="s">
        <v>220</v>
      </c>
      <c r="G116" s="208" t="s">
        <v>135</v>
      </c>
      <c r="H116" s="209">
        <v>402.6</v>
      </c>
      <c r="I116" s="210"/>
      <c r="J116" s="211">
        <f>ROUND(I116*H116,2)</f>
        <v>0</v>
      </c>
      <c r="K116" s="212"/>
      <c r="L116" s="44"/>
      <c r="M116" s="213" t="s">
        <v>19</v>
      </c>
      <c r="N116" s="214" t="s">
        <v>45</v>
      </c>
      <c r="O116" s="84"/>
      <c r="P116" s="215">
        <f>O116*H116</f>
        <v>0</v>
      </c>
      <c r="Q116" s="215">
        <v>0.276</v>
      </c>
      <c r="R116" s="215">
        <f>Q116*H116</f>
        <v>111.11760000000001</v>
      </c>
      <c r="S116" s="215">
        <v>0</v>
      </c>
      <c r="T116" s="21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7" t="s">
        <v>136</v>
      </c>
      <c r="AT116" s="217" t="s">
        <v>132</v>
      </c>
      <c r="AU116" s="217" t="s">
        <v>84</v>
      </c>
      <c r="AY116" s="17" t="s">
        <v>130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7" t="s">
        <v>82</v>
      </c>
      <c r="BK116" s="218">
        <f>ROUND(I116*H116,2)</f>
        <v>0</v>
      </c>
      <c r="BL116" s="17" t="s">
        <v>136</v>
      </c>
      <c r="BM116" s="217" t="s">
        <v>649</v>
      </c>
    </row>
    <row r="117" spans="1:47" s="2" customFormat="1" ht="12">
      <c r="A117" s="38"/>
      <c r="B117" s="39"/>
      <c r="C117" s="40"/>
      <c r="D117" s="219" t="s">
        <v>138</v>
      </c>
      <c r="E117" s="40"/>
      <c r="F117" s="220" t="s">
        <v>222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138</v>
      </c>
      <c r="AU117" s="17" t="s">
        <v>84</v>
      </c>
    </row>
    <row r="118" spans="1:47" s="2" customFormat="1" ht="12">
      <c r="A118" s="38"/>
      <c r="B118" s="39"/>
      <c r="C118" s="40"/>
      <c r="D118" s="224" t="s">
        <v>140</v>
      </c>
      <c r="E118" s="40"/>
      <c r="F118" s="225" t="s">
        <v>223</v>
      </c>
      <c r="G118" s="40"/>
      <c r="H118" s="40"/>
      <c r="I118" s="221"/>
      <c r="J118" s="40"/>
      <c r="K118" s="40"/>
      <c r="L118" s="44"/>
      <c r="M118" s="222"/>
      <c r="N118" s="223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140</v>
      </c>
      <c r="AU118" s="17" t="s">
        <v>84</v>
      </c>
    </row>
    <row r="119" spans="1:65" s="2" customFormat="1" ht="16.5" customHeight="1">
      <c r="A119" s="38"/>
      <c r="B119" s="39"/>
      <c r="C119" s="205" t="s">
        <v>185</v>
      </c>
      <c r="D119" s="205" t="s">
        <v>132</v>
      </c>
      <c r="E119" s="206" t="s">
        <v>226</v>
      </c>
      <c r="F119" s="207" t="s">
        <v>227</v>
      </c>
      <c r="G119" s="208" t="s">
        <v>135</v>
      </c>
      <c r="H119" s="209">
        <v>402.6</v>
      </c>
      <c r="I119" s="210"/>
      <c r="J119" s="211">
        <f>ROUND(I119*H119,2)</f>
        <v>0</v>
      </c>
      <c r="K119" s="212"/>
      <c r="L119" s="44"/>
      <c r="M119" s="213" t="s">
        <v>19</v>
      </c>
      <c r="N119" s="214" t="s">
        <v>45</v>
      </c>
      <c r="O119" s="84"/>
      <c r="P119" s="215">
        <f>O119*H119</f>
        <v>0</v>
      </c>
      <c r="Q119" s="215">
        <v>0.345</v>
      </c>
      <c r="R119" s="215">
        <f>Q119*H119</f>
        <v>138.897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136</v>
      </c>
      <c r="AT119" s="217" t="s">
        <v>132</v>
      </c>
      <c r="AU119" s="217" t="s">
        <v>84</v>
      </c>
      <c r="AY119" s="17" t="s">
        <v>130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7" t="s">
        <v>82</v>
      </c>
      <c r="BK119" s="218">
        <f>ROUND(I119*H119,2)</f>
        <v>0</v>
      </c>
      <c r="BL119" s="17" t="s">
        <v>136</v>
      </c>
      <c r="BM119" s="217" t="s">
        <v>650</v>
      </c>
    </row>
    <row r="120" spans="1:47" s="2" customFormat="1" ht="12">
      <c r="A120" s="38"/>
      <c r="B120" s="39"/>
      <c r="C120" s="40"/>
      <c r="D120" s="219" t="s">
        <v>138</v>
      </c>
      <c r="E120" s="40"/>
      <c r="F120" s="220" t="s">
        <v>229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138</v>
      </c>
      <c r="AU120" s="17" t="s">
        <v>84</v>
      </c>
    </row>
    <row r="121" spans="1:47" s="2" customFormat="1" ht="12">
      <c r="A121" s="38"/>
      <c r="B121" s="39"/>
      <c r="C121" s="40"/>
      <c r="D121" s="224" t="s">
        <v>140</v>
      </c>
      <c r="E121" s="40"/>
      <c r="F121" s="225" t="s">
        <v>230</v>
      </c>
      <c r="G121" s="40"/>
      <c r="H121" s="40"/>
      <c r="I121" s="221"/>
      <c r="J121" s="40"/>
      <c r="K121" s="40"/>
      <c r="L121" s="44"/>
      <c r="M121" s="222"/>
      <c r="N121" s="223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140</v>
      </c>
      <c r="AU121" s="17" t="s">
        <v>84</v>
      </c>
    </row>
    <row r="122" spans="1:51" s="13" customFormat="1" ht="12">
      <c r="A122" s="13"/>
      <c r="B122" s="226"/>
      <c r="C122" s="227"/>
      <c r="D122" s="219" t="s">
        <v>148</v>
      </c>
      <c r="E122" s="228" t="s">
        <v>19</v>
      </c>
      <c r="F122" s="229" t="s">
        <v>651</v>
      </c>
      <c r="G122" s="227"/>
      <c r="H122" s="230">
        <v>335.5</v>
      </c>
      <c r="I122" s="231"/>
      <c r="J122" s="227"/>
      <c r="K122" s="227"/>
      <c r="L122" s="232"/>
      <c r="M122" s="233"/>
      <c r="N122" s="234"/>
      <c r="O122" s="234"/>
      <c r="P122" s="234"/>
      <c r="Q122" s="234"/>
      <c r="R122" s="234"/>
      <c r="S122" s="234"/>
      <c r="T122" s="23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6" t="s">
        <v>148</v>
      </c>
      <c r="AU122" s="236" t="s">
        <v>84</v>
      </c>
      <c r="AV122" s="13" t="s">
        <v>84</v>
      </c>
      <c r="AW122" s="13" t="s">
        <v>35</v>
      </c>
      <c r="AX122" s="13" t="s">
        <v>74</v>
      </c>
      <c r="AY122" s="236" t="s">
        <v>130</v>
      </c>
    </row>
    <row r="123" spans="1:51" s="13" customFormat="1" ht="12">
      <c r="A123" s="13"/>
      <c r="B123" s="226"/>
      <c r="C123" s="227"/>
      <c r="D123" s="219" t="s">
        <v>148</v>
      </c>
      <c r="E123" s="228" t="s">
        <v>19</v>
      </c>
      <c r="F123" s="229" t="s">
        <v>652</v>
      </c>
      <c r="G123" s="227"/>
      <c r="H123" s="230">
        <v>67.1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6" t="s">
        <v>148</v>
      </c>
      <c r="AU123" s="236" t="s">
        <v>84</v>
      </c>
      <c r="AV123" s="13" t="s">
        <v>84</v>
      </c>
      <c r="AW123" s="13" t="s">
        <v>35</v>
      </c>
      <c r="AX123" s="13" t="s">
        <v>74</v>
      </c>
      <c r="AY123" s="236" t="s">
        <v>130</v>
      </c>
    </row>
    <row r="124" spans="1:51" s="14" customFormat="1" ht="12">
      <c r="A124" s="14"/>
      <c r="B124" s="237"/>
      <c r="C124" s="238"/>
      <c r="D124" s="219" t="s">
        <v>148</v>
      </c>
      <c r="E124" s="239" t="s">
        <v>19</v>
      </c>
      <c r="F124" s="240" t="s">
        <v>151</v>
      </c>
      <c r="G124" s="238"/>
      <c r="H124" s="241">
        <v>402.6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7" t="s">
        <v>148</v>
      </c>
      <c r="AU124" s="247" t="s">
        <v>84</v>
      </c>
      <c r="AV124" s="14" t="s">
        <v>136</v>
      </c>
      <c r="AW124" s="14" t="s">
        <v>35</v>
      </c>
      <c r="AX124" s="14" t="s">
        <v>82</v>
      </c>
      <c r="AY124" s="247" t="s">
        <v>130</v>
      </c>
    </row>
    <row r="125" spans="1:65" s="2" customFormat="1" ht="16.5" customHeight="1">
      <c r="A125" s="38"/>
      <c r="B125" s="39"/>
      <c r="C125" s="205" t="s">
        <v>191</v>
      </c>
      <c r="D125" s="205" t="s">
        <v>132</v>
      </c>
      <c r="E125" s="206" t="s">
        <v>244</v>
      </c>
      <c r="F125" s="207" t="s">
        <v>245</v>
      </c>
      <c r="G125" s="208" t="s">
        <v>135</v>
      </c>
      <c r="H125" s="209">
        <v>805.2</v>
      </c>
      <c r="I125" s="210"/>
      <c r="J125" s="211">
        <f>ROUND(I125*H125,2)</f>
        <v>0</v>
      </c>
      <c r="K125" s="212"/>
      <c r="L125" s="44"/>
      <c r="M125" s="213" t="s">
        <v>19</v>
      </c>
      <c r="N125" s="214" t="s">
        <v>45</v>
      </c>
      <c r="O125" s="84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7" t="s">
        <v>136</v>
      </c>
      <c r="AT125" s="217" t="s">
        <v>132</v>
      </c>
      <c r="AU125" s="217" t="s">
        <v>84</v>
      </c>
      <c r="AY125" s="17" t="s">
        <v>130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7" t="s">
        <v>82</v>
      </c>
      <c r="BK125" s="218">
        <f>ROUND(I125*H125,2)</f>
        <v>0</v>
      </c>
      <c r="BL125" s="17" t="s">
        <v>136</v>
      </c>
      <c r="BM125" s="217" t="s">
        <v>653</v>
      </c>
    </row>
    <row r="126" spans="1:47" s="2" customFormat="1" ht="12">
      <c r="A126" s="38"/>
      <c r="B126" s="39"/>
      <c r="C126" s="40"/>
      <c r="D126" s="219" t="s">
        <v>138</v>
      </c>
      <c r="E126" s="40"/>
      <c r="F126" s="220" t="s">
        <v>247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138</v>
      </c>
      <c r="AU126" s="17" t="s">
        <v>84</v>
      </c>
    </row>
    <row r="127" spans="1:47" s="2" customFormat="1" ht="12">
      <c r="A127" s="38"/>
      <c r="B127" s="39"/>
      <c r="C127" s="40"/>
      <c r="D127" s="224" t="s">
        <v>140</v>
      </c>
      <c r="E127" s="40"/>
      <c r="F127" s="225" t="s">
        <v>248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140</v>
      </c>
      <c r="AU127" s="17" t="s">
        <v>84</v>
      </c>
    </row>
    <row r="128" spans="1:51" s="13" customFormat="1" ht="12">
      <c r="A128" s="13"/>
      <c r="B128" s="226"/>
      <c r="C128" s="227"/>
      <c r="D128" s="219" t="s">
        <v>148</v>
      </c>
      <c r="E128" s="228" t="s">
        <v>19</v>
      </c>
      <c r="F128" s="229" t="s">
        <v>654</v>
      </c>
      <c r="G128" s="227"/>
      <c r="H128" s="230">
        <v>805.2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148</v>
      </c>
      <c r="AU128" s="236" t="s">
        <v>84</v>
      </c>
      <c r="AV128" s="13" t="s">
        <v>84</v>
      </c>
      <c r="AW128" s="13" t="s">
        <v>35</v>
      </c>
      <c r="AX128" s="13" t="s">
        <v>82</v>
      </c>
      <c r="AY128" s="236" t="s">
        <v>130</v>
      </c>
    </row>
    <row r="129" spans="1:65" s="2" customFormat="1" ht="16.5" customHeight="1">
      <c r="A129" s="38"/>
      <c r="B129" s="39"/>
      <c r="C129" s="205" t="s">
        <v>198</v>
      </c>
      <c r="D129" s="205" t="s">
        <v>132</v>
      </c>
      <c r="E129" s="206" t="s">
        <v>280</v>
      </c>
      <c r="F129" s="207" t="s">
        <v>281</v>
      </c>
      <c r="G129" s="208" t="s">
        <v>135</v>
      </c>
      <c r="H129" s="209">
        <v>92</v>
      </c>
      <c r="I129" s="210"/>
      <c r="J129" s="211">
        <f>ROUND(I129*H129,2)</f>
        <v>0</v>
      </c>
      <c r="K129" s="212"/>
      <c r="L129" s="44"/>
      <c r="M129" s="213" t="s">
        <v>19</v>
      </c>
      <c r="N129" s="214" t="s">
        <v>45</v>
      </c>
      <c r="O129" s="84"/>
      <c r="P129" s="215">
        <f>O129*H129</f>
        <v>0</v>
      </c>
      <c r="Q129" s="215">
        <v>0.11162</v>
      </c>
      <c r="R129" s="215">
        <f>Q129*H129</f>
        <v>10.26904</v>
      </c>
      <c r="S129" s="215">
        <v>0</v>
      </c>
      <c r="T129" s="21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7" t="s">
        <v>136</v>
      </c>
      <c r="AT129" s="217" t="s">
        <v>132</v>
      </c>
      <c r="AU129" s="217" t="s">
        <v>84</v>
      </c>
      <c r="AY129" s="17" t="s">
        <v>130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7" t="s">
        <v>82</v>
      </c>
      <c r="BK129" s="218">
        <f>ROUND(I129*H129,2)</f>
        <v>0</v>
      </c>
      <c r="BL129" s="17" t="s">
        <v>136</v>
      </c>
      <c r="BM129" s="217" t="s">
        <v>655</v>
      </c>
    </row>
    <row r="130" spans="1:47" s="2" customFormat="1" ht="12">
      <c r="A130" s="38"/>
      <c r="B130" s="39"/>
      <c r="C130" s="40"/>
      <c r="D130" s="219" t="s">
        <v>138</v>
      </c>
      <c r="E130" s="40"/>
      <c r="F130" s="220" t="s">
        <v>283</v>
      </c>
      <c r="G130" s="40"/>
      <c r="H130" s="40"/>
      <c r="I130" s="221"/>
      <c r="J130" s="40"/>
      <c r="K130" s="40"/>
      <c r="L130" s="44"/>
      <c r="M130" s="222"/>
      <c r="N130" s="223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138</v>
      </c>
      <c r="AU130" s="17" t="s">
        <v>84</v>
      </c>
    </row>
    <row r="131" spans="1:47" s="2" customFormat="1" ht="12">
      <c r="A131" s="38"/>
      <c r="B131" s="39"/>
      <c r="C131" s="40"/>
      <c r="D131" s="224" t="s">
        <v>140</v>
      </c>
      <c r="E131" s="40"/>
      <c r="F131" s="225" t="s">
        <v>284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140</v>
      </c>
      <c r="AU131" s="17" t="s">
        <v>84</v>
      </c>
    </row>
    <row r="132" spans="1:51" s="13" customFormat="1" ht="12">
      <c r="A132" s="13"/>
      <c r="B132" s="226"/>
      <c r="C132" s="227"/>
      <c r="D132" s="219" t="s">
        <v>148</v>
      </c>
      <c r="E132" s="228" t="s">
        <v>19</v>
      </c>
      <c r="F132" s="229" t="s">
        <v>656</v>
      </c>
      <c r="G132" s="227"/>
      <c r="H132" s="230">
        <v>31</v>
      </c>
      <c r="I132" s="231"/>
      <c r="J132" s="227"/>
      <c r="K132" s="227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148</v>
      </c>
      <c r="AU132" s="236" t="s">
        <v>84</v>
      </c>
      <c r="AV132" s="13" t="s">
        <v>84</v>
      </c>
      <c r="AW132" s="13" t="s">
        <v>35</v>
      </c>
      <c r="AX132" s="13" t="s">
        <v>74</v>
      </c>
      <c r="AY132" s="236" t="s">
        <v>130</v>
      </c>
    </row>
    <row r="133" spans="1:51" s="13" customFormat="1" ht="12">
      <c r="A133" s="13"/>
      <c r="B133" s="226"/>
      <c r="C133" s="227"/>
      <c r="D133" s="219" t="s">
        <v>148</v>
      </c>
      <c r="E133" s="228" t="s">
        <v>19</v>
      </c>
      <c r="F133" s="229" t="s">
        <v>657</v>
      </c>
      <c r="G133" s="227"/>
      <c r="H133" s="230">
        <v>61</v>
      </c>
      <c r="I133" s="231"/>
      <c r="J133" s="227"/>
      <c r="K133" s="227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148</v>
      </c>
      <c r="AU133" s="236" t="s">
        <v>84</v>
      </c>
      <c r="AV133" s="13" t="s">
        <v>84</v>
      </c>
      <c r="AW133" s="13" t="s">
        <v>35</v>
      </c>
      <c r="AX133" s="13" t="s">
        <v>74</v>
      </c>
      <c r="AY133" s="236" t="s">
        <v>130</v>
      </c>
    </row>
    <row r="134" spans="1:51" s="14" customFormat="1" ht="12">
      <c r="A134" s="14"/>
      <c r="B134" s="237"/>
      <c r="C134" s="238"/>
      <c r="D134" s="219" t="s">
        <v>148</v>
      </c>
      <c r="E134" s="239" t="s">
        <v>19</v>
      </c>
      <c r="F134" s="240" t="s">
        <v>151</v>
      </c>
      <c r="G134" s="238"/>
      <c r="H134" s="241">
        <v>92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148</v>
      </c>
      <c r="AU134" s="247" t="s">
        <v>84</v>
      </c>
      <c r="AV134" s="14" t="s">
        <v>136</v>
      </c>
      <c r="AW134" s="14" t="s">
        <v>35</v>
      </c>
      <c r="AX134" s="14" t="s">
        <v>82</v>
      </c>
      <c r="AY134" s="247" t="s">
        <v>130</v>
      </c>
    </row>
    <row r="135" spans="1:65" s="2" customFormat="1" ht="16.5" customHeight="1">
      <c r="A135" s="38"/>
      <c r="B135" s="39"/>
      <c r="C135" s="249" t="s">
        <v>205</v>
      </c>
      <c r="D135" s="249" t="s">
        <v>206</v>
      </c>
      <c r="E135" s="250" t="s">
        <v>287</v>
      </c>
      <c r="F135" s="251" t="s">
        <v>288</v>
      </c>
      <c r="G135" s="252" t="s">
        <v>135</v>
      </c>
      <c r="H135" s="253">
        <v>86</v>
      </c>
      <c r="I135" s="254"/>
      <c r="J135" s="255">
        <f>ROUND(I135*H135,2)</f>
        <v>0</v>
      </c>
      <c r="K135" s="256"/>
      <c r="L135" s="257"/>
      <c r="M135" s="258" t="s">
        <v>19</v>
      </c>
      <c r="N135" s="259" t="s">
        <v>45</v>
      </c>
      <c r="O135" s="84"/>
      <c r="P135" s="215">
        <f>O135*H135</f>
        <v>0</v>
      </c>
      <c r="Q135" s="215">
        <v>0.152</v>
      </c>
      <c r="R135" s="215">
        <f>Q135*H135</f>
        <v>13.072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185</v>
      </c>
      <c r="AT135" s="217" t="s">
        <v>206</v>
      </c>
      <c r="AU135" s="217" t="s">
        <v>84</v>
      </c>
      <c r="AY135" s="17" t="s">
        <v>130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82</v>
      </c>
      <c r="BK135" s="218">
        <f>ROUND(I135*H135,2)</f>
        <v>0</v>
      </c>
      <c r="BL135" s="17" t="s">
        <v>136</v>
      </c>
      <c r="BM135" s="217" t="s">
        <v>658</v>
      </c>
    </row>
    <row r="136" spans="1:47" s="2" customFormat="1" ht="12">
      <c r="A136" s="38"/>
      <c r="B136" s="39"/>
      <c r="C136" s="40"/>
      <c r="D136" s="219" t="s">
        <v>138</v>
      </c>
      <c r="E136" s="40"/>
      <c r="F136" s="220" t="s">
        <v>288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138</v>
      </c>
      <c r="AU136" s="17" t="s">
        <v>84</v>
      </c>
    </row>
    <row r="137" spans="1:51" s="13" customFormat="1" ht="12">
      <c r="A137" s="13"/>
      <c r="B137" s="226"/>
      <c r="C137" s="227"/>
      <c r="D137" s="219" t="s">
        <v>148</v>
      </c>
      <c r="E137" s="228" t="s">
        <v>19</v>
      </c>
      <c r="F137" s="229" t="s">
        <v>657</v>
      </c>
      <c r="G137" s="227"/>
      <c r="H137" s="230">
        <v>61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148</v>
      </c>
      <c r="AU137" s="236" t="s">
        <v>84</v>
      </c>
      <c r="AV137" s="13" t="s">
        <v>84</v>
      </c>
      <c r="AW137" s="13" t="s">
        <v>35</v>
      </c>
      <c r="AX137" s="13" t="s">
        <v>74</v>
      </c>
      <c r="AY137" s="236" t="s">
        <v>130</v>
      </c>
    </row>
    <row r="138" spans="1:51" s="13" customFormat="1" ht="12">
      <c r="A138" s="13"/>
      <c r="B138" s="226"/>
      <c r="C138" s="227"/>
      <c r="D138" s="219" t="s">
        <v>148</v>
      </c>
      <c r="E138" s="228" t="s">
        <v>19</v>
      </c>
      <c r="F138" s="229" t="s">
        <v>659</v>
      </c>
      <c r="G138" s="227"/>
      <c r="H138" s="230">
        <v>25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148</v>
      </c>
      <c r="AU138" s="236" t="s">
        <v>84</v>
      </c>
      <c r="AV138" s="13" t="s">
        <v>84</v>
      </c>
      <c r="AW138" s="13" t="s">
        <v>35</v>
      </c>
      <c r="AX138" s="13" t="s">
        <v>74</v>
      </c>
      <c r="AY138" s="236" t="s">
        <v>130</v>
      </c>
    </row>
    <row r="139" spans="1:51" s="14" customFormat="1" ht="12">
      <c r="A139" s="14"/>
      <c r="B139" s="237"/>
      <c r="C139" s="238"/>
      <c r="D139" s="219" t="s">
        <v>148</v>
      </c>
      <c r="E139" s="239" t="s">
        <v>19</v>
      </c>
      <c r="F139" s="240" t="s">
        <v>151</v>
      </c>
      <c r="G139" s="238"/>
      <c r="H139" s="241">
        <v>86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148</v>
      </c>
      <c r="AU139" s="247" t="s">
        <v>84</v>
      </c>
      <c r="AV139" s="14" t="s">
        <v>136</v>
      </c>
      <c r="AW139" s="14" t="s">
        <v>35</v>
      </c>
      <c r="AX139" s="14" t="s">
        <v>82</v>
      </c>
      <c r="AY139" s="247" t="s">
        <v>130</v>
      </c>
    </row>
    <row r="140" spans="1:65" s="2" customFormat="1" ht="16.5" customHeight="1">
      <c r="A140" s="38"/>
      <c r="B140" s="39"/>
      <c r="C140" s="249" t="s">
        <v>210</v>
      </c>
      <c r="D140" s="249" t="s">
        <v>206</v>
      </c>
      <c r="E140" s="250" t="s">
        <v>291</v>
      </c>
      <c r="F140" s="251" t="s">
        <v>292</v>
      </c>
      <c r="G140" s="252" t="s">
        <v>135</v>
      </c>
      <c r="H140" s="253">
        <v>6</v>
      </c>
      <c r="I140" s="254"/>
      <c r="J140" s="255">
        <f>ROUND(I140*H140,2)</f>
        <v>0</v>
      </c>
      <c r="K140" s="256"/>
      <c r="L140" s="257"/>
      <c r="M140" s="258" t="s">
        <v>19</v>
      </c>
      <c r="N140" s="259" t="s">
        <v>45</v>
      </c>
      <c r="O140" s="84"/>
      <c r="P140" s="215">
        <f>O140*H140</f>
        <v>0</v>
      </c>
      <c r="Q140" s="215">
        <v>0.152</v>
      </c>
      <c r="R140" s="215">
        <f>Q140*H140</f>
        <v>0.9119999999999999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185</v>
      </c>
      <c r="AT140" s="217" t="s">
        <v>206</v>
      </c>
      <c r="AU140" s="217" t="s">
        <v>84</v>
      </c>
      <c r="AY140" s="17" t="s">
        <v>130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7" t="s">
        <v>82</v>
      </c>
      <c r="BK140" s="218">
        <f>ROUND(I140*H140,2)</f>
        <v>0</v>
      </c>
      <c r="BL140" s="17" t="s">
        <v>136</v>
      </c>
      <c r="BM140" s="217" t="s">
        <v>660</v>
      </c>
    </row>
    <row r="141" spans="1:47" s="2" customFormat="1" ht="12">
      <c r="A141" s="38"/>
      <c r="B141" s="39"/>
      <c r="C141" s="40"/>
      <c r="D141" s="219" t="s">
        <v>138</v>
      </c>
      <c r="E141" s="40"/>
      <c r="F141" s="220" t="s">
        <v>292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138</v>
      </c>
      <c r="AU141" s="17" t="s">
        <v>84</v>
      </c>
    </row>
    <row r="142" spans="1:65" s="2" customFormat="1" ht="16.5" customHeight="1">
      <c r="A142" s="38"/>
      <c r="B142" s="39"/>
      <c r="C142" s="249" t="s">
        <v>218</v>
      </c>
      <c r="D142" s="249" t="s">
        <v>206</v>
      </c>
      <c r="E142" s="250" t="s">
        <v>295</v>
      </c>
      <c r="F142" s="251" t="s">
        <v>296</v>
      </c>
      <c r="G142" s="252" t="s">
        <v>135</v>
      </c>
      <c r="H142" s="253">
        <v>6.15</v>
      </c>
      <c r="I142" s="254"/>
      <c r="J142" s="255">
        <f>ROUND(I142*H142,2)</f>
        <v>0</v>
      </c>
      <c r="K142" s="256"/>
      <c r="L142" s="257"/>
      <c r="M142" s="258" t="s">
        <v>19</v>
      </c>
      <c r="N142" s="259" t="s">
        <v>45</v>
      </c>
      <c r="O142" s="84"/>
      <c r="P142" s="215">
        <f>O142*H142</f>
        <v>0</v>
      </c>
      <c r="Q142" s="215">
        <v>0.176</v>
      </c>
      <c r="R142" s="215">
        <f>Q142*H142</f>
        <v>1.0824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185</v>
      </c>
      <c r="AT142" s="217" t="s">
        <v>206</v>
      </c>
      <c r="AU142" s="217" t="s">
        <v>84</v>
      </c>
      <c r="AY142" s="17" t="s">
        <v>130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7" t="s">
        <v>82</v>
      </c>
      <c r="BK142" s="218">
        <f>ROUND(I142*H142,2)</f>
        <v>0</v>
      </c>
      <c r="BL142" s="17" t="s">
        <v>136</v>
      </c>
      <c r="BM142" s="217" t="s">
        <v>661</v>
      </c>
    </row>
    <row r="143" spans="1:47" s="2" customFormat="1" ht="12">
      <c r="A143" s="38"/>
      <c r="B143" s="39"/>
      <c r="C143" s="40"/>
      <c r="D143" s="219" t="s">
        <v>138</v>
      </c>
      <c r="E143" s="40"/>
      <c r="F143" s="220" t="s">
        <v>296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138</v>
      </c>
      <c r="AU143" s="17" t="s">
        <v>84</v>
      </c>
    </row>
    <row r="144" spans="1:65" s="2" customFormat="1" ht="16.5" customHeight="1">
      <c r="A144" s="38"/>
      <c r="B144" s="39"/>
      <c r="C144" s="205" t="s">
        <v>225</v>
      </c>
      <c r="D144" s="205" t="s">
        <v>132</v>
      </c>
      <c r="E144" s="206" t="s">
        <v>299</v>
      </c>
      <c r="F144" s="207" t="s">
        <v>300</v>
      </c>
      <c r="G144" s="208" t="s">
        <v>135</v>
      </c>
      <c r="H144" s="209">
        <v>274</v>
      </c>
      <c r="I144" s="210"/>
      <c r="J144" s="211">
        <f>ROUND(I144*H144,2)</f>
        <v>0</v>
      </c>
      <c r="K144" s="212"/>
      <c r="L144" s="44"/>
      <c r="M144" s="213" t="s">
        <v>19</v>
      </c>
      <c r="N144" s="214" t="s">
        <v>45</v>
      </c>
      <c r="O144" s="84"/>
      <c r="P144" s="215">
        <f>O144*H144</f>
        <v>0</v>
      </c>
      <c r="Q144" s="215">
        <v>0.098</v>
      </c>
      <c r="R144" s="215">
        <f>Q144*H144</f>
        <v>26.852</v>
      </c>
      <c r="S144" s="215">
        <v>0</v>
      </c>
      <c r="T144" s="21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7" t="s">
        <v>136</v>
      </c>
      <c r="AT144" s="217" t="s">
        <v>132</v>
      </c>
      <c r="AU144" s="217" t="s">
        <v>84</v>
      </c>
      <c r="AY144" s="17" t="s">
        <v>130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7" t="s">
        <v>82</v>
      </c>
      <c r="BK144" s="218">
        <f>ROUND(I144*H144,2)</f>
        <v>0</v>
      </c>
      <c r="BL144" s="17" t="s">
        <v>136</v>
      </c>
      <c r="BM144" s="217" t="s">
        <v>662</v>
      </c>
    </row>
    <row r="145" spans="1:47" s="2" customFormat="1" ht="12">
      <c r="A145" s="38"/>
      <c r="B145" s="39"/>
      <c r="C145" s="40"/>
      <c r="D145" s="219" t="s">
        <v>138</v>
      </c>
      <c r="E145" s="40"/>
      <c r="F145" s="220" t="s">
        <v>302</v>
      </c>
      <c r="G145" s="40"/>
      <c r="H145" s="40"/>
      <c r="I145" s="221"/>
      <c r="J145" s="40"/>
      <c r="K145" s="40"/>
      <c r="L145" s="44"/>
      <c r="M145" s="222"/>
      <c r="N145" s="223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138</v>
      </c>
      <c r="AU145" s="17" t="s">
        <v>84</v>
      </c>
    </row>
    <row r="146" spans="1:47" s="2" customFormat="1" ht="12">
      <c r="A146" s="38"/>
      <c r="B146" s="39"/>
      <c r="C146" s="40"/>
      <c r="D146" s="224" t="s">
        <v>140</v>
      </c>
      <c r="E146" s="40"/>
      <c r="F146" s="225" t="s">
        <v>303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140</v>
      </c>
      <c r="AU146" s="17" t="s">
        <v>84</v>
      </c>
    </row>
    <row r="147" spans="1:51" s="13" customFormat="1" ht="12">
      <c r="A147" s="13"/>
      <c r="B147" s="226"/>
      <c r="C147" s="227"/>
      <c r="D147" s="219" t="s">
        <v>148</v>
      </c>
      <c r="E147" s="228" t="s">
        <v>19</v>
      </c>
      <c r="F147" s="229" t="s">
        <v>663</v>
      </c>
      <c r="G147" s="227"/>
      <c r="H147" s="230">
        <v>274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148</v>
      </c>
      <c r="AU147" s="236" t="s">
        <v>84</v>
      </c>
      <c r="AV147" s="13" t="s">
        <v>84</v>
      </c>
      <c r="AW147" s="13" t="s">
        <v>35</v>
      </c>
      <c r="AX147" s="13" t="s">
        <v>74</v>
      </c>
      <c r="AY147" s="236" t="s">
        <v>130</v>
      </c>
    </row>
    <row r="148" spans="1:51" s="14" customFormat="1" ht="12">
      <c r="A148" s="14"/>
      <c r="B148" s="237"/>
      <c r="C148" s="238"/>
      <c r="D148" s="219" t="s">
        <v>148</v>
      </c>
      <c r="E148" s="239" t="s">
        <v>19</v>
      </c>
      <c r="F148" s="240" t="s">
        <v>151</v>
      </c>
      <c r="G148" s="238"/>
      <c r="H148" s="241">
        <v>274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7" t="s">
        <v>148</v>
      </c>
      <c r="AU148" s="247" t="s">
        <v>84</v>
      </c>
      <c r="AV148" s="14" t="s">
        <v>136</v>
      </c>
      <c r="AW148" s="14" t="s">
        <v>35</v>
      </c>
      <c r="AX148" s="14" t="s">
        <v>82</v>
      </c>
      <c r="AY148" s="247" t="s">
        <v>130</v>
      </c>
    </row>
    <row r="149" spans="1:65" s="2" customFormat="1" ht="16.5" customHeight="1">
      <c r="A149" s="38"/>
      <c r="B149" s="39"/>
      <c r="C149" s="249" t="s">
        <v>8</v>
      </c>
      <c r="D149" s="249" t="s">
        <v>206</v>
      </c>
      <c r="E149" s="250" t="s">
        <v>306</v>
      </c>
      <c r="F149" s="251" t="s">
        <v>307</v>
      </c>
      <c r="G149" s="252" t="s">
        <v>135</v>
      </c>
      <c r="H149" s="253">
        <v>274</v>
      </c>
      <c r="I149" s="254"/>
      <c r="J149" s="255">
        <f>ROUND(I149*H149,2)</f>
        <v>0</v>
      </c>
      <c r="K149" s="256"/>
      <c r="L149" s="257"/>
      <c r="M149" s="258" t="s">
        <v>19</v>
      </c>
      <c r="N149" s="259" t="s">
        <v>45</v>
      </c>
      <c r="O149" s="84"/>
      <c r="P149" s="215">
        <f>O149*H149</f>
        <v>0</v>
      </c>
      <c r="Q149" s="215">
        <v>0.027</v>
      </c>
      <c r="R149" s="215">
        <f>Q149*H149</f>
        <v>7.398</v>
      </c>
      <c r="S149" s="215">
        <v>0</v>
      </c>
      <c r="T149" s="21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7" t="s">
        <v>185</v>
      </c>
      <c r="AT149" s="217" t="s">
        <v>206</v>
      </c>
      <c r="AU149" s="217" t="s">
        <v>84</v>
      </c>
      <c r="AY149" s="17" t="s">
        <v>130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7" t="s">
        <v>82</v>
      </c>
      <c r="BK149" s="218">
        <f>ROUND(I149*H149,2)</f>
        <v>0</v>
      </c>
      <c r="BL149" s="17" t="s">
        <v>136</v>
      </c>
      <c r="BM149" s="217" t="s">
        <v>664</v>
      </c>
    </row>
    <row r="150" spans="1:47" s="2" customFormat="1" ht="12">
      <c r="A150" s="38"/>
      <c r="B150" s="39"/>
      <c r="C150" s="40"/>
      <c r="D150" s="219" t="s">
        <v>138</v>
      </c>
      <c r="E150" s="40"/>
      <c r="F150" s="220" t="s">
        <v>307</v>
      </c>
      <c r="G150" s="40"/>
      <c r="H150" s="40"/>
      <c r="I150" s="221"/>
      <c r="J150" s="40"/>
      <c r="K150" s="40"/>
      <c r="L150" s="44"/>
      <c r="M150" s="222"/>
      <c r="N150" s="223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138</v>
      </c>
      <c r="AU150" s="17" t="s">
        <v>84</v>
      </c>
    </row>
    <row r="151" spans="1:63" s="12" customFormat="1" ht="22.8" customHeight="1">
      <c r="A151" s="12"/>
      <c r="B151" s="189"/>
      <c r="C151" s="190"/>
      <c r="D151" s="191" t="s">
        <v>73</v>
      </c>
      <c r="E151" s="203" t="s">
        <v>191</v>
      </c>
      <c r="F151" s="203" t="s">
        <v>339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SUM(P152:P194)</f>
        <v>0</v>
      </c>
      <c r="Q151" s="197"/>
      <c r="R151" s="198">
        <f>SUM(R152:R194)</f>
        <v>28.70319</v>
      </c>
      <c r="S151" s="197"/>
      <c r="T151" s="199">
        <f>SUM(T152:T194)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0" t="s">
        <v>82</v>
      </c>
      <c r="AT151" s="201" t="s">
        <v>73</v>
      </c>
      <c r="AU151" s="201" t="s">
        <v>82</v>
      </c>
      <c r="AY151" s="200" t="s">
        <v>130</v>
      </c>
      <c r="BK151" s="202">
        <f>SUM(BK152:BK194)</f>
        <v>0</v>
      </c>
    </row>
    <row r="152" spans="1:65" s="2" customFormat="1" ht="16.5" customHeight="1">
      <c r="A152" s="38"/>
      <c r="B152" s="39"/>
      <c r="C152" s="205" t="s">
        <v>237</v>
      </c>
      <c r="D152" s="205" t="s">
        <v>132</v>
      </c>
      <c r="E152" s="206" t="s">
        <v>341</v>
      </c>
      <c r="F152" s="207" t="s">
        <v>342</v>
      </c>
      <c r="G152" s="208" t="s">
        <v>313</v>
      </c>
      <c r="H152" s="209">
        <v>3</v>
      </c>
      <c r="I152" s="210"/>
      <c r="J152" s="211">
        <f>ROUND(I152*H152,2)</f>
        <v>0</v>
      </c>
      <c r="K152" s="212"/>
      <c r="L152" s="44"/>
      <c r="M152" s="213" t="s">
        <v>19</v>
      </c>
      <c r="N152" s="214" t="s">
        <v>45</v>
      </c>
      <c r="O152" s="84"/>
      <c r="P152" s="215">
        <f>O152*H152</f>
        <v>0</v>
      </c>
      <c r="Q152" s="215">
        <v>0.0007</v>
      </c>
      <c r="R152" s="215">
        <f>Q152*H152</f>
        <v>0.0021</v>
      </c>
      <c r="S152" s="215">
        <v>0</v>
      </c>
      <c r="T152" s="21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7" t="s">
        <v>136</v>
      </c>
      <c r="AT152" s="217" t="s">
        <v>132</v>
      </c>
      <c r="AU152" s="217" t="s">
        <v>84</v>
      </c>
      <c r="AY152" s="17" t="s">
        <v>130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7" t="s">
        <v>82</v>
      </c>
      <c r="BK152" s="218">
        <f>ROUND(I152*H152,2)</f>
        <v>0</v>
      </c>
      <c r="BL152" s="17" t="s">
        <v>136</v>
      </c>
      <c r="BM152" s="217" t="s">
        <v>665</v>
      </c>
    </row>
    <row r="153" spans="1:47" s="2" customFormat="1" ht="12">
      <c r="A153" s="38"/>
      <c r="B153" s="39"/>
      <c r="C153" s="40"/>
      <c r="D153" s="219" t="s">
        <v>138</v>
      </c>
      <c r="E153" s="40"/>
      <c r="F153" s="220" t="s">
        <v>344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138</v>
      </c>
      <c r="AU153" s="17" t="s">
        <v>84</v>
      </c>
    </row>
    <row r="154" spans="1:47" s="2" customFormat="1" ht="12">
      <c r="A154" s="38"/>
      <c r="B154" s="39"/>
      <c r="C154" s="40"/>
      <c r="D154" s="224" t="s">
        <v>140</v>
      </c>
      <c r="E154" s="40"/>
      <c r="F154" s="225" t="s">
        <v>345</v>
      </c>
      <c r="G154" s="40"/>
      <c r="H154" s="40"/>
      <c r="I154" s="221"/>
      <c r="J154" s="40"/>
      <c r="K154" s="40"/>
      <c r="L154" s="44"/>
      <c r="M154" s="222"/>
      <c r="N154" s="223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140</v>
      </c>
      <c r="AU154" s="17" t="s">
        <v>84</v>
      </c>
    </row>
    <row r="155" spans="1:65" s="2" customFormat="1" ht="16.5" customHeight="1">
      <c r="A155" s="38"/>
      <c r="B155" s="39"/>
      <c r="C155" s="249" t="s">
        <v>243</v>
      </c>
      <c r="D155" s="249" t="s">
        <v>206</v>
      </c>
      <c r="E155" s="250" t="s">
        <v>347</v>
      </c>
      <c r="F155" s="251" t="s">
        <v>348</v>
      </c>
      <c r="G155" s="252" t="s">
        <v>313</v>
      </c>
      <c r="H155" s="253">
        <v>3</v>
      </c>
      <c r="I155" s="254"/>
      <c r="J155" s="255">
        <f>ROUND(I155*H155,2)</f>
        <v>0</v>
      </c>
      <c r="K155" s="256"/>
      <c r="L155" s="257"/>
      <c r="M155" s="258" t="s">
        <v>19</v>
      </c>
      <c r="N155" s="259" t="s">
        <v>45</v>
      </c>
      <c r="O155" s="84"/>
      <c r="P155" s="215">
        <f>O155*H155</f>
        <v>0</v>
      </c>
      <c r="Q155" s="215">
        <v>0.0035</v>
      </c>
      <c r="R155" s="215">
        <f>Q155*H155</f>
        <v>0.0105</v>
      </c>
      <c r="S155" s="215">
        <v>0</v>
      </c>
      <c r="T155" s="21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7" t="s">
        <v>185</v>
      </c>
      <c r="AT155" s="217" t="s">
        <v>206</v>
      </c>
      <c r="AU155" s="217" t="s">
        <v>84</v>
      </c>
      <c r="AY155" s="17" t="s">
        <v>130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7" t="s">
        <v>82</v>
      </c>
      <c r="BK155" s="218">
        <f>ROUND(I155*H155,2)</f>
        <v>0</v>
      </c>
      <c r="BL155" s="17" t="s">
        <v>136</v>
      </c>
      <c r="BM155" s="217" t="s">
        <v>666</v>
      </c>
    </row>
    <row r="156" spans="1:47" s="2" customFormat="1" ht="12">
      <c r="A156" s="38"/>
      <c r="B156" s="39"/>
      <c r="C156" s="40"/>
      <c r="D156" s="219" t="s">
        <v>138</v>
      </c>
      <c r="E156" s="40"/>
      <c r="F156" s="220" t="s">
        <v>348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138</v>
      </c>
      <c r="AU156" s="17" t="s">
        <v>84</v>
      </c>
    </row>
    <row r="157" spans="1:51" s="13" customFormat="1" ht="12">
      <c r="A157" s="13"/>
      <c r="B157" s="226"/>
      <c r="C157" s="227"/>
      <c r="D157" s="219" t="s">
        <v>148</v>
      </c>
      <c r="E157" s="228" t="s">
        <v>19</v>
      </c>
      <c r="F157" s="229" t="s">
        <v>667</v>
      </c>
      <c r="G157" s="227"/>
      <c r="H157" s="230">
        <v>2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148</v>
      </c>
      <c r="AU157" s="236" t="s">
        <v>84</v>
      </c>
      <c r="AV157" s="13" t="s">
        <v>84</v>
      </c>
      <c r="AW157" s="13" t="s">
        <v>35</v>
      </c>
      <c r="AX157" s="13" t="s">
        <v>74</v>
      </c>
      <c r="AY157" s="236" t="s">
        <v>130</v>
      </c>
    </row>
    <row r="158" spans="1:51" s="13" customFormat="1" ht="12">
      <c r="A158" s="13"/>
      <c r="B158" s="226"/>
      <c r="C158" s="227"/>
      <c r="D158" s="219" t="s">
        <v>148</v>
      </c>
      <c r="E158" s="228" t="s">
        <v>19</v>
      </c>
      <c r="F158" s="229" t="s">
        <v>668</v>
      </c>
      <c r="G158" s="227"/>
      <c r="H158" s="230">
        <v>1</v>
      </c>
      <c r="I158" s="231"/>
      <c r="J158" s="227"/>
      <c r="K158" s="227"/>
      <c r="L158" s="232"/>
      <c r="M158" s="233"/>
      <c r="N158" s="234"/>
      <c r="O158" s="234"/>
      <c r="P158" s="234"/>
      <c r="Q158" s="234"/>
      <c r="R158" s="234"/>
      <c r="S158" s="234"/>
      <c r="T158" s="23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6" t="s">
        <v>148</v>
      </c>
      <c r="AU158" s="236" t="s">
        <v>84</v>
      </c>
      <c r="AV158" s="13" t="s">
        <v>84</v>
      </c>
      <c r="AW158" s="13" t="s">
        <v>35</v>
      </c>
      <c r="AX158" s="13" t="s">
        <v>74</v>
      </c>
      <c r="AY158" s="236" t="s">
        <v>130</v>
      </c>
    </row>
    <row r="159" spans="1:51" s="14" customFormat="1" ht="12">
      <c r="A159" s="14"/>
      <c r="B159" s="237"/>
      <c r="C159" s="238"/>
      <c r="D159" s="219" t="s">
        <v>148</v>
      </c>
      <c r="E159" s="239" t="s">
        <v>19</v>
      </c>
      <c r="F159" s="240" t="s">
        <v>151</v>
      </c>
      <c r="G159" s="238"/>
      <c r="H159" s="241">
        <v>3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7" t="s">
        <v>148</v>
      </c>
      <c r="AU159" s="247" t="s">
        <v>84</v>
      </c>
      <c r="AV159" s="14" t="s">
        <v>136</v>
      </c>
      <c r="AW159" s="14" t="s">
        <v>35</v>
      </c>
      <c r="AX159" s="14" t="s">
        <v>82</v>
      </c>
      <c r="AY159" s="247" t="s">
        <v>130</v>
      </c>
    </row>
    <row r="160" spans="1:65" s="2" customFormat="1" ht="16.5" customHeight="1">
      <c r="A160" s="38"/>
      <c r="B160" s="39"/>
      <c r="C160" s="205" t="s">
        <v>250</v>
      </c>
      <c r="D160" s="205" t="s">
        <v>132</v>
      </c>
      <c r="E160" s="206" t="s">
        <v>360</v>
      </c>
      <c r="F160" s="207" t="s">
        <v>361</v>
      </c>
      <c r="G160" s="208" t="s">
        <v>313</v>
      </c>
      <c r="H160" s="209">
        <v>3</v>
      </c>
      <c r="I160" s="210"/>
      <c r="J160" s="211">
        <f>ROUND(I160*H160,2)</f>
        <v>0</v>
      </c>
      <c r="K160" s="212"/>
      <c r="L160" s="44"/>
      <c r="M160" s="213" t="s">
        <v>19</v>
      </c>
      <c r="N160" s="214" t="s">
        <v>45</v>
      </c>
      <c r="O160" s="84"/>
      <c r="P160" s="215">
        <f>O160*H160</f>
        <v>0</v>
      </c>
      <c r="Q160" s="215">
        <v>0.11241</v>
      </c>
      <c r="R160" s="215">
        <f>Q160*H160</f>
        <v>0.33723</v>
      </c>
      <c r="S160" s="215">
        <v>0</v>
      </c>
      <c r="T160" s="21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136</v>
      </c>
      <c r="AT160" s="217" t="s">
        <v>132</v>
      </c>
      <c r="AU160" s="217" t="s">
        <v>84</v>
      </c>
      <c r="AY160" s="17" t="s">
        <v>130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7" t="s">
        <v>82</v>
      </c>
      <c r="BK160" s="218">
        <f>ROUND(I160*H160,2)</f>
        <v>0</v>
      </c>
      <c r="BL160" s="17" t="s">
        <v>136</v>
      </c>
      <c r="BM160" s="217" t="s">
        <v>669</v>
      </c>
    </row>
    <row r="161" spans="1:47" s="2" customFormat="1" ht="12">
      <c r="A161" s="38"/>
      <c r="B161" s="39"/>
      <c r="C161" s="40"/>
      <c r="D161" s="219" t="s">
        <v>138</v>
      </c>
      <c r="E161" s="40"/>
      <c r="F161" s="220" t="s">
        <v>363</v>
      </c>
      <c r="G161" s="40"/>
      <c r="H161" s="40"/>
      <c r="I161" s="221"/>
      <c r="J161" s="40"/>
      <c r="K161" s="40"/>
      <c r="L161" s="44"/>
      <c r="M161" s="222"/>
      <c r="N161" s="223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138</v>
      </c>
      <c r="AU161" s="17" t="s">
        <v>84</v>
      </c>
    </row>
    <row r="162" spans="1:47" s="2" customFormat="1" ht="12">
      <c r="A162" s="38"/>
      <c r="B162" s="39"/>
      <c r="C162" s="40"/>
      <c r="D162" s="224" t="s">
        <v>140</v>
      </c>
      <c r="E162" s="40"/>
      <c r="F162" s="225" t="s">
        <v>364</v>
      </c>
      <c r="G162" s="40"/>
      <c r="H162" s="40"/>
      <c r="I162" s="221"/>
      <c r="J162" s="40"/>
      <c r="K162" s="40"/>
      <c r="L162" s="44"/>
      <c r="M162" s="222"/>
      <c r="N162" s="223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140</v>
      </c>
      <c r="AU162" s="17" t="s">
        <v>84</v>
      </c>
    </row>
    <row r="163" spans="1:65" s="2" customFormat="1" ht="16.5" customHeight="1">
      <c r="A163" s="38"/>
      <c r="B163" s="39"/>
      <c r="C163" s="249" t="s">
        <v>256</v>
      </c>
      <c r="D163" s="249" t="s">
        <v>206</v>
      </c>
      <c r="E163" s="250" t="s">
        <v>366</v>
      </c>
      <c r="F163" s="251" t="s">
        <v>367</v>
      </c>
      <c r="G163" s="252" t="s">
        <v>313</v>
      </c>
      <c r="H163" s="253">
        <v>3</v>
      </c>
      <c r="I163" s="254"/>
      <c r="J163" s="255">
        <f>ROUND(I163*H163,2)</f>
        <v>0</v>
      </c>
      <c r="K163" s="256"/>
      <c r="L163" s="257"/>
      <c r="M163" s="258" t="s">
        <v>19</v>
      </c>
      <c r="N163" s="259" t="s">
        <v>45</v>
      </c>
      <c r="O163" s="84"/>
      <c r="P163" s="215">
        <f>O163*H163</f>
        <v>0</v>
      </c>
      <c r="Q163" s="215">
        <v>0.0061</v>
      </c>
      <c r="R163" s="215">
        <f>Q163*H163</f>
        <v>0.0183</v>
      </c>
      <c r="S163" s="215">
        <v>0</v>
      </c>
      <c r="T163" s="21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7" t="s">
        <v>185</v>
      </c>
      <c r="AT163" s="217" t="s">
        <v>206</v>
      </c>
      <c r="AU163" s="217" t="s">
        <v>84</v>
      </c>
      <c r="AY163" s="17" t="s">
        <v>130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7" t="s">
        <v>82</v>
      </c>
      <c r="BK163" s="218">
        <f>ROUND(I163*H163,2)</f>
        <v>0</v>
      </c>
      <c r="BL163" s="17" t="s">
        <v>136</v>
      </c>
      <c r="BM163" s="217" t="s">
        <v>670</v>
      </c>
    </row>
    <row r="164" spans="1:47" s="2" customFormat="1" ht="12">
      <c r="A164" s="38"/>
      <c r="B164" s="39"/>
      <c r="C164" s="40"/>
      <c r="D164" s="219" t="s">
        <v>138</v>
      </c>
      <c r="E164" s="40"/>
      <c r="F164" s="220" t="s">
        <v>367</v>
      </c>
      <c r="G164" s="40"/>
      <c r="H164" s="40"/>
      <c r="I164" s="221"/>
      <c r="J164" s="40"/>
      <c r="K164" s="40"/>
      <c r="L164" s="44"/>
      <c r="M164" s="222"/>
      <c r="N164" s="223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138</v>
      </c>
      <c r="AU164" s="17" t="s">
        <v>84</v>
      </c>
    </row>
    <row r="165" spans="1:65" s="2" customFormat="1" ht="16.5" customHeight="1">
      <c r="A165" s="38"/>
      <c r="B165" s="39"/>
      <c r="C165" s="249" t="s">
        <v>262</v>
      </c>
      <c r="D165" s="249" t="s">
        <v>206</v>
      </c>
      <c r="E165" s="250" t="s">
        <v>370</v>
      </c>
      <c r="F165" s="251" t="s">
        <v>371</v>
      </c>
      <c r="G165" s="252" t="s">
        <v>313</v>
      </c>
      <c r="H165" s="253">
        <v>3</v>
      </c>
      <c r="I165" s="254"/>
      <c r="J165" s="255">
        <f>ROUND(I165*H165,2)</f>
        <v>0</v>
      </c>
      <c r="K165" s="256"/>
      <c r="L165" s="257"/>
      <c r="M165" s="258" t="s">
        <v>19</v>
      </c>
      <c r="N165" s="259" t="s">
        <v>45</v>
      </c>
      <c r="O165" s="84"/>
      <c r="P165" s="215">
        <f>O165*H165</f>
        <v>0</v>
      </c>
      <c r="Q165" s="215">
        <v>0.003</v>
      </c>
      <c r="R165" s="215">
        <f>Q165*H165</f>
        <v>0.009000000000000001</v>
      </c>
      <c r="S165" s="215">
        <v>0</v>
      </c>
      <c r="T165" s="21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7" t="s">
        <v>185</v>
      </c>
      <c r="AT165" s="217" t="s">
        <v>206</v>
      </c>
      <c r="AU165" s="217" t="s">
        <v>84</v>
      </c>
      <c r="AY165" s="17" t="s">
        <v>130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7" t="s">
        <v>82</v>
      </c>
      <c r="BK165" s="218">
        <f>ROUND(I165*H165,2)</f>
        <v>0</v>
      </c>
      <c r="BL165" s="17" t="s">
        <v>136</v>
      </c>
      <c r="BM165" s="217" t="s">
        <v>671</v>
      </c>
    </row>
    <row r="166" spans="1:47" s="2" customFormat="1" ht="12">
      <c r="A166" s="38"/>
      <c r="B166" s="39"/>
      <c r="C166" s="40"/>
      <c r="D166" s="219" t="s">
        <v>138</v>
      </c>
      <c r="E166" s="40"/>
      <c r="F166" s="220" t="s">
        <v>371</v>
      </c>
      <c r="G166" s="40"/>
      <c r="H166" s="40"/>
      <c r="I166" s="221"/>
      <c r="J166" s="40"/>
      <c r="K166" s="40"/>
      <c r="L166" s="44"/>
      <c r="M166" s="222"/>
      <c r="N166" s="223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138</v>
      </c>
      <c r="AU166" s="17" t="s">
        <v>84</v>
      </c>
    </row>
    <row r="167" spans="1:65" s="2" customFormat="1" ht="16.5" customHeight="1">
      <c r="A167" s="38"/>
      <c r="B167" s="39"/>
      <c r="C167" s="249" t="s">
        <v>7</v>
      </c>
      <c r="D167" s="249" t="s">
        <v>206</v>
      </c>
      <c r="E167" s="250" t="s">
        <v>374</v>
      </c>
      <c r="F167" s="251" t="s">
        <v>375</v>
      </c>
      <c r="G167" s="252" t="s">
        <v>313</v>
      </c>
      <c r="H167" s="253">
        <v>3</v>
      </c>
      <c r="I167" s="254"/>
      <c r="J167" s="255">
        <f>ROUND(I167*H167,2)</f>
        <v>0</v>
      </c>
      <c r="K167" s="256"/>
      <c r="L167" s="257"/>
      <c r="M167" s="258" t="s">
        <v>19</v>
      </c>
      <c r="N167" s="259" t="s">
        <v>45</v>
      </c>
      <c r="O167" s="84"/>
      <c r="P167" s="215">
        <f>O167*H167</f>
        <v>0</v>
      </c>
      <c r="Q167" s="215">
        <v>0.0001</v>
      </c>
      <c r="R167" s="215">
        <f>Q167*H167</f>
        <v>0.00030000000000000003</v>
      </c>
      <c r="S167" s="215">
        <v>0</v>
      </c>
      <c r="T167" s="21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7" t="s">
        <v>185</v>
      </c>
      <c r="AT167" s="217" t="s">
        <v>206</v>
      </c>
      <c r="AU167" s="217" t="s">
        <v>84</v>
      </c>
      <c r="AY167" s="17" t="s">
        <v>130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7" t="s">
        <v>82</v>
      </c>
      <c r="BK167" s="218">
        <f>ROUND(I167*H167,2)</f>
        <v>0</v>
      </c>
      <c r="BL167" s="17" t="s">
        <v>136</v>
      </c>
      <c r="BM167" s="217" t="s">
        <v>672</v>
      </c>
    </row>
    <row r="168" spans="1:47" s="2" customFormat="1" ht="12">
      <c r="A168" s="38"/>
      <c r="B168" s="39"/>
      <c r="C168" s="40"/>
      <c r="D168" s="219" t="s">
        <v>138</v>
      </c>
      <c r="E168" s="40"/>
      <c r="F168" s="220" t="s">
        <v>375</v>
      </c>
      <c r="G168" s="40"/>
      <c r="H168" s="40"/>
      <c r="I168" s="221"/>
      <c r="J168" s="40"/>
      <c r="K168" s="40"/>
      <c r="L168" s="44"/>
      <c r="M168" s="222"/>
      <c r="N168" s="223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138</v>
      </c>
      <c r="AU168" s="17" t="s">
        <v>84</v>
      </c>
    </row>
    <row r="169" spans="1:65" s="2" customFormat="1" ht="16.5" customHeight="1">
      <c r="A169" s="38"/>
      <c r="B169" s="39"/>
      <c r="C169" s="205" t="s">
        <v>273</v>
      </c>
      <c r="D169" s="205" t="s">
        <v>132</v>
      </c>
      <c r="E169" s="206" t="s">
        <v>673</v>
      </c>
      <c r="F169" s="207" t="s">
        <v>674</v>
      </c>
      <c r="G169" s="208" t="s">
        <v>213</v>
      </c>
      <c r="H169" s="209">
        <v>80</v>
      </c>
      <c r="I169" s="210"/>
      <c r="J169" s="211">
        <f>ROUND(I169*H169,2)</f>
        <v>0</v>
      </c>
      <c r="K169" s="212"/>
      <c r="L169" s="44"/>
      <c r="M169" s="213" t="s">
        <v>19</v>
      </c>
      <c r="N169" s="214" t="s">
        <v>45</v>
      </c>
      <c r="O169" s="84"/>
      <c r="P169" s="215">
        <f>O169*H169</f>
        <v>0</v>
      </c>
      <c r="Q169" s="215">
        <v>0.0001</v>
      </c>
      <c r="R169" s="215">
        <f>Q169*H169</f>
        <v>0.008</v>
      </c>
      <c r="S169" s="215">
        <v>0</v>
      </c>
      <c r="T169" s="21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7" t="s">
        <v>136</v>
      </c>
      <c r="AT169" s="217" t="s">
        <v>132</v>
      </c>
      <c r="AU169" s="217" t="s">
        <v>84</v>
      </c>
      <c r="AY169" s="17" t="s">
        <v>130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7" t="s">
        <v>82</v>
      </c>
      <c r="BK169" s="218">
        <f>ROUND(I169*H169,2)</f>
        <v>0</v>
      </c>
      <c r="BL169" s="17" t="s">
        <v>136</v>
      </c>
      <c r="BM169" s="217" t="s">
        <v>675</v>
      </c>
    </row>
    <row r="170" spans="1:47" s="2" customFormat="1" ht="12">
      <c r="A170" s="38"/>
      <c r="B170" s="39"/>
      <c r="C170" s="40"/>
      <c r="D170" s="219" t="s">
        <v>138</v>
      </c>
      <c r="E170" s="40"/>
      <c r="F170" s="220" t="s">
        <v>676</v>
      </c>
      <c r="G170" s="40"/>
      <c r="H170" s="40"/>
      <c r="I170" s="221"/>
      <c r="J170" s="40"/>
      <c r="K170" s="40"/>
      <c r="L170" s="44"/>
      <c r="M170" s="222"/>
      <c r="N170" s="223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138</v>
      </c>
      <c r="AU170" s="17" t="s">
        <v>84</v>
      </c>
    </row>
    <row r="171" spans="1:47" s="2" customFormat="1" ht="12">
      <c r="A171" s="38"/>
      <c r="B171" s="39"/>
      <c r="C171" s="40"/>
      <c r="D171" s="224" t="s">
        <v>140</v>
      </c>
      <c r="E171" s="40"/>
      <c r="F171" s="225" t="s">
        <v>677</v>
      </c>
      <c r="G171" s="40"/>
      <c r="H171" s="40"/>
      <c r="I171" s="221"/>
      <c r="J171" s="40"/>
      <c r="K171" s="40"/>
      <c r="L171" s="44"/>
      <c r="M171" s="222"/>
      <c r="N171" s="223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140</v>
      </c>
      <c r="AU171" s="17" t="s">
        <v>84</v>
      </c>
    </row>
    <row r="172" spans="1:51" s="13" customFormat="1" ht="12">
      <c r="A172" s="13"/>
      <c r="B172" s="226"/>
      <c r="C172" s="227"/>
      <c r="D172" s="219" t="s">
        <v>148</v>
      </c>
      <c r="E172" s="228" t="s">
        <v>19</v>
      </c>
      <c r="F172" s="229" t="s">
        <v>678</v>
      </c>
      <c r="G172" s="227"/>
      <c r="H172" s="230">
        <v>80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148</v>
      </c>
      <c r="AU172" s="236" t="s">
        <v>84</v>
      </c>
      <c r="AV172" s="13" t="s">
        <v>84</v>
      </c>
      <c r="AW172" s="13" t="s">
        <v>35</v>
      </c>
      <c r="AX172" s="13" t="s">
        <v>82</v>
      </c>
      <c r="AY172" s="236" t="s">
        <v>130</v>
      </c>
    </row>
    <row r="173" spans="1:65" s="2" customFormat="1" ht="16.5" customHeight="1">
      <c r="A173" s="38"/>
      <c r="B173" s="39"/>
      <c r="C173" s="205" t="s">
        <v>279</v>
      </c>
      <c r="D173" s="205" t="s">
        <v>132</v>
      </c>
      <c r="E173" s="206" t="s">
        <v>679</v>
      </c>
      <c r="F173" s="207" t="s">
        <v>680</v>
      </c>
      <c r="G173" s="208" t="s">
        <v>213</v>
      </c>
      <c r="H173" s="209">
        <v>95</v>
      </c>
      <c r="I173" s="210"/>
      <c r="J173" s="211">
        <f>ROUND(I173*H173,2)</f>
        <v>0</v>
      </c>
      <c r="K173" s="212"/>
      <c r="L173" s="44"/>
      <c r="M173" s="213" t="s">
        <v>19</v>
      </c>
      <c r="N173" s="214" t="s">
        <v>45</v>
      </c>
      <c r="O173" s="84"/>
      <c r="P173" s="215">
        <f>O173*H173</f>
        <v>0</v>
      </c>
      <c r="Q173" s="215">
        <v>0.0001</v>
      </c>
      <c r="R173" s="215">
        <f>Q173*H173</f>
        <v>0.0095</v>
      </c>
      <c r="S173" s="215">
        <v>0</v>
      </c>
      <c r="T173" s="21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7" t="s">
        <v>136</v>
      </c>
      <c r="AT173" s="217" t="s">
        <v>132</v>
      </c>
      <c r="AU173" s="217" t="s">
        <v>84</v>
      </c>
      <c r="AY173" s="17" t="s">
        <v>130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7" t="s">
        <v>82</v>
      </c>
      <c r="BK173" s="218">
        <f>ROUND(I173*H173,2)</f>
        <v>0</v>
      </c>
      <c r="BL173" s="17" t="s">
        <v>136</v>
      </c>
      <c r="BM173" s="217" t="s">
        <v>681</v>
      </c>
    </row>
    <row r="174" spans="1:47" s="2" customFormat="1" ht="12">
      <c r="A174" s="38"/>
      <c r="B174" s="39"/>
      <c r="C174" s="40"/>
      <c r="D174" s="219" t="s">
        <v>138</v>
      </c>
      <c r="E174" s="40"/>
      <c r="F174" s="220" t="s">
        <v>682</v>
      </c>
      <c r="G174" s="40"/>
      <c r="H174" s="40"/>
      <c r="I174" s="221"/>
      <c r="J174" s="40"/>
      <c r="K174" s="40"/>
      <c r="L174" s="44"/>
      <c r="M174" s="222"/>
      <c r="N174" s="223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138</v>
      </c>
      <c r="AU174" s="17" t="s">
        <v>84</v>
      </c>
    </row>
    <row r="175" spans="1:47" s="2" customFormat="1" ht="12">
      <c r="A175" s="38"/>
      <c r="B175" s="39"/>
      <c r="C175" s="40"/>
      <c r="D175" s="224" t="s">
        <v>140</v>
      </c>
      <c r="E175" s="40"/>
      <c r="F175" s="225" t="s">
        <v>683</v>
      </c>
      <c r="G175" s="40"/>
      <c r="H175" s="40"/>
      <c r="I175" s="221"/>
      <c r="J175" s="40"/>
      <c r="K175" s="40"/>
      <c r="L175" s="44"/>
      <c r="M175" s="222"/>
      <c r="N175" s="223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140</v>
      </c>
      <c r="AU175" s="17" t="s">
        <v>84</v>
      </c>
    </row>
    <row r="176" spans="1:51" s="13" customFormat="1" ht="12">
      <c r="A176" s="13"/>
      <c r="B176" s="226"/>
      <c r="C176" s="227"/>
      <c r="D176" s="219" t="s">
        <v>148</v>
      </c>
      <c r="E176" s="228" t="s">
        <v>19</v>
      </c>
      <c r="F176" s="229" t="s">
        <v>684</v>
      </c>
      <c r="G176" s="227"/>
      <c r="H176" s="230">
        <v>95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148</v>
      </c>
      <c r="AU176" s="236" t="s">
        <v>84</v>
      </c>
      <c r="AV176" s="13" t="s">
        <v>84</v>
      </c>
      <c r="AW176" s="13" t="s">
        <v>35</v>
      </c>
      <c r="AX176" s="13" t="s">
        <v>82</v>
      </c>
      <c r="AY176" s="236" t="s">
        <v>130</v>
      </c>
    </row>
    <row r="177" spans="1:65" s="2" customFormat="1" ht="16.5" customHeight="1">
      <c r="A177" s="38"/>
      <c r="B177" s="39"/>
      <c r="C177" s="205" t="s">
        <v>286</v>
      </c>
      <c r="D177" s="205" t="s">
        <v>132</v>
      </c>
      <c r="E177" s="206" t="s">
        <v>685</v>
      </c>
      <c r="F177" s="207" t="s">
        <v>686</v>
      </c>
      <c r="G177" s="208" t="s">
        <v>135</v>
      </c>
      <c r="H177" s="209">
        <v>2</v>
      </c>
      <c r="I177" s="210"/>
      <c r="J177" s="211">
        <f>ROUND(I177*H177,2)</f>
        <v>0</v>
      </c>
      <c r="K177" s="212"/>
      <c r="L177" s="44"/>
      <c r="M177" s="213" t="s">
        <v>19</v>
      </c>
      <c r="N177" s="214" t="s">
        <v>45</v>
      </c>
      <c r="O177" s="84"/>
      <c r="P177" s="215">
        <f>O177*H177</f>
        <v>0</v>
      </c>
      <c r="Q177" s="215">
        <v>0.0016</v>
      </c>
      <c r="R177" s="215">
        <f>Q177*H177</f>
        <v>0.0032</v>
      </c>
      <c r="S177" s="215">
        <v>0</v>
      </c>
      <c r="T177" s="21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7" t="s">
        <v>136</v>
      </c>
      <c r="AT177" s="217" t="s">
        <v>132</v>
      </c>
      <c r="AU177" s="217" t="s">
        <v>84</v>
      </c>
      <c r="AY177" s="17" t="s">
        <v>130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7" t="s">
        <v>82</v>
      </c>
      <c r="BK177" s="218">
        <f>ROUND(I177*H177,2)</f>
        <v>0</v>
      </c>
      <c r="BL177" s="17" t="s">
        <v>136</v>
      </c>
      <c r="BM177" s="217" t="s">
        <v>687</v>
      </c>
    </row>
    <row r="178" spans="1:47" s="2" customFormat="1" ht="12">
      <c r="A178" s="38"/>
      <c r="B178" s="39"/>
      <c r="C178" s="40"/>
      <c r="D178" s="219" t="s">
        <v>138</v>
      </c>
      <c r="E178" s="40"/>
      <c r="F178" s="220" t="s">
        <v>688</v>
      </c>
      <c r="G178" s="40"/>
      <c r="H178" s="40"/>
      <c r="I178" s="221"/>
      <c r="J178" s="40"/>
      <c r="K178" s="40"/>
      <c r="L178" s="44"/>
      <c r="M178" s="222"/>
      <c r="N178" s="223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138</v>
      </c>
      <c r="AU178" s="17" t="s">
        <v>84</v>
      </c>
    </row>
    <row r="179" spans="1:47" s="2" customFormat="1" ht="12">
      <c r="A179" s="38"/>
      <c r="B179" s="39"/>
      <c r="C179" s="40"/>
      <c r="D179" s="224" t="s">
        <v>140</v>
      </c>
      <c r="E179" s="40"/>
      <c r="F179" s="225" t="s">
        <v>689</v>
      </c>
      <c r="G179" s="40"/>
      <c r="H179" s="40"/>
      <c r="I179" s="221"/>
      <c r="J179" s="40"/>
      <c r="K179" s="40"/>
      <c r="L179" s="44"/>
      <c r="M179" s="222"/>
      <c r="N179" s="223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140</v>
      </c>
      <c r="AU179" s="17" t="s">
        <v>84</v>
      </c>
    </row>
    <row r="180" spans="1:51" s="13" customFormat="1" ht="12">
      <c r="A180" s="13"/>
      <c r="B180" s="226"/>
      <c r="C180" s="227"/>
      <c r="D180" s="219" t="s">
        <v>148</v>
      </c>
      <c r="E180" s="228" t="s">
        <v>19</v>
      </c>
      <c r="F180" s="229" t="s">
        <v>690</v>
      </c>
      <c r="G180" s="227"/>
      <c r="H180" s="230">
        <v>2</v>
      </c>
      <c r="I180" s="231"/>
      <c r="J180" s="227"/>
      <c r="K180" s="227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148</v>
      </c>
      <c r="AU180" s="236" t="s">
        <v>84</v>
      </c>
      <c r="AV180" s="13" t="s">
        <v>84</v>
      </c>
      <c r="AW180" s="13" t="s">
        <v>35</v>
      </c>
      <c r="AX180" s="13" t="s">
        <v>82</v>
      </c>
      <c r="AY180" s="236" t="s">
        <v>130</v>
      </c>
    </row>
    <row r="181" spans="1:65" s="2" customFormat="1" ht="16.5" customHeight="1">
      <c r="A181" s="38"/>
      <c r="B181" s="39"/>
      <c r="C181" s="205" t="s">
        <v>290</v>
      </c>
      <c r="D181" s="205" t="s">
        <v>132</v>
      </c>
      <c r="E181" s="206" t="s">
        <v>398</v>
      </c>
      <c r="F181" s="207" t="s">
        <v>399</v>
      </c>
      <c r="G181" s="208" t="s">
        <v>213</v>
      </c>
      <c r="H181" s="209">
        <v>89.5</v>
      </c>
      <c r="I181" s="210"/>
      <c r="J181" s="211">
        <f>ROUND(I181*H181,2)</f>
        <v>0</v>
      </c>
      <c r="K181" s="212"/>
      <c r="L181" s="44"/>
      <c r="M181" s="213" t="s">
        <v>19</v>
      </c>
      <c r="N181" s="214" t="s">
        <v>45</v>
      </c>
      <c r="O181" s="84"/>
      <c r="P181" s="215">
        <f>O181*H181</f>
        <v>0</v>
      </c>
      <c r="Q181" s="215">
        <v>0.1554</v>
      </c>
      <c r="R181" s="215">
        <f>Q181*H181</f>
        <v>13.9083</v>
      </c>
      <c r="S181" s="215">
        <v>0</v>
      </c>
      <c r="T181" s="21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7" t="s">
        <v>136</v>
      </c>
      <c r="AT181" s="217" t="s">
        <v>132</v>
      </c>
      <c r="AU181" s="217" t="s">
        <v>84</v>
      </c>
      <c r="AY181" s="17" t="s">
        <v>130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7" t="s">
        <v>82</v>
      </c>
      <c r="BK181" s="218">
        <f>ROUND(I181*H181,2)</f>
        <v>0</v>
      </c>
      <c r="BL181" s="17" t="s">
        <v>136</v>
      </c>
      <c r="BM181" s="217" t="s">
        <v>691</v>
      </c>
    </row>
    <row r="182" spans="1:47" s="2" customFormat="1" ht="12">
      <c r="A182" s="38"/>
      <c r="B182" s="39"/>
      <c r="C182" s="40"/>
      <c r="D182" s="219" t="s">
        <v>138</v>
      </c>
      <c r="E182" s="40"/>
      <c r="F182" s="220" t="s">
        <v>401</v>
      </c>
      <c r="G182" s="40"/>
      <c r="H182" s="40"/>
      <c r="I182" s="221"/>
      <c r="J182" s="40"/>
      <c r="K182" s="40"/>
      <c r="L182" s="44"/>
      <c r="M182" s="222"/>
      <c r="N182" s="223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138</v>
      </c>
      <c r="AU182" s="17" t="s">
        <v>84</v>
      </c>
    </row>
    <row r="183" spans="1:47" s="2" customFormat="1" ht="12">
      <c r="A183" s="38"/>
      <c r="B183" s="39"/>
      <c r="C183" s="40"/>
      <c r="D183" s="224" t="s">
        <v>140</v>
      </c>
      <c r="E183" s="40"/>
      <c r="F183" s="225" t="s">
        <v>402</v>
      </c>
      <c r="G183" s="40"/>
      <c r="H183" s="40"/>
      <c r="I183" s="221"/>
      <c r="J183" s="40"/>
      <c r="K183" s="40"/>
      <c r="L183" s="44"/>
      <c r="M183" s="222"/>
      <c r="N183" s="223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140</v>
      </c>
      <c r="AU183" s="17" t="s">
        <v>84</v>
      </c>
    </row>
    <row r="184" spans="1:65" s="2" customFormat="1" ht="16.5" customHeight="1">
      <c r="A184" s="38"/>
      <c r="B184" s="39"/>
      <c r="C184" s="249" t="s">
        <v>294</v>
      </c>
      <c r="D184" s="249" t="s">
        <v>206</v>
      </c>
      <c r="E184" s="250" t="s">
        <v>404</v>
      </c>
      <c r="F184" s="251" t="s">
        <v>405</v>
      </c>
      <c r="G184" s="252" t="s">
        <v>213</v>
      </c>
      <c r="H184" s="253">
        <v>15.5</v>
      </c>
      <c r="I184" s="254"/>
      <c r="J184" s="255">
        <f>ROUND(I184*H184,2)</f>
        <v>0</v>
      </c>
      <c r="K184" s="256"/>
      <c r="L184" s="257"/>
      <c r="M184" s="258" t="s">
        <v>19</v>
      </c>
      <c r="N184" s="259" t="s">
        <v>45</v>
      </c>
      <c r="O184" s="84"/>
      <c r="P184" s="215">
        <f>O184*H184</f>
        <v>0</v>
      </c>
      <c r="Q184" s="215">
        <v>0.0483</v>
      </c>
      <c r="R184" s="215">
        <f>Q184*H184</f>
        <v>0.74865</v>
      </c>
      <c r="S184" s="215">
        <v>0</v>
      </c>
      <c r="T184" s="21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7" t="s">
        <v>185</v>
      </c>
      <c r="AT184" s="217" t="s">
        <v>206</v>
      </c>
      <c r="AU184" s="217" t="s">
        <v>84</v>
      </c>
      <c r="AY184" s="17" t="s">
        <v>130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7" t="s">
        <v>82</v>
      </c>
      <c r="BK184" s="218">
        <f>ROUND(I184*H184,2)</f>
        <v>0</v>
      </c>
      <c r="BL184" s="17" t="s">
        <v>136</v>
      </c>
      <c r="BM184" s="217" t="s">
        <v>692</v>
      </c>
    </row>
    <row r="185" spans="1:47" s="2" customFormat="1" ht="12">
      <c r="A185" s="38"/>
      <c r="B185" s="39"/>
      <c r="C185" s="40"/>
      <c r="D185" s="219" t="s">
        <v>138</v>
      </c>
      <c r="E185" s="40"/>
      <c r="F185" s="220" t="s">
        <v>405</v>
      </c>
      <c r="G185" s="40"/>
      <c r="H185" s="40"/>
      <c r="I185" s="221"/>
      <c r="J185" s="40"/>
      <c r="K185" s="40"/>
      <c r="L185" s="44"/>
      <c r="M185" s="222"/>
      <c r="N185" s="223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138</v>
      </c>
      <c r="AU185" s="17" t="s">
        <v>84</v>
      </c>
    </row>
    <row r="186" spans="1:65" s="2" customFormat="1" ht="16.5" customHeight="1">
      <c r="A186" s="38"/>
      <c r="B186" s="39"/>
      <c r="C186" s="249" t="s">
        <v>298</v>
      </c>
      <c r="D186" s="249" t="s">
        <v>206</v>
      </c>
      <c r="E186" s="250" t="s">
        <v>408</v>
      </c>
      <c r="F186" s="251" t="s">
        <v>409</v>
      </c>
      <c r="G186" s="252" t="s">
        <v>213</v>
      </c>
      <c r="H186" s="253">
        <v>8</v>
      </c>
      <c r="I186" s="254"/>
      <c r="J186" s="255">
        <f>ROUND(I186*H186,2)</f>
        <v>0</v>
      </c>
      <c r="K186" s="256"/>
      <c r="L186" s="257"/>
      <c r="M186" s="258" t="s">
        <v>19</v>
      </c>
      <c r="N186" s="259" t="s">
        <v>45</v>
      </c>
      <c r="O186" s="84"/>
      <c r="P186" s="215">
        <f>O186*H186</f>
        <v>0</v>
      </c>
      <c r="Q186" s="215">
        <v>0.06567</v>
      </c>
      <c r="R186" s="215">
        <f>Q186*H186</f>
        <v>0.52536</v>
      </c>
      <c r="S186" s="215">
        <v>0</v>
      </c>
      <c r="T186" s="21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7" t="s">
        <v>185</v>
      </c>
      <c r="AT186" s="217" t="s">
        <v>206</v>
      </c>
      <c r="AU186" s="217" t="s">
        <v>84</v>
      </c>
      <c r="AY186" s="17" t="s">
        <v>130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7" t="s">
        <v>82</v>
      </c>
      <c r="BK186" s="218">
        <f>ROUND(I186*H186,2)</f>
        <v>0</v>
      </c>
      <c r="BL186" s="17" t="s">
        <v>136</v>
      </c>
      <c r="BM186" s="217" t="s">
        <v>693</v>
      </c>
    </row>
    <row r="187" spans="1:47" s="2" customFormat="1" ht="12">
      <c r="A187" s="38"/>
      <c r="B187" s="39"/>
      <c r="C187" s="40"/>
      <c r="D187" s="219" t="s">
        <v>138</v>
      </c>
      <c r="E187" s="40"/>
      <c r="F187" s="220" t="s">
        <v>409</v>
      </c>
      <c r="G187" s="40"/>
      <c r="H187" s="40"/>
      <c r="I187" s="221"/>
      <c r="J187" s="40"/>
      <c r="K187" s="40"/>
      <c r="L187" s="44"/>
      <c r="M187" s="222"/>
      <c r="N187" s="223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138</v>
      </c>
      <c r="AU187" s="17" t="s">
        <v>84</v>
      </c>
    </row>
    <row r="188" spans="1:65" s="2" customFormat="1" ht="16.5" customHeight="1">
      <c r="A188" s="38"/>
      <c r="B188" s="39"/>
      <c r="C188" s="249" t="s">
        <v>305</v>
      </c>
      <c r="D188" s="249" t="s">
        <v>206</v>
      </c>
      <c r="E188" s="250" t="s">
        <v>412</v>
      </c>
      <c r="F188" s="251" t="s">
        <v>413</v>
      </c>
      <c r="G188" s="252" t="s">
        <v>213</v>
      </c>
      <c r="H188" s="253">
        <v>66</v>
      </c>
      <c r="I188" s="254"/>
      <c r="J188" s="255">
        <f>ROUND(I188*H188,2)</f>
        <v>0</v>
      </c>
      <c r="K188" s="256"/>
      <c r="L188" s="257"/>
      <c r="M188" s="258" t="s">
        <v>19</v>
      </c>
      <c r="N188" s="259" t="s">
        <v>45</v>
      </c>
      <c r="O188" s="84"/>
      <c r="P188" s="215">
        <f>O188*H188</f>
        <v>0</v>
      </c>
      <c r="Q188" s="215">
        <v>0.085</v>
      </c>
      <c r="R188" s="215">
        <f>Q188*H188</f>
        <v>5.61</v>
      </c>
      <c r="S188" s="215">
        <v>0</v>
      </c>
      <c r="T188" s="21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7" t="s">
        <v>185</v>
      </c>
      <c r="AT188" s="217" t="s">
        <v>206</v>
      </c>
      <c r="AU188" s="217" t="s">
        <v>84</v>
      </c>
      <c r="AY188" s="17" t="s">
        <v>130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7" t="s">
        <v>82</v>
      </c>
      <c r="BK188" s="218">
        <f>ROUND(I188*H188,2)</f>
        <v>0</v>
      </c>
      <c r="BL188" s="17" t="s">
        <v>136</v>
      </c>
      <c r="BM188" s="217" t="s">
        <v>694</v>
      </c>
    </row>
    <row r="189" spans="1:47" s="2" customFormat="1" ht="12">
      <c r="A189" s="38"/>
      <c r="B189" s="39"/>
      <c r="C189" s="40"/>
      <c r="D189" s="219" t="s">
        <v>138</v>
      </c>
      <c r="E189" s="40"/>
      <c r="F189" s="220" t="s">
        <v>413</v>
      </c>
      <c r="G189" s="40"/>
      <c r="H189" s="40"/>
      <c r="I189" s="221"/>
      <c r="J189" s="40"/>
      <c r="K189" s="40"/>
      <c r="L189" s="44"/>
      <c r="M189" s="222"/>
      <c r="N189" s="223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138</v>
      </c>
      <c r="AU189" s="17" t="s">
        <v>84</v>
      </c>
    </row>
    <row r="190" spans="1:65" s="2" customFormat="1" ht="16.5" customHeight="1">
      <c r="A190" s="38"/>
      <c r="B190" s="39"/>
      <c r="C190" s="205" t="s">
        <v>310</v>
      </c>
      <c r="D190" s="205" t="s">
        <v>132</v>
      </c>
      <c r="E190" s="206" t="s">
        <v>388</v>
      </c>
      <c r="F190" s="207" t="s">
        <v>389</v>
      </c>
      <c r="G190" s="208" t="s">
        <v>213</v>
      </c>
      <c r="H190" s="209">
        <v>47.7</v>
      </c>
      <c r="I190" s="210"/>
      <c r="J190" s="211">
        <f>ROUND(I190*H190,2)</f>
        <v>0</v>
      </c>
      <c r="K190" s="212"/>
      <c r="L190" s="44"/>
      <c r="M190" s="213" t="s">
        <v>19</v>
      </c>
      <c r="N190" s="214" t="s">
        <v>45</v>
      </c>
      <c r="O190" s="84"/>
      <c r="P190" s="215">
        <f>O190*H190</f>
        <v>0</v>
      </c>
      <c r="Q190" s="215">
        <v>0.1295</v>
      </c>
      <c r="R190" s="215">
        <f>Q190*H190</f>
        <v>6.17715</v>
      </c>
      <c r="S190" s="215">
        <v>0</v>
      </c>
      <c r="T190" s="21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7" t="s">
        <v>136</v>
      </c>
      <c r="AT190" s="217" t="s">
        <v>132</v>
      </c>
      <c r="AU190" s="217" t="s">
        <v>84</v>
      </c>
      <c r="AY190" s="17" t="s">
        <v>130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7" t="s">
        <v>82</v>
      </c>
      <c r="BK190" s="218">
        <f>ROUND(I190*H190,2)</f>
        <v>0</v>
      </c>
      <c r="BL190" s="17" t="s">
        <v>136</v>
      </c>
      <c r="BM190" s="217" t="s">
        <v>695</v>
      </c>
    </row>
    <row r="191" spans="1:47" s="2" customFormat="1" ht="12">
      <c r="A191" s="38"/>
      <c r="B191" s="39"/>
      <c r="C191" s="40"/>
      <c r="D191" s="219" t="s">
        <v>138</v>
      </c>
      <c r="E191" s="40"/>
      <c r="F191" s="220" t="s">
        <v>391</v>
      </c>
      <c r="G191" s="40"/>
      <c r="H191" s="40"/>
      <c r="I191" s="221"/>
      <c r="J191" s="40"/>
      <c r="K191" s="40"/>
      <c r="L191" s="44"/>
      <c r="M191" s="222"/>
      <c r="N191" s="223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138</v>
      </c>
      <c r="AU191" s="17" t="s">
        <v>84</v>
      </c>
    </row>
    <row r="192" spans="1:47" s="2" customFormat="1" ht="12">
      <c r="A192" s="38"/>
      <c r="B192" s="39"/>
      <c r="C192" s="40"/>
      <c r="D192" s="224" t="s">
        <v>140</v>
      </c>
      <c r="E192" s="40"/>
      <c r="F192" s="225" t="s">
        <v>392</v>
      </c>
      <c r="G192" s="40"/>
      <c r="H192" s="40"/>
      <c r="I192" s="221"/>
      <c r="J192" s="40"/>
      <c r="K192" s="40"/>
      <c r="L192" s="44"/>
      <c r="M192" s="222"/>
      <c r="N192" s="223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140</v>
      </c>
      <c r="AU192" s="17" t="s">
        <v>84</v>
      </c>
    </row>
    <row r="193" spans="1:65" s="2" customFormat="1" ht="16.5" customHeight="1">
      <c r="A193" s="38"/>
      <c r="B193" s="39"/>
      <c r="C193" s="249" t="s">
        <v>316</v>
      </c>
      <c r="D193" s="249" t="s">
        <v>206</v>
      </c>
      <c r="E193" s="250" t="s">
        <v>696</v>
      </c>
      <c r="F193" s="251" t="s">
        <v>697</v>
      </c>
      <c r="G193" s="252" t="s">
        <v>213</v>
      </c>
      <c r="H193" s="253">
        <v>47.7</v>
      </c>
      <c r="I193" s="254"/>
      <c r="J193" s="255">
        <f>ROUND(I193*H193,2)</f>
        <v>0</v>
      </c>
      <c r="K193" s="256"/>
      <c r="L193" s="257"/>
      <c r="M193" s="258" t="s">
        <v>19</v>
      </c>
      <c r="N193" s="259" t="s">
        <v>45</v>
      </c>
      <c r="O193" s="84"/>
      <c r="P193" s="215">
        <f>O193*H193</f>
        <v>0</v>
      </c>
      <c r="Q193" s="215">
        <v>0.028</v>
      </c>
      <c r="R193" s="215">
        <f>Q193*H193</f>
        <v>1.3356000000000001</v>
      </c>
      <c r="S193" s="215">
        <v>0</v>
      </c>
      <c r="T193" s="21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7" t="s">
        <v>185</v>
      </c>
      <c r="AT193" s="217" t="s">
        <v>206</v>
      </c>
      <c r="AU193" s="217" t="s">
        <v>84</v>
      </c>
      <c r="AY193" s="17" t="s">
        <v>130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7" t="s">
        <v>82</v>
      </c>
      <c r="BK193" s="218">
        <f>ROUND(I193*H193,2)</f>
        <v>0</v>
      </c>
      <c r="BL193" s="17" t="s">
        <v>136</v>
      </c>
      <c r="BM193" s="217" t="s">
        <v>698</v>
      </c>
    </row>
    <row r="194" spans="1:47" s="2" customFormat="1" ht="12">
      <c r="A194" s="38"/>
      <c r="B194" s="39"/>
      <c r="C194" s="40"/>
      <c r="D194" s="219" t="s">
        <v>138</v>
      </c>
      <c r="E194" s="40"/>
      <c r="F194" s="220" t="s">
        <v>697</v>
      </c>
      <c r="G194" s="40"/>
      <c r="H194" s="40"/>
      <c r="I194" s="221"/>
      <c r="J194" s="40"/>
      <c r="K194" s="40"/>
      <c r="L194" s="44"/>
      <c r="M194" s="222"/>
      <c r="N194" s="223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138</v>
      </c>
      <c r="AU194" s="17" t="s">
        <v>84</v>
      </c>
    </row>
    <row r="195" spans="1:63" s="12" customFormat="1" ht="22.8" customHeight="1">
      <c r="A195" s="12"/>
      <c r="B195" s="189"/>
      <c r="C195" s="190"/>
      <c r="D195" s="191" t="s">
        <v>73</v>
      </c>
      <c r="E195" s="203" t="s">
        <v>422</v>
      </c>
      <c r="F195" s="203" t="s">
        <v>423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SUM(P196:P198)</f>
        <v>0</v>
      </c>
      <c r="Q195" s="197"/>
      <c r="R195" s="198">
        <f>SUM(R196:R198)</f>
        <v>0</v>
      </c>
      <c r="S195" s="197"/>
      <c r="T195" s="199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0" t="s">
        <v>82</v>
      </c>
      <c r="AT195" s="201" t="s">
        <v>73</v>
      </c>
      <c r="AU195" s="201" t="s">
        <v>82</v>
      </c>
      <c r="AY195" s="200" t="s">
        <v>130</v>
      </c>
      <c r="BK195" s="202">
        <f>SUM(BK196:BK198)</f>
        <v>0</v>
      </c>
    </row>
    <row r="196" spans="1:65" s="2" customFormat="1" ht="16.5" customHeight="1">
      <c r="A196" s="38"/>
      <c r="B196" s="39"/>
      <c r="C196" s="205" t="s">
        <v>320</v>
      </c>
      <c r="D196" s="205" t="s">
        <v>132</v>
      </c>
      <c r="E196" s="206" t="s">
        <v>425</v>
      </c>
      <c r="F196" s="207" t="s">
        <v>426</v>
      </c>
      <c r="G196" s="208" t="s">
        <v>181</v>
      </c>
      <c r="H196" s="209">
        <v>87.549</v>
      </c>
      <c r="I196" s="210"/>
      <c r="J196" s="211">
        <f>ROUND(I196*H196,2)</f>
        <v>0</v>
      </c>
      <c r="K196" s="212"/>
      <c r="L196" s="44"/>
      <c r="M196" s="213" t="s">
        <v>19</v>
      </c>
      <c r="N196" s="214" t="s">
        <v>45</v>
      </c>
      <c r="O196" s="84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7" t="s">
        <v>136</v>
      </c>
      <c r="AT196" s="217" t="s">
        <v>132</v>
      </c>
      <c r="AU196" s="217" t="s">
        <v>84</v>
      </c>
      <c r="AY196" s="17" t="s">
        <v>130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7" t="s">
        <v>82</v>
      </c>
      <c r="BK196" s="218">
        <f>ROUND(I196*H196,2)</f>
        <v>0</v>
      </c>
      <c r="BL196" s="17" t="s">
        <v>136</v>
      </c>
      <c r="BM196" s="217" t="s">
        <v>699</v>
      </c>
    </row>
    <row r="197" spans="1:47" s="2" customFormat="1" ht="12">
      <c r="A197" s="38"/>
      <c r="B197" s="39"/>
      <c r="C197" s="40"/>
      <c r="D197" s="219" t="s">
        <v>138</v>
      </c>
      <c r="E197" s="40"/>
      <c r="F197" s="220" t="s">
        <v>428</v>
      </c>
      <c r="G197" s="40"/>
      <c r="H197" s="40"/>
      <c r="I197" s="221"/>
      <c r="J197" s="40"/>
      <c r="K197" s="40"/>
      <c r="L197" s="44"/>
      <c r="M197" s="222"/>
      <c r="N197" s="223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138</v>
      </c>
      <c r="AU197" s="17" t="s">
        <v>84</v>
      </c>
    </row>
    <row r="198" spans="1:47" s="2" customFormat="1" ht="12">
      <c r="A198" s="38"/>
      <c r="B198" s="39"/>
      <c r="C198" s="40"/>
      <c r="D198" s="224" t="s">
        <v>140</v>
      </c>
      <c r="E198" s="40"/>
      <c r="F198" s="225" t="s">
        <v>429</v>
      </c>
      <c r="G198" s="40"/>
      <c r="H198" s="40"/>
      <c r="I198" s="221"/>
      <c r="J198" s="40"/>
      <c r="K198" s="40"/>
      <c r="L198" s="44"/>
      <c r="M198" s="260"/>
      <c r="N198" s="261"/>
      <c r="O198" s="262"/>
      <c r="P198" s="262"/>
      <c r="Q198" s="262"/>
      <c r="R198" s="262"/>
      <c r="S198" s="262"/>
      <c r="T198" s="263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140</v>
      </c>
      <c r="AU198" s="17" t="s">
        <v>84</v>
      </c>
    </row>
    <row r="199" spans="1:31" s="2" customFormat="1" ht="6.95" customHeight="1">
      <c r="A199" s="38"/>
      <c r="B199" s="59"/>
      <c r="C199" s="60"/>
      <c r="D199" s="60"/>
      <c r="E199" s="60"/>
      <c r="F199" s="60"/>
      <c r="G199" s="60"/>
      <c r="H199" s="60"/>
      <c r="I199" s="60"/>
      <c r="J199" s="60"/>
      <c r="K199" s="60"/>
      <c r="L199" s="44"/>
      <c r="M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</row>
  </sheetData>
  <sheetProtection password="CC35" sheet="1" objects="1" scenarios="1" formatColumns="0" formatRows="0" autoFilter="0"/>
  <autoFilter ref="C83:K19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3_01/121151113"/>
    <hyperlink ref="F92" r:id="rId2" display="https://podminky.urs.cz/item/CS_URS_2023_01/122552204"/>
    <hyperlink ref="F99" r:id="rId3" display="https://podminky.urs.cz/item/CS_URS_2023_01/162751117"/>
    <hyperlink ref="F107" r:id="rId4" display="https://podminky.urs.cz/item/CS_URS_2023_01/171201231"/>
    <hyperlink ref="F111" r:id="rId5" display="https://podminky.urs.cz/item/CS_URS_2023_01/181152302"/>
    <hyperlink ref="F114" r:id="rId6" display="https://podminky.urs.cz/item/CS_URS_2023_01/181311103"/>
    <hyperlink ref="F118" r:id="rId7" display="https://podminky.urs.cz/item/CS_URS_2023_01/564841111"/>
    <hyperlink ref="F121" r:id="rId8" display="https://podminky.urs.cz/item/CS_URS_2023_01/564851111"/>
    <hyperlink ref="F127" r:id="rId9" display="https://podminky.urs.cz/item/CS_URS_2023_01/564971315"/>
    <hyperlink ref="F131" r:id="rId10" display="https://podminky.urs.cz/item/CS_URS_2023_01/596212223"/>
    <hyperlink ref="F146" r:id="rId11" display="https://podminky.urs.cz/item/CS_URS_2023_01/596412212"/>
    <hyperlink ref="F154" r:id="rId12" display="https://podminky.urs.cz/item/CS_URS_2023_01/914111111"/>
    <hyperlink ref="F162" r:id="rId13" display="https://podminky.urs.cz/item/CS_URS_2023_01/914511112"/>
    <hyperlink ref="F171" r:id="rId14" display="https://podminky.urs.cz/item/CS_URS_2023_01/915111111"/>
    <hyperlink ref="F175" r:id="rId15" display="https://podminky.urs.cz/item/CS_URS_2023_01/915111115"/>
    <hyperlink ref="F179" r:id="rId16" display="https://podminky.urs.cz/item/CS_URS_2023_01/915231111"/>
    <hyperlink ref="F183" r:id="rId17" display="https://podminky.urs.cz/item/CS_URS_2023_01/916131213"/>
    <hyperlink ref="F192" r:id="rId18" display="https://podminky.urs.cz/item/CS_URS_2023_01/916231213"/>
    <hyperlink ref="F198" r:id="rId19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MALÁ PRŮMYSLOVÁ A OBYTNÁ ZÓNA , LOKALITA SYLVÁROV-2021.12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700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6. 6. 2021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ROUND((SUM(BE84:BE114)),2)</f>
        <v>0</v>
      </c>
      <c r="G33" s="38"/>
      <c r="H33" s="38"/>
      <c r="I33" s="148">
        <v>0.21</v>
      </c>
      <c r="J33" s="147">
        <f>ROUND(((SUM(BE84:BE114))*I33),2)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ROUND((SUM(BF84:BF114)),2)</f>
        <v>0</v>
      </c>
      <c r="G34" s="38"/>
      <c r="H34" s="38"/>
      <c r="I34" s="148">
        <v>0.15</v>
      </c>
      <c r="J34" s="147">
        <f>ROUND(((SUM(BF84:BF114))*I34),2)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ROUND((SUM(BG84:BG114)),2)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ROUND((SUM(BH84:BH114)),2)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ROUND((SUM(BI84:BI114)),2)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MALÁ PRŮMYSLOVÁ A OBYTNÁ ZÓNA , LOKALITA SYLVÁROV-2021.12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100-6 - VON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Dvůr Králové nad Labem</v>
      </c>
      <c r="G52" s="40"/>
      <c r="H52" s="40"/>
      <c r="I52" s="32" t="s">
        <v>23</v>
      </c>
      <c r="J52" s="72" t="str">
        <f>IF(J12="","",J12)</f>
        <v>6. 6. 2021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Dvůr Králové nad Labem</v>
      </c>
      <c r="G54" s="40"/>
      <c r="H54" s="40"/>
      <c r="I54" s="32" t="s">
        <v>32</v>
      </c>
      <c r="J54" s="36" t="str">
        <f>E21</f>
        <v>Daniel Kadavý, projektová činnost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701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702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703</v>
      </c>
      <c r="E62" s="174"/>
      <c r="F62" s="174"/>
      <c r="G62" s="174"/>
      <c r="H62" s="174"/>
      <c r="I62" s="174"/>
      <c r="J62" s="175">
        <f>J94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704</v>
      </c>
      <c r="E63" s="174"/>
      <c r="F63" s="174"/>
      <c r="G63" s="174"/>
      <c r="H63" s="174"/>
      <c r="I63" s="174"/>
      <c r="J63" s="175">
        <f>J104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705</v>
      </c>
      <c r="E64" s="174"/>
      <c r="F64" s="174"/>
      <c r="G64" s="174"/>
      <c r="H64" s="174"/>
      <c r="I64" s="174"/>
      <c r="J64" s="175">
        <f>J108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115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MALÁ PRŮMYSLOVÁ A OBYTNÁ ZÓNA , LOKALITA SYLVÁROV-2021.12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102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100-6 - VON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Dvůr Králové nad Labem</v>
      </c>
      <c r="G78" s="40"/>
      <c r="H78" s="40"/>
      <c r="I78" s="32" t="s">
        <v>23</v>
      </c>
      <c r="J78" s="72" t="str">
        <f>IF(J12="","",J12)</f>
        <v>6. 6. 2021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25</v>
      </c>
      <c r="D80" s="40"/>
      <c r="E80" s="40"/>
      <c r="F80" s="27" t="str">
        <f>E15</f>
        <v>Město Dvůr Králové nad Labem</v>
      </c>
      <c r="G80" s="40"/>
      <c r="H80" s="40"/>
      <c r="I80" s="32" t="s">
        <v>32</v>
      </c>
      <c r="J80" s="36" t="str">
        <f>E21</f>
        <v>Daniel Kadavý, projektová činnost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30</v>
      </c>
      <c r="D81" s="40"/>
      <c r="E81" s="40"/>
      <c r="F81" s="27" t="str">
        <f>IF(E18="","",E18)</f>
        <v>Vyplň údaj</v>
      </c>
      <c r="G81" s="40"/>
      <c r="H81" s="40"/>
      <c r="I81" s="32" t="s">
        <v>36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116</v>
      </c>
      <c r="D83" s="180" t="s">
        <v>59</v>
      </c>
      <c r="E83" s="180" t="s">
        <v>55</v>
      </c>
      <c r="F83" s="180" t="s">
        <v>56</v>
      </c>
      <c r="G83" s="180" t="s">
        <v>117</v>
      </c>
      <c r="H83" s="180" t="s">
        <v>118</v>
      </c>
      <c r="I83" s="180" t="s">
        <v>119</v>
      </c>
      <c r="J83" s="181" t="s">
        <v>106</v>
      </c>
      <c r="K83" s="182" t="s">
        <v>120</v>
      </c>
      <c r="L83" s="183"/>
      <c r="M83" s="92" t="s">
        <v>19</v>
      </c>
      <c r="N83" s="93" t="s">
        <v>44</v>
      </c>
      <c r="O83" s="93" t="s">
        <v>121</v>
      </c>
      <c r="P83" s="93" t="s">
        <v>122</v>
      </c>
      <c r="Q83" s="93" t="s">
        <v>123</v>
      </c>
      <c r="R83" s="93" t="s">
        <v>124</v>
      </c>
      <c r="S83" s="93" t="s">
        <v>125</v>
      </c>
      <c r="T83" s="94" t="s">
        <v>126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127</v>
      </c>
      <c r="D84" s="40"/>
      <c r="E84" s="40"/>
      <c r="F84" s="40"/>
      <c r="G84" s="40"/>
      <c r="H84" s="40"/>
      <c r="I84" s="40"/>
      <c r="J84" s="184">
        <f>BK84</f>
        <v>0</v>
      </c>
      <c r="K84" s="40"/>
      <c r="L84" s="44"/>
      <c r="M84" s="95"/>
      <c r="N84" s="185"/>
      <c r="O84" s="96"/>
      <c r="P84" s="186">
        <f>P85</f>
        <v>0</v>
      </c>
      <c r="Q84" s="96"/>
      <c r="R84" s="186">
        <f>R85</f>
        <v>0</v>
      </c>
      <c r="S84" s="96"/>
      <c r="T84" s="187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73</v>
      </c>
      <c r="AU84" s="17" t="s">
        <v>107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73</v>
      </c>
      <c r="E85" s="192" t="s">
        <v>706</v>
      </c>
      <c r="F85" s="192" t="s">
        <v>707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P86+P94+P104+P108</f>
        <v>0</v>
      </c>
      <c r="Q85" s="197"/>
      <c r="R85" s="198">
        <f>R86+R94+R104+R108</f>
        <v>0</v>
      </c>
      <c r="S85" s="197"/>
      <c r="T85" s="199">
        <f>T86+T94+T104+T108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164</v>
      </c>
      <c r="AT85" s="201" t="s">
        <v>73</v>
      </c>
      <c r="AU85" s="201" t="s">
        <v>74</v>
      </c>
      <c r="AY85" s="200" t="s">
        <v>130</v>
      </c>
      <c r="BK85" s="202">
        <f>BK86+BK94+BK104+BK108</f>
        <v>0</v>
      </c>
    </row>
    <row r="86" spans="1:63" s="12" customFormat="1" ht="22.8" customHeight="1">
      <c r="A86" s="12"/>
      <c r="B86" s="189"/>
      <c r="C86" s="190"/>
      <c r="D86" s="191" t="s">
        <v>73</v>
      </c>
      <c r="E86" s="203" t="s">
        <v>708</v>
      </c>
      <c r="F86" s="203" t="s">
        <v>709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SUM(P87:P93)</f>
        <v>0</v>
      </c>
      <c r="Q86" s="197"/>
      <c r="R86" s="198">
        <f>SUM(R87:R93)</f>
        <v>0</v>
      </c>
      <c r="S86" s="197"/>
      <c r="T86" s="199">
        <f>SUM(T87:T93)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164</v>
      </c>
      <c r="AT86" s="201" t="s">
        <v>73</v>
      </c>
      <c r="AU86" s="201" t="s">
        <v>82</v>
      </c>
      <c r="AY86" s="200" t="s">
        <v>130</v>
      </c>
      <c r="BK86" s="202">
        <f>SUM(BK87:BK93)</f>
        <v>0</v>
      </c>
    </row>
    <row r="87" spans="1:65" s="2" customFormat="1" ht="16.5" customHeight="1">
      <c r="A87" s="38"/>
      <c r="B87" s="39"/>
      <c r="C87" s="205" t="s">
        <v>82</v>
      </c>
      <c r="D87" s="205" t="s">
        <v>132</v>
      </c>
      <c r="E87" s="206" t="s">
        <v>710</v>
      </c>
      <c r="F87" s="207" t="s">
        <v>711</v>
      </c>
      <c r="G87" s="208" t="s">
        <v>712</v>
      </c>
      <c r="H87" s="209">
        <v>2</v>
      </c>
      <c r="I87" s="210"/>
      <c r="J87" s="211">
        <f>ROUND(I87*H87,2)</f>
        <v>0</v>
      </c>
      <c r="K87" s="212"/>
      <c r="L87" s="44"/>
      <c r="M87" s="213" t="s">
        <v>19</v>
      </c>
      <c r="N87" s="214" t="s">
        <v>45</v>
      </c>
      <c r="O87" s="8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713</v>
      </c>
      <c r="AT87" s="217" t="s">
        <v>132</v>
      </c>
      <c r="AU87" s="217" t="s">
        <v>84</v>
      </c>
      <c r="AY87" s="17" t="s">
        <v>130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82</v>
      </c>
      <c r="BK87" s="218">
        <f>ROUND(I87*H87,2)</f>
        <v>0</v>
      </c>
      <c r="BL87" s="17" t="s">
        <v>713</v>
      </c>
      <c r="BM87" s="217" t="s">
        <v>714</v>
      </c>
    </row>
    <row r="88" spans="1:47" s="2" customFormat="1" ht="12">
      <c r="A88" s="38"/>
      <c r="B88" s="39"/>
      <c r="C88" s="40"/>
      <c r="D88" s="219" t="s">
        <v>138</v>
      </c>
      <c r="E88" s="40"/>
      <c r="F88" s="220" t="s">
        <v>711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138</v>
      </c>
      <c r="AU88" s="17" t="s">
        <v>84</v>
      </c>
    </row>
    <row r="89" spans="1:47" s="2" customFormat="1" ht="12">
      <c r="A89" s="38"/>
      <c r="B89" s="39"/>
      <c r="C89" s="40"/>
      <c r="D89" s="224" t="s">
        <v>140</v>
      </c>
      <c r="E89" s="40"/>
      <c r="F89" s="225" t="s">
        <v>715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140</v>
      </c>
      <c r="AU89" s="17" t="s">
        <v>84</v>
      </c>
    </row>
    <row r="90" spans="1:47" s="2" customFormat="1" ht="12">
      <c r="A90" s="38"/>
      <c r="B90" s="39"/>
      <c r="C90" s="40"/>
      <c r="D90" s="219" t="s">
        <v>170</v>
      </c>
      <c r="E90" s="40"/>
      <c r="F90" s="248" t="s">
        <v>716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170</v>
      </c>
      <c r="AU90" s="17" t="s">
        <v>84</v>
      </c>
    </row>
    <row r="91" spans="1:65" s="2" customFormat="1" ht="16.5" customHeight="1">
      <c r="A91" s="38"/>
      <c r="B91" s="39"/>
      <c r="C91" s="205" t="s">
        <v>84</v>
      </c>
      <c r="D91" s="205" t="s">
        <v>132</v>
      </c>
      <c r="E91" s="206" t="s">
        <v>717</v>
      </c>
      <c r="F91" s="207" t="s">
        <v>718</v>
      </c>
      <c r="G91" s="208" t="s">
        <v>712</v>
      </c>
      <c r="H91" s="209">
        <v>1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45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713</v>
      </c>
      <c r="AT91" s="217" t="s">
        <v>132</v>
      </c>
      <c r="AU91" s="217" t="s">
        <v>84</v>
      </c>
      <c r="AY91" s="17" t="s">
        <v>130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82</v>
      </c>
      <c r="BK91" s="218">
        <f>ROUND(I91*H91,2)</f>
        <v>0</v>
      </c>
      <c r="BL91" s="17" t="s">
        <v>713</v>
      </c>
      <c r="BM91" s="217" t="s">
        <v>719</v>
      </c>
    </row>
    <row r="92" spans="1:47" s="2" customFormat="1" ht="12">
      <c r="A92" s="38"/>
      <c r="B92" s="39"/>
      <c r="C92" s="40"/>
      <c r="D92" s="219" t="s">
        <v>138</v>
      </c>
      <c r="E92" s="40"/>
      <c r="F92" s="220" t="s">
        <v>718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138</v>
      </c>
      <c r="AU92" s="17" t="s">
        <v>84</v>
      </c>
    </row>
    <row r="93" spans="1:47" s="2" customFormat="1" ht="12">
      <c r="A93" s="38"/>
      <c r="B93" s="39"/>
      <c r="C93" s="40"/>
      <c r="D93" s="224" t="s">
        <v>140</v>
      </c>
      <c r="E93" s="40"/>
      <c r="F93" s="225" t="s">
        <v>720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140</v>
      </c>
      <c r="AU93" s="17" t="s">
        <v>84</v>
      </c>
    </row>
    <row r="94" spans="1:63" s="12" customFormat="1" ht="22.8" customHeight="1">
      <c r="A94" s="12"/>
      <c r="B94" s="189"/>
      <c r="C94" s="190"/>
      <c r="D94" s="191" t="s">
        <v>73</v>
      </c>
      <c r="E94" s="203" t="s">
        <v>721</v>
      </c>
      <c r="F94" s="203" t="s">
        <v>722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SUM(P95:P103)</f>
        <v>0</v>
      </c>
      <c r="Q94" s="197"/>
      <c r="R94" s="198">
        <f>SUM(R95:R103)</f>
        <v>0</v>
      </c>
      <c r="S94" s="197"/>
      <c r="T94" s="199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164</v>
      </c>
      <c r="AT94" s="201" t="s">
        <v>73</v>
      </c>
      <c r="AU94" s="201" t="s">
        <v>82</v>
      </c>
      <c r="AY94" s="200" t="s">
        <v>130</v>
      </c>
      <c r="BK94" s="202">
        <f>SUM(BK95:BK103)</f>
        <v>0</v>
      </c>
    </row>
    <row r="95" spans="1:65" s="2" customFormat="1" ht="16.5" customHeight="1">
      <c r="A95" s="38"/>
      <c r="B95" s="39"/>
      <c r="C95" s="205" t="s">
        <v>152</v>
      </c>
      <c r="D95" s="205" t="s">
        <v>132</v>
      </c>
      <c r="E95" s="206" t="s">
        <v>723</v>
      </c>
      <c r="F95" s="207" t="s">
        <v>724</v>
      </c>
      <c r="G95" s="208" t="s">
        <v>712</v>
      </c>
      <c r="H95" s="209">
        <v>1</v>
      </c>
      <c r="I95" s="210"/>
      <c r="J95" s="211">
        <f>ROUND(I95*H95,2)</f>
        <v>0</v>
      </c>
      <c r="K95" s="212"/>
      <c r="L95" s="44"/>
      <c r="M95" s="213" t="s">
        <v>19</v>
      </c>
      <c r="N95" s="214" t="s">
        <v>45</v>
      </c>
      <c r="O95" s="8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713</v>
      </c>
      <c r="AT95" s="217" t="s">
        <v>132</v>
      </c>
      <c r="AU95" s="217" t="s">
        <v>84</v>
      </c>
      <c r="AY95" s="17" t="s">
        <v>130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7" t="s">
        <v>82</v>
      </c>
      <c r="BK95" s="218">
        <f>ROUND(I95*H95,2)</f>
        <v>0</v>
      </c>
      <c r="BL95" s="17" t="s">
        <v>713</v>
      </c>
      <c r="BM95" s="217" t="s">
        <v>725</v>
      </c>
    </row>
    <row r="96" spans="1:47" s="2" customFormat="1" ht="12">
      <c r="A96" s="38"/>
      <c r="B96" s="39"/>
      <c r="C96" s="40"/>
      <c r="D96" s="219" t="s">
        <v>138</v>
      </c>
      <c r="E96" s="40"/>
      <c r="F96" s="220" t="s">
        <v>724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138</v>
      </c>
      <c r="AU96" s="17" t="s">
        <v>84</v>
      </c>
    </row>
    <row r="97" spans="1:47" s="2" customFormat="1" ht="12">
      <c r="A97" s="38"/>
      <c r="B97" s="39"/>
      <c r="C97" s="40"/>
      <c r="D97" s="224" t="s">
        <v>140</v>
      </c>
      <c r="E97" s="40"/>
      <c r="F97" s="225" t="s">
        <v>726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140</v>
      </c>
      <c r="AU97" s="17" t="s">
        <v>84</v>
      </c>
    </row>
    <row r="98" spans="1:65" s="2" customFormat="1" ht="16.5" customHeight="1">
      <c r="A98" s="38"/>
      <c r="B98" s="39"/>
      <c r="C98" s="205" t="s">
        <v>136</v>
      </c>
      <c r="D98" s="205" t="s">
        <v>132</v>
      </c>
      <c r="E98" s="206" t="s">
        <v>727</v>
      </c>
      <c r="F98" s="207" t="s">
        <v>728</v>
      </c>
      <c r="G98" s="208" t="s">
        <v>712</v>
      </c>
      <c r="H98" s="209">
        <v>1</v>
      </c>
      <c r="I98" s="210"/>
      <c r="J98" s="211">
        <f>ROUND(I98*H98,2)</f>
        <v>0</v>
      </c>
      <c r="K98" s="212"/>
      <c r="L98" s="44"/>
      <c r="M98" s="213" t="s">
        <v>19</v>
      </c>
      <c r="N98" s="214" t="s">
        <v>45</v>
      </c>
      <c r="O98" s="84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7" t="s">
        <v>713</v>
      </c>
      <c r="AT98" s="217" t="s">
        <v>132</v>
      </c>
      <c r="AU98" s="217" t="s">
        <v>84</v>
      </c>
      <c r="AY98" s="17" t="s">
        <v>130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7" t="s">
        <v>82</v>
      </c>
      <c r="BK98" s="218">
        <f>ROUND(I98*H98,2)</f>
        <v>0</v>
      </c>
      <c r="BL98" s="17" t="s">
        <v>713</v>
      </c>
      <c r="BM98" s="217" t="s">
        <v>729</v>
      </c>
    </row>
    <row r="99" spans="1:47" s="2" customFormat="1" ht="12">
      <c r="A99" s="38"/>
      <c r="B99" s="39"/>
      <c r="C99" s="40"/>
      <c r="D99" s="219" t="s">
        <v>138</v>
      </c>
      <c r="E99" s="40"/>
      <c r="F99" s="220" t="s">
        <v>728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138</v>
      </c>
      <c r="AU99" s="17" t="s">
        <v>84</v>
      </c>
    </row>
    <row r="100" spans="1:47" s="2" customFormat="1" ht="12">
      <c r="A100" s="38"/>
      <c r="B100" s="39"/>
      <c r="C100" s="40"/>
      <c r="D100" s="224" t="s">
        <v>140</v>
      </c>
      <c r="E100" s="40"/>
      <c r="F100" s="225" t="s">
        <v>730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140</v>
      </c>
      <c r="AU100" s="17" t="s">
        <v>84</v>
      </c>
    </row>
    <row r="101" spans="1:65" s="2" customFormat="1" ht="16.5" customHeight="1">
      <c r="A101" s="38"/>
      <c r="B101" s="39"/>
      <c r="C101" s="205" t="s">
        <v>164</v>
      </c>
      <c r="D101" s="205" t="s">
        <v>132</v>
      </c>
      <c r="E101" s="206" t="s">
        <v>731</v>
      </c>
      <c r="F101" s="207" t="s">
        <v>732</v>
      </c>
      <c r="G101" s="208" t="s">
        <v>712</v>
      </c>
      <c r="H101" s="209">
        <v>1</v>
      </c>
      <c r="I101" s="210"/>
      <c r="J101" s="211">
        <f>ROUND(I101*H101,2)</f>
        <v>0</v>
      </c>
      <c r="K101" s="212"/>
      <c r="L101" s="44"/>
      <c r="M101" s="213" t="s">
        <v>19</v>
      </c>
      <c r="N101" s="214" t="s">
        <v>45</v>
      </c>
      <c r="O101" s="8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7" t="s">
        <v>713</v>
      </c>
      <c r="AT101" s="217" t="s">
        <v>132</v>
      </c>
      <c r="AU101" s="217" t="s">
        <v>84</v>
      </c>
      <c r="AY101" s="17" t="s">
        <v>130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7" t="s">
        <v>82</v>
      </c>
      <c r="BK101" s="218">
        <f>ROUND(I101*H101,2)</f>
        <v>0</v>
      </c>
      <c r="BL101" s="17" t="s">
        <v>713</v>
      </c>
      <c r="BM101" s="217" t="s">
        <v>733</v>
      </c>
    </row>
    <row r="102" spans="1:47" s="2" customFormat="1" ht="12">
      <c r="A102" s="38"/>
      <c r="B102" s="39"/>
      <c r="C102" s="40"/>
      <c r="D102" s="219" t="s">
        <v>138</v>
      </c>
      <c r="E102" s="40"/>
      <c r="F102" s="220" t="s">
        <v>732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138</v>
      </c>
      <c r="AU102" s="17" t="s">
        <v>84</v>
      </c>
    </row>
    <row r="103" spans="1:47" s="2" customFormat="1" ht="12">
      <c r="A103" s="38"/>
      <c r="B103" s="39"/>
      <c r="C103" s="40"/>
      <c r="D103" s="224" t="s">
        <v>140</v>
      </c>
      <c r="E103" s="40"/>
      <c r="F103" s="225" t="s">
        <v>734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140</v>
      </c>
      <c r="AU103" s="17" t="s">
        <v>84</v>
      </c>
    </row>
    <row r="104" spans="1:63" s="12" customFormat="1" ht="22.8" customHeight="1">
      <c r="A104" s="12"/>
      <c r="B104" s="189"/>
      <c r="C104" s="190"/>
      <c r="D104" s="191" t="s">
        <v>73</v>
      </c>
      <c r="E104" s="203" t="s">
        <v>735</v>
      </c>
      <c r="F104" s="203" t="s">
        <v>736</v>
      </c>
      <c r="G104" s="190"/>
      <c r="H104" s="190"/>
      <c r="I104" s="193"/>
      <c r="J104" s="204">
        <f>BK104</f>
        <v>0</v>
      </c>
      <c r="K104" s="190"/>
      <c r="L104" s="195"/>
      <c r="M104" s="196"/>
      <c r="N104" s="197"/>
      <c r="O104" s="197"/>
      <c r="P104" s="198">
        <f>SUM(P105:P107)</f>
        <v>0</v>
      </c>
      <c r="Q104" s="197"/>
      <c r="R104" s="198">
        <f>SUM(R105:R107)</f>
        <v>0</v>
      </c>
      <c r="S104" s="197"/>
      <c r="T104" s="199">
        <f>SUM(T105:T107)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164</v>
      </c>
      <c r="AT104" s="201" t="s">
        <v>73</v>
      </c>
      <c r="AU104" s="201" t="s">
        <v>82</v>
      </c>
      <c r="AY104" s="200" t="s">
        <v>130</v>
      </c>
      <c r="BK104" s="202">
        <f>SUM(BK105:BK107)</f>
        <v>0</v>
      </c>
    </row>
    <row r="105" spans="1:65" s="2" customFormat="1" ht="16.5" customHeight="1">
      <c r="A105" s="38"/>
      <c r="B105" s="39"/>
      <c r="C105" s="205" t="s">
        <v>172</v>
      </c>
      <c r="D105" s="205" t="s">
        <v>132</v>
      </c>
      <c r="E105" s="206" t="s">
        <v>737</v>
      </c>
      <c r="F105" s="207" t="s">
        <v>738</v>
      </c>
      <c r="G105" s="208" t="s">
        <v>712</v>
      </c>
      <c r="H105" s="209">
        <v>4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45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713</v>
      </c>
      <c r="AT105" s="217" t="s">
        <v>132</v>
      </c>
      <c r="AU105" s="217" t="s">
        <v>84</v>
      </c>
      <c r="AY105" s="17" t="s">
        <v>130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82</v>
      </c>
      <c r="BK105" s="218">
        <f>ROUND(I105*H105,2)</f>
        <v>0</v>
      </c>
      <c r="BL105" s="17" t="s">
        <v>713</v>
      </c>
      <c r="BM105" s="217" t="s">
        <v>739</v>
      </c>
    </row>
    <row r="106" spans="1:47" s="2" customFormat="1" ht="12">
      <c r="A106" s="38"/>
      <c r="B106" s="39"/>
      <c r="C106" s="40"/>
      <c r="D106" s="219" t="s">
        <v>138</v>
      </c>
      <c r="E106" s="40"/>
      <c r="F106" s="220" t="s">
        <v>738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138</v>
      </c>
      <c r="AU106" s="17" t="s">
        <v>84</v>
      </c>
    </row>
    <row r="107" spans="1:47" s="2" customFormat="1" ht="12">
      <c r="A107" s="38"/>
      <c r="B107" s="39"/>
      <c r="C107" s="40"/>
      <c r="D107" s="224" t="s">
        <v>140</v>
      </c>
      <c r="E107" s="40"/>
      <c r="F107" s="225" t="s">
        <v>740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140</v>
      </c>
      <c r="AU107" s="17" t="s">
        <v>84</v>
      </c>
    </row>
    <row r="108" spans="1:63" s="12" customFormat="1" ht="22.8" customHeight="1">
      <c r="A108" s="12"/>
      <c r="B108" s="189"/>
      <c r="C108" s="190"/>
      <c r="D108" s="191" t="s">
        <v>73</v>
      </c>
      <c r="E108" s="203" t="s">
        <v>741</v>
      </c>
      <c r="F108" s="203" t="s">
        <v>742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SUM(P109:P114)</f>
        <v>0</v>
      </c>
      <c r="Q108" s="197"/>
      <c r="R108" s="198">
        <f>SUM(R109:R114)</f>
        <v>0</v>
      </c>
      <c r="S108" s="197"/>
      <c r="T108" s="199">
        <f>SUM(T109:T114)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164</v>
      </c>
      <c r="AT108" s="201" t="s">
        <v>73</v>
      </c>
      <c r="AU108" s="201" t="s">
        <v>82</v>
      </c>
      <c r="AY108" s="200" t="s">
        <v>130</v>
      </c>
      <c r="BK108" s="202">
        <f>SUM(BK109:BK114)</f>
        <v>0</v>
      </c>
    </row>
    <row r="109" spans="1:65" s="2" customFormat="1" ht="16.5" customHeight="1">
      <c r="A109" s="38"/>
      <c r="B109" s="39"/>
      <c r="C109" s="205" t="s">
        <v>178</v>
      </c>
      <c r="D109" s="205" t="s">
        <v>132</v>
      </c>
      <c r="E109" s="206" t="s">
        <v>743</v>
      </c>
      <c r="F109" s="207" t="s">
        <v>744</v>
      </c>
      <c r="G109" s="208" t="s">
        <v>712</v>
      </c>
      <c r="H109" s="209">
        <v>1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45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713</v>
      </c>
      <c r="AT109" s="217" t="s">
        <v>132</v>
      </c>
      <c r="AU109" s="217" t="s">
        <v>84</v>
      </c>
      <c r="AY109" s="17" t="s">
        <v>130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82</v>
      </c>
      <c r="BK109" s="218">
        <f>ROUND(I109*H109,2)</f>
        <v>0</v>
      </c>
      <c r="BL109" s="17" t="s">
        <v>713</v>
      </c>
      <c r="BM109" s="217" t="s">
        <v>745</v>
      </c>
    </row>
    <row r="110" spans="1:47" s="2" customFormat="1" ht="12">
      <c r="A110" s="38"/>
      <c r="B110" s="39"/>
      <c r="C110" s="40"/>
      <c r="D110" s="219" t="s">
        <v>138</v>
      </c>
      <c r="E110" s="40"/>
      <c r="F110" s="220" t="s">
        <v>744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138</v>
      </c>
      <c r="AU110" s="17" t="s">
        <v>84</v>
      </c>
    </row>
    <row r="111" spans="1:47" s="2" customFormat="1" ht="12">
      <c r="A111" s="38"/>
      <c r="B111" s="39"/>
      <c r="C111" s="40"/>
      <c r="D111" s="224" t="s">
        <v>140</v>
      </c>
      <c r="E111" s="40"/>
      <c r="F111" s="225" t="s">
        <v>746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140</v>
      </c>
      <c r="AU111" s="17" t="s">
        <v>84</v>
      </c>
    </row>
    <row r="112" spans="1:65" s="2" customFormat="1" ht="16.5" customHeight="1">
      <c r="A112" s="38"/>
      <c r="B112" s="39"/>
      <c r="C112" s="205" t="s">
        <v>185</v>
      </c>
      <c r="D112" s="205" t="s">
        <v>132</v>
      </c>
      <c r="E112" s="206" t="s">
        <v>747</v>
      </c>
      <c r="F112" s="207" t="s">
        <v>748</v>
      </c>
      <c r="G112" s="208" t="s">
        <v>749</v>
      </c>
      <c r="H112" s="209">
        <v>1</v>
      </c>
      <c r="I112" s="210"/>
      <c r="J112" s="211">
        <f>ROUND(I112*H112,2)</f>
        <v>0</v>
      </c>
      <c r="K112" s="212"/>
      <c r="L112" s="44"/>
      <c r="M112" s="213" t="s">
        <v>19</v>
      </c>
      <c r="N112" s="214" t="s">
        <v>45</v>
      </c>
      <c r="O112" s="8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713</v>
      </c>
      <c r="AT112" s="217" t="s">
        <v>132</v>
      </c>
      <c r="AU112" s="217" t="s">
        <v>84</v>
      </c>
      <c r="AY112" s="17" t="s">
        <v>130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82</v>
      </c>
      <c r="BK112" s="218">
        <f>ROUND(I112*H112,2)</f>
        <v>0</v>
      </c>
      <c r="BL112" s="17" t="s">
        <v>713</v>
      </c>
      <c r="BM112" s="217" t="s">
        <v>750</v>
      </c>
    </row>
    <row r="113" spans="1:47" s="2" customFormat="1" ht="12">
      <c r="A113" s="38"/>
      <c r="B113" s="39"/>
      <c r="C113" s="40"/>
      <c r="D113" s="219" t="s">
        <v>138</v>
      </c>
      <c r="E113" s="40"/>
      <c r="F113" s="220" t="s">
        <v>748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138</v>
      </c>
      <c r="AU113" s="17" t="s">
        <v>84</v>
      </c>
    </row>
    <row r="114" spans="1:47" s="2" customFormat="1" ht="12">
      <c r="A114" s="38"/>
      <c r="B114" s="39"/>
      <c r="C114" s="40"/>
      <c r="D114" s="224" t="s">
        <v>140</v>
      </c>
      <c r="E114" s="40"/>
      <c r="F114" s="225" t="s">
        <v>751</v>
      </c>
      <c r="G114" s="40"/>
      <c r="H114" s="40"/>
      <c r="I114" s="221"/>
      <c r="J114" s="40"/>
      <c r="K114" s="40"/>
      <c r="L114" s="44"/>
      <c r="M114" s="260"/>
      <c r="N114" s="261"/>
      <c r="O114" s="262"/>
      <c r="P114" s="262"/>
      <c r="Q114" s="262"/>
      <c r="R114" s="262"/>
      <c r="S114" s="262"/>
      <c r="T114" s="26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140</v>
      </c>
      <c r="AU114" s="17" t="s">
        <v>84</v>
      </c>
    </row>
    <row r="115" spans="1:31" s="2" customFormat="1" ht="6.95" customHeight="1">
      <c r="A115" s="3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44"/>
      <c r="M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</sheetData>
  <sheetProtection password="CC35" sheet="1" objects="1" scenarios="1" formatColumns="0" formatRows="0" autoFilter="0"/>
  <autoFilter ref="C83:K11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3_01/012002000"/>
    <hyperlink ref="F93" r:id="rId2" display="https://podminky.urs.cz/item/CS_URS_2023_01/013254000"/>
    <hyperlink ref="F97" r:id="rId3" display="https://podminky.urs.cz/item/CS_URS_2023_01/031002000"/>
    <hyperlink ref="F100" r:id="rId4" display="https://podminky.urs.cz/item/CS_URS_2023_01/032002000"/>
    <hyperlink ref="F103" r:id="rId5" display="https://podminky.urs.cz/item/CS_URS_2023_01/039002000"/>
    <hyperlink ref="F107" r:id="rId6" display="https://podminky.urs.cz/item/CS_URS_2023_01/043154000"/>
    <hyperlink ref="F111" r:id="rId7" display="https://podminky.urs.cz/item/CS_URS_2023_01/072103001"/>
    <hyperlink ref="F114" r:id="rId8" display="https://podminky.urs.cz/item/CS_URS_2021_02/07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MALÁ PRŮMYSLOVÁ A OBYTNÁ ZÓNA , LOKALITA SYLVÁROV-2021.12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752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6. 6. 2021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29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ROUND((SUM(BE81:BE113)),2)</f>
        <v>0</v>
      </c>
      <c r="G33" s="38"/>
      <c r="H33" s="38"/>
      <c r="I33" s="148">
        <v>0.21</v>
      </c>
      <c r="J33" s="147">
        <f>ROUND(((SUM(BE81:BE113))*I33),2)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ROUND((SUM(BF81:BF113)),2)</f>
        <v>0</v>
      </c>
      <c r="G34" s="38"/>
      <c r="H34" s="38"/>
      <c r="I34" s="148">
        <v>0.15</v>
      </c>
      <c r="J34" s="147">
        <f>ROUND(((SUM(BF81:BF113))*I34),2)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ROUND((SUM(BG81:BG113)),2)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ROUND((SUM(BH81:BH113)),2)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ROUND((SUM(BI81:BI113)),2)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MALÁ PRŮMYSLOVÁ A OBYTNÁ ZÓNA , LOKALITA SYLVÁROV-2021.12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100-5 - Sadové úpravy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Dvůr Králové nad Labem</v>
      </c>
      <c r="G52" s="40"/>
      <c r="H52" s="40"/>
      <c r="I52" s="32" t="s">
        <v>23</v>
      </c>
      <c r="J52" s="72" t="str">
        <f>IF(J12="","",J12)</f>
        <v>6. 6. 2021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Dvůr Králové nad Labem</v>
      </c>
      <c r="G54" s="40"/>
      <c r="H54" s="40"/>
      <c r="I54" s="32" t="s">
        <v>32</v>
      </c>
      <c r="J54" s="36" t="str">
        <f>E21</f>
        <v>Daniel Kadavý, projektová činnost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115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MALÁ PRŮMYSLOVÁ A OBYTNÁ ZÓNA , LOKALITA SYLVÁROV-2021.12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102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100-5 - Sadové úpravy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Dvůr Králové nad Labem</v>
      </c>
      <c r="G75" s="40"/>
      <c r="H75" s="40"/>
      <c r="I75" s="32" t="s">
        <v>23</v>
      </c>
      <c r="J75" s="72" t="str">
        <f>IF(J12="","",J12)</f>
        <v>6. 6. 2021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25</v>
      </c>
      <c r="D77" s="40"/>
      <c r="E77" s="40"/>
      <c r="F77" s="27" t="str">
        <f>E15</f>
        <v>Město Dvůr Králové nad Labem</v>
      </c>
      <c r="G77" s="40"/>
      <c r="H77" s="40"/>
      <c r="I77" s="32" t="s">
        <v>32</v>
      </c>
      <c r="J77" s="36" t="str">
        <f>E21</f>
        <v>Daniel Kadavý, projektová činnost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36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116</v>
      </c>
      <c r="D80" s="180" t="s">
        <v>59</v>
      </c>
      <c r="E80" s="180" t="s">
        <v>55</v>
      </c>
      <c r="F80" s="180" t="s">
        <v>56</v>
      </c>
      <c r="G80" s="180" t="s">
        <v>117</v>
      </c>
      <c r="H80" s="180" t="s">
        <v>118</v>
      </c>
      <c r="I80" s="180" t="s">
        <v>119</v>
      </c>
      <c r="J80" s="181" t="s">
        <v>106</v>
      </c>
      <c r="K80" s="182" t="s">
        <v>120</v>
      </c>
      <c r="L80" s="183"/>
      <c r="M80" s="92" t="s">
        <v>19</v>
      </c>
      <c r="N80" s="93" t="s">
        <v>44</v>
      </c>
      <c r="O80" s="93" t="s">
        <v>121</v>
      </c>
      <c r="P80" s="93" t="s">
        <v>122</v>
      </c>
      <c r="Q80" s="93" t="s">
        <v>123</v>
      </c>
      <c r="R80" s="93" t="s">
        <v>124</v>
      </c>
      <c r="S80" s="93" t="s">
        <v>125</v>
      </c>
      <c r="T80" s="94" t="s">
        <v>126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127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5"/>
      <c r="N81" s="185"/>
      <c r="O81" s="96"/>
      <c r="P81" s="186">
        <f>P82</f>
        <v>0</v>
      </c>
      <c r="Q81" s="96"/>
      <c r="R81" s="186">
        <f>R82</f>
        <v>22.72582</v>
      </c>
      <c r="S81" s="96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73</v>
      </c>
      <c r="AU81" s="17" t="s">
        <v>107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73</v>
      </c>
      <c r="E82" s="192" t="s">
        <v>128</v>
      </c>
      <c r="F82" s="192" t="s">
        <v>129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22.72582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82</v>
      </c>
      <c r="AT82" s="201" t="s">
        <v>73</v>
      </c>
      <c r="AU82" s="201" t="s">
        <v>74</v>
      </c>
      <c r="AY82" s="200" t="s">
        <v>130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73</v>
      </c>
      <c r="E83" s="203" t="s">
        <v>82</v>
      </c>
      <c r="F83" s="203" t="s">
        <v>131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SUM(P84:P113)</f>
        <v>0</v>
      </c>
      <c r="Q83" s="197"/>
      <c r="R83" s="198">
        <f>SUM(R84:R113)</f>
        <v>22.72582</v>
      </c>
      <c r="S83" s="197"/>
      <c r="T83" s="199">
        <f>SUM(T84:T113)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82</v>
      </c>
      <c r="AT83" s="201" t="s">
        <v>73</v>
      </c>
      <c r="AU83" s="201" t="s">
        <v>82</v>
      </c>
      <c r="AY83" s="200" t="s">
        <v>130</v>
      </c>
      <c r="BK83" s="202">
        <f>SUM(BK84:BK113)</f>
        <v>0</v>
      </c>
    </row>
    <row r="84" spans="1:65" s="2" customFormat="1" ht="16.5" customHeight="1">
      <c r="A84" s="38"/>
      <c r="B84" s="39"/>
      <c r="C84" s="205" t="s">
        <v>82</v>
      </c>
      <c r="D84" s="205" t="s">
        <v>132</v>
      </c>
      <c r="E84" s="206" t="s">
        <v>753</v>
      </c>
      <c r="F84" s="207" t="s">
        <v>754</v>
      </c>
      <c r="G84" s="208" t="s">
        <v>135</v>
      </c>
      <c r="H84" s="209">
        <v>1867</v>
      </c>
      <c r="I84" s="210"/>
      <c r="J84" s="211">
        <f>ROUND(I84*H84,2)</f>
        <v>0</v>
      </c>
      <c r="K84" s="212"/>
      <c r="L84" s="44"/>
      <c r="M84" s="213" t="s">
        <v>19</v>
      </c>
      <c r="N84" s="214" t="s">
        <v>45</v>
      </c>
      <c r="O84" s="84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7" t="s">
        <v>136</v>
      </c>
      <c r="AT84" s="217" t="s">
        <v>132</v>
      </c>
      <c r="AU84" s="217" t="s">
        <v>84</v>
      </c>
      <c r="AY84" s="17" t="s">
        <v>130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7" t="s">
        <v>82</v>
      </c>
      <c r="BK84" s="218">
        <f>ROUND(I84*H84,2)</f>
        <v>0</v>
      </c>
      <c r="BL84" s="17" t="s">
        <v>136</v>
      </c>
      <c r="BM84" s="217" t="s">
        <v>755</v>
      </c>
    </row>
    <row r="85" spans="1:47" s="2" customFormat="1" ht="12">
      <c r="A85" s="38"/>
      <c r="B85" s="39"/>
      <c r="C85" s="40"/>
      <c r="D85" s="219" t="s">
        <v>138</v>
      </c>
      <c r="E85" s="40"/>
      <c r="F85" s="220" t="s">
        <v>756</v>
      </c>
      <c r="G85" s="40"/>
      <c r="H85" s="40"/>
      <c r="I85" s="221"/>
      <c r="J85" s="40"/>
      <c r="K85" s="40"/>
      <c r="L85" s="44"/>
      <c r="M85" s="222"/>
      <c r="N85" s="223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138</v>
      </c>
      <c r="AU85" s="17" t="s">
        <v>84</v>
      </c>
    </row>
    <row r="86" spans="1:47" s="2" customFormat="1" ht="12">
      <c r="A86" s="38"/>
      <c r="B86" s="39"/>
      <c r="C86" s="40"/>
      <c r="D86" s="224" t="s">
        <v>140</v>
      </c>
      <c r="E86" s="40"/>
      <c r="F86" s="225" t="s">
        <v>757</v>
      </c>
      <c r="G86" s="40"/>
      <c r="H86" s="40"/>
      <c r="I86" s="221"/>
      <c r="J86" s="40"/>
      <c r="K86" s="40"/>
      <c r="L86" s="44"/>
      <c r="M86" s="222"/>
      <c r="N86" s="223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140</v>
      </c>
      <c r="AU86" s="17" t="s">
        <v>84</v>
      </c>
    </row>
    <row r="87" spans="1:65" s="2" customFormat="1" ht="16.5" customHeight="1">
      <c r="A87" s="38"/>
      <c r="B87" s="39"/>
      <c r="C87" s="249" t="s">
        <v>84</v>
      </c>
      <c r="D87" s="249" t="s">
        <v>206</v>
      </c>
      <c r="E87" s="250" t="s">
        <v>758</v>
      </c>
      <c r="F87" s="251" t="s">
        <v>759</v>
      </c>
      <c r="G87" s="252" t="s">
        <v>760</v>
      </c>
      <c r="H87" s="253">
        <v>37.34</v>
      </c>
      <c r="I87" s="254"/>
      <c r="J87" s="255">
        <f>ROUND(I87*H87,2)</f>
        <v>0</v>
      </c>
      <c r="K87" s="256"/>
      <c r="L87" s="257"/>
      <c r="M87" s="258" t="s">
        <v>19</v>
      </c>
      <c r="N87" s="259" t="s">
        <v>45</v>
      </c>
      <c r="O87" s="84"/>
      <c r="P87" s="215">
        <f>O87*H87</f>
        <v>0</v>
      </c>
      <c r="Q87" s="215">
        <v>0.001</v>
      </c>
      <c r="R87" s="215">
        <f>Q87*H87</f>
        <v>0.037340000000000005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185</v>
      </c>
      <c r="AT87" s="217" t="s">
        <v>206</v>
      </c>
      <c r="AU87" s="217" t="s">
        <v>84</v>
      </c>
      <c r="AY87" s="17" t="s">
        <v>130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82</v>
      </c>
      <c r="BK87" s="218">
        <f>ROUND(I87*H87,2)</f>
        <v>0</v>
      </c>
      <c r="BL87" s="17" t="s">
        <v>136</v>
      </c>
      <c r="BM87" s="217" t="s">
        <v>761</v>
      </c>
    </row>
    <row r="88" spans="1:47" s="2" customFormat="1" ht="12">
      <c r="A88" s="38"/>
      <c r="B88" s="39"/>
      <c r="C88" s="40"/>
      <c r="D88" s="219" t="s">
        <v>138</v>
      </c>
      <c r="E88" s="40"/>
      <c r="F88" s="220" t="s">
        <v>759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138</v>
      </c>
      <c r="AU88" s="17" t="s">
        <v>84</v>
      </c>
    </row>
    <row r="89" spans="1:51" s="13" customFormat="1" ht="12">
      <c r="A89" s="13"/>
      <c r="B89" s="226"/>
      <c r="C89" s="227"/>
      <c r="D89" s="219" t="s">
        <v>148</v>
      </c>
      <c r="E89" s="227"/>
      <c r="F89" s="229" t="s">
        <v>762</v>
      </c>
      <c r="G89" s="227"/>
      <c r="H89" s="230">
        <v>37.34</v>
      </c>
      <c r="I89" s="231"/>
      <c r="J89" s="227"/>
      <c r="K89" s="227"/>
      <c r="L89" s="232"/>
      <c r="M89" s="233"/>
      <c r="N89" s="234"/>
      <c r="O89" s="234"/>
      <c r="P89" s="234"/>
      <c r="Q89" s="234"/>
      <c r="R89" s="234"/>
      <c r="S89" s="234"/>
      <c r="T89" s="23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6" t="s">
        <v>148</v>
      </c>
      <c r="AU89" s="236" t="s">
        <v>84</v>
      </c>
      <c r="AV89" s="13" t="s">
        <v>84</v>
      </c>
      <c r="AW89" s="13" t="s">
        <v>4</v>
      </c>
      <c r="AX89" s="13" t="s">
        <v>82</v>
      </c>
      <c r="AY89" s="236" t="s">
        <v>130</v>
      </c>
    </row>
    <row r="90" spans="1:65" s="2" customFormat="1" ht="21.75" customHeight="1">
      <c r="A90" s="38"/>
      <c r="B90" s="39"/>
      <c r="C90" s="205" t="s">
        <v>152</v>
      </c>
      <c r="D90" s="205" t="s">
        <v>132</v>
      </c>
      <c r="E90" s="206" t="s">
        <v>763</v>
      </c>
      <c r="F90" s="207" t="s">
        <v>764</v>
      </c>
      <c r="G90" s="208" t="s">
        <v>135</v>
      </c>
      <c r="H90" s="209">
        <v>1867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45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136</v>
      </c>
      <c r="AT90" s="217" t="s">
        <v>132</v>
      </c>
      <c r="AU90" s="217" t="s">
        <v>84</v>
      </c>
      <c r="AY90" s="17" t="s">
        <v>130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7" t="s">
        <v>82</v>
      </c>
      <c r="BK90" s="218">
        <f>ROUND(I90*H90,2)</f>
        <v>0</v>
      </c>
      <c r="BL90" s="17" t="s">
        <v>136</v>
      </c>
      <c r="BM90" s="217" t="s">
        <v>765</v>
      </c>
    </row>
    <row r="91" spans="1:47" s="2" customFormat="1" ht="12">
      <c r="A91" s="38"/>
      <c r="B91" s="39"/>
      <c r="C91" s="40"/>
      <c r="D91" s="219" t="s">
        <v>138</v>
      </c>
      <c r="E91" s="40"/>
      <c r="F91" s="220" t="s">
        <v>766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138</v>
      </c>
      <c r="AU91" s="17" t="s">
        <v>84</v>
      </c>
    </row>
    <row r="92" spans="1:47" s="2" customFormat="1" ht="12">
      <c r="A92" s="38"/>
      <c r="B92" s="39"/>
      <c r="C92" s="40"/>
      <c r="D92" s="224" t="s">
        <v>140</v>
      </c>
      <c r="E92" s="40"/>
      <c r="F92" s="225" t="s">
        <v>767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140</v>
      </c>
      <c r="AU92" s="17" t="s">
        <v>84</v>
      </c>
    </row>
    <row r="93" spans="1:65" s="2" customFormat="1" ht="16.5" customHeight="1">
      <c r="A93" s="38"/>
      <c r="B93" s="39"/>
      <c r="C93" s="249" t="s">
        <v>136</v>
      </c>
      <c r="D93" s="249" t="s">
        <v>206</v>
      </c>
      <c r="E93" s="250" t="s">
        <v>768</v>
      </c>
      <c r="F93" s="251" t="s">
        <v>769</v>
      </c>
      <c r="G93" s="252" t="s">
        <v>181</v>
      </c>
      <c r="H93" s="253">
        <v>22.404</v>
      </c>
      <c r="I93" s="254"/>
      <c r="J93" s="255">
        <f>ROUND(I93*H93,2)</f>
        <v>0</v>
      </c>
      <c r="K93" s="256"/>
      <c r="L93" s="257"/>
      <c r="M93" s="258" t="s">
        <v>19</v>
      </c>
      <c r="N93" s="259" t="s">
        <v>45</v>
      </c>
      <c r="O93" s="84"/>
      <c r="P93" s="215">
        <f>O93*H93</f>
        <v>0</v>
      </c>
      <c r="Q93" s="215">
        <v>1</v>
      </c>
      <c r="R93" s="215">
        <f>Q93*H93</f>
        <v>22.404</v>
      </c>
      <c r="S93" s="215">
        <v>0</v>
      </c>
      <c r="T93" s="21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185</v>
      </c>
      <c r="AT93" s="217" t="s">
        <v>206</v>
      </c>
      <c r="AU93" s="217" t="s">
        <v>84</v>
      </c>
      <c r="AY93" s="17" t="s">
        <v>130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7" t="s">
        <v>82</v>
      </c>
      <c r="BK93" s="218">
        <f>ROUND(I93*H93,2)</f>
        <v>0</v>
      </c>
      <c r="BL93" s="17" t="s">
        <v>136</v>
      </c>
      <c r="BM93" s="217" t="s">
        <v>770</v>
      </c>
    </row>
    <row r="94" spans="1:47" s="2" customFormat="1" ht="12">
      <c r="A94" s="38"/>
      <c r="B94" s="39"/>
      <c r="C94" s="40"/>
      <c r="D94" s="219" t="s">
        <v>138</v>
      </c>
      <c r="E94" s="40"/>
      <c r="F94" s="220" t="s">
        <v>769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138</v>
      </c>
      <c r="AU94" s="17" t="s">
        <v>84</v>
      </c>
    </row>
    <row r="95" spans="1:51" s="13" customFormat="1" ht="12">
      <c r="A95" s="13"/>
      <c r="B95" s="226"/>
      <c r="C95" s="227"/>
      <c r="D95" s="219" t="s">
        <v>148</v>
      </c>
      <c r="E95" s="228" t="s">
        <v>19</v>
      </c>
      <c r="F95" s="229" t="s">
        <v>771</v>
      </c>
      <c r="G95" s="227"/>
      <c r="H95" s="230">
        <v>373.4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6" t="s">
        <v>148</v>
      </c>
      <c r="AU95" s="236" t="s">
        <v>84</v>
      </c>
      <c r="AV95" s="13" t="s">
        <v>84</v>
      </c>
      <c r="AW95" s="13" t="s">
        <v>35</v>
      </c>
      <c r="AX95" s="13" t="s">
        <v>82</v>
      </c>
      <c r="AY95" s="236" t="s">
        <v>130</v>
      </c>
    </row>
    <row r="96" spans="1:51" s="13" customFormat="1" ht="12">
      <c r="A96" s="13"/>
      <c r="B96" s="226"/>
      <c r="C96" s="227"/>
      <c r="D96" s="219" t="s">
        <v>148</v>
      </c>
      <c r="E96" s="227"/>
      <c r="F96" s="229" t="s">
        <v>772</v>
      </c>
      <c r="G96" s="227"/>
      <c r="H96" s="230">
        <v>22.404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148</v>
      </c>
      <c r="AU96" s="236" t="s">
        <v>84</v>
      </c>
      <c r="AV96" s="13" t="s">
        <v>84</v>
      </c>
      <c r="AW96" s="13" t="s">
        <v>4</v>
      </c>
      <c r="AX96" s="13" t="s">
        <v>82</v>
      </c>
      <c r="AY96" s="236" t="s">
        <v>130</v>
      </c>
    </row>
    <row r="97" spans="1:65" s="2" customFormat="1" ht="21.75" customHeight="1">
      <c r="A97" s="38"/>
      <c r="B97" s="39"/>
      <c r="C97" s="205" t="s">
        <v>164</v>
      </c>
      <c r="D97" s="205" t="s">
        <v>132</v>
      </c>
      <c r="E97" s="206" t="s">
        <v>773</v>
      </c>
      <c r="F97" s="207" t="s">
        <v>774</v>
      </c>
      <c r="G97" s="208" t="s">
        <v>313</v>
      </c>
      <c r="H97" s="209">
        <v>16</v>
      </c>
      <c r="I97" s="210"/>
      <c r="J97" s="211">
        <f>ROUND(I97*H97,2)</f>
        <v>0</v>
      </c>
      <c r="K97" s="212"/>
      <c r="L97" s="44"/>
      <c r="M97" s="213" t="s">
        <v>19</v>
      </c>
      <c r="N97" s="214" t="s">
        <v>45</v>
      </c>
      <c r="O97" s="8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136</v>
      </c>
      <c r="AT97" s="217" t="s">
        <v>132</v>
      </c>
      <c r="AU97" s="217" t="s">
        <v>84</v>
      </c>
      <c r="AY97" s="17" t="s">
        <v>130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7" t="s">
        <v>82</v>
      </c>
      <c r="BK97" s="218">
        <f>ROUND(I97*H97,2)</f>
        <v>0</v>
      </c>
      <c r="BL97" s="17" t="s">
        <v>136</v>
      </c>
      <c r="BM97" s="217" t="s">
        <v>775</v>
      </c>
    </row>
    <row r="98" spans="1:47" s="2" customFormat="1" ht="12">
      <c r="A98" s="38"/>
      <c r="B98" s="39"/>
      <c r="C98" s="40"/>
      <c r="D98" s="219" t="s">
        <v>138</v>
      </c>
      <c r="E98" s="40"/>
      <c r="F98" s="220" t="s">
        <v>776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138</v>
      </c>
      <c r="AU98" s="17" t="s">
        <v>84</v>
      </c>
    </row>
    <row r="99" spans="1:47" s="2" customFormat="1" ht="12">
      <c r="A99" s="38"/>
      <c r="B99" s="39"/>
      <c r="C99" s="40"/>
      <c r="D99" s="224" t="s">
        <v>140</v>
      </c>
      <c r="E99" s="40"/>
      <c r="F99" s="225" t="s">
        <v>777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140</v>
      </c>
      <c r="AU99" s="17" t="s">
        <v>84</v>
      </c>
    </row>
    <row r="100" spans="1:65" s="2" customFormat="1" ht="16.5" customHeight="1">
      <c r="A100" s="38"/>
      <c r="B100" s="39"/>
      <c r="C100" s="205" t="s">
        <v>172</v>
      </c>
      <c r="D100" s="205" t="s">
        <v>132</v>
      </c>
      <c r="E100" s="206" t="s">
        <v>778</v>
      </c>
      <c r="F100" s="207" t="s">
        <v>779</v>
      </c>
      <c r="G100" s="208" t="s">
        <v>313</v>
      </c>
      <c r="H100" s="209">
        <v>16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45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136</v>
      </c>
      <c r="AT100" s="217" t="s">
        <v>132</v>
      </c>
      <c r="AU100" s="217" t="s">
        <v>84</v>
      </c>
      <c r="AY100" s="17" t="s">
        <v>130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82</v>
      </c>
      <c r="BK100" s="218">
        <f>ROUND(I100*H100,2)</f>
        <v>0</v>
      </c>
      <c r="BL100" s="17" t="s">
        <v>136</v>
      </c>
      <c r="BM100" s="217" t="s">
        <v>780</v>
      </c>
    </row>
    <row r="101" spans="1:47" s="2" customFormat="1" ht="12">
      <c r="A101" s="38"/>
      <c r="B101" s="39"/>
      <c r="C101" s="40"/>
      <c r="D101" s="219" t="s">
        <v>138</v>
      </c>
      <c r="E101" s="40"/>
      <c r="F101" s="220" t="s">
        <v>781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138</v>
      </c>
      <c r="AU101" s="17" t="s">
        <v>84</v>
      </c>
    </row>
    <row r="102" spans="1:47" s="2" customFormat="1" ht="12">
      <c r="A102" s="38"/>
      <c r="B102" s="39"/>
      <c r="C102" s="40"/>
      <c r="D102" s="224" t="s">
        <v>140</v>
      </c>
      <c r="E102" s="40"/>
      <c r="F102" s="225" t="s">
        <v>782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140</v>
      </c>
      <c r="AU102" s="17" t="s">
        <v>84</v>
      </c>
    </row>
    <row r="103" spans="1:65" s="2" customFormat="1" ht="16.5" customHeight="1">
      <c r="A103" s="38"/>
      <c r="B103" s="39"/>
      <c r="C103" s="249" t="s">
        <v>178</v>
      </c>
      <c r="D103" s="249" t="s">
        <v>206</v>
      </c>
      <c r="E103" s="250" t="s">
        <v>783</v>
      </c>
      <c r="F103" s="251" t="s">
        <v>784</v>
      </c>
      <c r="G103" s="252" t="s">
        <v>313</v>
      </c>
      <c r="H103" s="253">
        <v>16</v>
      </c>
      <c r="I103" s="254"/>
      <c r="J103" s="255">
        <f>ROUND(I103*H103,2)</f>
        <v>0</v>
      </c>
      <c r="K103" s="256"/>
      <c r="L103" s="257"/>
      <c r="M103" s="258" t="s">
        <v>19</v>
      </c>
      <c r="N103" s="259" t="s">
        <v>45</v>
      </c>
      <c r="O103" s="84"/>
      <c r="P103" s="215">
        <f>O103*H103</f>
        <v>0</v>
      </c>
      <c r="Q103" s="215">
        <v>3E-05</v>
      </c>
      <c r="R103" s="215">
        <f>Q103*H103</f>
        <v>0.00048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185</v>
      </c>
      <c r="AT103" s="217" t="s">
        <v>206</v>
      </c>
      <c r="AU103" s="217" t="s">
        <v>84</v>
      </c>
      <c r="AY103" s="17" t="s">
        <v>130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7" t="s">
        <v>82</v>
      </c>
      <c r="BK103" s="218">
        <f>ROUND(I103*H103,2)</f>
        <v>0</v>
      </c>
      <c r="BL103" s="17" t="s">
        <v>136</v>
      </c>
      <c r="BM103" s="217" t="s">
        <v>785</v>
      </c>
    </row>
    <row r="104" spans="1:47" s="2" customFormat="1" ht="12">
      <c r="A104" s="38"/>
      <c r="B104" s="39"/>
      <c r="C104" s="40"/>
      <c r="D104" s="219" t="s">
        <v>138</v>
      </c>
      <c r="E104" s="40"/>
      <c r="F104" s="220" t="s">
        <v>784</v>
      </c>
      <c r="G104" s="40"/>
      <c r="H104" s="40"/>
      <c r="I104" s="221"/>
      <c r="J104" s="40"/>
      <c r="K104" s="40"/>
      <c r="L104" s="44"/>
      <c r="M104" s="222"/>
      <c r="N104" s="223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138</v>
      </c>
      <c r="AU104" s="17" t="s">
        <v>84</v>
      </c>
    </row>
    <row r="105" spans="1:65" s="2" customFormat="1" ht="21.75" customHeight="1">
      <c r="A105" s="38"/>
      <c r="B105" s="39"/>
      <c r="C105" s="205" t="s">
        <v>185</v>
      </c>
      <c r="D105" s="205" t="s">
        <v>132</v>
      </c>
      <c r="E105" s="206" t="s">
        <v>786</v>
      </c>
      <c r="F105" s="207" t="s">
        <v>787</v>
      </c>
      <c r="G105" s="208" t="s">
        <v>313</v>
      </c>
      <c r="H105" s="209">
        <v>16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45</v>
      </c>
      <c r="O105" s="84"/>
      <c r="P105" s="215">
        <f>O105*H105</f>
        <v>0</v>
      </c>
      <c r="Q105" s="215">
        <v>5E-05</v>
      </c>
      <c r="R105" s="215">
        <f>Q105*H105</f>
        <v>0.0008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136</v>
      </c>
      <c r="AT105" s="217" t="s">
        <v>132</v>
      </c>
      <c r="AU105" s="217" t="s">
        <v>84</v>
      </c>
      <c r="AY105" s="17" t="s">
        <v>130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82</v>
      </c>
      <c r="BK105" s="218">
        <f>ROUND(I105*H105,2)</f>
        <v>0</v>
      </c>
      <c r="BL105" s="17" t="s">
        <v>136</v>
      </c>
      <c r="BM105" s="217" t="s">
        <v>788</v>
      </c>
    </row>
    <row r="106" spans="1:47" s="2" customFormat="1" ht="12">
      <c r="A106" s="38"/>
      <c r="B106" s="39"/>
      <c r="C106" s="40"/>
      <c r="D106" s="219" t="s">
        <v>138</v>
      </c>
      <c r="E106" s="40"/>
      <c r="F106" s="220" t="s">
        <v>789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138</v>
      </c>
      <c r="AU106" s="17" t="s">
        <v>84</v>
      </c>
    </row>
    <row r="107" spans="1:47" s="2" customFormat="1" ht="12">
      <c r="A107" s="38"/>
      <c r="B107" s="39"/>
      <c r="C107" s="40"/>
      <c r="D107" s="224" t="s">
        <v>140</v>
      </c>
      <c r="E107" s="40"/>
      <c r="F107" s="225" t="s">
        <v>790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140</v>
      </c>
      <c r="AU107" s="17" t="s">
        <v>84</v>
      </c>
    </row>
    <row r="108" spans="1:65" s="2" customFormat="1" ht="16.5" customHeight="1">
      <c r="A108" s="38"/>
      <c r="B108" s="39"/>
      <c r="C108" s="249" t="s">
        <v>191</v>
      </c>
      <c r="D108" s="249" t="s">
        <v>206</v>
      </c>
      <c r="E108" s="250" t="s">
        <v>791</v>
      </c>
      <c r="F108" s="251" t="s">
        <v>792</v>
      </c>
      <c r="G108" s="252" t="s">
        <v>313</v>
      </c>
      <c r="H108" s="253">
        <v>48</v>
      </c>
      <c r="I108" s="254"/>
      <c r="J108" s="255">
        <f>ROUND(I108*H108,2)</f>
        <v>0</v>
      </c>
      <c r="K108" s="256"/>
      <c r="L108" s="257"/>
      <c r="M108" s="258" t="s">
        <v>19</v>
      </c>
      <c r="N108" s="259" t="s">
        <v>45</v>
      </c>
      <c r="O108" s="84"/>
      <c r="P108" s="215">
        <f>O108*H108</f>
        <v>0</v>
      </c>
      <c r="Q108" s="215">
        <v>0.0059</v>
      </c>
      <c r="R108" s="215">
        <f>Q108*H108</f>
        <v>0.2832</v>
      </c>
      <c r="S108" s="215">
        <v>0</v>
      </c>
      <c r="T108" s="21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7" t="s">
        <v>185</v>
      </c>
      <c r="AT108" s="217" t="s">
        <v>206</v>
      </c>
      <c r="AU108" s="217" t="s">
        <v>84</v>
      </c>
      <c r="AY108" s="17" t="s">
        <v>130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7" t="s">
        <v>82</v>
      </c>
      <c r="BK108" s="218">
        <f>ROUND(I108*H108,2)</f>
        <v>0</v>
      </c>
      <c r="BL108" s="17" t="s">
        <v>136</v>
      </c>
      <c r="BM108" s="217" t="s">
        <v>793</v>
      </c>
    </row>
    <row r="109" spans="1:47" s="2" customFormat="1" ht="12">
      <c r="A109" s="38"/>
      <c r="B109" s="39"/>
      <c r="C109" s="40"/>
      <c r="D109" s="219" t="s">
        <v>138</v>
      </c>
      <c r="E109" s="40"/>
      <c r="F109" s="220" t="s">
        <v>792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138</v>
      </c>
      <c r="AU109" s="17" t="s">
        <v>84</v>
      </c>
    </row>
    <row r="110" spans="1:51" s="13" customFormat="1" ht="12">
      <c r="A110" s="13"/>
      <c r="B110" s="226"/>
      <c r="C110" s="227"/>
      <c r="D110" s="219" t="s">
        <v>148</v>
      </c>
      <c r="E110" s="228" t="s">
        <v>19</v>
      </c>
      <c r="F110" s="229" t="s">
        <v>794</v>
      </c>
      <c r="G110" s="227"/>
      <c r="H110" s="230">
        <v>48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6" t="s">
        <v>148</v>
      </c>
      <c r="AU110" s="236" t="s">
        <v>84</v>
      </c>
      <c r="AV110" s="13" t="s">
        <v>84</v>
      </c>
      <c r="AW110" s="13" t="s">
        <v>35</v>
      </c>
      <c r="AX110" s="13" t="s">
        <v>82</v>
      </c>
      <c r="AY110" s="236" t="s">
        <v>130</v>
      </c>
    </row>
    <row r="111" spans="1:65" s="2" customFormat="1" ht="16.5" customHeight="1">
      <c r="A111" s="38"/>
      <c r="B111" s="39"/>
      <c r="C111" s="205" t="s">
        <v>198</v>
      </c>
      <c r="D111" s="205" t="s">
        <v>132</v>
      </c>
      <c r="E111" s="206" t="s">
        <v>795</v>
      </c>
      <c r="F111" s="207" t="s">
        <v>796</v>
      </c>
      <c r="G111" s="208" t="s">
        <v>144</v>
      </c>
      <c r="H111" s="209">
        <v>16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45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136</v>
      </c>
      <c r="AT111" s="217" t="s">
        <v>132</v>
      </c>
      <c r="AU111" s="217" t="s">
        <v>84</v>
      </c>
      <c r="AY111" s="17" t="s">
        <v>130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7" t="s">
        <v>82</v>
      </c>
      <c r="BK111" s="218">
        <f>ROUND(I111*H111,2)</f>
        <v>0</v>
      </c>
      <c r="BL111" s="17" t="s">
        <v>136</v>
      </c>
      <c r="BM111" s="217" t="s">
        <v>797</v>
      </c>
    </row>
    <row r="112" spans="1:47" s="2" customFormat="1" ht="12">
      <c r="A112" s="38"/>
      <c r="B112" s="39"/>
      <c r="C112" s="40"/>
      <c r="D112" s="219" t="s">
        <v>138</v>
      </c>
      <c r="E112" s="40"/>
      <c r="F112" s="220" t="s">
        <v>798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138</v>
      </c>
      <c r="AU112" s="17" t="s">
        <v>84</v>
      </c>
    </row>
    <row r="113" spans="1:47" s="2" customFormat="1" ht="12">
      <c r="A113" s="38"/>
      <c r="B113" s="39"/>
      <c r="C113" s="40"/>
      <c r="D113" s="224" t="s">
        <v>140</v>
      </c>
      <c r="E113" s="40"/>
      <c r="F113" s="225" t="s">
        <v>799</v>
      </c>
      <c r="G113" s="40"/>
      <c r="H113" s="40"/>
      <c r="I113" s="221"/>
      <c r="J113" s="40"/>
      <c r="K113" s="40"/>
      <c r="L113" s="44"/>
      <c r="M113" s="260"/>
      <c r="N113" s="261"/>
      <c r="O113" s="262"/>
      <c r="P113" s="262"/>
      <c r="Q113" s="262"/>
      <c r="R113" s="262"/>
      <c r="S113" s="262"/>
      <c r="T113" s="263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140</v>
      </c>
      <c r="AU113" s="17" t="s">
        <v>84</v>
      </c>
    </row>
    <row r="114" spans="1:31" s="2" customFormat="1" ht="6.95" customHeight="1">
      <c r="A114" s="38"/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44"/>
      <c r="M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</sheetData>
  <sheetProtection password="CC35" sheet="1" objects="1" scenarios="1" formatColumns="0" formatRows="0" autoFilter="0"/>
  <autoFilter ref="C80:K11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81411131"/>
    <hyperlink ref="F92" r:id="rId2" display="https://podminky.urs.cz/item/CS_URS_2023_01/182303111"/>
    <hyperlink ref="F99" r:id="rId3" display="https://podminky.urs.cz/item/CS_URS_2023_01/183151116"/>
    <hyperlink ref="F102" r:id="rId4" display="https://podminky.urs.cz/item/CS_URS_2023_01/184102112"/>
    <hyperlink ref="F107" r:id="rId5" display="https://podminky.urs.cz/item/CS_URS_2023_01/184215132"/>
    <hyperlink ref="F113" r:id="rId6" display="https://podminky.urs.cz/item/CS_URS_2023_01/18580431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>
      <c r="B3" s="270"/>
      <c r="C3" s="271" t="s">
        <v>800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801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802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803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804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805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806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807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808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809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810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81</v>
      </c>
      <c r="F18" s="277" t="s">
        <v>811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812</v>
      </c>
      <c r="F19" s="277" t="s">
        <v>813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814</v>
      </c>
      <c r="F20" s="277" t="s">
        <v>815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96</v>
      </c>
      <c r="F21" s="277" t="s">
        <v>816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817</v>
      </c>
      <c r="F22" s="277" t="s">
        <v>818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819</v>
      </c>
      <c r="F23" s="277" t="s">
        <v>820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821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822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823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824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825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826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827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828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829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116</v>
      </c>
      <c r="F36" s="277"/>
      <c r="G36" s="277" t="s">
        <v>830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831</v>
      </c>
      <c r="F37" s="277"/>
      <c r="G37" s="277" t="s">
        <v>832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55</v>
      </c>
      <c r="F38" s="277"/>
      <c r="G38" s="277" t="s">
        <v>833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56</v>
      </c>
      <c r="F39" s="277"/>
      <c r="G39" s="277" t="s">
        <v>834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117</v>
      </c>
      <c r="F40" s="277"/>
      <c r="G40" s="277" t="s">
        <v>835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118</v>
      </c>
      <c r="F41" s="277"/>
      <c r="G41" s="277" t="s">
        <v>836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837</v>
      </c>
      <c r="F42" s="277"/>
      <c r="G42" s="277" t="s">
        <v>838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839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840</v>
      </c>
      <c r="F44" s="277"/>
      <c r="G44" s="277" t="s">
        <v>841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120</v>
      </c>
      <c r="F45" s="277"/>
      <c r="G45" s="277" t="s">
        <v>842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843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844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845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846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847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848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849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850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851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852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853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854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855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856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857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858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859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860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861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862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863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864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865</v>
      </c>
      <c r="D76" s="295"/>
      <c r="E76" s="295"/>
      <c r="F76" s="295" t="s">
        <v>866</v>
      </c>
      <c r="G76" s="296"/>
      <c r="H76" s="295" t="s">
        <v>56</v>
      </c>
      <c r="I76" s="295" t="s">
        <v>59</v>
      </c>
      <c r="J76" s="295" t="s">
        <v>867</v>
      </c>
      <c r="K76" s="294"/>
    </row>
    <row r="77" spans="2:11" s="1" customFormat="1" ht="17.25" customHeight="1">
      <c r="B77" s="292"/>
      <c r="C77" s="297" t="s">
        <v>868</v>
      </c>
      <c r="D77" s="297"/>
      <c r="E77" s="297"/>
      <c r="F77" s="298" t="s">
        <v>869</v>
      </c>
      <c r="G77" s="299"/>
      <c r="H77" s="297"/>
      <c r="I77" s="297"/>
      <c r="J77" s="297" t="s">
        <v>870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55</v>
      </c>
      <c r="D79" s="302"/>
      <c r="E79" s="302"/>
      <c r="F79" s="303" t="s">
        <v>871</v>
      </c>
      <c r="G79" s="304"/>
      <c r="H79" s="280" t="s">
        <v>872</v>
      </c>
      <c r="I79" s="280" t="s">
        <v>873</v>
      </c>
      <c r="J79" s="280">
        <v>20</v>
      </c>
      <c r="K79" s="294"/>
    </row>
    <row r="80" spans="2:11" s="1" customFormat="1" ht="15" customHeight="1">
      <c r="B80" s="292"/>
      <c r="C80" s="280" t="s">
        <v>874</v>
      </c>
      <c r="D80" s="280"/>
      <c r="E80" s="280"/>
      <c r="F80" s="303" t="s">
        <v>871</v>
      </c>
      <c r="G80" s="304"/>
      <c r="H80" s="280" t="s">
        <v>875</v>
      </c>
      <c r="I80" s="280" t="s">
        <v>873</v>
      </c>
      <c r="J80" s="280">
        <v>120</v>
      </c>
      <c r="K80" s="294"/>
    </row>
    <row r="81" spans="2:11" s="1" customFormat="1" ht="15" customHeight="1">
      <c r="B81" s="305"/>
      <c r="C81" s="280" t="s">
        <v>876</v>
      </c>
      <c r="D81" s="280"/>
      <c r="E81" s="280"/>
      <c r="F81" s="303" t="s">
        <v>877</v>
      </c>
      <c r="G81" s="304"/>
      <c r="H81" s="280" t="s">
        <v>878</v>
      </c>
      <c r="I81" s="280" t="s">
        <v>873</v>
      </c>
      <c r="J81" s="280">
        <v>50</v>
      </c>
      <c r="K81" s="294"/>
    </row>
    <row r="82" spans="2:11" s="1" customFormat="1" ht="15" customHeight="1">
      <c r="B82" s="305"/>
      <c r="C82" s="280" t="s">
        <v>879</v>
      </c>
      <c r="D82" s="280"/>
      <c r="E82" s="280"/>
      <c r="F82" s="303" t="s">
        <v>871</v>
      </c>
      <c r="G82" s="304"/>
      <c r="H82" s="280" t="s">
        <v>880</v>
      </c>
      <c r="I82" s="280" t="s">
        <v>881</v>
      </c>
      <c r="J82" s="280"/>
      <c r="K82" s="294"/>
    </row>
    <row r="83" spans="2:11" s="1" customFormat="1" ht="15" customHeight="1">
      <c r="B83" s="305"/>
      <c r="C83" s="306" t="s">
        <v>882</v>
      </c>
      <c r="D83" s="306"/>
      <c r="E83" s="306"/>
      <c r="F83" s="307" t="s">
        <v>877</v>
      </c>
      <c r="G83" s="306"/>
      <c r="H83" s="306" t="s">
        <v>883</v>
      </c>
      <c r="I83" s="306" t="s">
        <v>873</v>
      </c>
      <c r="J83" s="306">
        <v>15</v>
      </c>
      <c r="K83" s="294"/>
    </row>
    <row r="84" spans="2:11" s="1" customFormat="1" ht="15" customHeight="1">
      <c r="B84" s="305"/>
      <c r="C84" s="306" t="s">
        <v>884</v>
      </c>
      <c r="D84" s="306"/>
      <c r="E84" s="306"/>
      <c r="F84" s="307" t="s">
        <v>877</v>
      </c>
      <c r="G84" s="306"/>
      <c r="H84" s="306" t="s">
        <v>885</v>
      </c>
      <c r="I84" s="306" t="s">
        <v>873</v>
      </c>
      <c r="J84" s="306">
        <v>15</v>
      </c>
      <c r="K84" s="294"/>
    </row>
    <row r="85" spans="2:11" s="1" customFormat="1" ht="15" customHeight="1">
      <c r="B85" s="305"/>
      <c r="C85" s="306" t="s">
        <v>886</v>
      </c>
      <c r="D85" s="306"/>
      <c r="E85" s="306"/>
      <c r="F85" s="307" t="s">
        <v>877</v>
      </c>
      <c r="G85" s="306"/>
      <c r="H85" s="306" t="s">
        <v>887</v>
      </c>
      <c r="I85" s="306" t="s">
        <v>873</v>
      </c>
      <c r="J85" s="306">
        <v>20</v>
      </c>
      <c r="K85" s="294"/>
    </row>
    <row r="86" spans="2:11" s="1" customFormat="1" ht="15" customHeight="1">
      <c r="B86" s="305"/>
      <c r="C86" s="306" t="s">
        <v>888</v>
      </c>
      <c r="D86" s="306"/>
      <c r="E86" s="306"/>
      <c r="F86" s="307" t="s">
        <v>877</v>
      </c>
      <c r="G86" s="306"/>
      <c r="H86" s="306" t="s">
        <v>889</v>
      </c>
      <c r="I86" s="306" t="s">
        <v>873</v>
      </c>
      <c r="J86" s="306">
        <v>20</v>
      </c>
      <c r="K86" s="294"/>
    </row>
    <row r="87" spans="2:11" s="1" customFormat="1" ht="15" customHeight="1">
      <c r="B87" s="305"/>
      <c r="C87" s="280" t="s">
        <v>890</v>
      </c>
      <c r="D87" s="280"/>
      <c r="E87" s="280"/>
      <c r="F87" s="303" t="s">
        <v>877</v>
      </c>
      <c r="G87" s="304"/>
      <c r="H87" s="280" t="s">
        <v>891</v>
      </c>
      <c r="I87" s="280" t="s">
        <v>873</v>
      </c>
      <c r="J87" s="280">
        <v>50</v>
      </c>
      <c r="K87" s="294"/>
    </row>
    <row r="88" spans="2:11" s="1" customFormat="1" ht="15" customHeight="1">
      <c r="B88" s="305"/>
      <c r="C88" s="280" t="s">
        <v>892</v>
      </c>
      <c r="D88" s="280"/>
      <c r="E88" s="280"/>
      <c r="F88" s="303" t="s">
        <v>877</v>
      </c>
      <c r="G88" s="304"/>
      <c r="H88" s="280" t="s">
        <v>893</v>
      </c>
      <c r="I88" s="280" t="s">
        <v>873</v>
      </c>
      <c r="J88" s="280">
        <v>20</v>
      </c>
      <c r="K88" s="294"/>
    </row>
    <row r="89" spans="2:11" s="1" customFormat="1" ht="15" customHeight="1">
      <c r="B89" s="305"/>
      <c r="C89" s="280" t="s">
        <v>894</v>
      </c>
      <c r="D89" s="280"/>
      <c r="E89" s="280"/>
      <c r="F89" s="303" t="s">
        <v>877</v>
      </c>
      <c r="G89" s="304"/>
      <c r="H89" s="280" t="s">
        <v>895</v>
      </c>
      <c r="I89" s="280" t="s">
        <v>873</v>
      </c>
      <c r="J89" s="280">
        <v>20</v>
      </c>
      <c r="K89" s="294"/>
    </row>
    <row r="90" spans="2:11" s="1" customFormat="1" ht="15" customHeight="1">
      <c r="B90" s="305"/>
      <c r="C90" s="280" t="s">
        <v>896</v>
      </c>
      <c r="D90" s="280"/>
      <c r="E90" s="280"/>
      <c r="F90" s="303" t="s">
        <v>877</v>
      </c>
      <c r="G90" s="304"/>
      <c r="H90" s="280" t="s">
        <v>897</v>
      </c>
      <c r="I90" s="280" t="s">
        <v>873</v>
      </c>
      <c r="J90" s="280">
        <v>50</v>
      </c>
      <c r="K90" s="294"/>
    </row>
    <row r="91" spans="2:11" s="1" customFormat="1" ht="15" customHeight="1">
      <c r="B91" s="305"/>
      <c r="C91" s="280" t="s">
        <v>898</v>
      </c>
      <c r="D91" s="280"/>
      <c r="E91" s="280"/>
      <c r="F91" s="303" t="s">
        <v>877</v>
      </c>
      <c r="G91" s="304"/>
      <c r="H91" s="280" t="s">
        <v>898</v>
      </c>
      <c r="I91" s="280" t="s">
        <v>873</v>
      </c>
      <c r="J91" s="280">
        <v>50</v>
      </c>
      <c r="K91" s="294"/>
    </row>
    <row r="92" spans="2:11" s="1" customFormat="1" ht="15" customHeight="1">
      <c r="B92" s="305"/>
      <c r="C92" s="280" t="s">
        <v>899</v>
      </c>
      <c r="D92" s="280"/>
      <c r="E92" s="280"/>
      <c r="F92" s="303" t="s">
        <v>877</v>
      </c>
      <c r="G92" s="304"/>
      <c r="H92" s="280" t="s">
        <v>900</v>
      </c>
      <c r="I92" s="280" t="s">
        <v>873</v>
      </c>
      <c r="J92" s="280">
        <v>255</v>
      </c>
      <c r="K92" s="294"/>
    </row>
    <row r="93" spans="2:11" s="1" customFormat="1" ht="15" customHeight="1">
      <c r="B93" s="305"/>
      <c r="C93" s="280" t="s">
        <v>901</v>
      </c>
      <c r="D93" s="280"/>
      <c r="E93" s="280"/>
      <c r="F93" s="303" t="s">
        <v>871</v>
      </c>
      <c r="G93" s="304"/>
      <c r="H93" s="280" t="s">
        <v>902</v>
      </c>
      <c r="I93" s="280" t="s">
        <v>903</v>
      </c>
      <c r="J93" s="280"/>
      <c r="K93" s="294"/>
    </row>
    <row r="94" spans="2:11" s="1" customFormat="1" ht="15" customHeight="1">
      <c r="B94" s="305"/>
      <c r="C94" s="280" t="s">
        <v>904</v>
      </c>
      <c r="D94" s="280"/>
      <c r="E94" s="280"/>
      <c r="F94" s="303" t="s">
        <v>871</v>
      </c>
      <c r="G94" s="304"/>
      <c r="H94" s="280" t="s">
        <v>905</v>
      </c>
      <c r="I94" s="280" t="s">
        <v>906</v>
      </c>
      <c r="J94" s="280"/>
      <c r="K94" s="294"/>
    </row>
    <row r="95" spans="2:11" s="1" customFormat="1" ht="15" customHeight="1">
      <c r="B95" s="305"/>
      <c r="C95" s="280" t="s">
        <v>907</v>
      </c>
      <c r="D95" s="280"/>
      <c r="E95" s="280"/>
      <c r="F95" s="303" t="s">
        <v>871</v>
      </c>
      <c r="G95" s="304"/>
      <c r="H95" s="280" t="s">
        <v>907</v>
      </c>
      <c r="I95" s="280" t="s">
        <v>906</v>
      </c>
      <c r="J95" s="280"/>
      <c r="K95" s="294"/>
    </row>
    <row r="96" spans="2:11" s="1" customFormat="1" ht="15" customHeight="1">
      <c r="B96" s="305"/>
      <c r="C96" s="280" t="s">
        <v>40</v>
      </c>
      <c r="D96" s="280"/>
      <c r="E96" s="280"/>
      <c r="F96" s="303" t="s">
        <v>871</v>
      </c>
      <c r="G96" s="304"/>
      <c r="H96" s="280" t="s">
        <v>908</v>
      </c>
      <c r="I96" s="280" t="s">
        <v>906</v>
      </c>
      <c r="J96" s="280"/>
      <c r="K96" s="294"/>
    </row>
    <row r="97" spans="2:11" s="1" customFormat="1" ht="15" customHeight="1">
      <c r="B97" s="305"/>
      <c r="C97" s="280" t="s">
        <v>50</v>
      </c>
      <c r="D97" s="280"/>
      <c r="E97" s="280"/>
      <c r="F97" s="303" t="s">
        <v>871</v>
      </c>
      <c r="G97" s="304"/>
      <c r="H97" s="280" t="s">
        <v>909</v>
      </c>
      <c r="I97" s="280" t="s">
        <v>906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910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865</v>
      </c>
      <c r="D103" s="295"/>
      <c r="E103" s="295"/>
      <c r="F103" s="295" t="s">
        <v>866</v>
      </c>
      <c r="G103" s="296"/>
      <c r="H103" s="295" t="s">
        <v>56</v>
      </c>
      <c r="I103" s="295" t="s">
        <v>59</v>
      </c>
      <c r="J103" s="295" t="s">
        <v>867</v>
      </c>
      <c r="K103" s="294"/>
    </row>
    <row r="104" spans="2:11" s="1" customFormat="1" ht="17.25" customHeight="1">
      <c r="B104" s="292"/>
      <c r="C104" s="297" t="s">
        <v>868</v>
      </c>
      <c r="D104" s="297"/>
      <c r="E104" s="297"/>
      <c r="F104" s="298" t="s">
        <v>869</v>
      </c>
      <c r="G104" s="299"/>
      <c r="H104" s="297"/>
      <c r="I104" s="297"/>
      <c r="J104" s="297" t="s">
        <v>870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55</v>
      </c>
      <c r="D106" s="302"/>
      <c r="E106" s="302"/>
      <c r="F106" s="303" t="s">
        <v>871</v>
      </c>
      <c r="G106" s="280"/>
      <c r="H106" s="280" t="s">
        <v>911</v>
      </c>
      <c r="I106" s="280" t="s">
        <v>873</v>
      </c>
      <c r="J106" s="280">
        <v>20</v>
      </c>
      <c r="K106" s="294"/>
    </row>
    <row r="107" spans="2:11" s="1" customFormat="1" ht="15" customHeight="1">
      <c r="B107" s="292"/>
      <c r="C107" s="280" t="s">
        <v>874</v>
      </c>
      <c r="D107" s="280"/>
      <c r="E107" s="280"/>
      <c r="F107" s="303" t="s">
        <v>871</v>
      </c>
      <c r="G107" s="280"/>
      <c r="H107" s="280" t="s">
        <v>911</v>
      </c>
      <c r="I107" s="280" t="s">
        <v>873</v>
      </c>
      <c r="J107" s="280">
        <v>120</v>
      </c>
      <c r="K107" s="294"/>
    </row>
    <row r="108" spans="2:11" s="1" customFormat="1" ht="15" customHeight="1">
      <c r="B108" s="305"/>
      <c r="C108" s="280" t="s">
        <v>876</v>
      </c>
      <c r="D108" s="280"/>
      <c r="E108" s="280"/>
      <c r="F108" s="303" t="s">
        <v>877</v>
      </c>
      <c r="G108" s="280"/>
      <c r="H108" s="280" t="s">
        <v>911</v>
      </c>
      <c r="I108" s="280" t="s">
        <v>873</v>
      </c>
      <c r="J108" s="280">
        <v>50</v>
      </c>
      <c r="K108" s="294"/>
    </row>
    <row r="109" spans="2:11" s="1" customFormat="1" ht="15" customHeight="1">
      <c r="B109" s="305"/>
      <c r="C109" s="280" t="s">
        <v>879</v>
      </c>
      <c r="D109" s="280"/>
      <c r="E109" s="280"/>
      <c r="F109" s="303" t="s">
        <v>871</v>
      </c>
      <c r="G109" s="280"/>
      <c r="H109" s="280" t="s">
        <v>911</v>
      </c>
      <c r="I109" s="280" t="s">
        <v>881</v>
      </c>
      <c r="J109" s="280"/>
      <c r="K109" s="294"/>
    </row>
    <row r="110" spans="2:11" s="1" customFormat="1" ht="15" customHeight="1">
      <c r="B110" s="305"/>
      <c r="C110" s="280" t="s">
        <v>890</v>
      </c>
      <c r="D110" s="280"/>
      <c r="E110" s="280"/>
      <c r="F110" s="303" t="s">
        <v>877</v>
      </c>
      <c r="G110" s="280"/>
      <c r="H110" s="280" t="s">
        <v>911</v>
      </c>
      <c r="I110" s="280" t="s">
        <v>873</v>
      </c>
      <c r="J110" s="280">
        <v>50</v>
      </c>
      <c r="K110" s="294"/>
    </row>
    <row r="111" spans="2:11" s="1" customFormat="1" ht="15" customHeight="1">
      <c r="B111" s="305"/>
      <c r="C111" s="280" t="s">
        <v>898</v>
      </c>
      <c r="D111" s="280"/>
      <c r="E111" s="280"/>
      <c r="F111" s="303" t="s">
        <v>877</v>
      </c>
      <c r="G111" s="280"/>
      <c r="H111" s="280" t="s">
        <v>911</v>
      </c>
      <c r="I111" s="280" t="s">
        <v>873</v>
      </c>
      <c r="J111" s="280">
        <v>50</v>
      </c>
      <c r="K111" s="294"/>
    </row>
    <row r="112" spans="2:11" s="1" customFormat="1" ht="15" customHeight="1">
      <c r="B112" s="305"/>
      <c r="C112" s="280" t="s">
        <v>896</v>
      </c>
      <c r="D112" s="280"/>
      <c r="E112" s="280"/>
      <c r="F112" s="303" t="s">
        <v>877</v>
      </c>
      <c r="G112" s="280"/>
      <c r="H112" s="280" t="s">
        <v>911</v>
      </c>
      <c r="I112" s="280" t="s">
        <v>873</v>
      </c>
      <c r="J112" s="280">
        <v>50</v>
      </c>
      <c r="K112" s="294"/>
    </row>
    <row r="113" spans="2:11" s="1" customFormat="1" ht="15" customHeight="1">
      <c r="B113" s="305"/>
      <c r="C113" s="280" t="s">
        <v>55</v>
      </c>
      <c r="D113" s="280"/>
      <c r="E113" s="280"/>
      <c r="F113" s="303" t="s">
        <v>871</v>
      </c>
      <c r="G113" s="280"/>
      <c r="H113" s="280" t="s">
        <v>912</v>
      </c>
      <c r="I113" s="280" t="s">
        <v>873</v>
      </c>
      <c r="J113" s="280">
        <v>20</v>
      </c>
      <c r="K113" s="294"/>
    </row>
    <row r="114" spans="2:11" s="1" customFormat="1" ht="15" customHeight="1">
      <c r="B114" s="305"/>
      <c r="C114" s="280" t="s">
        <v>913</v>
      </c>
      <c r="D114" s="280"/>
      <c r="E114" s="280"/>
      <c r="F114" s="303" t="s">
        <v>871</v>
      </c>
      <c r="G114" s="280"/>
      <c r="H114" s="280" t="s">
        <v>914</v>
      </c>
      <c r="I114" s="280" t="s">
        <v>873</v>
      </c>
      <c r="J114" s="280">
        <v>120</v>
      </c>
      <c r="K114" s="294"/>
    </row>
    <row r="115" spans="2:11" s="1" customFormat="1" ht="15" customHeight="1">
      <c r="B115" s="305"/>
      <c r="C115" s="280" t="s">
        <v>40</v>
      </c>
      <c r="D115" s="280"/>
      <c r="E115" s="280"/>
      <c r="F115" s="303" t="s">
        <v>871</v>
      </c>
      <c r="G115" s="280"/>
      <c r="H115" s="280" t="s">
        <v>915</v>
      </c>
      <c r="I115" s="280" t="s">
        <v>906</v>
      </c>
      <c r="J115" s="280"/>
      <c r="K115" s="294"/>
    </row>
    <row r="116" spans="2:11" s="1" customFormat="1" ht="15" customHeight="1">
      <c r="B116" s="305"/>
      <c r="C116" s="280" t="s">
        <v>50</v>
      </c>
      <c r="D116" s="280"/>
      <c r="E116" s="280"/>
      <c r="F116" s="303" t="s">
        <v>871</v>
      </c>
      <c r="G116" s="280"/>
      <c r="H116" s="280" t="s">
        <v>916</v>
      </c>
      <c r="I116" s="280" t="s">
        <v>906</v>
      </c>
      <c r="J116" s="280"/>
      <c r="K116" s="294"/>
    </row>
    <row r="117" spans="2:11" s="1" customFormat="1" ht="15" customHeight="1">
      <c r="B117" s="305"/>
      <c r="C117" s="280" t="s">
        <v>59</v>
      </c>
      <c r="D117" s="280"/>
      <c r="E117" s="280"/>
      <c r="F117" s="303" t="s">
        <v>871</v>
      </c>
      <c r="G117" s="280"/>
      <c r="H117" s="280" t="s">
        <v>917</v>
      </c>
      <c r="I117" s="280" t="s">
        <v>918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919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865</v>
      </c>
      <c r="D123" s="295"/>
      <c r="E123" s="295"/>
      <c r="F123" s="295" t="s">
        <v>866</v>
      </c>
      <c r="G123" s="296"/>
      <c r="H123" s="295" t="s">
        <v>56</v>
      </c>
      <c r="I123" s="295" t="s">
        <v>59</v>
      </c>
      <c r="J123" s="295" t="s">
        <v>867</v>
      </c>
      <c r="K123" s="324"/>
    </row>
    <row r="124" spans="2:11" s="1" customFormat="1" ht="17.25" customHeight="1">
      <c r="B124" s="323"/>
      <c r="C124" s="297" t="s">
        <v>868</v>
      </c>
      <c r="D124" s="297"/>
      <c r="E124" s="297"/>
      <c r="F124" s="298" t="s">
        <v>869</v>
      </c>
      <c r="G124" s="299"/>
      <c r="H124" s="297"/>
      <c r="I124" s="297"/>
      <c r="J124" s="297" t="s">
        <v>870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874</v>
      </c>
      <c r="D126" s="302"/>
      <c r="E126" s="302"/>
      <c r="F126" s="303" t="s">
        <v>871</v>
      </c>
      <c r="G126" s="280"/>
      <c r="H126" s="280" t="s">
        <v>911</v>
      </c>
      <c r="I126" s="280" t="s">
        <v>873</v>
      </c>
      <c r="J126" s="280">
        <v>120</v>
      </c>
      <c r="K126" s="328"/>
    </row>
    <row r="127" spans="2:11" s="1" customFormat="1" ht="15" customHeight="1">
      <c r="B127" s="325"/>
      <c r="C127" s="280" t="s">
        <v>920</v>
      </c>
      <c r="D127" s="280"/>
      <c r="E127" s="280"/>
      <c r="F127" s="303" t="s">
        <v>871</v>
      </c>
      <c r="G127" s="280"/>
      <c r="H127" s="280" t="s">
        <v>921</v>
      </c>
      <c r="I127" s="280" t="s">
        <v>873</v>
      </c>
      <c r="J127" s="280" t="s">
        <v>922</v>
      </c>
      <c r="K127" s="328"/>
    </row>
    <row r="128" spans="2:11" s="1" customFormat="1" ht="15" customHeight="1">
      <c r="B128" s="325"/>
      <c r="C128" s="280" t="s">
        <v>819</v>
      </c>
      <c r="D128" s="280"/>
      <c r="E128" s="280"/>
      <c r="F128" s="303" t="s">
        <v>871</v>
      </c>
      <c r="G128" s="280"/>
      <c r="H128" s="280" t="s">
        <v>923</v>
      </c>
      <c r="I128" s="280" t="s">
        <v>873</v>
      </c>
      <c r="J128" s="280" t="s">
        <v>922</v>
      </c>
      <c r="K128" s="328"/>
    </row>
    <row r="129" spans="2:11" s="1" customFormat="1" ht="15" customHeight="1">
      <c r="B129" s="325"/>
      <c r="C129" s="280" t="s">
        <v>882</v>
      </c>
      <c r="D129" s="280"/>
      <c r="E129" s="280"/>
      <c r="F129" s="303" t="s">
        <v>877</v>
      </c>
      <c r="G129" s="280"/>
      <c r="H129" s="280" t="s">
        <v>883</v>
      </c>
      <c r="I129" s="280" t="s">
        <v>873</v>
      </c>
      <c r="J129" s="280">
        <v>15</v>
      </c>
      <c r="K129" s="328"/>
    </row>
    <row r="130" spans="2:11" s="1" customFormat="1" ht="15" customHeight="1">
      <c r="B130" s="325"/>
      <c r="C130" s="306" t="s">
        <v>884</v>
      </c>
      <c r="D130" s="306"/>
      <c r="E130" s="306"/>
      <c r="F130" s="307" t="s">
        <v>877</v>
      </c>
      <c r="G130" s="306"/>
      <c r="H130" s="306" t="s">
        <v>885</v>
      </c>
      <c r="I130" s="306" t="s">
        <v>873</v>
      </c>
      <c r="J130" s="306">
        <v>15</v>
      </c>
      <c r="K130" s="328"/>
    </row>
    <row r="131" spans="2:11" s="1" customFormat="1" ht="15" customHeight="1">
      <c r="B131" s="325"/>
      <c r="C131" s="306" t="s">
        <v>886</v>
      </c>
      <c r="D131" s="306"/>
      <c r="E131" s="306"/>
      <c r="F131" s="307" t="s">
        <v>877</v>
      </c>
      <c r="G131" s="306"/>
      <c r="H131" s="306" t="s">
        <v>887</v>
      </c>
      <c r="I131" s="306" t="s">
        <v>873</v>
      </c>
      <c r="J131" s="306">
        <v>20</v>
      </c>
      <c r="K131" s="328"/>
    </row>
    <row r="132" spans="2:11" s="1" customFormat="1" ht="15" customHeight="1">
      <c r="B132" s="325"/>
      <c r="C132" s="306" t="s">
        <v>888</v>
      </c>
      <c r="D132" s="306"/>
      <c r="E132" s="306"/>
      <c r="F132" s="307" t="s">
        <v>877</v>
      </c>
      <c r="G132" s="306"/>
      <c r="H132" s="306" t="s">
        <v>889</v>
      </c>
      <c r="I132" s="306" t="s">
        <v>873</v>
      </c>
      <c r="J132" s="306">
        <v>20</v>
      </c>
      <c r="K132" s="328"/>
    </row>
    <row r="133" spans="2:11" s="1" customFormat="1" ht="15" customHeight="1">
      <c r="B133" s="325"/>
      <c r="C133" s="280" t="s">
        <v>876</v>
      </c>
      <c r="D133" s="280"/>
      <c r="E133" s="280"/>
      <c r="F133" s="303" t="s">
        <v>877</v>
      </c>
      <c r="G133" s="280"/>
      <c r="H133" s="280" t="s">
        <v>911</v>
      </c>
      <c r="I133" s="280" t="s">
        <v>873</v>
      </c>
      <c r="J133" s="280">
        <v>50</v>
      </c>
      <c r="K133" s="328"/>
    </row>
    <row r="134" spans="2:11" s="1" customFormat="1" ht="15" customHeight="1">
      <c r="B134" s="325"/>
      <c r="C134" s="280" t="s">
        <v>890</v>
      </c>
      <c r="D134" s="280"/>
      <c r="E134" s="280"/>
      <c r="F134" s="303" t="s">
        <v>877</v>
      </c>
      <c r="G134" s="280"/>
      <c r="H134" s="280" t="s">
        <v>911</v>
      </c>
      <c r="I134" s="280" t="s">
        <v>873</v>
      </c>
      <c r="J134" s="280">
        <v>50</v>
      </c>
      <c r="K134" s="328"/>
    </row>
    <row r="135" spans="2:11" s="1" customFormat="1" ht="15" customHeight="1">
      <c r="B135" s="325"/>
      <c r="C135" s="280" t="s">
        <v>896</v>
      </c>
      <c r="D135" s="280"/>
      <c r="E135" s="280"/>
      <c r="F135" s="303" t="s">
        <v>877</v>
      </c>
      <c r="G135" s="280"/>
      <c r="H135" s="280" t="s">
        <v>911</v>
      </c>
      <c r="I135" s="280" t="s">
        <v>873</v>
      </c>
      <c r="J135" s="280">
        <v>50</v>
      </c>
      <c r="K135" s="328"/>
    </row>
    <row r="136" spans="2:11" s="1" customFormat="1" ht="15" customHeight="1">
      <c r="B136" s="325"/>
      <c r="C136" s="280" t="s">
        <v>898</v>
      </c>
      <c r="D136" s="280"/>
      <c r="E136" s="280"/>
      <c r="F136" s="303" t="s">
        <v>877</v>
      </c>
      <c r="G136" s="280"/>
      <c r="H136" s="280" t="s">
        <v>911</v>
      </c>
      <c r="I136" s="280" t="s">
        <v>873</v>
      </c>
      <c r="J136" s="280">
        <v>50</v>
      </c>
      <c r="K136" s="328"/>
    </row>
    <row r="137" spans="2:11" s="1" customFormat="1" ht="15" customHeight="1">
      <c r="B137" s="325"/>
      <c r="C137" s="280" t="s">
        <v>899</v>
      </c>
      <c r="D137" s="280"/>
      <c r="E137" s="280"/>
      <c r="F137" s="303" t="s">
        <v>877</v>
      </c>
      <c r="G137" s="280"/>
      <c r="H137" s="280" t="s">
        <v>924</v>
      </c>
      <c r="I137" s="280" t="s">
        <v>873</v>
      </c>
      <c r="J137" s="280">
        <v>255</v>
      </c>
      <c r="K137" s="328"/>
    </row>
    <row r="138" spans="2:11" s="1" customFormat="1" ht="15" customHeight="1">
      <c r="B138" s="325"/>
      <c r="C138" s="280" t="s">
        <v>901</v>
      </c>
      <c r="D138" s="280"/>
      <c r="E138" s="280"/>
      <c r="F138" s="303" t="s">
        <v>871</v>
      </c>
      <c r="G138" s="280"/>
      <c r="H138" s="280" t="s">
        <v>925</v>
      </c>
      <c r="I138" s="280" t="s">
        <v>903</v>
      </c>
      <c r="J138" s="280"/>
      <c r="K138" s="328"/>
    </row>
    <row r="139" spans="2:11" s="1" customFormat="1" ht="15" customHeight="1">
      <c r="B139" s="325"/>
      <c r="C139" s="280" t="s">
        <v>904</v>
      </c>
      <c r="D139" s="280"/>
      <c r="E139" s="280"/>
      <c r="F139" s="303" t="s">
        <v>871</v>
      </c>
      <c r="G139" s="280"/>
      <c r="H139" s="280" t="s">
        <v>926</v>
      </c>
      <c r="I139" s="280" t="s">
        <v>906</v>
      </c>
      <c r="J139" s="280"/>
      <c r="K139" s="328"/>
    </row>
    <row r="140" spans="2:11" s="1" customFormat="1" ht="15" customHeight="1">
      <c r="B140" s="325"/>
      <c r="C140" s="280" t="s">
        <v>907</v>
      </c>
      <c r="D140" s="280"/>
      <c r="E140" s="280"/>
      <c r="F140" s="303" t="s">
        <v>871</v>
      </c>
      <c r="G140" s="280"/>
      <c r="H140" s="280" t="s">
        <v>907</v>
      </c>
      <c r="I140" s="280" t="s">
        <v>906</v>
      </c>
      <c r="J140" s="280"/>
      <c r="K140" s="328"/>
    </row>
    <row r="141" spans="2:11" s="1" customFormat="1" ht="15" customHeight="1">
      <c r="B141" s="325"/>
      <c r="C141" s="280" t="s">
        <v>40</v>
      </c>
      <c r="D141" s="280"/>
      <c r="E141" s="280"/>
      <c r="F141" s="303" t="s">
        <v>871</v>
      </c>
      <c r="G141" s="280"/>
      <c r="H141" s="280" t="s">
        <v>927</v>
      </c>
      <c r="I141" s="280" t="s">
        <v>906</v>
      </c>
      <c r="J141" s="280"/>
      <c r="K141" s="328"/>
    </row>
    <row r="142" spans="2:11" s="1" customFormat="1" ht="15" customHeight="1">
      <c r="B142" s="325"/>
      <c r="C142" s="280" t="s">
        <v>928</v>
      </c>
      <c r="D142" s="280"/>
      <c r="E142" s="280"/>
      <c r="F142" s="303" t="s">
        <v>871</v>
      </c>
      <c r="G142" s="280"/>
      <c r="H142" s="280" t="s">
        <v>929</v>
      </c>
      <c r="I142" s="280" t="s">
        <v>906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930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865</v>
      </c>
      <c r="D148" s="295"/>
      <c r="E148" s="295"/>
      <c r="F148" s="295" t="s">
        <v>866</v>
      </c>
      <c r="G148" s="296"/>
      <c r="H148" s="295" t="s">
        <v>56</v>
      </c>
      <c r="I148" s="295" t="s">
        <v>59</v>
      </c>
      <c r="J148" s="295" t="s">
        <v>867</v>
      </c>
      <c r="K148" s="294"/>
    </row>
    <row r="149" spans="2:11" s="1" customFormat="1" ht="17.25" customHeight="1">
      <c r="B149" s="292"/>
      <c r="C149" s="297" t="s">
        <v>868</v>
      </c>
      <c r="D149" s="297"/>
      <c r="E149" s="297"/>
      <c r="F149" s="298" t="s">
        <v>869</v>
      </c>
      <c r="G149" s="299"/>
      <c r="H149" s="297"/>
      <c r="I149" s="297"/>
      <c r="J149" s="297" t="s">
        <v>870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874</v>
      </c>
      <c r="D151" s="280"/>
      <c r="E151" s="280"/>
      <c r="F151" s="333" t="s">
        <v>871</v>
      </c>
      <c r="G151" s="280"/>
      <c r="H151" s="332" t="s">
        <v>911</v>
      </c>
      <c r="I151" s="332" t="s">
        <v>873</v>
      </c>
      <c r="J151" s="332">
        <v>120</v>
      </c>
      <c r="K151" s="328"/>
    </row>
    <row r="152" spans="2:11" s="1" customFormat="1" ht="15" customHeight="1">
      <c r="B152" s="305"/>
      <c r="C152" s="332" t="s">
        <v>920</v>
      </c>
      <c r="D152" s="280"/>
      <c r="E152" s="280"/>
      <c r="F152" s="333" t="s">
        <v>871</v>
      </c>
      <c r="G152" s="280"/>
      <c r="H152" s="332" t="s">
        <v>931</v>
      </c>
      <c r="I152" s="332" t="s">
        <v>873</v>
      </c>
      <c r="J152" s="332" t="s">
        <v>922</v>
      </c>
      <c r="K152" s="328"/>
    </row>
    <row r="153" spans="2:11" s="1" customFormat="1" ht="15" customHeight="1">
      <c r="B153" s="305"/>
      <c r="C153" s="332" t="s">
        <v>819</v>
      </c>
      <c r="D153" s="280"/>
      <c r="E153" s="280"/>
      <c r="F153" s="333" t="s">
        <v>871</v>
      </c>
      <c r="G153" s="280"/>
      <c r="H153" s="332" t="s">
        <v>932</v>
      </c>
      <c r="I153" s="332" t="s">
        <v>873</v>
      </c>
      <c r="J153" s="332" t="s">
        <v>922</v>
      </c>
      <c r="K153" s="328"/>
    </row>
    <row r="154" spans="2:11" s="1" customFormat="1" ht="15" customHeight="1">
      <c r="B154" s="305"/>
      <c r="C154" s="332" t="s">
        <v>876</v>
      </c>
      <c r="D154" s="280"/>
      <c r="E154" s="280"/>
      <c r="F154" s="333" t="s">
        <v>877</v>
      </c>
      <c r="G154" s="280"/>
      <c r="H154" s="332" t="s">
        <v>911</v>
      </c>
      <c r="I154" s="332" t="s">
        <v>873</v>
      </c>
      <c r="J154" s="332">
        <v>50</v>
      </c>
      <c r="K154" s="328"/>
    </row>
    <row r="155" spans="2:11" s="1" customFormat="1" ht="15" customHeight="1">
      <c r="B155" s="305"/>
      <c r="C155" s="332" t="s">
        <v>879</v>
      </c>
      <c r="D155" s="280"/>
      <c r="E155" s="280"/>
      <c r="F155" s="333" t="s">
        <v>871</v>
      </c>
      <c r="G155" s="280"/>
      <c r="H155" s="332" t="s">
        <v>911</v>
      </c>
      <c r="I155" s="332" t="s">
        <v>881</v>
      </c>
      <c r="J155" s="332"/>
      <c r="K155" s="328"/>
    </row>
    <row r="156" spans="2:11" s="1" customFormat="1" ht="15" customHeight="1">
      <c r="B156" s="305"/>
      <c r="C156" s="332" t="s">
        <v>890</v>
      </c>
      <c r="D156" s="280"/>
      <c r="E156" s="280"/>
      <c r="F156" s="333" t="s">
        <v>877</v>
      </c>
      <c r="G156" s="280"/>
      <c r="H156" s="332" t="s">
        <v>911</v>
      </c>
      <c r="I156" s="332" t="s">
        <v>873</v>
      </c>
      <c r="J156" s="332">
        <v>50</v>
      </c>
      <c r="K156" s="328"/>
    </row>
    <row r="157" spans="2:11" s="1" customFormat="1" ht="15" customHeight="1">
      <c r="B157" s="305"/>
      <c r="C157" s="332" t="s">
        <v>898</v>
      </c>
      <c r="D157" s="280"/>
      <c r="E157" s="280"/>
      <c r="F157" s="333" t="s">
        <v>877</v>
      </c>
      <c r="G157" s="280"/>
      <c r="H157" s="332" t="s">
        <v>911</v>
      </c>
      <c r="I157" s="332" t="s">
        <v>873</v>
      </c>
      <c r="J157" s="332">
        <v>50</v>
      </c>
      <c r="K157" s="328"/>
    </row>
    <row r="158" spans="2:11" s="1" customFormat="1" ht="15" customHeight="1">
      <c r="B158" s="305"/>
      <c r="C158" s="332" t="s">
        <v>896</v>
      </c>
      <c r="D158" s="280"/>
      <c r="E158" s="280"/>
      <c r="F158" s="333" t="s">
        <v>877</v>
      </c>
      <c r="G158" s="280"/>
      <c r="H158" s="332" t="s">
        <v>911</v>
      </c>
      <c r="I158" s="332" t="s">
        <v>873</v>
      </c>
      <c r="J158" s="332">
        <v>50</v>
      </c>
      <c r="K158" s="328"/>
    </row>
    <row r="159" spans="2:11" s="1" customFormat="1" ht="15" customHeight="1">
      <c r="B159" s="305"/>
      <c r="C159" s="332" t="s">
        <v>105</v>
      </c>
      <c r="D159" s="280"/>
      <c r="E159" s="280"/>
      <c r="F159" s="333" t="s">
        <v>871</v>
      </c>
      <c r="G159" s="280"/>
      <c r="H159" s="332" t="s">
        <v>933</v>
      </c>
      <c r="I159" s="332" t="s">
        <v>873</v>
      </c>
      <c r="J159" s="332" t="s">
        <v>934</v>
      </c>
      <c r="K159" s="328"/>
    </row>
    <row r="160" spans="2:11" s="1" customFormat="1" ht="15" customHeight="1">
      <c r="B160" s="305"/>
      <c r="C160" s="332" t="s">
        <v>935</v>
      </c>
      <c r="D160" s="280"/>
      <c r="E160" s="280"/>
      <c r="F160" s="333" t="s">
        <v>871</v>
      </c>
      <c r="G160" s="280"/>
      <c r="H160" s="332" t="s">
        <v>936</v>
      </c>
      <c r="I160" s="332" t="s">
        <v>906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271" t="s">
        <v>937</v>
      </c>
      <c r="D165" s="271"/>
      <c r="E165" s="271"/>
      <c r="F165" s="271"/>
      <c r="G165" s="271"/>
      <c r="H165" s="271"/>
      <c r="I165" s="271"/>
      <c r="J165" s="271"/>
      <c r="K165" s="272"/>
    </row>
    <row r="166" spans="2:11" s="1" customFormat="1" ht="17.25" customHeight="1">
      <c r="B166" s="270"/>
      <c r="C166" s="295" t="s">
        <v>865</v>
      </c>
      <c r="D166" s="295"/>
      <c r="E166" s="295"/>
      <c r="F166" s="295" t="s">
        <v>866</v>
      </c>
      <c r="G166" s="337"/>
      <c r="H166" s="338" t="s">
        <v>56</v>
      </c>
      <c r="I166" s="338" t="s">
        <v>59</v>
      </c>
      <c r="J166" s="295" t="s">
        <v>867</v>
      </c>
      <c r="K166" s="272"/>
    </row>
    <row r="167" spans="2:11" s="1" customFormat="1" ht="17.25" customHeight="1">
      <c r="B167" s="273"/>
      <c r="C167" s="297" t="s">
        <v>868</v>
      </c>
      <c r="D167" s="297"/>
      <c r="E167" s="297"/>
      <c r="F167" s="298" t="s">
        <v>869</v>
      </c>
      <c r="G167" s="339"/>
      <c r="H167" s="340"/>
      <c r="I167" s="340"/>
      <c r="J167" s="297" t="s">
        <v>870</v>
      </c>
      <c r="K167" s="275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0" t="s">
        <v>874</v>
      </c>
      <c r="D169" s="280"/>
      <c r="E169" s="280"/>
      <c r="F169" s="303" t="s">
        <v>871</v>
      </c>
      <c r="G169" s="280"/>
      <c r="H169" s="280" t="s">
        <v>911</v>
      </c>
      <c r="I169" s="280" t="s">
        <v>873</v>
      </c>
      <c r="J169" s="280">
        <v>120</v>
      </c>
      <c r="K169" s="328"/>
    </row>
    <row r="170" spans="2:11" s="1" customFormat="1" ht="15" customHeight="1">
      <c r="B170" s="305"/>
      <c r="C170" s="280" t="s">
        <v>920</v>
      </c>
      <c r="D170" s="280"/>
      <c r="E170" s="280"/>
      <c r="F170" s="303" t="s">
        <v>871</v>
      </c>
      <c r="G170" s="280"/>
      <c r="H170" s="280" t="s">
        <v>921</v>
      </c>
      <c r="I170" s="280" t="s">
        <v>873</v>
      </c>
      <c r="J170" s="280" t="s">
        <v>922</v>
      </c>
      <c r="K170" s="328"/>
    </row>
    <row r="171" spans="2:11" s="1" customFormat="1" ht="15" customHeight="1">
      <c r="B171" s="305"/>
      <c r="C171" s="280" t="s">
        <v>819</v>
      </c>
      <c r="D171" s="280"/>
      <c r="E171" s="280"/>
      <c r="F171" s="303" t="s">
        <v>871</v>
      </c>
      <c r="G171" s="280"/>
      <c r="H171" s="280" t="s">
        <v>938</v>
      </c>
      <c r="I171" s="280" t="s">
        <v>873</v>
      </c>
      <c r="J171" s="280" t="s">
        <v>922</v>
      </c>
      <c r="K171" s="328"/>
    </row>
    <row r="172" spans="2:11" s="1" customFormat="1" ht="15" customHeight="1">
      <c r="B172" s="305"/>
      <c r="C172" s="280" t="s">
        <v>876</v>
      </c>
      <c r="D172" s="280"/>
      <c r="E172" s="280"/>
      <c r="F172" s="303" t="s">
        <v>877</v>
      </c>
      <c r="G172" s="280"/>
      <c r="H172" s="280" t="s">
        <v>938</v>
      </c>
      <c r="I172" s="280" t="s">
        <v>873</v>
      </c>
      <c r="J172" s="280">
        <v>50</v>
      </c>
      <c r="K172" s="328"/>
    </row>
    <row r="173" spans="2:11" s="1" customFormat="1" ht="15" customHeight="1">
      <c r="B173" s="305"/>
      <c r="C173" s="280" t="s">
        <v>879</v>
      </c>
      <c r="D173" s="280"/>
      <c r="E173" s="280"/>
      <c r="F173" s="303" t="s">
        <v>871</v>
      </c>
      <c r="G173" s="280"/>
      <c r="H173" s="280" t="s">
        <v>938</v>
      </c>
      <c r="I173" s="280" t="s">
        <v>881</v>
      </c>
      <c r="J173" s="280"/>
      <c r="K173" s="328"/>
    </row>
    <row r="174" spans="2:11" s="1" customFormat="1" ht="15" customHeight="1">
      <c r="B174" s="305"/>
      <c r="C174" s="280" t="s">
        <v>890</v>
      </c>
      <c r="D174" s="280"/>
      <c r="E174" s="280"/>
      <c r="F174" s="303" t="s">
        <v>877</v>
      </c>
      <c r="G174" s="280"/>
      <c r="H174" s="280" t="s">
        <v>938</v>
      </c>
      <c r="I174" s="280" t="s">
        <v>873</v>
      </c>
      <c r="J174" s="280">
        <v>50</v>
      </c>
      <c r="K174" s="328"/>
    </row>
    <row r="175" spans="2:11" s="1" customFormat="1" ht="15" customHeight="1">
      <c r="B175" s="305"/>
      <c r="C175" s="280" t="s">
        <v>898</v>
      </c>
      <c r="D175" s="280"/>
      <c r="E175" s="280"/>
      <c r="F175" s="303" t="s">
        <v>877</v>
      </c>
      <c r="G175" s="280"/>
      <c r="H175" s="280" t="s">
        <v>938</v>
      </c>
      <c r="I175" s="280" t="s">
        <v>873</v>
      </c>
      <c r="J175" s="280">
        <v>50</v>
      </c>
      <c r="K175" s="328"/>
    </row>
    <row r="176" spans="2:11" s="1" customFormat="1" ht="15" customHeight="1">
      <c r="B176" s="305"/>
      <c r="C176" s="280" t="s">
        <v>896</v>
      </c>
      <c r="D176" s="280"/>
      <c r="E176" s="280"/>
      <c r="F176" s="303" t="s">
        <v>877</v>
      </c>
      <c r="G176" s="280"/>
      <c r="H176" s="280" t="s">
        <v>938</v>
      </c>
      <c r="I176" s="280" t="s">
        <v>873</v>
      </c>
      <c r="J176" s="280">
        <v>50</v>
      </c>
      <c r="K176" s="328"/>
    </row>
    <row r="177" spans="2:11" s="1" customFormat="1" ht="15" customHeight="1">
      <c r="B177" s="305"/>
      <c r="C177" s="280" t="s">
        <v>116</v>
      </c>
      <c r="D177" s="280"/>
      <c r="E177" s="280"/>
      <c r="F177" s="303" t="s">
        <v>871</v>
      </c>
      <c r="G177" s="280"/>
      <c r="H177" s="280" t="s">
        <v>939</v>
      </c>
      <c r="I177" s="280" t="s">
        <v>940</v>
      </c>
      <c r="J177" s="280"/>
      <c r="K177" s="328"/>
    </row>
    <row r="178" spans="2:11" s="1" customFormat="1" ht="15" customHeight="1">
      <c r="B178" s="305"/>
      <c r="C178" s="280" t="s">
        <v>59</v>
      </c>
      <c r="D178" s="280"/>
      <c r="E178" s="280"/>
      <c r="F178" s="303" t="s">
        <v>871</v>
      </c>
      <c r="G178" s="280"/>
      <c r="H178" s="280" t="s">
        <v>941</v>
      </c>
      <c r="I178" s="280" t="s">
        <v>942</v>
      </c>
      <c r="J178" s="280">
        <v>1</v>
      </c>
      <c r="K178" s="328"/>
    </row>
    <row r="179" spans="2:11" s="1" customFormat="1" ht="15" customHeight="1">
      <c r="B179" s="305"/>
      <c r="C179" s="280" t="s">
        <v>55</v>
      </c>
      <c r="D179" s="280"/>
      <c r="E179" s="280"/>
      <c r="F179" s="303" t="s">
        <v>871</v>
      </c>
      <c r="G179" s="280"/>
      <c r="H179" s="280" t="s">
        <v>943</v>
      </c>
      <c r="I179" s="280" t="s">
        <v>873</v>
      </c>
      <c r="J179" s="280">
        <v>20</v>
      </c>
      <c r="K179" s="328"/>
    </row>
    <row r="180" spans="2:11" s="1" customFormat="1" ht="15" customHeight="1">
      <c r="B180" s="305"/>
      <c r="C180" s="280" t="s">
        <v>56</v>
      </c>
      <c r="D180" s="280"/>
      <c r="E180" s="280"/>
      <c r="F180" s="303" t="s">
        <v>871</v>
      </c>
      <c r="G180" s="280"/>
      <c r="H180" s="280" t="s">
        <v>944</v>
      </c>
      <c r="I180" s="280" t="s">
        <v>873</v>
      </c>
      <c r="J180" s="280">
        <v>255</v>
      </c>
      <c r="K180" s="328"/>
    </row>
    <row r="181" spans="2:11" s="1" customFormat="1" ht="15" customHeight="1">
      <c r="B181" s="305"/>
      <c r="C181" s="280" t="s">
        <v>117</v>
      </c>
      <c r="D181" s="280"/>
      <c r="E181" s="280"/>
      <c r="F181" s="303" t="s">
        <v>871</v>
      </c>
      <c r="G181" s="280"/>
      <c r="H181" s="280" t="s">
        <v>835</v>
      </c>
      <c r="I181" s="280" t="s">
        <v>873</v>
      </c>
      <c r="J181" s="280">
        <v>10</v>
      </c>
      <c r="K181" s="328"/>
    </row>
    <row r="182" spans="2:11" s="1" customFormat="1" ht="15" customHeight="1">
      <c r="B182" s="305"/>
      <c r="C182" s="280" t="s">
        <v>118</v>
      </c>
      <c r="D182" s="280"/>
      <c r="E182" s="280"/>
      <c r="F182" s="303" t="s">
        <v>871</v>
      </c>
      <c r="G182" s="280"/>
      <c r="H182" s="280" t="s">
        <v>945</v>
      </c>
      <c r="I182" s="280" t="s">
        <v>906</v>
      </c>
      <c r="J182" s="280"/>
      <c r="K182" s="328"/>
    </row>
    <row r="183" spans="2:11" s="1" customFormat="1" ht="15" customHeight="1">
      <c r="B183" s="305"/>
      <c r="C183" s="280" t="s">
        <v>946</v>
      </c>
      <c r="D183" s="280"/>
      <c r="E183" s="280"/>
      <c r="F183" s="303" t="s">
        <v>871</v>
      </c>
      <c r="G183" s="280"/>
      <c r="H183" s="280" t="s">
        <v>947</v>
      </c>
      <c r="I183" s="280" t="s">
        <v>906</v>
      </c>
      <c r="J183" s="280"/>
      <c r="K183" s="328"/>
    </row>
    <row r="184" spans="2:11" s="1" customFormat="1" ht="15" customHeight="1">
      <c r="B184" s="305"/>
      <c r="C184" s="280" t="s">
        <v>935</v>
      </c>
      <c r="D184" s="280"/>
      <c r="E184" s="280"/>
      <c r="F184" s="303" t="s">
        <v>871</v>
      </c>
      <c r="G184" s="280"/>
      <c r="H184" s="280" t="s">
        <v>948</v>
      </c>
      <c r="I184" s="280" t="s">
        <v>906</v>
      </c>
      <c r="J184" s="280"/>
      <c r="K184" s="328"/>
    </row>
    <row r="185" spans="2:11" s="1" customFormat="1" ht="15" customHeight="1">
      <c r="B185" s="305"/>
      <c r="C185" s="280" t="s">
        <v>120</v>
      </c>
      <c r="D185" s="280"/>
      <c r="E185" s="280"/>
      <c r="F185" s="303" t="s">
        <v>877</v>
      </c>
      <c r="G185" s="280"/>
      <c r="H185" s="280" t="s">
        <v>949</v>
      </c>
      <c r="I185" s="280" t="s">
        <v>873</v>
      </c>
      <c r="J185" s="280">
        <v>50</v>
      </c>
      <c r="K185" s="328"/>
    </row>
    <row r="186" spans="2:11" s="1" customFormat="1" ht="15" customHeight="1">
      <c r="B186" s="305"/>
      <c r="C186" s="280" t="s">
        <v>950</v>
      </c>
      <c r="D186" s="280"/>
      <c r="E186" s="280"/>
      <c r="F186" s="303" t="s">
        <v>877</v>
      </c>
      <c r="G186" s="280"/>
      <c r="H186" s="280" t="s">
        <v>951</v>
      </c>
      <c r="I186" s="280" t="s">
        <v>952</v>
      </c>
      <c r="J186" s="280"/>
      <c r="K186" s="328"/>
    </row>
    <row r="187" spans="2:11" s="1" customFormat="1" ht="15" customHeight="1">
      <c r="B187" s="305"/>
      <c r="C187" s="280" t="s">
        <v>953</v>
      </c>
      <c r="D187" s="280"/>
      <c r="E187" s="280"/>
      <c r="F187" s="303" t="s">
        <v>877</v>
      </c>
      <c r="G187" s="280"/>
      <c r="H187" s="280" t="s">
        <v>954</v>
      </c>
      <c r="I187" s="280" t="s">
        <v>952</v>
      </c>
      <c r="J187" s="280"/>
      <c r="K187" s="328"/>
    </row>
    <row r="188" spans="2:11" s="1" customFormat="1" ht="15" customHeight="1">
      <c r="B188" s="305"/>
      <c r="C188" s="280" t="s">
        <v>955</v>
      </c>
      <c r="D188" s="280"/>
      <c r="E188" s="280"/>
      <c r="F188" s="303" t="s">
        <v>877</v>
      </c>
      <c r="G188" s="280"/>
      <c r="H188" s="280" t="s">
        <v>956</v>
      </c>
      <c r="I188" s="280" t="s">
        <v>952</v>
      </c>
      <c r="J188" s="280"/>
      <c r="K188" s="328"/>
    </row>
    <row r="189" spans="2:11" s="1" customFormat="1" ht="15" customHeight="1">
      <c r="B189" s="305"/>
      <c r="C189" s="341" t="s">
        <v>957</v>
      </c>
      <c r="D189" s="280"/>
      <c r="E189" s="280"/>
      <c r="F189" s="303" t="s">
        <v>877</v>
      </c>
      <c r="G189" s="280"/>
      <c r="H189" s="280" t="s">
        <v>958</v>
      </c>
      <c r="I189" s="280" t="s">
        <v>959</v>
      </c>
      <c r="J189" s="342" t="s">
        <v>960</v>
      </c>
      <c r="K189" s="328"/>
    </row>
    <row r="190" spans="2:11" s="1" customFormat="1" ht="15" customHeight="1">
      <c r="B190" s="305"/>
      <c r="C190" s="341" t="s">
        <v>44</v>
      </c>
      <c r="D190" s="280"/>
      <c r="E190" s="280"/>
      <c r="F190" s="303" t="s">
        <v>871</v>
      </c>
      <c r="G190" s="280"/>
      <c r="H190" s="277" t="s">
        <v>961</v>
      </c>
      <c r="I190" s="280" t="s">
        <v>962</v>
      </c>
      <c r="J190" s="280"/>
      <c r="K190" s="328"/>
    </row>
    <row r="191" spans="2:11" s="1" customFormat="1" ht="15" customHeight="1">
      <c r="B191" s="305"/>
      <c r="C191" s="341" t="s">
        <v>963</v>
      </c>
      <c r="D191" s="280"/>
      <c r="E191" s="280"/>
      <c r="F191" s="303" t="s">
        <v>871</v>
      </c>
      <c r="G191" s="280"/>
      <c r="H191" s="280" t="s">
        <v>964</v>
      </c>
      <c r="I191" s="280" t="s">
        <v>906</v>
      </c>
      <c r="J191" s="280"/>
      <c r="K191" s="328"/>
    </row>
    <row r="192" spans="2:11" s="1" customFormat="1" ht="15" customHeight="1">
      <c r="B192" s="305"/>
      <c r="C192" s="341" t="s">
        <v>965</v>
      </c>
      <c r="D192" s="280"/>
      <c r="E192" s="280"/>
      <c r="F192" s="303" t="s">
        <v>871</v>
      </c>
      <c r="G192" s="280"/>
      <c r="H192" s="280" t="s">
        <v>966</v>
      </c>
      <c r="I192" s="280" t="s">
        <v>906</v>
      </c>
      <c r="J192" s="280"/>
      <c r="K192" s="328"/>
    </row>
    <row r="193" spans="2:11" s="1" customFormat="1" ht="15" customHeight="1">
      <c r="B193" s="305"/>
      <c r="C193" s="341" t="s">
        <v>967</v>
      </c>
      <c r="D193" s="280"/>
      <c r="E193" s="280"/>
      <c r="F193" s="303" t="s">
        <v>877</v>
      </c>
      <c r="G193" s="280"/>
      <c r="H193" s="280" t="s">
        <v>968</v>
      </c>
      <c r="I193" s="280" t="s">
        <v>906</v>
      </c>
      <c r="J193" s="280"/>
      <c r="K193" s="328"/>
    </row>
    <row r="194" spans="2:11" s="1" customFormat="1" ht="15" customHeight="1">
      <c r="B194" s="334"/>
      <c r="C194" s="343"/>
      <c r="D194" s="314"/>
      <c r="E194" s="314"/>
      <c r="F194" s="314"/>
      <c r="G194" s="314"/>
      <c r="H194" s="314"/>
      <c r="I194" s="314"/>
      <c r="J194" s="314"/>
      <c r="K194" s="335"/>
    </row>
    <row r="195" spans="2:11" s="1" customFormat="1" ht="18.75" customHeight="1">
      <c r="B195" s="316"/>
      <c r="C195" s="326"/>
      <c r="D195" s="326"/>
      <c r="E195" s="326"/>
      <c r="F195" s="336"/>
      <c r="G195" s="326"/>
      <c r="H195" s="326"/>
      <c r="I195" s="326"/>
      <c r="J195" s="326"/>
      <c r="K195" s="316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</row>
    <row r="198" spans="2:11" s="1" customFormat="1" ht="13.5">
      <c r="B198" s="267"/>
      <c r="C198" s="268"/>
      <c r="D198" s="268"/>
      <c r="E198" s="268"/>
      <c r="F198" s="268"/>
      <c r="G198" s="268"/>
      <c r="H198" s="268"/>
      <c r="I198" s="268"/>
      <c r="J198" s="268"/>
      <c r="K198" s="269"/>
    </row>
    <row r="199" spans="2:11" s="1" customFormat="1" ht="21">
      <c r="B199" s="270"/>
      <c r="C199" s="271" t="s">
        <v>969</v>
      </c>
      <c r="D199" s="271"/>
      <c r="E199" s="271"/>
      <c r="F199" s="271"/>
      <c r="G199" s="271"/>
      <c r="H199" s="271"/>
      <c r="I199" s="271"/>
      <c r="J199" s="271"/>
      <c r="K199" s="272"/>
    </row>
    <row r="200" spans="2:11" s="1" customFormat="1" ht="25.5" customHeight="1">
      <c r="B200" s="270"/>
      <c r="C200" s="344" t="s">
        <v>970</v>
      </c>
      <c r="D200" s="344"/>
      <c r="E200" s="344"/>
      <c r="F200" s="344" t="s">
        <v>971</v>
      </c>
      <c r="G200" s="345"/>
      <c r="H200" s="344" t="s">
        <v>972</v>
      </c>
      <c r="I200" s="344"/>
      <c r="J200" s="344"/>
      <c r="K200" s="272"/>
    </row>
    <row r="201" spans="2:11" s="1" customFormat="1" ht="5.25" customHeight="1">
      <c r="B201" s="305"/>
      <c r="C201" s="300"/>
      <c r="D201" s="300"/>
      <c r="E201" s="300"/>
      <c r="F201" s="300"/>
      <c r="G201" s="326"/>
      <c r="H201" s="300"/>
      <c r="I201" s="300"/>
      <c r="J201" s="300"/>
      <c r="K201" s="328"/>
    </row>
    <row r="202" spans="2:11" s="1" customFormat="1" ht="15" customHeight="1">
      <c r="B202" s="305"/>
      <c r="C202" s="280" t="s">
        <v>962</v>
      </c>
      <c r="D202" s="280"/>
      <c r="E202" s="280"/>
      <c r="F202" s="303" t="s">
        <v>45</v>
      </c>
      <c r="G202" s="280"/>
      <c r="H202" s="280" t="s">
        <v>973</v>
      </c>
      <c r="I202" s="280"/>
      <c r="J202" s="280"/>
      <c r="K202" s="328"/>
    </row>
    <row r="203" spans="2:11" s="1" customFormat="1" ht="15" customHeight="1">
      <c r="B203" s="305"/>
      <c r="C203" s="280"/>
      <c r="D203" s="280"/>
      <c r="E203" s="280"/>
      <c r="F203" s="303" t="s">
        <v>46</v>
      </c>
      <c r="G203" s="280"/>
      <c r="H203" s="280" t="s">
        <v>974</v>
      </c>
      <c r="I203" s="280"/>
      <c r="J203" s="280"/>
      <c r="K203" s="328"/>
    </row>
    <row r="204" spans="2:11" s="1" customFormat="1" ht="15" customHeight="1">
      <c r="B204" s="305"/>
      <c r="C204" s="280"/>
      <c r="D204" s="280"/>
      <c r="E204" s="280"/>
      <c r="F204" s="303" t="s">
        <v>49</v>
      </c>
      <c r="G204" s="280"/>
      <c r="H204" s="280" t="s">
        <v>975</v>
      </c>
      <c r="I204" s="280"/>
      <c r="J204" s="280"/>
      <c r="K204" s="328"/>
    </row>
    <row r="205" spans="2:11" s="1" customFormat="1" ht="15" customHeight="1">
      <c r="B205" s="305"/>
      <c r="C205" s="280"/>
      <c r="D205" s="280"/>
      <c r="E205" s="280"/>
      <c r="F205" s="303" t="s">
        <v>47</v>
      </c>
      <c r="G205" s="280"/>
      <c r="H205" s="280" t="s">
        <v>976</v>
      </c>
      <c r="I205" s="280"/>
      <c r="J205" s="280"/>
      <c r="K205" s="328"/>
    </row>
    <row r="206" spans="2:11" s="1" customFormat="1" ht="15" customHeight="1">
      <c r="B206" s="305"/>
      <c r="C206" s="280"/>
      <c r="D206" s="280"/>
      <c r="E206" s="280"/>
      <c r="F206" s="303" t="s">
        <v>48</v>
      </c>
      <c r="G206" s="280"/>
      <c r="H206" s="280" t="s">
        <v>977</v>
      </c>
      <c r="I206" s="280"/>
      <c r="J206" s="280"/>
      <c r="K206" s="328"/>
    </row>
    <row r="207" spans="2:11" s="1" customFormat="1" ht="15" customHeight="1">
      <c r="B207" s="305"/>
      <c r="C207" s="280"/>
      <c r="D207" s="280"/>
      <c r="E207" s="280"/>
      <c r="F207" s="303"/>
      <c r="G207" s="280"/>
      <c r="H207" s="280"/>
      <c r="I207" s="280"/>
      <c r="J207" s="280"/>
      <c r="K207" s="328"/>
    </row>
    <row r="208" spans="2:11" s="1" customFormat="1" ht="15" customHeight="1">
      <c r="B208" s="305"/>
      <c r="C208" s="280" t="s">
        <v>918</v>
      </c>
      <c r="D208" s="280"/>
      <c r="E208" s="280"/>
      <c r="F208" s="303" t="s">
        <v>81</v>
      </c>
      <c r="G208" s="280"/>
      <c r="H208" s="280" t="s">
        <v>978</v>
      </c>
      <c r="I208" s="280"/>
      <c r="J208" s="280"/>
      <c r="K208" s="328"/>
    </row>
    <row r="209" spans="2:11" s="1" customFormat="1" ht="15" customHeight="1">
      <c r="B209" s="305"/>
      <c r="C209" s="280"/>
      <c r="D209" s="280"/>
      <c r="E209" s="280"/>
      <c r="F209" s="303" t="s">
        <v>814</v>
      </c>
      <c r="G209" s="280"/>
      <c r="H209" s="280" t="s">
        <v>815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812</v>
      </c>
      <c r="G210" s="280"/>
      <c r="H210" s="280" t="s">
        <v>979</v>
      </c>
      <c r="I210" s="280"/>
      <c r="J210" s="280"/>
      <c r="K210" s="328"/>
    </row>
    <row r="211" spans="2:11" s="1" customFormat="1" ht="15" customHeight="1">
      <c r="B211" s="346"/>
      <c r="C211" s="280"/>
      <c r="D211" s="280"/>
      <c r="E211" s="280"/>
      <c r="F211" s="303" t="s">
        <v>96</v>
      </c>
      <c r="G211" s="341"/>
      <c r="H211" s="332" t="s">
        <v>816</v>
      </c>
      <c r="I211" s="332"/>
      <c r="J211" s="332"/>
      <c r="K211" s="347"/>
    </row>
    <row r="212" spans="2:11" s="1" customFormat="1" ht="15" customHeight="1">
      <c r="B212" s="346"/>
      <c r="C212" s="280"/>
      <c r="D212" s="280"/>
      <c r="E212" s="280"/>
      <c r="F212" s="303" t="s">
        <v>817</v>
      </c>
      <c r="G212" s="341"/>
      <c r="H212" s="332" t="s">
        <v>980</v>
      </c>
      <c r="I212" s="332"/>
      <c r="J212" s="332"/>
      <c r="K212" s="347"/>
    </row>
    <row r="213" spans="2:11" s="1" customFormat="1" ht="15" customHeight="1">
      <c r="B213" s="346"/>
      <c r="C213" s="280"/>
      <c r="D213" s="280"/>
      <c r="E213" s="280"/>
      <c r="F213" s="303"/>
      <c r="G213" s="341"/>
      <c r="H213" s="332"/>
      <c r="I213" s="332"/>
      <c r="J213" s="332"/>
      <c r="K213" s="347"/>
    </row>
    <row r="214" spans="2:11" s="1" customFormat="1" ht="15" customHeight="1">
      <c r="B214" s="346"/>
      <c r="C214" s="280" t="s">
        <v>942</v>
      </c>
      <c r="D214" s="280"/>
      <c r="E214" s="280"/>
      <c r="F214" s="303">
        <v>1</v>
      </c>
      <c r="G214" s="341"/>
      <c r="H214" s="332" t="s">
        <v>981</v>
      </c>
      <c r="I214" s="332"/>
      <c r="J214" s="332"/>
      <c r="K214" s="347"/>
    </row>
    <row r="215" spans="2:11" s="1" customFormat="1" ht="15" customHeight="1">
      <c r="B215" s="346"/>
      <c r="C215" s="280"/>
      <c r="D215" s="280"/>
      <c r="E215" s="280"/>
      <c r="F215" s="303">
        <v>2</v>
      </c>
      <c r="G215" s="341"/>
      <c r="H215" s="332" t="s">
        <v>982</v>
      </c>
      <c r="I215" s="332"/>
      <c r="J215" s="332"/>
      <c r="K215" s="347"/>
    </row>
    <row r="216" spans="2:11" s="1" customFormat="1" ht="15" customHeight="1">
      <c r="B216" s="346"/>
      <c r="C216" s="280"/>
      <c r="D216" s="280"/>
      <c r="E216" s="280"/>
      <c r="F216" s="303">
        <v>3</v>
      </c>
      <c r="G216" s="341"/>
      <c r="H216" s="332" t="s">
        <v>983</v>
      </c>
      <c r="I216" s="332"/>
      <c r="J216" s="332"/>
      <c r="K216" s="347"/>
    </row>
    <row r="217" spans="2:11" s="1" customFormat="1" ht="15" customHeight="1">
      <c r="B217" s="346"/>
      <c r="C217" s="280"/>
      <c r="D217" s="280"/>
      <c r="E217" s="280"/>
      <c r="F217" s="303">
        <v>4</v>
      </c>
      <c r="G217" s="341"/>
      <c r="H217" s="332" t="s">
        <v>984</v>
      </c>
      <c r="I217" s="332"/>
      <c r="J217" s="332"/>
      <c r="K217" s="347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Kadavý</dc:creator>
  <cp:keywords/>
  <dc:description/>
  <cp:lastModifiedBy>Daniel Kadavý</cp:lastModifiedBy>
  <dcterms:created xsi:type="dcterms:W3CDTF">2023-05-02T19:46:48Z</dcterms:created>
  <dcterms:modified xsi:type="dcterms:W3CDTF">2023-05-02T19:46:55Z</dcterms:modified>
  <cp:category/>
  <cp:version/>
  <cp:contentType/>
  <cp:contentStatus/>
</cp:coreProperties>
</file>