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-17-01 - Zemní práce ..." sheetId="2" r:id="rId2"/>
    <sheet name="2019-17-02 - Elektroinsta..." sheetId="3" r:id="rId3"/>
  </sheets>
  <definedNames>
    <definedName name="_xlnm.Print_Area" localSheetId="0">'Rekapitulace stavby'!$D$4:$AO$76,'Rekapitulace stavby'!$C$82:$AQ$97</definedName>
    <definedName name="_xlnm._FilterDatabase" localSheetId="1" hidden="1">'2019-17-01 - Zemní práce ...'!$C$123:$K$152</definedName>
    <definedName name="_xlnm.Print_Area" localSheetId="1">'2019-17-01 - Zemní práce ...'!$C$4:$J$76,'2019-17-01 - Zemní práce ...'!$C$82:$J$105,'2019-17-01 - Zemní práce ...'!$C$111:$J$152</definedName>
    <definedName name="_xlnm._FilterDatabase" localSheetId="2" hidden="1">'2019-17-02 - Elektroinsta...'!$C$120:$K$160</definedName>
    <definedName name="_xlnm.Print_Area" localSheetId="2">'2019-17-02 - Elektroinsta...'!$C$4:$J$76,'2019-17-02 - Elektroinsta...'!$C$82:$J$102,'2019-17-02 - Elektroinsta...'!$C$108:$J$160</definedName>
    <definedName name="_xlnm.Print_Titles" localSheetId="0">'Rekapitulace stavby'!$92:$92</definedName>
    <definedName name="_xlnm.Print_Titles" localSheetId="1">'2019-17-01 - Zemní práce ...'!$123:$123</definedName>
    <definedName name="_xlnm.Print_Titles" localSheetId="2">'2019-17-02 - Elektroinsta...'!$120:$120</definedName>
  </definedNames>
  <calcPr fullCalcOnLoad="1"/>
</workbook>
</file>

<file path=xl/sharedStrings.xml><?xml version="1.0" encoding="utf-8"?>
<sst xmlns="http://schemas.openxmlformats.org/spreadsheetml/2006/main" count="1221" uniqueCount="351">
  <si>
    <t>Export Komplet</t>
  </si>
  <si>
    <t/>
  </si>
  <si>
    <t>2.0</t>
  </si>
  <si>
    <t>ZAMOK</t>
  </si>
  <si>
    <t>False</t>
  </si>
  <si>
    <t>{66177eec-6db3-4868-9f7d-01b044d1b7cd}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</si>
  <si>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</si>
  <si>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</si>
  <si>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</si>
  <si>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</si>
  <si>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</si>
  <si>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</si>
  <si>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</si>
  <si>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</si>
  <si>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</si>
  <si>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</si>
  <si>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</si>
  <si>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MALÁ PRŮMYSLOVÁ A OBYTNÁ ZÓNA, LOKALITA SYLVÁROV VEŘEJNÉ OSVĚTLENÍ</t>
  </si>
  <si>
    <t>KSO:</t>
  </si>
  <si>
    <t>CC-CZ:</t>
  </si>
  <si>
    <t>Místo:</t>
  </si>
  <si>
    <t>Dvůr Králové na Labem</t>
  </si>
  <si>
    <t>Datum:</t>
  </si>
  <si>
    <t>29. 11. 2019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</si>
  <si>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</si>
  <si>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</si>
  <si>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</si>
  <si>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</si>
  <si>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</si>
  <si>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</si>
  <si>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</si>
  <si>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</si>
  <si>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</si>
  <si>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</si>
  <si>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JAN-PRO, s.r.o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</si>
  <si>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</si>
  <si>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</si>
  <si>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</si>
  <si>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</si>
  <si>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</si>
  <si>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</si>
  <si>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</si>
  <si>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</si>
  <si>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</si>
  <si>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</si>
  <si>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</si>
  <si>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</si>
  <si>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</si>
  <si>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</si>
  <si>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</si>
  <si>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</si>
  <si>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</si>
  <si>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</si>
  <si>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</si>
  <si>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</si>
  <si>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</si>
  <si>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</si>
  <si>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</si>
  <si>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</si>
  <si>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</si>
  <si>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</si>
  <si>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</si>
  <si>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</si>
  <si>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</si>
  <si>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</si>
  <si>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</si>
  <si>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</si>
  <si>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</si>
  <si>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</si>
  <si>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</si>
  <si>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</si>
  <si>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</si>
  <si>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</si>
  <si>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</si>
  <si>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</si>
  <si>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</si>
  <si>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</si>
  <si>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</si>
  <si>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</si>
  <si>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</si>
  <si>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</si>
  <si>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2019-17-01</t>
  </si>
  <si>
    <t>Zemní práce bez definitivních úprav povrchů</t>
  </si>
  <si>
    <t>STA</t>
  </si>
  <si>
    <t>1</t>
  </si>
  <si>
    <t>{b08be29e-845e-48b9-9286-dbc0e7f0dc92}</t>
  </si>
  <si>
    <t>2</t>
  </si>
  <si>
    <t>2019-17-02</t>
  </si>
  <si>
    <t>Elektroinstalace</t>
  </si>
  <si>
    <t>{b03017e9-ebbe-40b5-8c61-9ce74457abde}</t>
  </si>
  <si>
    <t>KRYCÍ LIST SOUPISU PRACÍ</t>
  </si>
  <si>
    <t>Objekt:</t>
  </si>
  <si>
    <t>2019-17-01 - Zemní práce bez definitivních úprav povrchů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</si>
  <si>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</si>
  <si>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</si>
  <si>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</si>
  <si>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</si>
  <si>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</si>
  <si>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</si>
  <si>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</si>
  <si>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</si>
  <si>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</si>
  <si>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</si>
  <si>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</si>
  <si>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</si>
  <si>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</si>
  <si>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</si>
  <si>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</si>
  <si>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</si>
  <si>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</si>
  <si>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</si>
  <si>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</si>
  <si>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</si>
  <si>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</si>
  <si>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</si>
  <si>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</si>
  <si>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</si>
  <si>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</si>
  <si>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</si>
  <si>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</si>
  <si>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</si>
  <si>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</si>
  <si>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M</t>
  </si>
  <si>
    <t>WVN.DP345300W</t>
  </si>
  <si>
    <t>Trubka kanalizační plastová KGEM-315x1500 SN8</t>
  </si>
  <si>
    <t>kus</t>
  </si>
  <si>
    <t>8</t>
  </si>
  <si>
    <t>4</t>
  </si>
  <si>
    <t>1662956298</t>
  </si>
  <si>
    <t>Zemní práce</t>
  </si>
  <si>
    <t>K</t>
  </si>
  <si>
    <t>119003131</t>
  </si>
  <si>
    <t>Výstražná páska pro zabezpečení výkopu zřízení</t>
  </si>
  <si>
    <t>m</t>
  </si>
  <si>
    <t>1900703163</t>
  </si>
  <si>
    <t>3</t>
  </si>
  <si>
    <t>ANT559</t>
  </si>
  <si>
    <t>Folie 611 červená 330x250 BLESK</t>
  </si>
  <si>
    <t>-365731855</t>
  </si>
  <si>
    <t>10.652.907</t>
  </si>
  <si>
    <t>Trubka KOPOFLEX  75 černá UV stabilní</t>
  </si>
  <si>
    <t>-1890157497</t>
  </si>
  <si>
    <t>5</t>
  </si>
  <si>
    <t>119003132</t>
  </si>
  <si>
    <t>Výstražná páska pro zabezpečení výkopu odstranění</t>
  </si>
  <si>
    <t>151477267</t>
  </si>
  <si>
    <t>7</t>
  </si>
  <si>
    <t>131201109</t>
  </si>
  <si>
    <t>Příplatek za lepivost u hloubení jam nezapažených v hornině tř. 3</t>
  </si>
  <si>
    <t>m3</t>
  </si>
  <si>
    <t>65787054</t>
  </si>
  <si>
    <t>171101103</t>
  </si>
  <si>
    <t>Uložení sypaniny z hornin soudržných do násypů zhutněných do 100 % PS</t>
  </si>
  <si>
    <t>-1813872870</t>
  </si>
  <si>
    <t>997</t>
  </si>
  <si>
    <t>Přesun sutě</t>
  </si>
  <si>
    <t>10</t>
  </si>
  <si>
    <t>997013501</t>
  </si>
  <si>
    <t>Odvoz suti a vybouraných hmot na skládku nebo meziskládku do 1 km se složením</t>
  </si>
  <si>
    <t>t</t>
  </si>
  <si>
    <t>372016748</t>
  </si>
  <si>
    <t>11</t>
  </si>
  <si>
    <t>997013509</t>
  </si>
  <si>
    <t>Příplatek k odvozu suti a vybouraných hmot na skládku ZKD 1 km přes 1 km</t>
  </si>
  <si>
    <t>646614600</t>
  </si>
  <si>
    <t>12</t>
  </si>
  <si>
    <t>997223855</t>
  </si>
  <si>
    <t>Poplatek za uložení na skládce (skládkovné) zeminy a kameniva kód odpadu 170 504</t>
  </si>
  <si>
    <t>976479014</t>
  </si>
  <si>
    <t>PSV</t>
  </si>
  <si>
    <t>Práce a dodávky PSV</t>
  </si>
  <si>
    <t>741</t>
  </si>
  <si>
    <t>Elektroinstalace - silnoproud</t>
  </si>
  <si>
    <t>13</t>
  </si>
  <si>
    <t>741110013</t>
  </si>
  <si>
    <t>Montáž trubka plastová tuhá D přes 35 mm uložená volně</t>
  </si>
  <si>
    <t>16</t>
  </si>
  <si>
    <t>-1010203969</t>
  </si>
  <si>
    <t>Práce a dodávky M</t>
  </si>
  <si>
    <t>22-M</t>
  </si>
  <si>
    <t>Montáže technologických zařízení pro dopravní stavby</t>
  </si>
  <si>
    <t>14</t>
  </si>
  <si>
    <t>220960001</t>
  </si>
  <si>
    <t>Montáž stožáru nebo sloupku přímého zapuštěného - betonový základ</t>
  </si>
  <si>
    <t>64</t>
  </si>
  <si>
    <t>-314194772</t>
  </si>
  <si>
    <t>58932576</t>
  </si>
  <si>
    <t>beton C 16/20 X0,XC1 kamenivo frakce 0/22</t>
  </si>
  <si>
    <t>128</t>
  </si>
  <si>
    <t>-2072333644</t>
  </si>
  <si>
    <t>46-M</t>
  </si>
  <si>
    <t>Zemní práce při extr.mont.pracích</t>
  </si>
  <si>
    <t>460070303</t>
  </si>
  <si>
    <t>Hloubení nezapažených jam pro základy světelných návěstidel stožárových s 1 až 3 světly v hor. tř 3</t>
  </si>
  <si>
    <t>384876502</t>
  </si>
  <si>
    <t>17</t>
  </si>
  <si>
    <t>460150163</t>
  </si>
  <si>
    <t>Hloubení kabelových zapažených i nezapažených rýh ručně š 35 cm, hl 80 cm, v hornině tř 3</t>
  </si>
  <si>
    <t>-942648195</t>
  </si>
  <si>
    <t>460150303</t>
  </si>
  <si>
    <t>Hloubení kabelových zapažených i nezapažených rýh ručně š 50 cm, hl 120 cm, v hornině tř 3</t>
  </si>
  <si>
    <t>-1308573365</t>
  </si>
  <si>
    <t>18</t>
  </si>
  <si>
    <t>460421912</t>
  </si>
  <si>
    <t>Lože kabelů z prohozeného výkopku se zakrytím cihlami šířky lože do 30 cm</t>
  </si>
  <si>
    <t>871777580</t>
  </si>
  <si>
    <t>19</t>
  </si>
  <si>
    <t>460490013</t>
  </si>
  <si>
    <t>Krytí kabelů výstražnou fólií šířky 34 cm</t>
  </si>
  <si>
    <t>106178092</t>
  </si>
  <si>
    <t>20</t>
  </si>
  <si>
    <t>460560163</t>
  </si>
  <si>
    <t>Zásyp rýh ručně šířky 35 cm, hloubky 80 cm, z horniny třídy 3</t>
  </si>
  <si>
    <t>198355776</t>
  </si>
  <si>
    <t>22</t>
  </si>
  <si>
    <t>460560303</t>
  </si>
  <si>
    <t>Zásyp rýh ručně šířky 50 cm, hloubky 120 cm, z horniny třídy 3</t>
  </si>
  <si>
    <t>-784739227</t>
  </si>
  <si>
    <t>2019-17-02 - Elektroinstalace</t>
  </si>
  <si>
    <t xml:space="preserve">    21-M - Elektromontáže</t>
  </si>
  <si>
    <t>HZS - Hodinové zúčtovací sazby</t>
  </si>
  <si>
    <t>741122122</t>
  </si>
  <si>
    <t>Montáž kabel Cu plný kulatý žíla 3x1,5 až 6 mm2 zatažený v trubkách (CYKY)</t>
  </si>
  <si>
    <t>1835776501</t>
  </si>
  <si>
    <t>34111030</t>
  </si>
  <si>
    <t>kabel silový s Cu jádrem 1 kV 3x1,5mm2</t>
  </si>
  <si>
    <t>32</t>
  </si>
  <si>
    <t>-826080660</t>
  </si>
  <si>
    <t>741123224</t>
  </si>
  <si>
    <t>Montáž kabel Al plný nebo laněný kulatý žíla 4x16 mm2 uložený volně (AYKY)</t>
  </si>
  <si>
    <t>-437519221</t>
  </si>
  <si>
    <t>PKB.712222</t>
  </si>
  <si>
    <t>AYKY-J 4x16 RE</t>
  </si>
  <si>
    <t>km</t>
  </si>
  <si>
    <t>678143010</t>
  </si>
  <si>
    <t>741130001</t>
  </si>
  <si>
    <t>Ukončení vodič izolovaný do 2,5mm2 v rozváděči nebo na přístroji</t>
  </si>
  <si>
    <t>-1436629488</t>
  </si>
  <si>
    <t>9</t>
  </si>
  <si>
    <t>741130006</t>
  </si>
  <si>
    <t>Ukončení vodič izolovaný do 16 mm2 v rozváděči nebo na přístroji</t>
  </si>
  <si>
    <t>-6484277</t>
  </si>
  <si>
    <t>741410021</t>
  </si>
  <si>
    <t>Montáž vodič uzemňovací pásek průřezu do 120 mm2 v městské zástavbě v zemi</t>
  </si>
  <si>
    <t>-633827666</t>
  </si>
  <si>
    <t>35442062</t>
  </si>
  <si>
    <t>pás zemnící 30x4mm FeZn</t>
  </si>
  <si>
    <t>kg</t>
  </si>
  <si>
    <t>-2115900726</t>
  </si>
  <si>
    <t>741410041</t>
  </si>
  <si>
    <t>Montáž vodič uzemňovací drát nebo lano D do 10 mm v městské zástavbě</t>
  </si>
  <si>
    <t>1014202062</t>
  </si>
  <si>
    <t>35441073</t>
  </si>
  <si>
    <t>drát D 10mm FeZn</t>
  </si>
  <si>
    <t>26146920</t>
  </si>
  <si>
    <t>741420022</t>
  </si>
  <si>
    <t>Montáž svorka hromosvodná se 3 šrouby</t>
  </si>
  <si>
    <t>1863443065</t>
  </si>
  <si>
    <t>1501601</t>
  </si>
  <si>
    <t>SVORKA SR03c</t>
  </si>
  <si>
    <t>-1510529204</t>
  </si>
  <si>
    <t>1305794</t>
  </si>
  <si>
    <t>SVORKA SR02-M8 103130</t>
  </si>
  <si>
    <t>-756750499</t>
  </si>
  <si>
    <t>21-M</t>
  </si>
  <si>
    <t>Elektromontáže</t>
  </si>
  <si>
    <t>210202010</t>
  </si>
  <si>
    <t>Montáž svítidlo výbojkové průmyslové nebo venkovní raménkové</t>
  </si>
  <si>
    <t>748311864</t>
  </si>
  <si>
    <t>1251434</t>
  </si>
  <si>
    <t xml:space="preserve">Svítidlo ZEUS 35 / 4174 lm/ 52W, hliníkový korpus 577x270x140mm, 6 kg, IP 66 s hladkým povrchem, životnost 80.000hodin  univerzální stavitený držák pr.60mm, integrovaná ochrana proti přepětí 10kV   </t>
  </si>
  <si>
    <t>256</t>
  </si>
  <si>
    <t>1040011836</t>
  </si>
  <si>
    <t>36</t>
  </si>
  <si>
    <t>1589639</t>
  </si>
  <si>
    <t>PASKA S POPISOVACIM STITKEM NPS 270/4,8</t>
  </si>
  <si>
    <t>378118717</t>
  </si>
  <si>
    <t>37</t>
  </si>
  <si>
    <t>1001893</t>
  </si>
  <si>
    <t>STITEK SM 27/18 MC SDR</t>
  </si>
  <si>
    <t>1804072711</t>
  </si>
  <si>
    <t>29</t>
  </si>
  <si>
    <t>210204002</t>
  </si>
  <si>
    <t>Montáž stožárů osvětlení parkových ocelových</t>
  </si>
  <si>
    <t>441264410</t>
  </si>
  <si>
    <t>210204011</t>
  </si>
  <si>
    <t>Montáž stožárů osvětlení ocelových samostatně stojících délky do 12 m</t>
  </si>
  <si>
    <t>558048162</t>
  </si>
  <si>
    <t>1290882</t>
  </si>
  <si>
    <t>STOZAR VER. OSV. UZL 10-133/89 Z</t>
  </si>
  <si>
    <t>1602400551</t>
  </si>
  <si>
    <t>30</t>
  </si>
  <si>
    <t>1290865</t>
  </si>
  <si>
    <t>STOZAR VER. OSV. KL 6-133/60 Z</t>
  </si>
  <si>
    <t>1105807773</t>
  </si>
  <si>
    <t>23</t>
  </si>
  <si>
    <t>210204103</t>
  </si>
  <si>
    <t>Montáž výložníků osvětlení jednoramenných sloupových hmotnosti do 35 kg</t>
  </si>
  <si>
    <t>-1822185083</t>
  </si>
  <si>
    <t>24</t>
  </si>
  <si>
    <t>1504923</t>
  </si>
  <si>
    <t>VYLOZNIK UZA 1-500/ Z</t>
  </si>
  <si>
    <t>-332889460</t>
  </si>
  <si>
    <t>31</t>
  </si>
  <si>
    <t>210204201</t>
  </si>
  <si>
    <t>Montáž elektrovýzbroje stožárů osvětlení 1 okruh</t>
  </si>
  <si>
    <t>-2039210940</t>
  </si>
  <si>
    <t>1225591</t>
  </si>
  <si>
    <t>VYZBROJ STOZAROVA SV-A 6.16.4</t>
  </si>
  <si>
    <t>-1018988277</t>
  </si>
  <si>
    <t>33</t>
  </si>
  <si>
    <t>1225875</t>
  </si>
  <si>
    <t>VYZBROJ STOZAROVA SV-A 9.16.4</t>
  </si>
  <si>
    <t>-1788763336</t>
  </si>
  <si>
    <t>34</t>
  </si>
  <si>
    <t>210204202</t>
  </si>
  <si>
    <t>Montáž elektrovýzbroje stožárů osvětlení 2 okruhy</t>
  </si>
  <si>
    <t>-1761599478</t>
  </si>
  <si>
    <t>35</t>
  </si>
  <si>
    <t>210280003</t>
  </si>
  <si>
    <t>Revize, zkoušky a prohlídky el rozvodů a zařízení celková prohlídka pro objem mtž prací do 1 000 000 Kč</t>
  </si>
  <si>
    <t>693037266</t>
  </si>
  <si>
    <t>39</t>
  </si>
  <si>
    <t>210280711</t>
  </si>
  <si>
    <t>Měření izolačního stavu svítidel na pracovišti do 200 svítidel</t>
  </si>
  <si>
    <t>soubor</t>
  </si>
  <si>
    <t>-1519558429</t>
  </si>
  <si>
    <t>40</t>
  </si>
  <si>
    <t>210280712</t>
  </si>
  <si>
    <t>Měření intenzity osvětlení na pracovišti do 50 svítidel</t>
  </si>
  <si>
    <t>514405794</t>
  </si>
  <si>
    <t>26</t>
  </si>
  <si>
    <t>210800411</t>
  </si>
  <si>
    <t>Montáž vodiče Cu izolovaný plný a laněný s PVC pláštěm do 1 kV žíla 0,15 až 16 mm2 zatažený (CY, CHAH-R(V))</t>
  </si>
  <si>
    <t>-1392661414</t>
  </si>
  <si>
    <t>27</t>
  </si>
  <si>
    <t>KAB000040</t>
  </si>
  <si>
    <t>(H07V-K) CYA 16 zelenožlutá</t>
  </si>
  <si>
    <t>-1192417094</t>
  </si>
  <si>
    <t>28</t>
  </si>
  <si>
    <t>210950203</t>
  </si>
  <si>
    <t>Příplatek na zatahování kabelů hmotnosti do 4 kg do tvárnicových tras a kolektorů</t>
  </si>
  <si>
    <t>1769081930</t>
  </si>
  <si>
    <t>HZS</t>
  </si>
  <si>
    <t>Hodinové zúčtovací sazby</t>
  </si>
  <si>
    <t>38</t>
  </si>
  <si>
    <t>HZS2222</t>
  </si>
  <si>
    <t>Hodinová zúčtovací sazba elektrikář odborný - zkušební provoz, nastavení osvětlovací soustavy</t>
  </si>
  <si>
    <t>hod</t>
  </si>
  <si>
    <t>512</t>
  </si>
  <si>
    <t>1098910324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</si>
</sst>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2019-17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MALÁ PRŮMYSLOVÁ A OBYTNÁ ZÓNA, LOKALITA SYLVÁROV VEŘEJNÉ OSVĚTLENÍ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Dvůr Králové na Labem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29. 11. 2019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Dvůr Králové nad Labem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JAN-PRO, s.r.o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24.7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'2019-17-01 - Zemní práce 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'2019-17-01 - Zemní práce ...'!P124</f>
        <v>0</v>
      </c>
      <c r="AV95" s="125">
        <f>'2019-17-01 - Zemní práce ...'!J33</f>
        <v>0</v>
      </c>
      <c r="AW95" s="125">
        <f>'2019-17-01 - Zemní práce ...'!J34</f>
        <v>0</v>
      </c>
      <c r="AX95" s="125">
        <f>'2019-17-01 - Zemní práce ...'!J35</f>
        <v>0</v>
      </c>
      <c r="AY95" s="125">
        <f>'2019-17-01 - Zemní práce ...'!J36</f>
        <v>0</v>
      </c>
      <c r="AZ95" s="125">
        <f>'2019-17-01 - Zemní práce ...'!F33</f>
        <v>0</v>
      </c>
      <c r="BA95" s="125">
        <f>'2019-17-01 - Zemní práce ...'!F34</f>
        <v>0</v>
      </c>
      <c r="BB95" s="125">
        <f>'2019-17-01 - Zemní práce ...'!F35</f>
        <v>0</v>
      </c>
      <c r="BC95" s="125">
        <f>'2019-17-01 - Zemní práce ...'!F36</f>
        <v>0</v>
      </c>
      <c r="BD95" s="127">
        <f>'2019-17-01 - Zemní práce ...'!F37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1" s="7" customFormat="1" ht="24.75" customHeight="1">
      <c r="A96" s="116" t="s">
        <v>80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'2019-17-02 - Elektroinsta...'!J30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9">
        <v>0</v>
      </c>
      <c r="AT96" s="130">
        <f>ROUND(SUM(AV96:AW96),2)</f>
        <v>0</v>
      </c>
      <c r="AU96" s="131">
        <f>'2019-17-02 - Elektroinsta...'!P121</f>
        <v>0</v>
      </c>
      <c r="AV96" s="130">
        <f>'2019-17-02 - Elektroinsta...'!J33</f>
        <v>0</v>
      </c>
      <c r="AW96" s="130">
        <f>'2019-17-02 - Elektroinsta...'!J34</f>
        <v>0</v>
      </c>
      <c r="AX96" s="130">
        <f>'2019-17-02 - Elektroinsta...'!J35</f>
        <v>0</v>
      </c>
      <c r="AY96" s="130">
        <f>'2019-17-02 - Elektroinsta...'!J36</f>
        <v>0</v>
      </c>
      <c r="AZ96" s="130">
        <f>'2019-17-02 - Elektroinsta...'!F33</f>
        <v>0</v>
      </c>
      <c r="BA96" s="130">
        <f>'2019-17-02 - Elektroinsta...'!F34</f>
        <v>0</v>
      </c>
      <c r="BB96" s="130">
        <f>'2019-17-02 - Elektroinsta...'!F35</f>
        <v>0</v>
      </c>
      <c r="BC96" s="130">
        <f>'2019-17-02 - Elektroinsta...'!F36</f>
        <v>0</v>
      </c>
      <c r="BD96" s="132">
        <f>'2019-17-02 - Elektroinsta...'!F37</f>
        <v>0</v>
      </c>
      <c r="BE96" s="7"/>
      <c r="BT96" s="128" t="s">
        <v>84</v>
      </c>
      <c r="BV96" s="128" t="s">
        <v>78</v>
      </c>
      <c r="BW96" s="128" t="s">
        <v>89</v>
      </c>
      <c r="BX96" s="128" t="s">
        <v>5</v>
      </c>
      <c r="CL96" s="128" t="s">
        <v>1</v>
      </c>
      <c r="CM96" s="128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19-17-01 - Zemní práce ...'!C2" display="/"/>
    <hyperlink ref="A96" location="'2019-17-02 - Elektroin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MALÁ PRŮMYSLOVÁ A OBYTNÁ ZÓNA, LOKALITA SYLVÁROV VEŘEJNÉ OSVĚTLENÍ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29. 11. 2019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ROUND((SUM(BE124:BE152)),2)</f>
        <v>0</v>
      </c>
      <c r="G33" s="35"/>
      <c r="H33" s="35"/>
      <c r="I33" s="152">
        <v>0.21</v>
      </c>
      <c r="J33" s="151">
        <f>ROUND(((SUM(BE124:BE152))*I33),2)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ROUND((SUM(BF124:BF152)),2)</f>
        <v>0</v>
      </c>
      <c r="G34" s="35"/>
      <c r="H34" s="35"/>
      <c r="I34" s="152">
        <v>0.15</v>
      </c>
      <c r="J34" s="151">
        <f>ROUND(((SUM(BF124:BF152))*I34),2)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ROUND((SUM(BG124:BG152)),2)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ROUND((SUM(BH124:BH152)),2)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ROUND((SUM(BI124:BI152)),2)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MALÁ PRŮMYSLOVÁ A OBYTNÁ ZÓNA, LOKALITA SYLVÁROV VEŘEJNÉ OSVĚTLENÍ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2019-17-01 - Zemní práce bez definitivních úprav povrchů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Dvůr Králové na Labem</v>
      </c>
      <c r="G89" s="37"/>
      <c r="H89" s="37"/>
      <c r="I89" s="29" t="s">
        <v>22</v>
      </c>
      <c r="J89" s="76" t="str">
        <f>IF(J12="","",J12)</f>
        <v>29. 11. 2019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Dvůr Králové nad Labem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JAN-PRO, s.r.o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99</v>
      </c>
      <c r="E98" s="185"/>
      <c r="F98" s="185"/>
      <c r="G98" s="185"/>
      <c r="H98" s="185"/>
      <c r="I98" s="185"/>
      <c r="J98" s="186">
        <f>J127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J134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6"/>
      <c r="C100" s="177"/>
      <c r="D100" s="178" t="s">
        <v>101</v>
      </c>
      <c r="E100" s="179"/>
      <c r="F100" s="179"/>
      <c r="G100" s="179"/>
      <c r="H100" s="179"/>
      <c r="I100" s="179"/>
      <c r="J100" s="180">
        <f>J138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2"/>
      <c r="C101" s="183"/>
      <c r="D101" s="184" t="s">
        <v>102</v>
      </c>
      <c r="E101" s="185"/>
      <c r="F101" s="185"/>
      <c r="G101" s="185"/>
      <c r="H101" s="185"/>
      <c r="I101" s="185"/>
      <c r="J101" s="186">
        <f>J139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103</v>
      </c>
      <c r="E102" s="179"/>
      <c r="F102" s="179"/>
      <c r="G102" s="179"/>
      <c r="H102" s="179"/>
      <c r="I102" s="179"/>
      <c r="J102" s="180">
        <f>J141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104</v>
      </c>
      <c r="E103" s="185"/>
      <c r="F103" s="185"/>
      <c r="G103" s="185"/>
      <c r="H103" s="185"/>
      <c r="I103" s="185"/>
      <c r="J103" s="186">
        <f>J142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105</v>
      </c>
      <c r="E104" s="185"/>
      <c r="F104" s="185"/>
      <c r="G104" s="185"/>
      <c r="H104" s="185"/>
      <c r="I104" s="185"/>
      <c r="J104" s="186">
        <f>J145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171" t="str">
        <f>E7</f>
        <v>MALÁ PRŮMYSLOVÁ A OBYTNÁ ZÓNA, LOKALITA SYLVÁROV VEŘEJNÉ OSVĚTLENÍ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91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2019-17-01 - Zemní práce bez definitivních úprav povrchů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>Dvůr Králové na Labem</v>
      </c>
      <c r="G118" s="37"/>
      <c r="H118" s="37"/>
      <c r="I118" s="29" t="s">
        <v>22</v>
      </c>
      <c r="J118" s="76" t="str">
        <f>IF(J12="","",J12)</f>
        <v>29. 11. 2019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Město Dvůr Králové nad Labem</v>
      </c>
      <c r="G120" s="37"/>
      <c r="H120" s="37"/>
      <c r="I120" s="29" t="s">
        <v>30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7"/>
      <c r="E121" s="37"/>
      <c r="F121" s="24" t="str">
        <f>IF(E18="","",E18)</f>
        <v>Vyplň údaj</v>
      </c>
      <c r="G121" s="37"/>
      <c r="H121" s="37"/>
      <c r="I121" s="29" t="s">
        <v>33</v>
      </c>
      <c r="J121" s="33" t="str">
        <f>E24</f>
        <v>JAN-PRO, s.r.o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107</v>
      </c>
      <c r="D123" s="191" t="s">
        <v>61</v>
      </c>
      <c r="E123" s="191" t="s">
        <v>57</v>
      </c>
      <c r="F123" s="191" t="s">
        <v>58</v>
      </c>
      <c r="G123" s="191" t="s">
        <v>108</v>
      </c>
      <c r="H123" s="191" t="s">
        <v>109</v>
      </c>
      <c r="I123" s="191" t="s">
        <v>110</v>
      </c>
      <c r="J123" s="192" t="s">
        <v>95</v>
      </c>
      <c r="K123" s="193" t="s">
        <v>111</v>
      </c>
      <c r="L123" s="194"/>
      <c r="M123" s="97" t="s">
        <v>1</v>
      </c>
      <c r="N123" s="98" t="s">
        <v>40</v>
      </c>
      <c r="O123" s="98" t="s">
        <v>112</v>
      </c>
      <c r="P123" s="98" t="s">
        <v>113</v>
      </c>
      <c r="Q123" s="98" t="s">
        <v>114</v>
      </c>
      <c r="R123" s="98" t="s">
        <v>115</v>
      </c>
      <c r="S123" s="98" t="s">
        <v>116</v>
      </c>
      <c r="T123" s="99" t="s">
        <v>117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118</v>
      </c>
      <c r="D124" s="37"/>
      <c r="E124" s="37"/>
      <c r="F124" s="37"/>
      <c r="G124" s="37"/>
      <c r="H124" s="37"/>
      <c r="I124" s="37"/>
      <c r="J124" s="195">
        <f>BK124</f>
        <v>0</v>
      </c>
      <c r="K124" s="37"/>
      <c r="L124" s="41"/>
      <c r="M124" s="100"/>
      <c r="N124" s="196"/>
      <c r="O124" s="101"/>
      <c r="P124" s="197">
        <f>P125+P138+P141</f>
        <v>0</v>
      </c>
      <c r="Q124" s="101"/>
      <c r="R124" s="197">
        <f>R125+R138+R141</f>
        <v>113.32026</v>
      </c>
      <c r="S124" s="101"/>
      <c r="T124" s="198">
        <f>T125+T138+T141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97</v>
      </c>
      <c r="BK124" s="199">
        <f>BK125+BK138+BK141</f>
        <v>0</v>
      </c>
    </row>
    <row r="125" spans="1:63" s="12" customFormat="1" ht="25.9" customHeight="1">
      <c r="A125" s="12"/>
      <c r="B125" s="200"/>
      <c r="C125" s="201"/>
      <c r="D125" s="202" t="s">
        <v>75</v>
      </c>
      <c r="E125" s="203" t="s">
        <v>119</v>
      </c>
      <c r="F125" s="203" t="s">
        <v>120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P126+P127+P134</f>
        <v>0</v>
      </c>
      <c r="Q125" s="208"/>
      <c r="R125" s="209">
        <f>R126+R127+R134</f>
        <v>1.66825</v>
      </c>
      <c r="S125" s="208"/>
      <c r="T125" s="210">
        <f>T126+T127+T134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84</v>
      </c>
      <c r="AT125" s="212" t="s">
        <v>75</v>
      </c>
      <c r="AU125" s="212" t="s">
        <v>76</v>
      </c>
      <c r="AY125" s="211" t="s">
        <v>121</v>
      </c>
      <c r="BK125" s="213">
        <f>BK126+BK127+BK134</f>
        <v>0</v>
      </c>
    </row>
    <row r="126" spans="1:65" s="2" customFormat="1" ht="24.15" customHeight="1">
      <c r="A126" s="35"/>
      <c r="B126" s="36"/>
      <c r="C126" s="214" t="s">
        <v>84</v>
      </c>
      <c r="D126" s="214" t="s">
        <v>122</v>
      </c>
      <c r="E126" s="215" t="s">
        <v>123</v>
      </c>
      <c r="F126" s="216" t="s">
        <v>124</v>
      </c>
      <c r="G126" s="217" t="s">
        <v>125</v>
      </c>
      <c r="H126" s="218">
        <v>25</v>
      </c>
      <c r="I126" s="219"/>
      <c r="J126" s="220">
        <f>ROUND(I126*H126,2)</f>
        <v>0</v>
      </c>
      <c r="K126" s="221"/>
      <c r="L126" s="222"/>
      <c r="M126" s="223" t="s">
        <v>1</v>
      </c>
      <c r="N126" s="224" t="s">
        <v>41</v>
      </c>
      <c r="O126" s="88"/>
      <c r="P126" s="225">
        <f>O126*H126</f>
        <v>0</v>
      </c>
      <c r="Q126" s="225">
        <v>0.04657</v>
      </c>
      <c r="R126" s="225">
        <f>Q126*H126</f>
        <v>1.16425</v>
      </c>
      <c r="S126" s="225">
        <v>0</v>
      </c>
      <c r="T126" s="22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7" t="s">
        <v>126</v>
      </c>
      <c r="AT126" s="227" t="s">
        <v>122</v>
      </c>
      <c r="AU126" s="227" t="s">
        <v>84</v>
      </c>
      <c r="AY126" s="14" t="s">
        <v>121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4" t="s">
        <v>84</v>
      </c>
      <c r="BK126" s="228">
        <f>ROUND(I126*H126,2)</f>
        <v>0</v>
      </c>
      <c r="BL126" s="14" t="s">
        <v>127</v>
      </c>
      <c r="BM126" s="227" t="s">
        <v>128</v>
      </c>
    </row>
    <row r="127" spans="1:63" s="12" customFormat="1" ht="22.8" customHeight="1">
      <c r="A127" s="12"/>
      <c r="B127" s="200"/>
      <c r="C127" s="201"/>
      <c r="D127" s="202" t="s">
        <v>75</v>
      </c>
      <c r="E127" s="229" t="s">
        <v>84</v>
      </c>
      <c r="F127" s="229" t="s">
        <v>129</v>
      </c>
      <c r="G127" s="201"/>
      <c r="H127" s="201"/>
      <c r="I127" s="204"/>
      <c r="J127" s="230">
        <f>BK127</f>
        <v>0</v>
      </c>
      <c r="K127" s="201"/>
      <c r="L127" s="206"/>
      <c r="M127" s="207"/>
      <c r="N127" s="208"/>
      <c r="O127" s="208"/>
      <c r="P127" s="209">
        <f>SUM(P128:P133)</f>
        <v>0</v>
      </c>
      <c r="Q127" s="208"/>
      <c r="R127" s="209">
        <f>SUM(R128:R133)</f>
        <v>0.504</v>
      </c>
      <c r="S127" s="208"/>
      <c r="T127" s="210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84</v>
      </c>
      <c r="AT127" s="212" t="s">
        <v>75</v>
      </c>
      <c r="AU127" s="212" t="s">
        <v>84</v>
      </c>
      <c r="AY127" s="211" t="s">
        <v>121</v>
      </c>
      <c r="BK127" s="213">
        <f>SUM(BK128:BK133)</f>
        <v>0</v>
      </c>
    </row>
    <row r="128" spans="1:65" s="2" customFormat="1" ht="16.5" customHeight="1">
      <c r="A128" s="35"/>
      <c r="B128" s="36"/>
      <c r="C128" s="231" t="s">
        <v>86</v>
      </c>
      <c r="D128" s="231" t="s">
        <v>130</v>
      </c>
      <c r="E128" s="232" t="s">
        <v>131</v>
      </c>
      <c r="F128" s="233" t="s">
        <v>132</v>
      </c>
      <c r="G128" s="234" t="s">
        <v>133</v>
      </c>
      <c r="H128" s="235">
        <v>900</v>
      </c>
      <c r="I128" s="236"/>
      <c r="J128" s="237">
        <f>ROUND(I128*H128,2)</f>
        <v>0</v>
      </c>
      <c r="K128" s="238"/>
      <c r="L128" s="41"/>
      <c r="M128" s="239" t="s">
        <v>1</v>
      </c>
      <c r="N128" s="240" t="s">
        <v>41</v>
      </c>
      <c r="O128" s="88"/>
      <c r="P128" s="225">
        <f>O128*H128</f>
        <v>0</v>
      </c>
      <c r="Q128" s="225">
        <v>0.00056</v>
      </c>
      <c r="R128" s="225">
        <f>Q128*H128</f>
        <v>0.504</v>
      </c>
      <c r="S128" s="225">
        <v>0</v>
      </c>
      <c r="T128" s="22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7" t="s">
        <v>127</v>
      </c>
      <c r="AT128" s="227" t="s">
        <v>130</v>
      </c>
      <c r="AU128" s="227" t="s">
        <v>86</v>
      </c>
      <c r="AY128" s="14" t="s">
        <v>121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4" t="s">
        <v>84</v>
      </c>
      <c r="BK128" s="228">
        <f>ROUND(I128*H128,2)</f>
        <v>0</v>
      </c>
      <c r="BL128" s="14" t="s">
        <v>127</v>
      </c>
      <c r="BM128" s="227" t="s">
        <v>134</v>
      </c>
    </row>
    <row r="129" spans="1:65" s="2" customFormat="1" ht="16.5" customHeight="1">
      <c r="A129" s="35"/>
      <c r="B129" s="36"/>
      <c r="C129" s="214" t="s">
        <v>135</v>
      </c>
      <c r="D129" s="214" t="s">
        <v>122</v>
      </c>
      <c r="E129" s="215" t="s">
        <v>136</v>
      </c>
      <c r="F129" s="216" t="s">
        <v>137</v>
      </c>
      <c r="G129" s="217" t="s">
        <v>133</v>
      </c>
      <c r="H129" s="218">
        <v>757</v>
      </c>
      <c r="I129" s="219"/>
      <c r="J129" s="220">
        <f>ROUND(I129*H129,2)</f>
        <v>0</v>
      </c>
      <c r="K129" s="221"/>
      <c r="L129" s="222"/>
      <c r="M129" s="223" t="s">
        <v>1</v>
      </c>
      <c r="N129" s="224" t="s">
        <v>41</v>
      </c>
      <c r="O129" s="88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7" t="s">
        <v>126</v>
      </c>
      <c r="AT129" s="227" t="s">
        <v>122</v>
      </c>
      <c r="AU129" s="227" t="s">
        <v>86</v>
      </c>
      <c r="AY129" s="14" t="s">
        <v>121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4" t="s">
        <v>84</v>
      </c>
      <c r="BK129" s="228">
        <f>ROUND(I129*H129,2)</f>
        <v>0</v>
      </c>
      <c r="BL129" s="14" t="s">
        <v>127</v>
      </c>
      <c r="BM129" s="227" t="s">
        <v>138</v>
      </c>
    </row>
    <row r="130" spans="1:65" s="2" customFormat="1" ht="16.5" customHeight="1">
      <c r="A130" s="35"/>
      <c r="B130" s="36"/>
      <c r="C130" s="214" t="s">
        <v>127</v>
      </c>
      <c r="D130" s="214" t="s">
        <v>122</v>
      </c>
      <c r="E130" s="215" t="s">
        <v>139</v>
      </c>
      <c r="F130" s="216" t="s">
        <v>140</v>
      </c>
      <c r="G130" s="217" t="s">
        <v>133</v>
      </c>
      <c r="H130" s="218">
        <v>315</v>
      </c>
      <c r="I130" s="219"/>
      <c r="J130" s="220">
        <f>ROUND(I130*H130,2)</f>
        <v>0</v>
      </c>
      <c r="K130" s="221"/>
      <c r="L130" s="222"/>
      <c r="M130" s="223" t="s">
        <v>1</v>
      </c>
      <c r="N130" s="224" t="s">
        <v>41</v>
      </c>
      <c r="O130" s="88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7" t="s">
        <v>126</v>
      </c>
      <c r="AT130" s="227" t="s">
        <v>122</v>
      </c>
      <c r="AU130" s="227" t="s">
        <v>86</v>
      </c>
      <c r="AY130" s="14" t="s">
        <v>121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4" t="s">
        <v>84</v>
      </c>
      <c r="BK130" s="228">
        <f>ROUND(I130*H130,2)</f>
        <v>0</v>
      </c>
      <c r="BL130" s="14" t="s">
        <v>127</v>
      </c>
      <c r="BM130" s="227" t="s">
        <v>141</v>
      </c>
    </row>
    <row r="131" spans="1:65" s="2" customFormat="1" ht="21.75" customHeight="1">
      <c r="A131" s="35"/>
      <c r="B131" s="36"/>
      <c r="C131" s="231" t="s">
        <v>142</v>
      </c>
      <c r="D131" s="231" t="s">
        <v>130</v>
      </c>
      <c r="E131" s="232" t="s">
        <v>143</v>
      </c>
      <c r="F131" s="233" t="s">
        <v>144</v>
      </c>
      <c r="G131" s="234" t="s">
        <v>133</v>
      </c>
      <c r="H131" s="235">
        <v>900</v>
      </c>
      <c r="I131" s="236"/>
      <c r="J131" s="237">
        <f>ROUND(I131*H131,2)</f>
        <v>0</v>
      </c>
      <c r="K131" s="238"/>
      <c r="L131" s="41"/>
      <c r="M131" s="239" t="s">
        <v>1</v>
      </c>
      <c r="N131" s="240" t="s">
        <v>41</v>
      </c>
      <c r="O131" s="88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7" t="s">
        <v>127</v>
      </c>
      <c r="AT131" s="227" t="s">
        <v>130</v>
      </c>
      <c r="AU131" s="227" t="s">
        <v>86</v>
      </c>
      <c r="AY131" s="14" t="s">
        <v>121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4" t="s">
        <v>84</v>
      </c>
      <c r="BK131" s="228">
        <f>ROUND(I131*H131,2)</f>
        <v>0</v>
      </c>
      <c r="BL131" s="14" t="s">
        <v>127</v>
      </c>
      <c r="BM131" s="227" t="s">
        <v>145</v>
      </c>
    </row>
    <row r="132" spans="1:65" s="2" customFormat="1" ht="24.15" customHeight="1">
      <c r="A132" s="35"/>
      <c r="B132" s="36"/>
      <c r="C132" s="231" t="s">
        <v>146</v>
      </c>
      <c r="D132" s="231" t="s">
        <v>130</v>
      </c>
      <c r="E132" s="232" t="s">
        <v>147</v>
      </c>
      <c r="F132" s="233" t="s">
        <v>148</v>
      </c>
      <c r="G132" s="234" t="s">
        <v>149</v>
      </c>
      <c r="H132" s="235">
        <v>37.5</v>
      </c>
      <c r="I132" s="236"/>
      <c r="J132" s="237">
        <f>ROUND(I132*H132,2)</f>
        <v>0</v>
      </c>
      <c r="K132" s="238"/>
      <c r="L132" s="41"/>
      <c r="M132" s="239" t="s">
        <v>1</v>
      </c>
      <c r="N132" s="240" t="s">
        <v>41</v>
      </c>
      <c r="O132" s="88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7" t="s">
        <v>127</v>
      </c>
      <c r="AT132" s="227" t="s">
        <v>130</v>
      </c>
      <c r="AU132" s="227" t="s">
        <v>86</v>
      </c>
      <c r="AY132" s="14" t="s">
        <v>121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4" t="s">
        <v>84</v>
      </c>
      <c r="BK132" s="228">
        <f>ROUND(I132*H132,2)</f>
        <v>0</v>
      </c>
      <c r="BL132" s="14" t="s">
        <v>127</v>
      </c>
      <c r="BM132" s="227" t="s">
        <v>150</v>
      </c>
    </row>
    <row r="133" spans="1:65" s="2" customFormat="1" ht="24.15" customHeight="1">
      <c r="A133" s="35"/>
      <c r="B133" s="36"/>
      <c r="C133" s="231" t="s">
        <v>126</v>
      </c>
      <c r="D133" s="231" t="s">
        <v>130</v>
      </c>
      <c r="E133" s="232" t="s">
        <v>151</v>
      </c>
      <c r="F133" s="233" t="s">
        <v>152</v>
      </c>
      <c r="G133" s="234" t="s">
        <v>149</v>
      </c>
      <c r="H133" s="235">
        <v>270</v>
      </c>
      <c r="I133" s="236"/>
      <c r="J133" s="237">
        <f>ROUND(I133*H133,2)</f>
        <v>0</v>
      </c>
      <c r="K133" s="238"/>
      <c r="L133" s="41"/>
      <c r="M133" s="239" t="s">
        <v>1</v>
      </c>
      <c r="N133" s="240" t="s">
        <v>41</v>
      </c>
      <c r="O133" s="88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7" t="s">
        <v>127</v>
      </c>
      <c r="AT133" s="227" t="s">
        <v>130</v>
      </c>
      <c r="AU133" s="227" t="s">
        <v>86</v>
      </c>
      <c r="AY133" s="14" t="s">
        <v>121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4" t="s">
        <v>84</v>
      </c>
      <c r="BK133" s="228">
        <f>ROUND(I133*H133,2)</f>
        <v>0</v>
      </c>
      <c r="BL133" s="14" t="s">
        <v>127</v>
      </c>
      <c r="BM133" s="227" t="s">
        <v>153</v>
      </c>
    </row>
    <row r="134" spans="1:63" s="12" customFormat="1" ht="22.8" customHeight="1">
      <c r="A134" s="12"/>
      <c r="B134" s="200"/>
      <c r="C134" s="201"/>
      <c r="D134" s="202" t="s">
        <v>75</v>
      </c>
      <c r="E134" s="229" t="s">
        <v>154</v>
      </c>
      <c r="F134" s="229" t="s">
        <v>155</v>
      </c>
      <c r="G134" s="201"/>
      <c r="H134" s="201"/>
      <c r="I134" s="204"/>
      <c r="J134" s="230">
        <f>BK134</f>
        <v>0</v>
      </c>
      <c r="K134" s="201"/>
      <c r="L134" s="206"/>
      <c r="M134" s="207"/>
      <c r="N134" s="208"/>
      <c r="O134" s="208"/>
      <c r="P134" s="209">
        <f>SUM(P135:P137)</f>
        <v>0</v>
      </c>
      <c r="Q134" s="208"/>
      <c r="R134" s="209">
        <f>SUM(R135:R137)</f>
        <v>0</v>
      </c>
      <c r="S134" s="208"/>
      <c r="T134" s="21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84</v>
      </c>
      <c r="AT134" s="212" t="s">
        <v>75</v>
      </c>
      <c r="AU134" s="212" t="s">
        <v>84</v>
      </c>
      <c r="AY134" s="211" t="s">
        <v>121</v>
      </c>
      <c r="BK134" s="213">
        <f>SUM(BK135:BK137)</f>
        <v>0</v>
      </c>
    </row>
    <row r="135" spans="1:65" s="2" customFormat="1" ht="24.15" customHeight="1">
      <c r="A135" s="35"/>
      <c r="B135" s="36"/>
      <c r="C135" s="231" t="s">
        <v>156</v>
      </c>
      <c r="D135" s="231" t="s">
        <v>130</v>
      </c>
      <c r="E135" s="232" t="s">
        <v>157</v>
      </c>
      <c r="F135" s="233" t="s">
        <v>158</v>
      </c>
      <c r="G135" s="234" t="s">
        <v>159</v>
      </c>
      <c r="H135" s="235">
        <v>120</v>
      </c>
      <c r="I135" s="236"/>
      <c r="J135" s="237">
        <f>ROUND(I135*H135,2)</f>
        <v>0</v>
      </c>
      <c r="K135" s="238"/>
      <c r="L135" s="41"/>
      <c r="M135" s="239" t="s">
        <v>1</v>
      </c>
      <c r="N135" s="240" t="s">
        <v>41</v>
      </c>
      <c r="O135" s="88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7" t="s">
        <v>127</v>
      </c>
      <c r="AT135" s="227" t="s">
        <v>130</v>
      </c>
      <c r="AU135" s="227" t="s">
        <v>86</v>
      </c>
      <c r="AY135" s="14" t="s">
        <v>121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4" t="s">
        <v>84</v>
      </c>
      <c r="BK135" s="228">
        <f>ROUND(I135*H135,2)</f>
        <v>0</v>
      </c>
      <c r="BL135" s="14" t="s">
        <v>127</v>
      </c>
      <c r="BM135" s="227" t="s">
        <v>160</v>
      </c>
    </row>
    <row r="136" spans="1:65" s="2" customFormat="1" ht="24.15" customHeight="1">
      <c r="A136" s="35"/>
      <c r="B136" s="36"/>
      <c r="C136" s="231" t="s">
        <v>161</v>
      </c>
      <c r="D136" s="231" t="s">
        <v>130</v>
      </c>
      <c r="E136" s="232" t="s">
        <v>162</v>
      </c>
      <c r="F136" s="233" t="s">
        <v>163</v>
      </c>
      <c r="G136" s="234" t="s">
        <v>159</v>
      </c>
      <c r="H136" s="235">
        <v>120</v>
      </c>
      <c r="I136" s="236"/>
      <c r="J136" s="237">
        <f>ROUND(I136*H136,2)</f>
        <v>0</v>
      </c>
      <c r="K136" s="238"/>
      <c r="L136" s="41"/>
      <c r="M136" s="239" t="s">
        <v>1</v>
      </c>
      <c r="N136" s="240" t="s">
        <v>41</v>
      </c>
      <c r="O136" s="88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7" t="s">
        <v>127</v>
      </c>
      <c r="AT136" s="227" t="s">
        <v>130</v>
      </c>
      <c r="AU136" s="227" t="s">
        <v>86</v>
      </c>
      <c r="AY136" s="14" t="s">
        <v>121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4" t="s">
        <v>84</v>
      </c>
      <c r="BK136" s="228">
        <f>ROUND(I136*H136,2)</f>
        <v>0</v>
      </c>
      <c r="BL136" s="14" t="s">
        <v>127</v>
      </c>
      <c r="BM136" s="227" t="s">
        <v>164</v>
      </c>
    </row>
    <row r="137" spans="1:65" s="2" customFormat="1" ht="24.15" customHeight="1">
      <c r="A137" s="35"/>
      <c r="B137" s="36"/>
      <c r="C137" s="231" t="s">
        <v>165</v>
      </c>
      <c r="D137" s="231" t="s">
        <v>130</v>
      </c>
      <c r="E137" s="232" t="s">
        <v>166</v>
      </c>
      <c r="F137" s="233" t="s">
        <v>167</v>
      </c>
      <c r="G137" s="234" t="s">
        <v>159</v>
      </c>
      <c r="H137" s="235">
        <v>120</v>
      </c>
      <c r="I137" s="236"/>
      <c r="J137" s="237">
        <f>ROUND(I137*H137,2)</f>
        <v>0</v>
      </c>
      <c r="K137" s="238"/>
      <c r="L137" s="41"/>
      <c r="M137" s="239" t="s">
        <v>1</v>
      </c>
      <c r="N137" s="240" t="s">
        <v>41</v>
      </c>
      <c r="O137" s="88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7" t="s">
        <v>127</v>
      </c>
      <c r="AT137" s="227" t="s">
        <v>130</v>
      </c>
      <c r="AU137" s="227" t="s">
        <v>86</v>
      </c>
      <c r="AY137" s="14" t="s">
        <v>121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4" t="s">
        <v>84</v>
      </c>
      <c r="BK137" s="228">
        <f>ROUND(I137*H137,2)</f>
        <v>0</v>
      </c>
      <c r="BL137" s="14" t="s">
        <v>127</v>
      </c>
      <c r="BM137" s="227" t="s">
        <v>168</v>
      </c>
    </row>
    <row r="138" spans="1:63" s="12" customFormat="1" ht="25.9" customHeight="1">
      <c r="A138" s="12"/>
      <c r="B138" s="200"/>
      <c r="C138" s="201"/>
      <c r="D138" s="202" t="s">
        <v>75</v>
      </c>
      <c r="E138" s="203" t="s">
        <v>169</v>
      </c>
      <c r="F138" s="203" t="s">
        <v>170</v>
      </c>
      <c r="G138" s="201"/>
      <c r="H138" s="201"/>
      <c r="I138" s="204"/>
      <c r="J138" s="205">
        <f>BK138</f>
        <v>0</v>
      </c>
      <c r="K138" s="201"/>
      <c r="L138" s="206"/>
      <c r="M138" s="207"/>
      <c r="N138" s="208"/>
      <c r="O138" s="208"/>
      <c r="P138" s="209">
        <f>P139</f>
        <v>0</v>
      </c>
      <c r="Q138" s="208"/>
      <c r="R138" s="209">
        <f>R139</f>
        <v>0</v>
      </c>
      <c r="S138" s="208"/>
      <c r="T138" s="21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86</v>
      </c>
      <c r="AT138" s="212" t="s">
        <v>75</v>
      </c>
      <c r="AU138" s="212" t="s">
        <v>76</v>
      </c>
      <c r="AY138" s="211" t="s">
        <v>121</v>
      </c>
      <c r="BK138" s="213">
        <f>BK139</f>
        <v>0</v>
      </c>
    </row>
    <row r="139" spans="1:63" s="12" customFormat="1" ht="22.8" customHeight="1">
      <c r="A139" s="12"/>
      <c r="B139" s="200"/>
      <c r="C139" s="201"/>
      <c r="D139" s="202" t="s">
        <v>75</v>
      </c>
      <c r="E139" s="229" t="s">
        <v>171</v>
      </c>
      <c r="F139" s="229" t="s">
        <v>172</v>
      </c>
      <c r="G139" s="201"/>
      <c r="H139" s="201"/>
      <c r="I139" s="204"/>
      <c r="J139" s="230">
        <f>BK139</f>
        <v>0</v>
      </c>
      <c r="K139" s="201"/>
      <c r="L139" s="206"/>
      <c r="M139" s="207"/>
      <c r="N139" s="208"/>
      <c r="O139" s="208"/>
      <c r="P139" s="209">
        <f>P140</f>
        <v>0</v>
      </c>
      <c r="Q139" s="208"/>
      <c r="R139" s="209">
        <f>R140</f>
        <v>0</v>
      </c>
      <c r="S139" s="208"/>
      <c r="T139" s="21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86</v>
      </c>
      <c r="AT139" s="212" t="s">
        <v>75</v>
      </c>
      <c r="AU139" s="212" t="s">
        <v>84</v>
      </c>
      <c r="AY139" s="211" t="s">
        <v>121</v>
      </c>
      <c r="BK139" s="213">
        <f>BK140</f>
        <v>0</v>
      </c>
    </row>
    <row r="140" spans="1:65" s="2" customFormat="1" ht="24.15" customHeight="1">
      <c r="A140" s="35"/>
      <c r="B140" s="36"/>
      <c r="C140" s="231" t="s">
        <v>173</v>
      </c>
      <c r="D140" s="231" t="s">
        <v>130</v>
      </c>
      <c r="E140" s="232" t="s">
        <v>174</v>
      </c>
      <c r="F140" s="233" t="s">
        <v>175</v>
      </c>
      <c r="G140" s="234" t="s">
        <v>133</v>
      </c>
      <c r="H140" s="235">
        <v>315</v>
      </c>
      <c r="I140" s="236"/>
      <c r="J140" s="237">
        <f>ROUND(I140*H140,2)</f>
        <v>0</v>
      </c>
      <c r="K140" s="238"/>
      <c r="L140" s="41"/>
      <c r="M140" s="239" t="s">
        <v>1</v>
      </c>
      <c r="N140" s="240" t="s">
        <v>41</v>
      </c>
      <c r="O140" s="88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7" t="s">
        <v>176</v>
      </c>
      <c r="AT140" s="227" t="s">
        <v>130</v>
      </c>
      <c r="AU140" s="227" t="s">
        <v>86</v>
      </c>
      <c r="AY140" s="14" t="s">
        <v>121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4" t="s">
        <v>84</v>
      </c>
      <c r="BK140" s="228">
        <f>ROUND(I140*H140,2)</f>
        <v>0</v>
      </c>
      <c r="BL140" s="14" t="s">
        <v>176</v>
      </c>
      <c r="BM140" s="227" t="s">
        <v>177</v>
      </c>
    </row>
    <row r="141" spans="1:63" s="12" customFormat="1" ht="25.9" customHeight="1">
      <c r="A141" s="12"/>
      <c r="B141" s="200"/>
      <c r="C141" s="201"/>
      <c r="D141" s="202" t="s">
        <v>75</v>
      </c>
      <c r="E141" s="203" t="s">
        <v>122</v>
      </c>
      <c r="F141" s="203" t="s">
        <v>178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P142+P145</f>
        <v>0</v>
      </c>
      <c r="Q141" s="208"/>
      <c r="R141" s="209">
        <f>R142+R145</f>
        <v>111.65201</v>
      </c>
      <c r="S141" s="208"/>
      <c r="T141" s="210">
        <f>T142+T145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135</v>
      </c>
      <c r="AT141" s="212" t="s">
        <v>75</v>
      </c>
      <c r="AU141" s="212" t="s">
        <v>76</v>
      </c>
      <c r="AY141" s="211" t="s">
        <v>121</v>
      </c>
      <c r="BK141" s="213">
        <f>BK142+BK145</f>
        <v>0</v>
      </c>
    </row>
    <row r="142" spans="1:63" s="12" customFormat="1" ht="22.8" customHeight="1">
      <c r="A142" s="12"/>
      <c r="B142" s="200"/>
      <c r="C142" s="201"/>
      <c r="D142" s="202" t="s">
        <v>75</v>
      </c>
      <c r="E142" s="229" t="s">
        <v>179</v>
      </c>
      <c r="F142" s="229" t="s">
        <v>180</v>
      </c>
      <c r="G142" s="201"/>
      <c r="H142" s="201"/>
      <c r="I142" s="204"/>
      <c r="J142" s="230">
        <f>BK142</f>
        <v>0</v>
      </c>
      <c r="K142" s="201"/>
      <c r="L142" s="206"/>
      <c r="M142" s="207"/>
      <c r="N142" s="208"/>
      <c r="O142" s="208"/>
      <c r="P142" s="209">
        <f>SUM(P143:P144)</f>
        <v>0</v>
      </c>
      <c r="Q142" s="208"/>
      <c r="R142" s="209">
        <f>SUM(R143:R144)</f>
        <v>106.0275</v>
      </c>
      <c r="S142" s="208"/>
      <c r="T142" s="21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135</v>
      </c>
      <c r="AT142" s="212" t="s">
        <v>75</v>
      </c>
      <c r="AU142" s="212" t="s">
        <v>84</v>
      </c>
      <c r="AY142" s="211" t="s">
        <v>121</v>
      </c>
      <c r="BK142" s="213">
        <f>SUM(BK143:BK144)</f>
        <v>0</v>
      </c>
    </row>
    <row r="143" spans="1:65" s="2" customFormat="1" ht="24.15" customHeight="1">
      <c r="A143" s="35"/>
      <c r="B143" s="36"/>
      <c r="C143" s="231" t="s">
        <v>181</v>
      </c>
      <c r="D143" s="231" t="s">
        <v>130</v>
      </c>
      <c r="E143" s="232" t="s">
        <v>182</v>
      </c>
      <c r="F143" s="233" t="s">
        <v>183</v>
      </c>
      <c r="G143" s="234" t="s">
        <v>125</v>
      </c>
      <c r="H143" s="235">
        <v>25</v>
      </c>
      <c r="I143" s="236"/>
      <c r="J143" s="237">
        <f>ROUND(I143*H143,2)</f>
        <v>0</v>
      </c>
      <c r="K143" s="238"/>
      <c r="L143" s="41"/>
      <c r="M143" s="239" t="s">
        <v>1</v>
      </c>
      <c r="N143" s="240" t="s">
        <v>41</v>
      </c>
      <c r="O143" s="88"/>
      <c r="P143" s="225">
        <f>O143*H143</f>
        <v>0</v>
      </c>
      <c r="Q143" s="225">
        <v>0.8901</v>
      </c>
      <c r="R143" s="225">
        <f>Q143*H143</f>
        <v>22.2525</v>
      </c>
      <c r="S143" s="225">
        <v>0</v>
      </c>
      <c r="T143" s="22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7" t="s">
        <v>184</v>
      </c>
      <c r="AT143" s="227" t="s">
        <v>130</v>
      </c>
      <c r="AU143" s="227" t="s">
        <v>86</v>
      </c>
      <c r="AY143" s="14" t="s">
        <v>121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4" t="s">
        <v>84</v>
      </c>
      <c r="BK143" s="228">
        <f>ROUND(I143*H143,2)</f>
        <v>0</v>
      </c>
      <c r="BL143" s="14" t="s">
        <v>184</v>
      </c>
      <c r="BM143" s="227" t="s">
        <v>185</v>
      </c>
    </row>
    <row r="144" spans="1:65" s="2" customFormat="1" ht="16.5" customHeight="1">
      <c r="A144" s="35"/>
      <c r="B144" s="36"/>
      <c r="C144" s="214" t="s">
        <v>8</v>
      </c>
      <c r="D144" s="214" t="s">
        <v>122</v>
      </c>
      <c r="E144" s="215" t="s">
        <v>186</v>
      </c>
      <c r="F144" s="216" t="s">
        <v>187</v>
      </c>
      <c r="G144" s="217" t="s">
        <v>149</v>
      </c>
      <c r="H144" s="218">
        <v>37.5</v>
      </c>
      <c r="I144" s="219"/>
      <c r="J144" s="220">
        <f>ROUND(I144*H144,2)</f>
        <v>0</v>
      </c>
      <c r="K144" s="221"/>
      <c r="L144" s="222"/>
      <c r="M144" s="223" t="s">
        <v>1</v>
      </c>
      <c r="N144" s="224" t="s">
        <v>41</v>
      </c>
      <c r="O144" s="88"/>
      <c r="P144" s="225">
        <f>O144*H144</f>
        <v>0</v>
      </c>
      <c r="Q144" s="225">
        <v>2.234</v>
      </c>
      <c r="R144" s="225">
        <f>Q144*H144</f>
        <v>83.775</v>
      </c>
      <c r="S144" s="225">
        <v>0</v>
      </c>
      <c r="T144" s="22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188</v>
      </c>
      <c r="AT144" s="227" t="s">
        <v>122</v>
      </c>
      <c r="AU144" s="227" t="s">
        <v>86</v>
      </c>
      <c r="AY144" s="14" t="s">
        <v>121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4" t="s">
        <v>84</v>
      </c>
      <c r="BK144" s="228">
        <f>ROUND(I144*H144,2)</f>
        <v>0</v>
      </c>
      <c r="BL144" s="14" t="s">
        <v>188</v>
      </c>
      <c r="BM144" s="227" t="s">
        <v>189</v>
      </c>
    </row>
    <row r="145" spans="1:63" s="12" customFormat="1" ht="22.8" customHeight="1">
      <c r="A145" s="12"/>
      <c r="B145" s="200"/>
      <c r="C145" s="201"/>
      <c r="D145" s="202" t="s">
        <v>75</v>
      </c>
      <c r="E145" s="229" t="s">
        <v>190</v>
      </c>
      <c r="F145" s="229" t="s">
        <v>191</v>
      </c>
      <c r="G145" s="201"/>
      <c r="H145" s="201"/>
      <c r="I145" s="204"/>
      <c r="J145" s="230">
        <f>BK145</f>
        <v>0</v>
      </c>
      <c r="K145" s="201"/>
      <c r="L145" s="206"/>
      <c r="M145" s="207"/>
      <c r="N145" s="208"/>
      <c r="O145" s="208"/>
      <c r="P145" s="209">
        <f>SUM(P146:P152)</f>
        <v>0</v>
      </c>
      <c r="Q145" s="208"/>
      <c r="R145" s="209">
        <f>SUM(R146:R152)</f>
        <v>5.62451</v>
      </c>
      <c r="S145" s="208"/>
      <c r="T145" s="210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135</v>
      </c>
      <c r="AT145" s="212" t="s">
        <v>75</v>
      </c>
      <c r="AU145" s="212" t="s">
        <v>84</v>
      </c>
      <c r="AY145" s="211" t="s">
        <v>121</v>
      </c>
      <c r="BK145" s="213">
        <f>SUM(BK146:BK152)</f>
        <v>0</v>
      </c>
    </row>
    <row r="146" spans="1:65" s="2" customFormat="1" ht="33" customHeight="1">
      <c r="A146" s="35"/>
      <c r="B146" s="36"/>
      <c r="C146" s="231" t="s">
        <v>176</v>
      </c>
      <c r="D146" s="231" t="s">
        <v>130</v>
      </c>
      <c r="E146" s="232" t="s">
        <v>192</v>
      </c>
      <c r="F146" s="233" t="s">
        <v>193</v>
      </c>
      <c r="G146" s="234" t="s">
        <v>125</v>
      </c>
      <c r="H146" s="235">
        <v>25</v>
      </c>
      <c r="I146" s="236"/>
      <c r="J146" s="237">
        <f>ROUND(I146*H146,2)</f>
        <v>0</v>
      </c>
      <c r="K146" s="238"/>
      <c r="L146" s="41"/>
      <c r="M146" s="239" t="s">
        <v>1</v>
      </c>
      <c r="N146" s="240" t="s">
        <v>41</v>
      </c>
      <c r="O146" s="88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184</v>
      </c>
      <c r="AT146" s="227" t="s">
        <v>130</v>
      </c>
      <c r="AU146" s="227" t="s">
        <v>86</v>
      </c>
      <c r="AY146" s="14" t="s">
        <v>121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4" t="s">
        <v>84</v>
      </c>
      <c r="BK146" s="228">
        <f>ROUND(I146*H146,2)</f>
        <v>0</v>
      </c>
      <c r="BL146" s="14" t="s">
        <v>184</v>
      </c>
      <c r="BM146" s="227" t="s">
        <v>194</v>
      </c>
    </row>
    <row r="147" spans="1:65" s="2" customFormat="1" ht="24.15" customHeight="1">
      <c r="A147" s="35"/>
      <c r="B147" s="36"/>
      <c r="C147" s="231" t="s">
        <v>195</v>
      </c>
      <c r="D147" s="231" t="s">
        <v>130</v>
      </c>
      <c r="E147" s="232" t="s">
        <v>196</v>
      </c>
      <c r="F147" s="233" t="s">
        <v>197</v>
      </c>
      <c r="G147" s="234" t="s">
        <v>133</v>
      </c>
      <c r="H147" s="235">
        <v>570</v>
      </c>
      <c r="I147" s="236"/>
      <c r="J147" s="237">
        <f>ROUND(I147*H147,2)</f>
        <v>0</v>
      </c>
      <c r="K147" s="238"/>
      <c r="L147" s="41"/>
      <c r="M147" s="239" t="s">
        <v>1</v>
      </c>
      <c r="N147" s="240" t="s">
        <v>41</v>
      </c>
      <c r="O147" s="88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7" t="s">
        <v>184</v>
      </c>
      <c r="AT147" s="227" t="s">
        <v>130</v>
      </c>
      <c r="AU147" s="227" t="s">
        <v>86</v>
      </c>
      <c r="AY147" s="14" t="s">
        <v>121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4" t="s">
        <v>84</v>
      </c>
      <c r="BK147" s="228">
        <f>ROUND(I147*H147,2)</f>
        <v>0</v>
      </c>
      <c r="BL147" s="14" t="s">
        <v>184</v>
      </c>
      <c r="BM147" s="227" t="s">
        <v>198</v>
      </c>
    </row>
    <row r="148" spans="1:65" s="2" customFormat="1" ht="24.15" customHeight="1">
      <c r="A148" s="35"/>
      <c r="B148" s="36"/>
      <c r="C148" s="231" t="s">
        <v>7</v>
      </c>
      <c r="D148" s="231" t="s">
        <v>130</v>
      </c>
      <c r="E148" s="232" t="s">
        <v>199</v>
      </c>
      <c r="F148" s="233" t="s">
        <v>200</v>
      </c>
      <c r="G148" s="234" t="s">
        <v>133</v>
      </c>
      <c r="H148" s="235">
        <v>187</v>
      </c>
      <c r="I148" s="236"/>
      <c r="J148" s="237">
        <f>ROUND(I148*H148,2)</f>
        <v>0</v>
      </c>
      <c r="K148" s="238"/>
      <c r="L148" s="41"/>
      <c r="M148" s="239" t="s">
        <v>1</v>
      </c>
      <c r="N148" s="240" t="s">
        <v>41</v>
      </c>
      <c r="O148" s="88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184</v>
      </c>
      <c r="AT148" s="227" t="s">
        <v>130</v>
      </c>
      <c r="AU148" s="227" t="s">
        <v>86</v>
      </c>
      <c r="AY148" s="14" t="s">
        <v>121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4" t="s">
        <v>84</v>
      </c>
      <c r="BK148" s="228">
        <f>ROUND(I148*H148,2)</f>
        <v>0</v>
      </c>
      <c r="BL148" s="14" t="s">
        <v>184</v>
      </c>
      <c r="BM148" s="227" t="s">
        <v>201</v>
      </c>
    </row>
    <row r="149" spans="1:65" s="2" customFormat="1" ht="24.15" customHeight="1">
      <c r="A149" s="35"/>
      <c r="B149" s="36"/>
      <c r="C149" s="231" t="s">
        <v>202</v>
      </c>
      <c r="D149" s="231" t="s">
        <v>130</v>
      </c>
      <c r="E149" s="232" t="s">
        <v>203</v>
      </c>
      <c r="F149" s="233" t="s">
        <v>204</v>
      </c>
      <c r="G149" s="234" t="s">
        <v>133</v>
      </c>
      <c r="H149" s="235">
        <v>757</v>
      </c>
      <c r="I149" s="236"/>
      <c r="J149" s="237">
        <f>ROUND(I149*H149,2)</f>
        <v>0</v>
      </c>
      <c r="K149" s="238"/>
      <c r="L149" s="41"/>
      <c r="M149" s="239" t="s">
        <v>1</v>
      </c>
      <c r="N149" s="240" t="s">
        <v>41</v>
      </c>
      <c r="O149" s="88"/>
      <c r="P149" s="225">
        <f>O149*H149</f>
        <v>0</v>
      </c>
      <c r="Q149" s="225">
        <v>0.00734</v>
      </c>
      <c r="R149" s="225">
        <f>Q149*H149</f>
        <v>5.55638</v>
      </c>
      <c r="S149" s="225">
        <v>0</v>
      </c>
      <c r="T149" s="22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7" t="s">
        <v>184</v>
      </c>
      <c r="AT149" s="227" t="s">
        <v>130</v>
      </c>
      <c r="AU149" s="227" t="s">
        <v>86</v>
      </c>
      <c r="AY149" s="14" t="s">
        <v>121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4" t="s">
        <v>84</v>
      </c>
      <c r="BK149" s="228">
        <f>ROUND(I149*H149,2)</f>
        <v>0</v>
      </c>
      <c r="BL149" s="14" t="s">
        <v>184</v>
      </c>
      <c r="BM149" s="227" t="s">
        <v>205</v>
      </c>
    </row>
    <row r="150" spans="1:65" s="2" customFormat="1" ht="16.5" customHeight="1">
      <c r="A150" s="35"/>
      <c r="B150" s="36"/>
      <c r="C150" s="231" t="s">
        <v>206</v>
      </c>
      <c r="D150" s="231" t="s">
        <v>130</v>
      </c>
      <c r="E150" s="232" t="s">
        <v>207</v>
      </c>
      <c r="F150" s="233" t="s">
        <v>208</v>
      </c>
      <c r="G150" s="234" t="s">
        <v>133</v>
      </c>
      <c r="H150" s="235">
        <v>757</v>
      </c>
      <c r="I150" s="236"/>
      <c r="J150" s="237">
        <f>ROUND(I150*H150,2)</f>
        <v>0</v>
      </c>
      <c r="K150" s="238"/>
      <c r="L150" s="41"/>
      <c r="M150" s="239" t="s">
        <v>1</v>
      </c>
      <c r="N150" s="240" t="s">
        <v>41</v>
      </c>
      <c r="O150" s="88"/>
      <c r="P150" s="225">
        <f>O150*H150</f>
        <v>0</v>
      </c>
      <c r="Q150" s="225">
        <v>9E-05</v>
      </c>
      <c r="R150" s="225">
        <f>Q150*H150</f>
        <v>0.06813000000000001</v>
      </c>
      <c r="S150" s="225">
        <v>0</v>
      </c>
      <c r="T150" s="22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184</v>
      </c>
      <c r="AT150" s="227" t="s">
        <v>130</v>
      </c>
      <c r="AU150" s="227" t="s">
        <v>86</v>
      </c>
      <c r="AY150" s="14" t="s">
        <v>121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4" t="s">
        <v>84</v>
      </c>
      <c r="BK150" s="228">
        <f>ROUND(I150*H150,2)</f>
        <v>0</v>
      </c>
      <c r="BL150" s="14" t="s">
        <v>184</v>
      </c>
      <c r="BM150" s="227" t="s">
        <v>209</v>
      </c>
    </row>
    <row r="151" spans="1:65" s="2" customFormat="1" ht="24.15" customHeight="1">
      <c r="A151" s="35"/>
      <c r="B151" s="36"/>
      <c r="C151" s="231" t="s">
        <v>210</v>
      </c>
      <c r="D151" s="231" t="s">
        <v>130</v>
      </c>
      <c r="E151" s="232" t="s">
        <v>211</v>
      </c>
      <c r="F151" s="233" t="s">
        <v>212</v>
      </c>
      <c r="G151" s="234" t="s">
        <v>133</v>
      </c>
      <c r="H151" s="235">
        <v>570</v>
      </c>
      <c r="I151" s="236"/>
      <c r="J151" s="237">
        <f>ROUND(I151*H151,2)</f>
        <v>0</v>
      </c>
      <c r="K151" s="238"/>
      <c r="L151" s="41"/>
      <c r="M151" s="239" t="s">
        <v>1</v>
      </c>
      <c r="N151" s="240" t="s">
        <v>41</v>
      </c>
      <c r="O151" s="88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7" t="s">
        <v>184</v>
      </c>
      <c r="AT151" s="227" t="s">
        <v>130</v>
      </c>
      <c r="AU151" s="227" t="s">
        <v>86</v>
      </c>
      <c r="AY151" s="14" t="s">
        <v>121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4" t="s">
        <v>84</v>
      </c>
      <c r="BK151" s="228">
        <f>ROUND(I151*H151,2)</f>
        <v>0</v>
      </c>
      <c r="BL151" s="14" t="s">
        <v>184</v>
      </c>
      <c r="BM151" s="227" t="s">
        <v>213</v>
      </c>
    </row>
    <row r="152" spans="1:65" s="2" customFormat="1" ht="24.15" customHeight="1">
      <c r="A152" s="35"/>
      <c r="B152" s="36"/>
      <c r="C152" s="231" t="s">
        <v>214</v>
      </c>
      <c r="D152" s="231" t="s">
        <v>130</v>
      </c>
      <c r="E152" s="232" t="s">
        <v>215</v>
      </c>
      <c r="F152" s="233" t="s">
        <v>216</v>
      </c>
      <c r="G152" s="234" t="s">
        <v>133</v>
      </c>
      <c r="H152" s="235">
        <v>187</v>
      </c>
      <c r="I152" s="236"/>
      <c r="J152" s="237">
        <f>ROUND(I152*H152,2)</f>
        <v>0</v>
      </c>
      <c r="K152" s="238"/>
      <c r="L152" s="41"/>
      <c r="M152" s="241" t="s">
        <v>1</v>
      </c>
      <c r="N152" s="242" t="s">
        <v>41</v>
      </c>
      <c r="O152" s="243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184</v>
      </c>
      <c r="AT152" s="227" t="s">
        <v>130</v>
      </c>
      <c r="AU152" s="227" t="s">
        <v>86</v>
      </c>
      <c r="AY152" s="14" t="s">
        <v>121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4" t="s">
        <v>84</v>
      </c>
      <c r="BK152" s="228">
        <f>ROUND(I152*H152,2)</f>
        <v>0</v>
      </c>
      <c r="BL152" s="14" t="s">
        <v>184</v>
      </c>
      <c r="BM152" s="227" t="s">
        <v>217</v>
      </c>
    </row>
    <row r="153" spans="1:31" s="2" customFormat="1" ht="6.95" customHeight="1">
      <c r="A153" s="35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password="CC35" sheet="1" objects="1" scenarios="1" formatColumns="0" formatRows="0" autoFilter="0"/>
  <autoFilter ref="C123:K15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MALÁ PRŮMYSLOVÁ A OBYTNÁ ZÓNA, LOKALITA SYLVÁROV VEŘEJNÉ OSVĚTLENÍ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218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29. 11. 2019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ROUND((SUM(BE121:BE160)),2)</f>
        <v>0</v>
      </c>
      <c r="G33" s="35"/>
      <c r="H33" s="35"/>
      <c r="I33" s="152">
        <v>0.21</v>
      </c>
      <c r="J33" s="151">
        <f>ROUND(((SUM(BE121:BE160))*I33),2)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ROUND((SUM(BF121:BF160)),2)</f>
        <v>0</v>
      </c>
      <c r="G34" s="35"/>
      <c r="H34" s="35"/>
      <c r="I34" s="152">
        <v>0.15</v>
      </c>
      <c r="J34" s="151">
        <f>ROUND(((SUM(BF121:BF160))*I34),2)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ROUND((SUM(BG121:BG160)),2)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ROUND((SUM(BH121:BH160)),2)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ROUND((SUM(BI121:BI160)),2)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MALÁ PRŮMYSLOVÁ A OBYTNÁ ZÓNA, LOKALITA SYLVÁROV VEŘEJNÉ OSVĚTLENÍ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2019-17-02 - Elektroinstalace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Dvůr Králové na Labem</v>
      </c>
      <c r="G89" s="37"/>
      <c r="H89" s="37"/>
      <c r="I89" s="29" t="s">
        <v>22</v>
      </c>
      <c r="J89" s="76" t="str">
        <f>IF(J12="","",J12)</f>
        <v>29. 11. 2019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Dvůr Králové nad Labem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JAN-PRO, s.r.o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102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6"/>
      <c r="C99" s="177"/>
      <c r="D99" s="178" t="s">
        <v>103</v>
      </c>
      <c r="E99" s="179"/>
      <c r="F99" s="179"/>
      <c r="G99" s="179"/>
      <c r="H99" s="179"/>
      <c r="I99" s="179"/>
      <c r="J99" s="180">
        <f>J137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2"/>
      <c r="C100" s="183"/>
      <c r="D100" s="184" t="s">
        <v>219</v>
      </c>
      <c r="E100" s="185"/>
      <c r="F100" s="185"/>
      <c r="G100" s="185"/>
      <c r="H100" s="185"/>
      <c r="I100" s="185"/>
      <c r="J100" s="186">
        <f>J138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6"/>
      <c r="C101" s="177"/>
      <c r="D101" s="178" t="s">
        <v>220</v>
      </c>
      <c r="E101" s="179"/>
      <c r="F101" s="179"/>
      <c r="G101" s="179"/>
      <c r="H101" s="179"/>
      <c r="I101" s="179"/>
      <c r="J101" s="180">
        <f>J159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106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6.25" customHeight="1">
      <c r="A111" s="35"/>
      <c r="B111" s="36"/>
      <c r="C111" s="37"/>
      <c r="D111" s="37"/>
      <c r="E111" s="171" t="str">
        <f>E7</f>
        <v>MALÁ PRŮMYSLOVÁ A OBYTNÁ ZÓNA, LOKALITA SYLVÁROV VEŘEJNÉ OSVĚTLENÍ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91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2019-17-02 - Elektroinstalace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>Dvůr Králové na Labem</v>
      </c>
      <c r="G115" s="37"/>
      <c r="H115" s="37"/>
      <c r="I115" s="29" t="s">
        <v>22</v>
      </c>
      <c r="J115" s="76" t="str">
        <f>IF(J12="","",J12)</f>
        <v>29. 11. 2019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>Město Dvůr Králové nad Labem</v>
      </c>
      <c r="G117" s="37"/>
      <c r="H117" s="37"/>
      <c r="I117" s="29" t="s">
        <v>30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28</v>
      </c>
      <c r="D118" s="37"/>
      <c r="E118" s="37"/>
      <c r="F118" s="24" t="str">
        <f>IF(E18="","",E18)</f>
        <v>Vyplň údaj</v>
      </c>
      <c r="G118" s="37"/>
      <c r="H118" s="37"/>
      <c r="I118" s="29" t="s">
        <v>33</v>
      </c>
      <c r="J118" s="33" t="str">
        <f>E24</f>
        <v>JAN-PRO, s.r.o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107</v>
      </c>
      <c r="D120" s="191" t="s">
        <v>61</v>
      </c>
      <c r="E120" s="191" t="s">
        <v>57</v>
      </c>
      <c r="F120" s="191" t="s">
        <v>58</v>
      </c>
      <c r="G120" s="191" t="s">
        <v>108</v>
      </c>
      <c r="H120" s="191" t="s">
        <v>109</v>
      </c>
      <c r="I120" s="191" t="s">
        <v>110</v>
      </c>
      <c r="J120" s="192" t="s">
        <v>95</v>
      </c>
      <c r="K120" s="193" t="s">
        <v>111</v>
      </c>
      <c r="L120" s="194"/>
      <c r="M120" s="97" t="s">
        <v>1</v>
      </c>
      <c r="N120" s="98" t="s">
        <v>40</v>
      </c>
      <c r="O120" s="98" t="s">
        <v>112</v>
      </c>
      <c r="P120" s="98" t="s">
        <v>113</v>
      </c>
      <c r="Q120" s="98" t="s">
        <v>114</v>
      </c>
      <c r="R120" s="98" t="s">
        <v>115</v>
      </c>
      <c r="S120" s="98" t="s">
        <v>116</v>
      </c>
      <c r="T120" s="99" t="s">
        <v>117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118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P122+P137+P159</f>
        <v>0</v>
      </c>
      <c r="Q121" s="101"/>
      <c r="R121" s="197">
        <f>R122+R137+R159</f>
        <v>2.74892</v>
      </c>
      <c r="S121" s="101"/>
      <c r="T121" s="198">
        <f>T122+T137+T159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75</v>
      </c>
      <c r="AU121" s="14" t="s">
        <v>97</v>
      </c>
      <c r="BK121" s="199">
        <f>BK122+BK137+BK159</f>
        <v>0</v>
      </c>
    </row>
    <row r="122" spans="1:63" s="12" customFormat="1" ht="25.9" customHeight="1">
      <c r="A122" s="12"/>
      <c r="B122" s="200"/>
      <c r="C122" s="201"/>
      <c r="D122" s="202" t="s">
        <v>75</v>
      </c>
      <c r="E122" s="203" t="s">
        <v>169</v>
      </c>
      <c r="F122" s="203" t="s">
        <v>170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</f>
        <v>0</v>
      </c>
      <c r="Q122" s="208"/>
      <c r="R122" s="209">
        <f>R123</f>
        <v>1.34544</v>
      </c>
      <c r="S122" s="208"/>
      <c r="T122" s="21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75</v>
      </c>
      <c r="AU122" s="212" t="s">
        <v>76</v>
      </c>
      <c r="AY122" s="211" t="s">
        <v>121</v>
      </c>
      <c r="BK122" s="213">
        <f>BK123</f>
        <v>0</v>
      </c>
    </row>
    <row r="123" spans="1:63" s="12" customFormat="1" ht="22.8" customHeight="1">
      <c r="A123" s="12"/>
      <c r="B123" s="200"/>
      <c r="C123" s="201"/>
      <c r="D123" s="202" t="s">
        <v>75</v>
      </c>
      <c r="E123" s="229" t="s">
        <v>171</v>
      </c>
      <c r="F123" s="229" t="s">
        <v>172</v>
      </c>
      <c r="G123" s="201"/>
      <c r="H123" s="201"/>
      <c r="I123" s="204"/>
      <c r="J123" s="230">
        <f>BK123</f>
        <v>0</v>
      </c>
      <c r="K123" s="201"/>
      <c r="L123" s="206"/>
      <c r="M123" s="207"/>
      <c r="N123" s="208"/>
      <c r="O123" s="208"/>
      <c r="P123" s="209">
        <f>SUM(P124:P136)</f>
        <v>0</v>
      </c>
      <c r="Q123" s="208"/>
      <c r="R123" s="209">
        <f>SUM(R124:R136)</f>
        <v>1.34544</v>
      </c>
      <c r="S123" s="208"/>
      <c r="T123" s="210">
        <f>SUM(T124:T136)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75</v>
      </c>
      <c r="AU123" s="212" t="s">
        <v>84</v>
      </c>
      <c r="AY123" s="211" t="s">
        <v>121</v>
      </c>
      <c r="BK123" s="213">
        <f>SUM(BK124:BK136)</f>
        <v>0</v>
      </c>
    </row>
    <row r="124" spans="1:65" s="2" customFormat="1" ht="24.15" customHeight="1">
      <c r="A124" s="35"/>
      <c r="B124" s="36"/>
      <c r="C124" s="231" t="s">
        <v>135</v>
      </c>
      <c r="D124" s="231" t="s">
        <v>130</v>
      </c>
      <c r="E124" s="232" t="s">
        <v>221</v>
      </c>
      <c r="F124" s="233" t="s">
        <v>222</v>
      </c>
      <c r="G124" s="234" t="s">
        <v>133</v>
      </c>
      <c r="H124" s="235">
        <v>230</v>
      </c>
      <c r="I124" s="236"/>
      <c r="J124" s="237">
        <f>ROUND(I124*H124,2)</f>
        <v>0</v>
      </c>
      <c r="K124" s="238"/>
      <c r="L124" s="41"/>
      <c r="M124" s="239" t="s">
        <v>1</v>
      </c>
      <c r="N124" s="240" t="s">
        <v>41</v>
      </c>
      <c r="O124" s="88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7" t="s">
        <v>176</v>
      </c>
      <c r="AT124" s="227" t="s">
        <v>130</v>
      </c>
      <c r="AU124" s="227" t="s">
        <v>86</v>
      </c>
      <c r="AY124" s="14" t="s">
        <v>121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4" t="s">
        <v>84</v>
      </c>
      <c r="BK124" s="228">
        <f>ROUND(I124*H124,2)</f>
        <v>0</v>
      </c>
      <c r="BL124" s="14" t="s">
        <v>176</v>
      </c>
      <c r="BM124" s="227" t="s">
        <v>223</v>
      </c>
    </row>
    <row r="125" spans="1:65" s="2" customFormat="1" ht="16.5" customHeight="1">
      <c r="A125" s="35"/>
      <c r="B125" s="36"/>
      <c r="C125" s="214" t="s">
        <v>127</v>
      </c>
      <c r="D125" s="214" t="s">
        <v>122</v>
      </c>
      <c r="E125" s="215" t="s">
        <v>224</v>
      </c>
      <c r="F125" s="216" t="s">
        <v>225</v>
      </c>
      <c r="G125" s="217" t="s">
        <v>133</v>
      </c>
      <c r="H125" s="218">
        <v>276</v>
      </c>
      <c r="I125" s="219"/>
      <c r="J125" s="220">
        <f>ROUND(I125*H125,2)</f>
        <v>0</v>
      </c>
      <c r="K125" s="221"/>
      <c r="L125" s="222"/>
      <c r="M125" s="223" t="s">
        <v>1</v>
      </c>
      <c r="N125" s="224" t="s">
        <v>41</v>
      </c>
      <c r="O125" s="88"/>
      <c r="P125" s="225">
        <f>O125*H125</f>
        <v>0</v>
      </c>
      <c r="Q125" s="225">
        <v>0.00012</v>
      </c>
      <c r="R125" s="225">
        <f>Q125*H125</f>
        <v>0.033120000000000004</v>
      </c>
      <c r="S125" s="225">
        <v>0</v>
      </c>
      <c r="T125" s="22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7" t="s">
        <v>226</v>
      </c>
      <c r="AT125" s="227" t="s">
        <v>122</v>
      </c>
      <c r="AU125" s="227" t="s">
        <v>86</v>
      </c>
      <c r="AY125" s="14" t="s">
        <v>121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4" t="s">
        <v>84</v>
      </c>
      <c r="BK125" s="228">
        <f>ROUND(I125*H125,2)</f>
        <v>0</v>
      </c>
      <c r="BL125" s="14" t="s">
        <v>176</v>
      </c>
      <c r="BM125" s="227" t="s">
        <v>227</v>
      </c>
    </row>
    <row r="126" spans="1:65" s="2" customFormat="1" ht="24.15" customHeight="1">
      <c r="A126" s="35"/>
      <c r="B126" s="36"/>
      <c r="C126" s="231" t="s">
        <v>84</v>
      </c>
      <c r="D126" s="231" t="s">
        <v>130</v>
      </c>
      <c r="E126" s="232" t="s">
        <v>228</v>
      </c>
      <c r="F126" s="233" t="s">
        <v>229</v>
      </c>
      <c r="G126" s="234" t="s">
        <v>133</v>
      </c>
      <c r="H126" s="235">
        <v>832</v>
      </c>
      <c r="I126" s="236"/>
      <c r="J126" s="237">
        <f>ROUND(I126*H126,2)</f>
        <v>0</v>
      </c>
      <c r="K126" s="238"/>
      <c r="L126" s="41"/>
      <c r="M126" s="239" t="s">
        <v>1</v>
      </c>
      <c r="N126" s="240" t="s">
        <v>41</v>
      </c>
      <c r="O126" s="88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7" t="s">
        <v>176</v>
      </c>
      <c r="AT126" s="227" t="s">
        <v>130</v>
      </c>
      <c r="AU126" s="227" t="s">
        <v>86</v>
      </c>
      <c r="AY126" s="14" t="s">
        <v>121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4" t="s">
        <v>84</v>
      </c>
      <c r="BK126" s="228">
        <f>ROUND(I126*H126,2)</f>
        <v>0</v>
      </c>
      <c r="BL126" s="14" t="s">
        <v>176</v>
      </c>
      <c r="BM126" s="227" t="s">
        <v>230</v>
      </c>
    </row>
    <row r="127" spans="1:65" s="2" customFormat="1" ht="16.5" customHeight="1">
      <c r="A127" s="35"/>
      <c r="B127" s="36"/>
      <c r="C127" s="214" t="s">
        <v>86</v>
      </c>
      <c r="D127" s="214" t="s">
        <v>122</v>
      </c>
      <c r="E127" s="215" t="s">
        <v>231</v>
      </c>
      <c r="F127" s="216" t="s">
        <v>232</v>
      </c>
      <c r="G127" s="217" t="s">
        <v>233</v>
      </c>
      <c r="H127" s="218">
        <v>0.832</v>
      </c>
      <c r="I127" s="219"/>
      <c r="J127" s="220">
        <f>ROUND(I127*H127,2)</f>
        <v>0</v>
      </c>
      <c r="K127" s="221"/>
      <c r="L127" s="222"/>
      <c r="M127" s="223" t="s">
        <v>1</v>
      </c>
      <c r="N127" s="224" t="s">
        <v>41</v>
      </c>
      <c r="O127" s="88"/>
      <c r="P127" s="225">
        <f>O127*H127</f>
        <v>0</v>
      </c>
      <c r="Q127" s="225">
        <v>0.61</v>
      </c>
      <c r="R127" s="225">
        <f>Q127*H127</f>
        <v>0.50752</v>
      </c>
      <c r="S127" s="225">
        <v>0</v>
      </c>
      <c r="T127" s="22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7" t="s">
        <v>226</v>
      </c>
      <c r="AT127" s="227" t="s">
        <v>122</v>
      </c>
      <c r="AU127" s="227" t="s">
        <v>86</v>
      </c>
      <c r="AY127" s="14" t="s">
        <v>121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4" t="s">
        <v>84</v>
      </c>
      <c r="BK127" s="228">
        <f>ROUND(I127*H127,2)</f>
        <v>0</v>
      </c>
      <c r="BL127" s="14" t="s">
        <v>176</v>
      </c>
      <c r="BM127" s="227" t="s">
        <v>234</v>
      </c>
    </row>
    <row r="128" spans="1:65" s="2" customFormat="1" ht="24.15" customHeight="1">
      <c r="A128" s="35"/>
      <c r="B128" s="36"/>
      <c r="C128" s="231" t="s">
        <v>146</v>
      </c>
      <c r="D128" s="231" t="s">
        <v>130</v>
      </c>
      <c r="E128" s="232" t="s">
        <v>235</v>
      </c>
      <c r="F128" s="233" t="s">
        <v>236</v>
      </c>
      <c r="G128" s="234" t="s">
        <v>125</v>
      </c>
      <c r="H128" s="235">
        <v>75</v>
      </c>
      <c r="I128" s="236"/>
      <c r="J128" s="237">
        <f>ROUND(I128*H128,2)</f>
        <v>0</v>
      </c>
      <c r="K128" s="238"/>
      <c r="L128" s="41"/>
      <c r="M128" s="239" t="s">
        <v>1</v>
      </c>
      <c r="N128" s="240" t="s">
        <v>41</v>
      </c>
      <c r="O128" s="88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7" t="s">
        <v>176</v>
      </c>
      <c r="AT128" s="227" t="s">
        <v>130</v>
      </c>
      <c r="AU128" s="227" t="s">
        <v>86</v>
      </c>
      <c r="AY128" s="14" t="s">
        <v>121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4" t="s">
        <v>84</v>
      </c>
      <c r="BK128" s="228">
        <f>ROUND(I128*H128,2)</f>
        <v>0</v>
      </c>
      <c r="BL128" s="14" t="s">
        <v>176</v>
      </c>
      <c r="BM128" s="227" t="s">
        <v>237</v>
      </c>
    </row>
    <row r="129" spans="1:65" s="2" customFormat="1" ht="24.15" customHeight="1">
      <c r="A129" s="35"/>
      <c r="B129" s="36"/>
      <c r="C129" s="231" t="s">
        <v>238</v>
      </c>
      <c r="D129" s="231" t="s">
        <v>130</v>
      </c>
      <c r="E129" s="232" t="s">
        <v>239</v>
      </c>
      <c r="F129" s="233" t="s">
        <v>240</v>
      </c>
      <c r="G129" s="234" t="s">
        <v>125</v>
      </c>
      <c r="H129" s="235">
        <v>250</v>
      </c>
      <c r="I129" s="236"/>
      <c r="J129" s="237">
        <f>ROUND(I129*H129,2)</f>
        <v>0</v>
      </c>
      <c r="K129" s="238"/>
      <c r="L129" s="41"/>
      <c r="M129" s="239" t="s">
        <v>1</v>
      </c>
      <c r="N129" s="240" t="s">
        <v>41</v>
      </c>
      <c r="O129" s="88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7" t="s">
        <v>176</v>
      </c>
      <c r="AT129" s="227" t="s">
        <v>130</v>
      </c>
      <c r="AU129" s="227" t="s">
        <v>86</v>
      </c>
      <c r="AY129" s="14" t="s">
        <v>121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4" t="s">
        <v>84</v>
      </c>
      <c r="BK129" s="228">
        <f>ROUND(I129*H129,2)</f>
        <v>0</v>
      </c>
      <c r="BL129" s="14" t="s">
        <v>176</v>
      </c>
      <c r="BM129" s="227" t="s">
        <v>241</v>
      </c>
    </row>
    <row r="130" spans="1:65" s="2" customFormat="1" ht="24.15" customHeight="1">
      <c r="A130" s="35"/>
      <c r="B130" s="36"/>
      <c r="C130" s="231" t="s">
        <v>165</v>
      </c>
      <c r="D130" s="231" t="s">
        <v>130</v>
      </c>
      <c r="E130" s="232" t="s">
        <v>242</v>
      </c>
      <c r="F130" s="233" t="s">
        <v>243</v>
      </c>
      <c r="G130" s="234" t="s">
        <v>133</v>
      </c>
      <c r="H130" s="235">
        <v>780</v>
      </c>
      <c r="I130" s="236"/>
      <c r="J130" s="237">
        <f>ROUND(I130*H130,2)</f>
        <v>0</v>
      </c>
      <c r="K130" s="238"/>
      <c r="L130" s="41"/>
      <c r="M130" s="239" t="s">
        <v>1</v>
      </c>
      <c r="N130" s="240" t="s">
        <v>41</v>
      </c>
      <c r="O130" s="88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7" t="s">
        <v>176</v>
      </c>
      <c r="AT130" s="227" t="s">
        <v>130</v>
      </c>
      <c r="AU130" s="227" t="s">
        <v>86</v>
      </c>
      <c r="AY130" s="14" t="s">
        <v>121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4" t="s">
        <v>84</v>
      </c>
      <c r="BK130" s="228">
        <f>ROUND(I130*H130,2)</f>
        <v>0</v>
      </c>
      <c r="BL130" s="14" t="s">
        <v>176</v>
      </c>
      <c r="BM130" s="227" t="s">
        <v>244</v>
      </c>
    </row>
    <row r="131" spans="1:65" s="2" customFormat="1" ht="16.5" customHeight="1">
      <c r="A131" s="35"/>
      <c r="B131" s="36"/>
      <c r="C131" s="214" t="s">
        <v>173</v>
      </c>
      <c r="D131" s="214" t="s">
        <v>122</v>
      </c>
      <c r="E131" s="215" t="s">
        <v>245</v>
      </c>
      <c r="F131" s="216" t="s">
        <v>246</v>
      </c>
      <c r="G131" s="217" t="s">
        <v>247</v>
      </c>
      <c r="H131" s="218">
        <v>780</v>
      </c>
      <c r="I131" s="219"/>
      <c r="J131" s="220">
        <f>ROUND(I131*H131,2)</f>
        <v>0</v>
      </c>
      <c r="K131" s="221"/>
      <c r="L131" s="222"/>
      <c r="M131" s="223" t="s">
        <v>1</v>
      </c>
      <c r="N131" s="224" t="s">
        <v>41</v>
      </c>
      <c r="O131" s="88"/>
      <c r="P131" s="225">
        <f>O131*H131</f>
        <v>0</v>
      </c>
      <c r="Q131" s="225">
        <v>0.001</v>
      </c>
      <c r="R131" s="225">
        <f>Q131*H131</f>
        <v>0.78</v>
      </c>
      <c r="S131" s="225">
        <v>0</v>
      </c>
      <c r="T131" s="22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7" t="s">
        <v>226</v>
      </c>
      <c r="AT131" s="227" t="s">
        <v>122</v>
      </c>
      <c r="AU131" s="227" t="s">
        <v>86</v>
      </c>
      <c r="AY131" s="14" t="s">
        <v>121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4" t="s">
        <v>84</v>
      </c>
      <c r="BK131" s="228">
        <f>ROUND(I131*H131,2)</f>
        <v>0</v>
      </c>
      <c r="BL131" s="14" t="s">
        <v>176</v>
      </c>
      <c r="BM131" s="227" t="s">
        <v>248</v>
      </c>
    </row>
    <row r="132" spans="1:65" s="2" customFormat="1" ht="24.15" customHeight="1">
      <c r="A132" s="35"/>
      <c r="B132" s="36"/>
      <c r="C132" s="231" t="s">
        <v>181</v>
      </c>
      <c r="D132" s="231" t="s">
        <v>130</v>
      </c>
      <c r="E132" s="232" t="s">
        <v>249</v>
      </c>
      <c r="F132" s="233" t="s">
        <v>250</v>
      </c>
      <c r="G132" s="234" t="s">
        <v>133</v>
      </c>
      <c r="H132" s="235">
        <v>75</v>
      </c>
      <c r="I132" s="236"/>
      <c r="J132" s="237">
        <f>ROUND(I132*H132,2)</f>
        <v>0</v>
      </c>
      <c r="K132" s="238"/>
      <c r="L132" s="41"/>
      <c r="M132" s="239" t="s">
        <v>1</v>
      </c>
      <c r="N132" s="240" t="s">
        <v>41</v>
      </c>
      <c r="O132" s="88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7" t="s">
        <v>176</v>
      </c>
      <c r="AT132" s="227" t="s">
        <v>130</v>
      </c>
      <c r="AU132" s="227" t="s">
        <v>86</v>
      </c>
      <c r="AY132" s="14" t="s">
        <v>121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4" t="s">
        <v>84</v>
      </c>
      <c r="BK132" s="228">
        <f>ROUND(I132*H132,2)</f>
        <v>0</v>
      </c>
      <c r="BL132" s="14" t="s">
        <v>176</v>
      </c>
      <c r="BM132" s="227" t="s">
        <v>251</v>
      </c>
    </row>
    <row r="133" spans="1:65" s="2" customFormat="1" ht="16.5" customHeight="1">
      <c r="A133" s="35"/>
      <c r="B133" s="36"/>
      <c r="C133" s="214" t="s">
        <v>8</v>
      </c>
      <c r="D133" s="214" t="s">
        <v>122</v>
      </c>
      <c r="E133" s="215" t="s">
        <v>252</v>
      </c>
      <c r="F133" s="216" t="s">
        <v>253</v>
      </c>
      <c r="G133" s="217" t="s">
        <v>247</v>
      </c>
      <c r="H133" s="218">
        <v>12</v>
      </c>
      <c r="I133" s="219"/>
      <c r="J133" s="220">
        <f>ROUND(I133*H133,2)</f>
        <v>0</v>
      </c>
      <c r="K133" s="221"/>
      <c r="L133" s="222"/>
      <c r="M133" s="223" t="s">
        <v>1</v>
      </c>
      <c r="N133" s="224" t="s">
        <v>41</v>
      </c>
      <c r="O133" s="88"/>
      <c r="P133" s="225">
        <f>O133*H133</f>
        <v>0</v>
      </c>
      <c r="Q133" s="225">
        <v>0.001</v>
      </c>
      <c r="R133" s="225">
        <f>Q133*H133</f>
        <v>0.012</v>
      </c>
      <c r="S133" s="225">
        <v>0</v>
      </c>
      <c r="T133" s="22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7" t="s">
        <v>226</v>
      </c>
      <c r="AT133" s="227" t="s">
        <v>122</v>
      </c>
      <c r="AU133" s="227" t="s">
        <v>86</v>
      </c>
      <c r="AY133" s="14" t="s">
        <v>121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4" t="s">
        <v>84</v>
      </c>
      <c r="BK133" s="228">
        <f>ROUND(I133*H133,2)</f>
        <v>0</v>
      </c>
      <c r="BL133" s="14" t="s">
        <v>176</v>
      </c>
      <c r="BM133" s="227" t="s">
        <v>254</v>
      </c>
    </row>
    <row r="134" spans="1:65" s="2" customFormat="1" ht="16.5" customHeight="1">
      <c r="A134" s="35"/>
      <c r="B134" s="36"/>
      <c r="C134" s="231" t="s">
        <v>176</v>
      </c>
      <c r="D134" s="231" t="s">
        <v>130</v>
      </c>
      <c r="E134" s="232" t="s">
        <v>255</v>
      </c>
      <c r="F134" s="233" t="s">
        <v>256</v>
      </c>
      <c r="G134" s="234" t="s">
        <v>125</v>
      </c>
      <c r="H134" s="235">
        <v>114</v>
      </c>
      <c r="I134" s="236"/>
      <c r="J134" s="237">
        <f>ROUND(I134*H134,2)</f>
        <v>0</v>
      </c>
      <c r="K134" s="238"/>
      <c r="L134" s="41"/>
      <c r="M134" s="239" t="s">
        <v>1</v>
      </c>
      <c r="N134" s="240" t="s">
        <v>41</v>
      </c>
      <c r="O134" s="88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7" t="s">
        <v>176</v>
      </c>
      <c r="AT134" s="227" t="s">
        <v>130</v>
      </c>
      <c r="AU134" s="227" t="s">
        <v>86</v>
      </c>
      <c r="AY134" s="14" t="s">
        <v>121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4" t="s">
        <v>84</v>
      </c>
      <c r="BK134" s="228">
        <f>ROUND(I134*H134,2)</f>
        <v>0</v>
      </c>
      <c r="BL134" s="14" t="s">
        <v>176</v>
      </c>
      <c r="BM134" s="227" t="s">
        <v>257</v>
      </c>
    </row>
    <row r="135" spans="1:65" s="2" customFormat="1" ht="16.5" customHeight="1">
      <c r="A135" s="35"/>
      <c r="B135" s="36"/>
      <c r="C135" s="214" t="s">
        <v>195</v>
      </c>
      <c r="D135" s="214" t="s">
        <v>122</v>
      </c>
      <c r="E135" s="215" t="s">
        <v>258</v>
      </c>
      <c r="F135" s="216" t="s">
        <v>259</v>
      </c>
      <c r="G135" s="217" t="s">
        <v>125</v>
      </c>
      <c r="H135" s="218">
        <v>50</v>
      </c>
      <c r="I135" s="219"/>
      <c r="J135" s="220">
        <f>ROUND(I135*H135,2)</f>
        <v>0</v>
      </c>
      <c r="K135" s="221"/>
      <c r="L135" s="222"/>
      <c r="M135" s="223" t="s">
        <v>1</v>
      </c>
      <c r="N135" s="224" t="s">
        <v>41</v>
      </c>
      <c r="O135" s="88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7" t="s">
        <v>226</v>
      </c>
      <c r="AT135" s="227" t="s">
        <v>122</v>
      </c>
      <c r="AU135" s="227" t="s">
        <v>86</v>
      </c>
      <c r="AY135" s="14" t="s">
        <v>121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4" t="s">
        <v>84</v>
      </c>
      <c r="BK135" s="228">
        <f>ROUND(I135*H135,2)</f>
        <v>0</v>
      </c>
      <c r="BL135" s="14" t="s">
        <v>176</v>
      </c>
      <c r="BM135" s="227" t="s">
        <v>260</v>
      </c>
    </row>
    <row r="136" spans="1:65" s="2" customFormat="1" ht="16.5" customHeight="1">
      <c r="A136" s="35"/>
      <c r="B136" s="36"/>
      <c r="C136" s="214" t="s">
        <v>202</v>
      </c>
      <c r="D136" s="214" t="s">
        <v>122</v>
      </c>
      <c r="E136" s="215" t="s">
        <v>261</v>
      </c>
      <c r="F136" s="216" t="s">
        <v>262</v>
      </c>
      <c r="G136" s="217" t="s">
        <v>125</v>
      </c>
      <c r="H136" s="218">
        <v>64</v>
      </c>
      <c r="I136" s="219"/>
      <c r="J136" s="220">
        <f>ROUND(I136*H136,2)</f>
        <v>0</v>
      </c>
      <c r="K136" s="221"/>
      <c r="L136" s="222"/>
      <c r="M136" s="223" t="s">
        <v>1</v>
      </c>
      <c r="N136" s="224" t="s">
        <v>41</v>
      </c>
      <c r="O136" s="88"/>
      <c r="P136" s="225">
        <f>O136*H136</f>
        <v>0</v>
      </c>
      <c r="Q136" s="225">
        <v>0.0002</v>
      </c>
      <c r="R136" s="225">
        <f>Q136*H136</f>
        <v>0.0128</v>
      </c>
      <c r="S136" s="225">
        <v>0</v>
      </c>
      <c r="T136" s="22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7" t="s">
        <v>226</v>
      </c>
      <c r="AT136" s="227" t="s">
        <v>122</v>
      </c>
      <c r="AU136" s="227" t="s">
        <v>86</v>
      </c>
      <c r="AY136" s="14" t="s">
        <v>121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4" t="s">
        <v>84</v>
      </c>
      <c r="BK136" s="228">
        <f>ROUND(I136*H136,2)</f>
        <v>0</v>
      </c>
      <c r="BL136" s="14" t="s">
        <v>176</v>
      </c>
      <c r="BM136" s="227" t="s">
        <v>263</v>
      </c>
    </row>
    <row r="137" spans="1:63" s="12" customFormat="1" ht="25.9" customHeight="1">
      <c r="A137" s="12"/>
      <c r="B137" s="200"/>
      <c r="C137" s="201"/>
      <c r="D137" s="202" t="s">
        <v>75</v>
      </c>
      <c r="E137" s="203" t="s">
        <v>122</v>
      </c>
      <c r="F137" s="203" t="s">
        <v>178</v>
      </c>
      <c r="G137" s="201"/>
      <c r="H137" s="201"/>
      <c r="I137" s="204"/>
      <c r="J137" s="205">
        <f>BK137</f>
        <v>0</v>
      </c>
      <c r="K137" s="201"/>
      <c r="L137" s="206"/>
      <c r="M137" s="207"/>
      <c r="N137" s="208"/>
      <c r="O137" s="208"/>
      <c r="P137" s="209">
        <f>P138</f>
        <v>0</v>
      </c>
      <c r="Q137" s="208"/>
      <c r="R137" s="209">
        <f>R138</f>
        <v>1.40348</v>
      </c>
      <c r="S137" s="208"/>
      <c r="T137" s="21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135</v>
      </c>
      <c r="AT137" s="212" t="s">
        <v>75</v>
      </c>
      <c r="AU137" s="212" t="s">
        <v>76</v>
      </c>
      <c r="AY137" s="211" t="s">
        <v>121</v>
      </c>
      <c r="BK137" s="213">
        <f>BK138</f>
        <v>0</v>
      </c>
    </row>
    <row r="138" spans="1:63" s="12" customFormat="1" ht="22.8" customHeight="1">
      <c r="A138" s="12"/>
      <c r="B138" s="200"/>
      <c r="C138" s="201"/>
      <c r="D138" s="202" t="s">
        <v>75</v>
      </c>
      <c r="E138" s="229" t="s">
        <v>264</v>
      </c>
      <c r="F138" s="229" t="s">
        <v>265</v>
      </c>
      <c r="G138" s="201"/>
      <c r="H138" s="201"/>
      <c r="I138" s="204"/>
      <c r="J138" s="230">
        <f>BK138</f>
        <v>0</v>
      </c>
      <c r="K138" s="201"/>
      <c r="L138" s="206"/>
      <c r="M138" s="207"/>
      <c r="N138" s="208"/>
      <c r="O138" s="208"/>
      <c r="P138" s="209">
        <f>SUM(P139:P158)</f>
        <v>0</v>
      </c>
      <c r="Q138" s="208"/>
      <c r="R138" s="209">
        <f>SUM(R139:R158)</f>
        <v>1.40348</v>
      </c>
      <c r="S138" s="208"/>
      <c r="T138" s="210">
        <f>SUM(T139:T158)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135</v>
      </c>
      <c r="AT138" s="212" t="s">
        <v>75</v>
      </c>
      <c r="AU138" s="212" t="s">
        <v>84</v>
      </c>
      <c r="AY138" s="211" t="s">
        <v>121</v>
      </c>
      <c r="BK138" s="213">
        <f>SUM(BK139:BK158)</f>
        <v>0</v>
      </c>
    </row>
    <row r="139" spans="1:65" s="2" customFormat="1" ht="24.15" customHeight="1">
      <c r="A139" s="35"/>
      <c r="B139" s="36"/>
      <c r="C139" s="231" t="s">
        <v>206</v>
      </c>
      <c r="D139" s="231" t="s">
        <v>130</v>
      </c>
      <c r="E139" s="232" t="s">
        <v>266</v>
      </c>
      <c r="F139" s="233" t="s">
        <v>267</v>
      </c>
      <c r="G139" s="234" t="s">
        <v>125</v>
      </c>
      <c r="H139" s="235">
        <v>25</v>
      </c>
      <c r="I139" s="236"/>
      <c r="J139" s="237">
        <f>ROUND(I139*H139,2)</f>
        <v>0</v>
      </c>
      <c r="K139" s="238"/>
      <c r="L139" s="41"/>
      <c r="M139" s="239" t="s">
        <v>1</v>
      </c>
      <c r="N139" s="240" t="s">
        <v>41</v>
      </c>
      <c r="O139" s="88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7" t="s">
        <v>184</v>
      </c>
      <c r="AT139" s="227" t="s">
        <v>130</v>
      </c>
      <c r="AU139" s="227" t="s">
        <v>86</v>
      </c>
      <c r="AY139" s="14" t="s">
        <v>121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4" t="s">
        <v>84</v>
      </c>
      <c r="BK139" s="228">
        <f>ROUND(I139*H139,2)</f>
        <v>0</v>
      </c>
      <c r="BL139" s="14" t="s">
        <v>184</v>
      </c>
      <c r="BM139" s="227" t="s">
        <v>268</v>
      </c>
    </row>
    <row r="140" spans="1:65" s="2" customFormat="1" ht="55.5" customHeight="1">
      <c r="A140" s="35"/>
      <c r="B140" s="36"/>
      <c r="C140" s="214" t="s">
        <v>210</v>
      </c>
      <c r="D140" s="214" t="s">
        <v>122</v>
      </c>
      <c r="E140" s="215" t="s">
        <v>269</v>
      </c>
      <c r="F140" s="216" t="s">
        <v>270</v>
      </c>
      <c r="G140" s="217" t="s">
        <v>125</v>
      </c>
      <c r="H140" s="218">
        <v>25</v>
      </c>
      <c r="I140" s="219"/>
      <c r="J140" s="220">
        <f>ROUND(I140*H140,2)</f>
        <v>0</v>
      </c>
      <c r="K140" s="221"/>
      <c r="L140" s="222"/>
      <c r="M140" s="223" t="s">
        <v>1</v>
      </c>
      <c r="N140" s="224" t="s">
        <v>41</v>
      </c>
      <c r="O140" s="88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7" t="s">
        <v>271</v>
      </c>
      <c r="AT140" s="227" t="s">
        <v>122</v>
      </c>
      <c r="AU140" s="227" t="s">
        <v>86</v>
      </c>
      <c r="AY140" s="14" t="s">
        <v>121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4" t="s">
        <v>84</v>
      </c>
      <c r="BK140" s="228">
        <f>ROUND(I140*H140,2)</f>
        <v>0</v>
      </c>
      <c r="BL140" s="14" t="s">
        <v>184</v>
      </c>
      <c r="BM140" s="227" t="s">
        <v>272</v>
      </c>
    </row>
    <row r="141" spans="1:65" s="2" customFormat="1" ht="16.5" customHeight="1">
      <c r="A141" s="35"/>
      <c r="B141" s="36"/>
      <c r="C141" s="214" t="s">
        <v>273</v>
      </c>
      <c r="D141" s="214" t="s">
        <v>122</v>
      </c>
      <c r="E141" s="215" t="s">
        <v>274</v>
      </c>
      <c r="F141" s="216" t="s">
        <v>275</v>
      </c>
      <c r="G141" s="217" t="s">
        <v>125</v>
      </c>
      <c r="H141" s="218">
        <v>50</v>
      </c>
      <c r="I141" s="219"/>
      <c r="J141" s="220">
        <f>ROUND(I141*H141,2)</f>
        <v>0</v>
      </c>
      <c r="K141" s="221"/>
      <c r="L141" s="222"/>
      <c r="M141" s="223" t="s">
        <v>1</v>
      </c>
      <c r="N141" s="224" t="s">
        <v>41</v>
      </c>
      <c r="O141" s="88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7" t="s">
        <v>271</v>
      </c>
      <c r="AT141" s="227" t="s">
        <v>122</v>
      </c>
      <c r="AU141" s="227" t="s">
        <v>86</v>
      </c>
      <c r="AY141" s="14" t="s">
        <v>121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4" t="s">
        <v>84</v>
      </c>
      <c r="BK141" s="228">
        <f>ROUND(I141*H141,2)</f>
        <v>0</v>
      </c>
      <c r="BL141" s="14" t="s">
        <v>184</v>
      </c>
      <c r="BM141" s="227" t="s">
        <v>276</v>
      </c>
    </row>
    <row r="142" spans="1:65" s="2" customFormat="1" ht="16.5" customHeight="1">
      <c r="A142" s="35"/>
      <c r="B142" s="36"/>
      <c r="C142" s="214" t="s">
        <v>277</v>
      </c>
      <c r="D142" s="214" t="s">
        <v>122</v>
      </c>
      <c r="E142" s="215" t="s">
        <v>278</v>
      </c>
      <c r="F142" s="216" t="s">
        <v>279</v>
      </c>
      <c r="G142" s="217" t="s">
        <v>125</v>
      </c>
      <c r="H142" s="218">
        <v>50</v>
      </c>
      <c r="I142" s="219"/>
      <c r="J142" s="220">
        <f>ROUND(I142*H142,2)</f>
        <v>0</v>
      </c>
      <c r="K142" s="221"/>
      <c r="L142" s="222"/>
      <c r="M142" s="223" t="s">
        <v>1</v>
      </c>
      <c r="N142" s="224" t="s">
        <v>41</v>
      </c>
      <c r="O142" s="88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7" t="s">
        <v>271</v>
      </c>
      <c r="AT142" s="227" t="s">
        <v>122</v>
      </c>
      <c r="AU142" s="227" t="s">
        <v>86</v>
      </c>
      <c r="AY142" s="14" t="s">
        <v>121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4" t="s">
        <v>84</v>
      </c>
      <c r="BK142" s="228">
        <f>ROUND(I142*H142,2)</f>
        <v>0</v>
      </c>
      <c r="BL142" s="14" t="s">
        <v>184</v>
      </c>
      <c r="BM142" s="227" t="s">
        <v>280</v>
      </c>
    </row>
    <row r="143" spans="1:65" s="2" customFormat="1" ht="16.5" customHeight="1">
      <c r="A143" s="35"/>
      <c r="B143" s="36"/>
      <c r="C143" s="231" t="s">
        <v>281</v>
      </c>
      <c r="D143" s="231" t="s">
        <v>130</v>
      </c>
      <c r="E143" s="232" t="s">
        <v>282</v>
      </c>
      <c r="F143" s="233" t="s">
        <v>283</v>
      </c>
      <c r="G143" s="234" t="s">
        <v>125</v>
      </c>
      <c r="H143" s="235">
        <v>22</v>
      </c>
      <c r="I143" s="236"/>
      <c r="J143" s="237">
        <f>ROUND(I143*H143,2)</f>
        <v>0</v>
      </c>
      <c r="K143" s="238"/>
      <c r="L143" s="41"/>
      <c r="M143" s="239" t="s">
        <v>1</v>
      </c>
      <c r="N143" s="240" t="s">
        <v>41</v>
      </c>
      <c r="O143" s="88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7" t="s">
        <v>184</v>
      </c>
      <c r="AT143" s="227" t="s">
        <v>130</v>
      </c>
      <c r="AU143" s="227" t="s">
        <v>86</v>
      </c>
      <c r="AY143" s="14" t="s">
        <v>121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4" t="s">
        <v>84</v>
      </c>
      <c r="BK143" s="228">
        <f>ROUND(I143*H143,2)</f>
        <v>0</v>
      </c>
      <c r="BL143" s="14" t="s">
        <v>184</v>
      </c>
      <c r="BM143" s="227" t="s">
        <v>284</v>
      </c>
    </row>
    <row r="144" spans="1:65" s="2" customFormat="1" ht="24.15" customHeight="1">
      <c r="A144" s="35"/>
      <c r="B144" s="36"/>
      <c r="C144" s="231" t="s">
        <v>7</v>
      </c>
      <c r="D144" s="231" t="s">
        <v>130</v>
      </c>
      <c r="E144" s="232" t="s">
        <v>285</v>
      </c>
      <c r="F144" s="233" t="s">
        <v>286</v>
      </c>
      <c r="G144" s="234" t="s">
        <v>125</v>
      </c>
      <c r="H144" s="235">
        <v>3</v>
      </c>
      <c r="I144" s="236"/>
      <c r="J144" s="237">
        <f>ROUND(I144*H144,2)</f>
        <v>0</v>
      </c>
      <c r="K144" s="238"/>
      <c r="L144" s="41"/>
      <c r="M144" s="239" t="s">
        <v>1</v>
      </c>
      <c r="N144" s="240" t="s">
        <v>41</v>
      </c>
      <c r="O144" s="88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184</v>
      </c>
      <c r="AT144" s="227" t="s">
        <v>130</v>
      </c>
      <c r="AU144" s="227" t="s">
        <v>86</v>
      </c>
      <c r="AY144" s="14" t="s">
        <v>121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4" t="s">
        <v>84</v>
      </c>
      <c r="BK144" s="228">
        <f>ROUND(I144*H144,2)</f>
        <v>0</v>
      </c>
      <c r="BL144" s="14" t="s">
        <v>184</v>
      </c>
      <c r="BM144" s="227" t="s">
        <v>287</v>
      </c>
    </row>
    <row r="145" spans="1:65" s="2" customFormat="1" ht="16.5" customHeight="1">
      <c r="A145" s="35"/>
      <c r="B145" s="36"/>
      <c r="C145" s="214" t="s">
        <v>214</v>
      </c>
      <c r="D145" s="214" t="s">
        <v>122</v>
      </c>
      <c r="E145" s="215" t="s">
        <v>288</v>
      </c>
      <c r="F145" s="216" t="s">
        <v>289</v>
      </c>
      <c r="G145" s="217" t="s">
        <v>125</v>
      </c>
      <c r="H145" s="218">
        <v>3</v>
      </c>
      <c r="I145" s="219"/>
      <c r="J145" s="220">
        <f>ROUND(I145*H145,2)</f>
        <v>0</v>
      </c>
      <c r="K145" s="221"/>
      <c r="L145" s="222"/>
      <c r="M145" s="223" t="s">
        <v>1</v>
      </c>
      <c r="N145" s="224" t="s">
        <v>41</v>
      </c>
      <c r="O145" s="88"/>
      <c r="P145" s="225">
        <f>O145*H145</f>
        <v>0</v>
      </c>
      <c r="Q145" s="225">
        <v>0.081</v>
      </c>
      <c r="R145" s="225">
        <f>Q145*H145</f>
        <v>0.243</v>
      </c>
      <c r="S145" s="225">
        <v>0</v>
      </c>
      <c r="T145" s="22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7" t="s">
        <v>271</v>
      </c>
      <c r="AT145" s="227" t="s">
        <v>122</v>
      </c>
      <c r="AU145" s="227" t="s">
        <v>86</v>
      </c>
      <c r="AY145" s="14" t="s">
        <v>121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4" t="s">
        <v>84</v>
      </c>
      <c r="BK145" s="228">
        <f>ROUND(I145*H145,2)</f>
        <v>0</v>
      </c>
      <c r="BL145" s="14" t="s">
        <v>184</v>
      </c>
      <c r="BM145" s="227" t="s">
        <v>290</v>
      </c>
    </row>
    <row r="146" spans="1:65" s="2" customFormat="1" ht="16.5" customHeight="1">
      <c r="A146" s="35"/>
      <c r="B146" s="36"/>
      <c r="C146" s="214" t="s">
        <v>291</v>
      </c>
      <c r="D146" s="214" t="s">
        <v>122</v>
      </c>
      <c r="E146" s="215" t="s">
        <v>292</v>
      </c>
      <c r="F146" s="216" t="s">
        <v>293</v>
      </c>
      <c r="G146" s="217" t="s">
        <v>125</v>
      </c>
      <c r="H146" s="218">
        <v>22</v>
      </c>
      <c r="I146" s="219"/>
      <c r="J146" s="220">
        <f>ROUND(I146*H146,2)</f>
        <v>0</v>
      </c>
      <c r="K146" s="221"/>
      <c r="L146" s="222"/>
      <c r="M146" s="223" t="s">
        <v>1</v>
      </c>
      <c r="N146" s="224" t="s">
        <v>41</v>
      </c>
      <c r="O146" s="88"/>
      <c r="P146" s="225">
        <f>O146*H146</f>
        <v>0</v>
      </c>
      <c r="Q146" s="225">
        <v>0.0503</v>
      </c>
      <c r="R146" s="225">
        <f>Q146*H146</f>
        <v>1.1066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271</v>
      </c>
      <c r="AT146" s="227" t="s">
        <v>122</v>
      </c>
      <c r="AU146" s="227" t="s">
        <v>86</v>
      </c>
      <c r="AY146" s="14" t="s">
        <v>121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4" t="s">
        <v>84</v>
      </c>
      <c r="BK146" s="228">
        <f>ROUND(I146*H146,2)</f>
        <v>0</v>
      </c>
      <c r="BL146" s="14" t="s">
        <v>184</v>
      </c>
      <c r="BM146" s="227" t="s">
        <v>294</v>
      </c>
    </row>
    <row r="147" spans="1:65" s="2" customFormat="1" ht="24.15" customHeight="1">
      <c r="A147" s="35"/>
      <c r="B147" s="36"/>
      <c r="C147" s="231" t="s">
        <v>295</v>
      </c>
      <c r="D147" s="231" t="s">
        <v>130</v>
      </c>
      <c r="E147" s="232" t="s">
        <v>296</v>
      </c>
      <c r="F147" s="233" t="s">
        <v>297</v>
      </c>
      <c r="G147" s="234" t="s">
        <v>125</v>
      </c>
      <c r="H147" s="235">
        <v>3</v>
      </c>
      <c r="I147" s="236"/>
      <c r="J147" s="237">
        <f>ROUND(I147*H147,2)</f>
        <v>0</v>
      </c>
      <c r="K147" s="238"/>
      <c r="L147" s="41"/>
      <c r="M147" s="239" t="s">
        <v>1</v>
      </c>
      <c r="N147" s="240" t="s">
        <v>41</v>
      </c>
      <c r="O147" s="88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7" t="s">
        <v>184</v>
      </c>
      <c r="AT147" s="227" t="s">
        <v>130</v>
      </c>
      <c r="AU147" s="227" t="s">
        <v>86</v>
      </c>
      <c r="AY147" s="14" t="s">
        <v>121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4" t="s">
        <v>84</v>
      </c>
      <c r="BK147" s="228">
        <f>ROUND(I147*H147,2)</f>
        <v>0</v>
      </c>
      <c r="BL147" s="14" t="s">
        <v>184</v>
      </c>
      <c r="BM147" s="227" t="s">
        <v>298</v>
      </c>
    </row>
    <row r="148" spans="1:65" s="2" customFormat="1" ht="16.5" customHeight="1">
      <c r="A148" s="35"/>
      <c r="B148" s="36"/>
      <c r="C148" s="214" t="s">
        <v>299</v>
      </c>
      <c r="D148" s="214" t="s">
        <v>122</v>
      </c>
      <c r="E148" s="215" t="s">
        <v>300</v>
      </c>
      <c r="F148" s="216" t="s">
        <v>301</v>
      </c>
      <c r="G148" s="217" t="s">
        <v>125</v>
      </c>
      <c r="H148" s="218">
        <v>3</v>
      </c>
      <c r="I148" s="219"/>
      <c r="J148" s="220">
        <f>ROUND(I148*H148,2)</f>
        <v>0</v>
      </c>
      <c r="K148" s="221"/>
      <c r="L148" s="222"/>
      <c r="M148" s="223" t="s">
        <v>1</v>
      </c>
      <c r="N148" s="224" t="s">
        <v>41</v>
      </c>
      <c r="O148" s="88"/>
      <c r="P148" s="225">
        <f>O148*H148</f>
        <v>0</v>
      </c>
      <c r="Q148" s="225">
        <v>0.0136</v>
      </c>
      <c r="R148" s="225">
        <f>Q148*H148</f>
        <v>0.040799999999999996</v>
      </c>
      <c r="S148" s="225">
        <v>0</v>
      </c>
      <c r="T148" s="22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271</v>
      </c>
      <c r="AT148" s="227" t="s">
        <v>122</v>
      </c>
      <c r="AU148" s="227" t="s">
        <v>86</v>
      </c>
      <c r="AY148" s="14" t="s">
        <v>121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4" t="s">
        <v>84</v>
      </c>
      <c r="BK148" s="228">
        <f>ROUND(I148*H148,2)</f>
        <v>0</v>
      </c>
      <c r="BL148" s="14" t="s">
        <v>184</v>
      </c>
      <c r="BM148" s="227" t="s">
        <v>302</v>
      </c>
    </row>
    <row r="149" spans="1:65" s="2" customFormat="1" ht="16.5" customHeight="1">
      <c r="A149" s="35"/>
      <c r="B149" s="36"/>
      <c r="C149" s="231" t="s">
        <v>303</v>
      </c>
      <c r="D149" s="231" t="s">
        <v>130</v>
      </c>
      <c r="E149" s="232" t="s">
        <v>304</v>
      </c>
      <c r="F149" s="233" t="s">
        <v>305</v>
      </c>
      <c r="G149" s="234" t="s">
        <v>125</v>
      </c>
      <c r="H149" s="235">
        <v>22</v>
      </c>
      <c r="I149" s="236"/>
      <c r="J149" s="237">
        <f>ROUND(I149*H149,2)</f>
        <v>0</v>
      </c>
      <c r="K149" s="238"/>
      <c r="L149" s="41"/>
      <c r="M149" s="239" t="s">
        <v>1</v>
      </c>
      <c r="N149" s="240" t="s">
        <v>41</v>
      </c>
      <c r="O149" s="88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7" t="s">
        <v>184</v>
      </c>
      <c r="AT149" s="227" t="s">
        <v>130</v>
      </c>
      <c r="AU149" s="227" t="s">
        <v>86</v>
      </c>
      <c r="AY149" s="14" t="s">
        <v>121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4" t="s">
        <v>84</v>
      </c>
      <c r="BK149" s="228">
        <f>ROUND(I149*H149,2)</f>
        <v>0</v>
      </c>
      <c r="BL149" s="14" t="s">
        <v>184</v>
      </c>
      <c r="BM149" s="227" t="s">
        <v>306</v>
      </c>
    </row>
    <row r="150" spans="1:65" s="2" customFormat="1" ht="16.5" customHeight="1">
      <c r="A150" s="35"/>
      <c r="B150" s="36"/>
      <c r="C150" s="214" t="s">
        <v>226</v>
      </c>
      <c r="D150" s="214" t="s">
        <v>122</v>
      </c>
      <c r="E150" s="215" t="s">
        <v>307</v>
      </c>
      <c r="F150" s="216" t="s">
        <v>308</v>
      </c>
      <c r="G150" s="217" t="s">
        <v>125</v>
      </c>
      <c r="H150" s="218">
        <v>22</v>
      </c>
      <c r="I150" s="219"/>
      <c r="J150" s="220">
        <f>ROUND(I150*H150,2)</f>
        <v>0</v>
      </c>
      <c r="K150" s="221"/>
      <c r="L150" s="222"/>
      <c r="M150" s="223" t="s">
        <v>1</v>
      </c>
      <c r="N150" s="224" t="s">
        <v>41</v>
      </c>
      <c r="O150" s="88"/>
      <c r="P150" s="225">
        <f>O150*H150</f>
        <v>0</v>
      </c>
      <c r="Q150" s="225">
        <v>0.00051</v>
      </c>
      <c r="R150" s="225">
        <f>Q150*H150</f>
        <v>0.01122</v>
      </c>
      <c r="S150" s="225">
        <v>0</v>
      </c>
      <c r="T150" s="22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271</v>
      </c>
      <c r="AT150" s="227" t="s">
        <v>122</v>
      </c>
      <c r="AU150" s="227" t="s">
        <v>86</v>
      </c>
      <c r="AY150" s="14" t="s">
        <v>121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4" t="s">
        <v>84</v>
      </c>
      <c r="BK150" s="228">
        <f>ROUND(I150*H150,2)</f>
        <v>0</v>
      </c>
      <c r="BL150" s="14" t="s">
        <v>184</v>
      </c>
      <c r="BM150" s="227" t="s">
        <v>309</v>
      </c>
    </row>
    <row r="151" spans="1:65" s="2" customFormat="1" ht="16.5" customHeight="1">
      <c r="A151" s="35"/>
      <c r="B151" s="36"/>
      <c r="C151" s="214" t="s">
        <v>310</v>
      </c>
      <c r="D151" s="214" t="s">
        <v>122</v>
      </c>
      <c r="E151" s="215" t="s">
        <v>311</v>
      </c>
      <c r="F151" s="216" t="s">
        <v>312</v>
      </c>
      <c r="G151" s="217" t="s">
        <v>125</v>
      </c>
      <c r="H151" s="218">
        <v>3</v>
      </c>
      <c r="I151" s="219"/>
      <c r="J151" s="220">
        <f>ROUND(I151*H151,2)</f>
        <v>0</v>
      </c>
      <c r="K151" s="221"/>
      <c r="L151" s="222"/>
      <c r="M151" s="223" t="s">
        <v>1</v>
      </c>
      <c r="N151" s="224" t="s">
        <v>41</v>
      </c>
      <c r="O151" s="88"/>
      <c r="P151" s="225">
        <f>O151*H151</f>
        <v>0</v>
      </c>
      <c r="Q151" s="225">
        <v>0.00062</v>
      </c>
      <c r="R151" s="225">
        <f>Q151*H151</f>
        <v>0.00186</v>
      </c>
      <c r="S151" s="225">
        <v>0</v>
      </c>
      <c r="T151" s="22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7" t="s">
        <v>271</v>
      </c>
      <c r="AT151" s="227" t="s">
        <v>122</v>
      </c>
      <c r="AU151" s="227" t="s">
        <v>86</v>
      </c>
      <c r="AY151" s="14" t="s">
        <v>121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4" t="s">
        <v>84</v>
      </c>
      <c r="BK151" s="228">
        <f>ROUND(I151*H151,2)</f>
        <v>0</v>
      </c>
      <c r="BL151" s="14" t="s">
        <v>184</v>
      </c>
      <c r="BM151" s="227" t="s">
        <v>313</v>
      </c>
    </row>
    <row r="152" spans="1:65" s="2" customFormat="1" ht="16.5" customHeight="1">
      <c r="A152" s="35"/>
      <c r="B152" s="36"/>
      <c r="C152" s="231" t="s">
        <v>314</v>
      </c>
      <c r="D152" s="231" t="s">
        <v>130</v>
      </c>
      <c r="E152" s="232" t="s">
        <v>315</v>
      </c>
      <c r="F152" s="233" t="s">
        <v>316</v>
      </c>
      <c r="G152" s="234" t="s">
        <v>125</v>
      </c>
      <c r="H152" s="235">
        <v>3</v>
      </c>
      <c r="I152" s="236"/>
      <c r="J152" s="237">
        <f>ROUND(I152*H152,2)</f>
        <v>0</v>
      </c>
      <c r="K152" s="238"/>
      <c r="L152" s="41"/>
      <c r="M152" s="239" t="s">
        <v>1</v>
      </c>
      <c r="N152" s="240" t="s">
        <v>41</v>
      </c>
      <c r="O152" s="88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184</v>
      </c>
      <c r="AT152" s="227" t="s">
        <v>130</v>
      </c>
      <c r="AU152" s="227" t="s">
        <v>86</v>
      </c>
      <c r="AY152" s="14" t="s">
        <v>121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4" t="s">
        <v>84</v>
      </c>
      <c r="BK152" s="228">
        <f>ROUND(I152*H152,2)</f>
        <v>0</v>
      </c>
      <c r="BL152" s="14" t="s">
        <v>184</v>
      </c>
      <c r="BM152" s="227" t="s">
        <v>317</v>
      </c>
    </row>
    <row r="153" spans="1:65" s="2" customFormat="1" ht="33" customHeight="1">
      <c r="A153" s="35"/>
      <c r="B153" s="36"/>
      <c r="C153" s="231" t="s">
        <v>318</v>
      </c>
      <c r="D153" s="231" t="s">
        <v>130</v>
      </c>
      <c r="E153" s="232" t="s">
        <v>319</v>
      </c>
      <c r="F153" s="233" t="s">
        <v>320</v>
      </c>
      <c r="G153" s="234" t="s">
        <v>125</v>
      </c>
      <c r="H153" s="235">
        <v>1</v>
      </c>
      <c r="I153" s="236"/>
      <c r="J153" s="237">
        <f>ROUND(I153*H153,2)</f>
        <v>0</v>
      </c>
      <c r="K153" s="238"/>
      <c r="L153" s="41"/>
      <c r="M153" s="239" t="s">
        <v>1</v>
      </c>
      <c r="N153" s="240" t="s">
        <v>41</v>
      </c>
      <c r="O153" s="88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7" t="s">
        <v>184</v>
      </c>
      <c r="AT153" s="227" t="s">
        <v>130</v>
      </c>
      <c r="AU153" s="227" t="s">
        <v>86</v>
      </c>
      <c r="AY153" s="14" t="s">
        <v>121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4" t="s">
        <v>84</v>
      </c>
      <c r="BK153" s="228">
        <f>ROUND(I153*H153,2)</f>
        <v>0</v>
      </c>
      <c r="BL153" s="14" t="s">
        <v>184</v>
      </c>
      <c r="BM153" s="227" t="s">
        <v>321</v>
      </c>
    </row>
    <row r="154" spans="1:65" s="2" customFormat="1" ht="24.15" customHeight="1">
      <c r="A154" s="35"/>
      <c r="B154" s="36"/>
      <c r="C154" s="231" t="s">
        <v>322</v>
      </c>
      <c r="D154" s="231" t="s">
        <v>130</v>
      </c>
      <c r="E154" s="232" t="s">
        <v>323</v>
      </c>
      <c r="F154" s="233" t="s">
        <v>324</v>
      </c>
      <c r="G154" s="234" t="s">
        <v>325</v>
      </c>
      <c r="H154" s="235">
        <v>1</v>
      </c>
      <c r="I154" s="236"/>
      <c r="J154" s="237">
        <f>ROUND(I154*H154,2)</f>
        <v>0</v>
      </c>
      <c r="K154" s="238"/>
      <c r="L154" s="41"/>
      <c r="M154" s="239" t="s">
        <v>1</v>
      </c>
      <c r="N154" s="240" t="s">
        <v>41</v>
      </c>
      <c r="O154" s="88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184</v>
      </c>
      <c r="AT154" s="227" t="s">
        <v>130</v>
      </c>
      <c r="AU154" s="227" t="s">
        <v>86</v>
      </c>
      <c r="AY154" s="14" t="s">
        <v>121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4" t="s">
        <v>84</v>
      </c>
      <c r="BK154" s="228">
        <f>ROUND(I154*H154,2)</f>
        <v>0</v>
      </c>
      <c r="BL154" s="14" t="s">
        <v>184</v>
      </c>
      <c r="BM154" s="227" t="s">
        <v>326</v>
      </c>
    </row>
    <row r="155" spans="1:65" s="2" customFormat="1" ht="21.75" customHeight="1">
      <c r="A155" s="35"/>
      <c r="B155" s="36"/>
      <c r="C155" s="231" t="s">
        <v>327</v>
      </c>
      <c r="D155" s="231" t="s">
        <v>130</v>
      </c>
      <c r="E155" s="232" t="s">
        <v>328</v>
      </c>
      <c r="F155" s="233" t="s">
        <v>329</v>
      </c>
      <c r="G155" s="234" t="s">
        <v>325</v>
      </c>
      <c r="H155" s="235">
        <v>1</v>
      </c>
      <c r="I155" s="236"/>
      <c r="J155" s="237">
        <f>ROUND(I155*H155,2)</f>
        <v>0</v>
      </c>
      <c r="K155" s="238"/>
      <c r="L155" s="41"/>
      <c r="M155" s="239" t="s">
        <v>1</v>
      </c>
      <c r="N155" s="240" t="s">
        <v>41</v>
      </c>
      <c r="O155" s="88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7" t="s">
        <v>184</v>
      </c>
      <c r="AT155" s="227" t="s">
        <v>130</v>
      </c>
      <c r="AU155" s="227" t="s">
        <v>86</v>
      </c>
      <c r="AY155" s="14" t="s">
        <v>121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4" t="s">
        <v>84</v>
      </c>
      <c r="BK155" s="228">
        <f>ROUND(I155*H155,2)</f>
        <v>0</v>
      </c>
      <c r="BL155" s="14" t="s">
        <v>184</v>
      </c>
      <c r="BM155" s="227" t="s">
        <v>330</v>
      </c>
    </row>
    <row r="156" spans="1:65" s="2" customFormat="1" ht="37.8" customHeight="1">
      <c r="A156" s="35"/>
      <c r="B156" s="36"/>
      <c r="C156" s="231" t="s">
        <v>331</v>
      </c>
      <c r="D156" s="231" t="s">
        <v>130</v>
      </c>
      <c r="E156" s="232" t="s">
        <v>332</v>
      </c>
      <c r="F156" s="233" t="s">
        <v>333</v>
      </c>
      <c r="G156" s="234" t="s">
        <v>133</v>
      </c>
      <c r="H156" s="235">
        <v>25</v>
      </c>
      <c r="I156" s="236"/>
      <c r="J156" s="237">
        <f>ROUND(I156*H156,2)</f>
        <v>0</v>
      </c>
      <c r="K156" s="238"/>
      <c r="L156" s="41"/>
      <c r="M156" s="239" t="s">
        <v>1</v>
      </c>
      <c r="N156" s="240" t="s">
        <v>41</v>
      </c>
      <c r="O156" s="88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7" t="s">
        <v>184</v>
      </c>
      <c r="AT156" s="227" t="s">
        <v>130</v>
      </c>
      <c r="AU156" s="227" t="s">
        <v>86</v>
      </c>
      <c r="AY156" s="14" t="s">
        <v>121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4" t="s">
        <v>84</v>
      </c>
      <c r="BK156" s="228">
        <f>ROUND(I156*H156,2)</f>
        <v>0</v>
      </c>
      <c r="BL156" s="14" t="s">
        <v>184</v>
      </c>
      <c r="BM156" s="227" t="s">
        <v>334</v>
      </c>
    </row>
    <row r="157" spans="1:65" s="2" customFormat="1" ht="16.5" customHeight="1">
      <c r="A157" s="35"/>
      <c r="B157" s="36"/>
      <c r="C157" s="214" t="s">
        <v>335</v>
      </c>
      <c r="D157" s="214" t="s">
        <v>122</v>
      </c>
      <c r="E157" s="215" t="s">
        <v>336</v>
      </c>
      <c r="F157" s="216" t="s">
        <v>337</v>
      </c>
      <c r="G157" s="217" t="s">
        <v>133</v>
      </c>
      <c r="H157" s="218">
        <v>25</v>
      </c>
      <c r="I157" s="219"/>
      <c r="J157" s="220">
        <f>ROUND(I157*H157,2)</f>
        <v>0</v>
      </c>
      <c r="K157" s="221"/>
      <c r="L157" s="222"/>
      <c r="M157" s="223" t="s">
        <v>1</v>
      </c>
      <c r="N157" s="224" t="s">
        <v>41</v>
      </c>
      <c r="O157" s="88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7" t="s">
        <v>271</v>
      </c>
      <c r="AT157" s="227" t="s">
        <v>122</v>
      </c>
      <c r="AU157" s="227" t="s">
        <v>86</v>
      </c>
      <c r="AY157" s="14" t="s">
        <v>121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4" t="s">
        <v>84</v>
      </c>
      <c r="BK157" s="228">
        <f>ROUND(I157*H157,2)</f>
        <v>0</v>
      </c>
      <c r="BL157" s="14" t="s">
        <v>184</v>
      </c>
      <c r="BM157" s="227" t="s">
        <v>338</v>
      </c>
    </row>
    <row r="158" spans="1:65" s="2" customFormat="1" ht="24.15" customHeight="1">
      <c r="A158" s="35"/>
      <c r="B158" s="36"/>
      <c r="C158" s="231" t="s">
        <v>339</v>
      </c>
      <c r="D158" s="231" t="s">
        <v>130</v>
      </c>
      <c r="E158" s="232" t="s">
        <v>340</v>
      </c>
      <c r="F158" s="233" t="s">
        <v>341</v>
      </c>
      <c r="G158" s="234" t="s">
        <v>133</v>
      </c>
      <c r="H158" s="235">
        <v>315</v>
      </c>
      <c r="I158" s="236"/>
      <c r="J158" s="237">
        <f>ROUND(I158*H158,2)</f>
        <v>0</v>
      </c>
      <c r="K158" s="238"/>
      <c r="L158" s="41"/>
      <c r="M158" s="239" t="s">
        <v>1</v>
      </c>
      <c r="N158" s="240" t="s">
        <v>41</v>
      </c>
      <c r="O158" s="88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7" t="s">
        <v>184</v>
      </c>
      <c r="AT158" s="227" t="s">
        <v>130</v>
      </c>
      <c r="AU158" s="227" t="s">
        <v>86</v>
      </c>
      <c r="AY158" s="14" t="s">
        <v>121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4" t="s">
        <v>84</v>
      </c>
      <c r="BK158" s="228">
        <f>ROUND(I158*H158,2)</f>
        <v>0</v>
      </c>
      <c r="BL158" s="14" t="s">
        <v>184</v>
      </c>
      <c r="BM158" s="227" t="s">
        <v>342</v>
      </c>
    </row>
    <row r="159" spans="1:63" s="12" customFormat="1" ht="25.9" customHeight="1">
      <c r="A159" s="12"/>
      <c r="B159" s="200"/>
      <c r="C159" s="201"/>
      <c r="D159" s="202" t="s">
        <v>75</v>
      </c>
      <c r="E159" s="203" t="s">
        <v>343</v>
      </c>
      <c r="F159" s="203" t="s">
        <v>344</v>
      </c>
      <c r="G159" s="201"/>
      <c r="H159" s="201"/>
      <c r="I159" s="204"/>
      <c r="J159" s="205">
        <f>BK159</f>
        <v>0</v>
      </c>
      <c r="K159" s="201"/>
      <c r="L159" s="206"/>
      <c r="M159" s="207"/>
      <c r="N159" s="208"/>
      <c r="O159" s="208"/>
      <c r="P159" s="209">
        <f>P160</f>
        <v>0</v>
      </c>
      <c r="Q159" s="208"/>
      <c r="R159" s="209">
        <f>R160</f>
        <v>0</v>
      </c>
      <c r="S159" s="208"/>
      <c r="T159" s="21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127</v>
      </c>
      <c r="AT159" s="212" t="s">
        <v>75</v>
      </c>
      <c r="AU159" s="212" t="s">
        <v>76</v>
      </c>
      <c r="AY159" s="211" t="s">
        <v>121</v>
      </c>
      <c r="BK159" s="213">
        <f>BK160</f>
        <v>0</v>
      </c>
    </row>
    <row r="160" spans="1:65" s="2" customFormat="1" ht="24.15" customHeight="1">
      <c r="A160" s="35"/>
      <c r="B160" s="36"/>
      <c r="C160" s="231" t="s">
        <v>345</v>
      </c>
      <c r="D160" s="231" t="s">
        <v>130</v>
      </c>
      <c r="E160" s="232" t="s">
        <v>346</v>
      </c>
      <c r="F160" s="233" t="s">
        <v>347</v>
      </c>
      <c r="G160" s="234" t="s">
        <v>348</v>
      </c>
      <c r="H160" s="235">
        <v>24</v>
      </c>
      <c r="I160" s="236"/>
      <c r="J160" s="237">
        <f>ROUND(I160*H160,2)</f>
        <v>0</v>
      </c>
      <c r="K160" s="238"/>
      <c r="L160" s="41"/>
      <c r="M160" s="241" t="s">
        <v>1</v>
      </c>
      <c r="N160" s="242" t="s">
        <v>41</v>
      </c>
      <c r="O160" s="243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7" t="s">
        <v>349</v>
      </c>
      <c r="AT160" s="227" t="s">
        <v>130</v>
      </c>
      <c r="AU160" s="227" t="s">
        <v>84</v>
      </c>
      <c r="AY160" s="14" t="s">
        <v>121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4" t="s">
        <v>84</v>
      </c>
      <c r="BK160" s="228">
        <f>ROUND(I160*H160,2)</f>
        <v>0</v>
      </c>
      <c r="BL160" s="14" t="s">
        <v>349</v>
      </c>
      <c r="BM160" s="227" t="s">
        <v>350</v>
      </c>
    </row>
    <row r="161" spans="1:31" s="2" customFormat="1" ht="6.95" customHeight="1">
      <c r="A161" s="35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41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password="CC35" sheet="1" objects="1" scenarios="1" formatColumns="0" formatRows="0" autoFilter="0"/>
  <autoFilter ref="C120:K16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Kadavý</dc:creator>
  <cp:keywords/>
  <dc:description/>
  <cp:lastModifiedBy>Daniel Kadavý</cp:lastModifiedBy>
  <dcterms:created xsi:type="dcterms:W3CDTF">2023-02-01T14:59:31Z</dcterms:created>
  <dcterms:modified xsi:type="dcterms:W3CDTF">2023-02-01T14:59:33Z</dcterms:modified>
  <cp:category/>
  <cp:version/>
  <cp:contentType/>
  <cp:contentStatus/>
</cp:coreProperties>
</file>