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KrosData\Export\"/>
    </mc:Choice>
  </mc:AlternateContent>
  <bookViews>
    <workbookView xWindow="0" yWindow="0" windowWidth="0" windowHeight="0"/>
  </bookViews>
  <sheets>
    <sheet name="Rekapitulace stavby" sheetId="1" r:id="rId1"/>
    <sheet name="SO-01 - Boční svahy, zadn..." sheetId="2" r:id="rId2"/>
    <sheet name="SO-02 - Železobetonová př..." sheetId="3" r:id="rId3"/>
    <sheet name="SO-03 - Zpevnění stávajíc..." sheetId="4" r:id="rId4"/>
    <sheet name="SO-04 - Demolice nápustné..." sheetId="5" r:id="rId5"/>
  </sheets>
  <definedNames>
    <definedName name="_xlnm.Print_Area" localSheetId="0">'Rekapitulace stavby'!$D$4:$AO$76,'Rekapitulace stavby'!$C$82:$AQ$99</definedName>
    <definedName name="_xlnm.Print_Titles" localSheetId="0">'Rekapitulace stavby'!$92:$92</definedName>
    <definedName name="_xlnm._FilterDatabase" localSheetId="1" hidden="1">'SO-01 - Boční svahy, zadn...'!$C$122:$K$168</definedName>
    <definedName name="_xlnm.Print_Area" localSheetId="1">'SO-01 - Boční svahy, zadn...'!$C$82:$J$104,'SO-01 - Boční svahy, zadn...'!$C$110:$K$168</definedName>
    <definedName name="_xlnm.Print_Titles" localSheetId="1">'SO-01 - Boční svahy, zadn...'!$122:$122</definedName>
    <definedName name="_xlnm._FilterDatabase" localSheetId="2" hidden="1">'SO-02 - Železobetonová př...'!$C$121:$K$160</definedName>
    <definedName name="_xlnm.Print_Area" localSheetId="2">'SO-02 - Železobetonová př...'!$C$82:$J$103,'SO-02 - Železobetonová př...'!$C$109:$K$160</definedName>
    <definedName name="_xlnm.Print_Titles" localSheetId="2">'SO-02 - Železobetonová př...'!$121:$121</definedName>
    <definedName name="_xlnm._FilterDatabase" localSheetId="3" hidden="1">'SO-03 - Zpevnění stávajíc...'!$C$119:$K$140</definedName>
    <definedName name="_xlnm.Print_Area" localSheetId="3">'SO-03 - Zpevnění stávajíc...'!$C$82:$J$101,'SO-03 - Zpevnění stávajíc...'!$C$107:$K$140</definedName>
    <definedName name="_xlnm.Print_Titles" localSheetId="3">'SO-03 - Zpevnění stávajíc...'!$119:$119</definedName>
    <definedName name="_xlnm._FilterDatabase" localSheetId="4" hidden="1">'SO-04 - Demolice nápustné...'!$C$120:$K$136</definedName>
    <definedName name="_xlnm.Print_Area" localSheetId="4">'SO-04 - Demolice nápustné...'!$C$82:$J$102,'SO-04 - Demolice nápustné...'!$C$108:$K$136</definedName>
    <definedName name="_xlnm.Print_Titles" localSheetId="4">'SO-04 - Demolice nápustné...'!$120:$120</definedName>
  </definedNames>
  <calcPr/>
</workbook>
</file>

<file path=xl/calcChain.xml><?xml version="1.0" encoding="utf-8"?>
<calcChain xmlns="http://schemas.openxmlformats.org/spreadsheetml/2006/main">
  <c i="5" l="1" r="J37"/>
  <c r="J36"/>
  <c i="1" r="AY98"/>
  <c i="5" r="J35"/>
  <c i="1" r="AX98"/>
  <c i="5" r="BI136"/>
  <c r="BH136"/>
  <c r="BG136"/>
  <c r="BF136"/>
  <c r="T136"/>
  <c r="T135"/>
  <c r="T134"/>
  <c r="R136"/>
  <c r="R135"/>
  <c r="R134"/>
  <c r="P136"/>
  <c r="P135"/>
  <c r="P134"/>
  <c r="BI133"/>
  <c r="BH133"/>
  <c r="BG133"/>
  <c r="BF133"/>
  <c r="T133"/>
  <c r="R133"/>
  <c r="P133"/>
  <c r="BI131"/>
  <c r="BH131"/>
  <c r="BG131"/>
  <c r="BF131"/>
  <c r="T131"/>
  <c r="R131"/>
  <c r="P131"/>
  <c r="BI128"/>
  <c r="BH128"/>
  <c r="BG128"/>
  <c r="BF128"/>
  <c r="T128"/>
  <c r="R128"/>
  <c r="P128"/>
  <c r="BI126"/>
  <c r="BH126"/>
  <c r="BG126"/>
  <c r="BF126"/>
  <c r="T126"/>
  <c r="R126"/>
  <c r="P126"/>
  <c r="BI124"/>
  <c r="BH124"/>
  <c r="BG124"/>
  <c r="BF124"/>
  <c r="T124"/>
  <c r="R124"/>
  <c r="P124"/>
  <c r="F115"/>
  <c r="E113"/>
  <c r="F89"/>
  <c r="E87"/>
  <c r="J24"/>
  <c r="E24"/>
  <c r="J92"/>
  <c r="J23"/>
  <c r="J21"/>
  <c r="E21"/>
  <c r="J117"/>
  <c r="J20"/>
  <c r="J18"/>
  <c r="E18"/>
  <c r="F92"/>
  <c r="J17"/>
  <c r="J15"/>
  <c r="E15"/>
  <c r="F91"/>
  <c r="J14"/>
  <c r="J12"/>
  <c r="J115"/>
  <c r="E7"/>
  <c r="E111"/>
  <c i="4" r="J37"/>
  <c r="J36"/>
  <c i="1" r="AY97"/>
  <c i="4" r="J35"/>
  <c i="1" r="AX97"/>
  <c i="4" r="BI140"/>
  <c r="BH140"/>
  <c r="BG140"/>
  <c r="BF140"/>
  <c r="T140"/>
  <c r="R140"/>
  <c r="P140"/>
  <c r="BI139"/>
  <c r="BH139"/>
  <c r="BG139"/>
  <c r="BF139"/>
  <c r="T139"/>
  <c r="R139"/>
  <c r="P139"/>
  <c r="BI137"/>
  <c r="BH137"/>
  <c r="BG137"/>
  <c r="BF137"/>
  <c r="T137"/>
  <c r="R137"/>
  <c r="P137"/>
  <c r="BI135"/>
  <c r="BH135"/>
  <c r="BG135"/>
  <c r="BF135"/>
  <c r="T135"/>
  <c r="R135"/>
  <c r="P135"/>
  <c r="BI133"/>
  <c r="BH133"/>
  <c r="BG133"/>
  <c r="BF133"/>
  <c r="T133"/>
  <c r="R133"/>
  <c r="P133"/>
  <c r="BI130"/>
  <c r="BH130"/>
  <c r="BG130"/>
  <c r="BF130"/>
  <c r="T130"/>
  <c r="R130"/>
  <c r="P130"/>
  <c r="BI128"/>
  <c r="BH128"/>
  <c r="BG128"/>
  <c r="BF128"/>
  <c r="T128"/>
  <c r="R128"/>
  <c r="P128"/>
  <c r="BI126"/>
  <c r="BH126"/>
  <c r="BG126"/>
  <c r="BF126"/>
  <c r="T126"/>
  <c r="R126"/>
  <c r="P126"/>
  <c r="BI125"/>
  <c r="BH125"/>
  <c r="BG125"/>
  <c r="BF125"/>
  <c r="T125"/>
  <c r="R125"/>
  <c r="P125"/>
  <c r="BI123"/>
  <c r="BH123"/>
  <c r="BG123"/>
  <c r="BF123"/>
  <c r="T123"/>
  <c r="R123"/>
  <c r="P123"/>
  <c r="F114"/>
  <c r="E112"/>
  <c r="F89"/>
  <c r="E87"/>
  <c r="J24"/>
  <c r="E24"/>
  <c r="J92"/>
  <c r="J23"/>
  <c r="J21"/>
  <c r="E21"/>
  <c r="J116"/>
  <c r="J20"/>
  <c r="J18"/>
  <c r="E18"/>
  <c r="F117"/>
  <c r="J17"/>
  <c r="J15"/>
  <c r="E15"/>
  <c r="F116"/>
  <c r="J14"/>
  <c r="J12"/>
  <c r="J114"/>
  <c r="E7"/>
  <c r="E85"/>
  <c i="3" r="J37"/>
  <c r="J36"/>
  <c i="1" r="AY96"/>
  <c i="3" r="J35"/>
  <c i="1" r="AX96"/>
  <c i="3" r="BI160"/>
  <c r="BH160"/>
  <c r="BG160"/>
  <c r="BF160"/>
  <c r="T160"/>
  <c r="T159"/>
  <c r="R160"/>
  <c r="R159"/>
  <c r="P160"/>
  <c r="P159"/>
  <c r="BI157"/>
  <c r="BH157"/>
  <c r="BG157"/>
  <c r="BF157"/>
  <c r="T157"/>
  <c r="T156"/>
  <c r="R157"/>
  <c r="R156"/>
  <c r="P157"/>
  <c r="P156"/>
  <c r="BI155"/>
  <c r="BH155"/>
  <c r="BG155"/>
  <c r="BF155"/>
  <c r="T155"/>
  <c r="R155"/>
  <c r="P155"/>
  <c r="BI154"/>
  <c r="BH154"/>
  <c r="BG154"/>
  <c r="BF154"/>
  <c r="T154"/>
  <c r="R154"/>
  <c r="P154"/>
  <c r="BI153"/>
  <c r="BH153"/>
  <c r="BG153"/>
  <c r="BF153"/>
  <c r="T153"/>
  <c r="R153"/>
  <c r="P153"/>
  <c r="BI151"/>
  <c r="BH151"/>
  <c r="BG151"/>
  <c r="BF151"/>
  <c r="T151"/>
  <c r="R151"/>
  <c r="P151"/>
  <c r="BI150"/>
  <c r="BH150"/>
  <c r="BG150"/>
  <c r="BF150"/>
  <c r="T150"/>
  <c r="R150"/>
  <c r="P150"/>
  <c r="BI148"/>
  <c r="BH148"/>
  <c r="BG148"/>
  <c r="BF148"/>
  <c r="T148"/>
  <c r="R148"/>
  <c r="P148"/>
  <c r="BI147"/>
  <c r="BH147"/>
  <c r="BG147"/>
  <c r="BF147"/>
  <c r="T147"/>
  <c r="R147"/>
  <c r="P147"/>
  <c r="BI145"/>
  <c r="BH145"/>
  <c r="BG145"/>
  <c r="BF145"/>
  <c r="T145"/>
  <c r="R145"/>
  <c r="P145"/>
  <c r="BI143"/>
  <c r="BH143"/>
  <c r="BG143"/>
  <c r="BF143"/>
  <c r="T143"/>
  <c r="R143"/>
  <c r="P143"/>
  <c r="BI141"/>
  <c r="BH141"/>
  <c r="BG141"/>
  <c r="BF141"/>
  <c r="T141"/>
  <c r="T140"/>
  <c r="R141"/>
  <c r="R140"/>
  <c r="P141"/>
  <c r="BI138"/>
  <c r="BH138"/>
  <c r="BG138"/>
  <c r="BF138"/>
  <c r="T138"/>
  <c r="R138"/>
  <c r="P138"/>
  <c r="BI136"/>
  <c r="BH136"/>
  <c r="BG136"/>
  <c r="BF136"/>
  <c r="T136"/>
  <c r="R136"/>
  <c r="P136"/>
  <c r="BI135"/>
  <c r="BH135"/>
  <c r="BG135"/>
  <c r="BF135"/>
  <c r="T135"/>
  <c r="R135"/>
  <c r="P135"/>
  <c r="BI133"/>
  <c r="BH133"/>
  <c r="BG133"/>
  <c r="BF133"/>
  <c r="T133"/>
  <c r="R133"/>
  <c r="P133"/>
  <c r="BI131"/>
  <c r="BH131"/>
  <c r="BG131"/>
  <c r="BF131"/>
  <c r="T131"/>
  <c r="R131"/>
  <c r="P131"/>
  <c r="BI128"/>
  <c r="BH128"/>
  <c r="BG128"/>
  <c r="BF128"/>
  <c r="T128"/>
  <c r="R128"/>
  <c r="P128"/>
  <c r="BI126"/>
  <c r="BH126"/>
  <c r="BG126"/>
  <c r="BF126"/>
  <c r="T126"/>
  <c r="R126"/>
  <c r="P126"/>
  <c r="BI125"/>
  <c r="BH125"/>
  <c r="BG125"/>
  <c r="BF125"/>
  <c r="T125"/>
  <c r="R125"/>
  <c r="P125"/>
  <c r="F116"/>
  <c r="E114"/>
  <c r="F89"/>
  <c r="E87"/>
  <c r="J24"/>
  <c r="E24"/>
  <c r="J119"/>
  <c r="J23"/>
  <c r="J21"/>
  <c r="E21"/>
  <c r="J118"/>
  <c r="J20"/>
  <c r="J18"/>
  <c r="E18"/>
  <c r="F119"/>
  <c r="J17"/>
  <c r="J15"/>
  <c r="E15"/>
  <c r="F118"/>
  <c r="J14"/>
  <c r="J12"/>
  <c r="J89"/>
  <c r="E7"/>
  <c r="E112"/>
  <c i="2" r="J37"/>
  <c r="J36"/>
  <c i="1" r="AY95"/>
  <c i="2" r="J35"/>
  <c i="1" r="AX95"/>
  <c i="2" r="BI168"/>
  <c r="BH168"/>
  <c r="BG168"/>
  <c r="BF168"/>
  <c r="T168"/>
  <c r="T167"/>
  <c r="R168"/>
  <c r="R167"/>
  <c r="P168"/>
  <c r="P167"/>
  <c r="BI165"/>
  <c r="BH165"/>
  <c r="BG165"/>
  <c r="BF165"/>
  <c r="T165"/>
  <c r="T164"/>
  <c r="R165"/>
  <c r="R164"/>
  <c r="P165"/>
  <c r="P164"/>
  <c r="BI163"/>
  <c r="BH163"/>
  <c r="BG163"/>
  <c r="BF163"/>
  <c r="T163"/>
  <c r="R163"/>
  <c r="P163"/>
  <c r="BI162"/>
  <c r="BH162"/>
  <c r="BG162"/>
  <c r="BF162"/>
  <c r="T162"/>
  <c r="R162"/>
  <c r="P162"/>
  <c r="BI160"/>
  <c r="BH160"/>
  <c r="BG160"/>
  <c r="BF160"/>
  <c r="T160"/>
  <c r="R160"/>
  <c r="P160"/>
  <c r="BI156"/>
  <c r="BH156"/>
  <c r="BG156"/>
  <c r="BF156"/>
  <c r="T156"/>
  <c r="R156"/>
  <c r="P156"/>
  <c r="BI155"/>
  <c r="BH155"/>
  <c r="BG155"/>
  <c r="BF155"/>
  <c r="T155"/>
  <c r="R155"/>
  <c r="P155"/>
  <c r="BI154"/>
  <c r="BH154"/>
  <c r="BG154"/>
  <c r="BF154"/>
  <c r="T154"/>
  <c r="R154"/>
  <c r="P154"/>
  <c r="BI153"/>
  <c r="BH153"/>
  <c r="BG153"/>
  <c r="BF153"/>
  <c r="T153"/>
  <c r="R153"/>
  <c r="P153"/>
  <c r="BI151"/>
  <c r="BH151"/>
  <c r="BG151"/>
  <c r="BF151"/>
  <c r="T151"/>
  <c r="R151"/>
  <c r="P151"/>
  <c r="BI149"/>
  <c r="BH149"/>
  <c r="BG149"/>
  <c r="BF149"/>
  <c r="T149"/>
  <c r="R149"/>
  <c r="P149"/>
  <c r="BI148"/>
  <c r="BH148"/>
  <c r="BG148"/>
  <c r="BF148"/>
  <c r="T148"/>
  <c r="R148"/>
  <c r="P148"/>
  <c r="BI146"/>
  <c r="BH146"/>
  <c r="BG146"/>
  <c r="BF146"/>
  <c r="T146"/>
  <c r="T145"/>
  <c r="R146"/>
  <c r="R145"/>
  <c r="P146"/>
  <c r="P145"/>
  <c r="BI143"/>
  <c r="BH143"/>
  <c r="BG143"/>
  <c r="BF143"/>
  <c r="T143"/>
  <c r="T142"/>
  <c r="R143"/>
  <c r="R142"/>
  <c r="P143"/>
  <c r="P142"/>
  <c r="BI140"/>
  <c r="BH140"/>
  <c r="BG140"/>
  <c r="BF140"/>
  <c r="T140"/>
  <c r="R140"/>
  <c r="P140"/>
  <c r="BI138"/>
  <c r="BH138"/>
  <c r="BG138"/>
  <c r="BF138"/>
  <c r="T138"/>
  <c r="R138"/>
  <c r="P138"/>
  <c r="BI137"/>
  <c r="BH137"/>
  <c r="BG137"/>
  <c r="BF137"/>
  <c r="T137"/>
  <c r="R137"/>
  <c r="P137"/>
  <c r="BI135"/>
  <c r="BH135"/>
  <c r="BG135"/>
  <c r="BF135"/>
  <c r="T135"/>
  <c r="R135"/>
  <c r="P135"/>
  <c r="BI133"/>
  <c r="BH133"/>
  <c r="BG133"/>
  <c r="BF133"/>
  <c r="T133"/>
  <c r="R133"/>
  <c r="P133"/>
  <c r="BI130"/>
  <c r="BH130"/>
  <c r="BG130"/>
  <c r="BF130"/>
  <c r="T130"/>
  <c r="R130"/>
  <c r="P130"/>
  <c r="BI128"/>
  <c r="BH128"/>
  <c r="BG128"/>
  <c r="BF128"/>
  <c r="T128"/>
  <c r="R128"/>
  <c r="P128"/>
  <c r="BI127"/>
  <c r="BH127"/>
  <c r="BG127"/>
  <c r="BF127"/>
  <c r="T127"/>
  <c r="R127"/>
  <c r="P127"/>
  <c r="BI126"/>
  <c r="BH126"/>
  <c r="BG126"/>
  <c r="BF126"/>
  <c r="T126"/>
  <c r="R126"/>
  <c r="P126"/>
  <c r="F117"/>
  <c r="E115"/>
  <c r="F89"/>
  <c r="E87"/>
  <c r="J24"/>
  <c r="E24"/>
  <c r="J120"/>
  <c r="J23"/>
  <c r="J21"/>
  <c r="E21"/>
  <c r="J119"/>
  <c r="J20"/>
  <c r="J18"/>
  <c r="E18"/>
  <c r="F92"/>
  <c r="J17"/>
  <c r="J15"/>
  <c r="E15"/>
  <c r="F91"/>
  <c r="J14"/>
  <c r="J12"/>
  <c r="J117"/>
  <c r="E7"/>
  <c r="E113"/>
  <c i="1" r="L90"/>
  <c r="AM90"/>
  <c r="AM89"/>
  <c r="L89"/>
  <c r="AM87"/>
  <c r="L87"/>
  <c r="L85"/>
  <c r="L84"/>
  <c i="2" r="BK160"/>
  <c r="J156"/>
  <c r="J128"/>
  <c r="J126"/>
  <c i="3" r="J154"/>
  <c r="BK157"/>
  <c r="J150"/>
  <c i="4" r="BK130"/>
  <c r="J135"/>
  <c i="5" r="BK136"/>
  <c i="2" r="J163"/>
  <c r="BK155"/>
  <c r="J135"/>
  <c r="J155"/>
  <c r="BK127"/>
  <c i="3" r="J128"/>
  <c r="J145"/>
  <c r="J133"/>
  <c r="BK133"/>
  <c i="4" r="BK140"/>
  <c i="5" r="BK133"/>
  <c r="J136"/>
  <c i="2" r="J168"/>
  <c i="1" r="AS94"/>
  <c i="2" r="J127"/>
  <c i="3" r="BK155"/>
  <c r="BK145"/>
  <c r="J136"/>
  <c i="4" r="BK137"/>
  <c i="5" r="BK126"/>
  <c r="J133"/>
  <c i="2" r="J148"/>
  <c r="BK133"/>
  <c r="BK138"/>
  <c r="BK149"/>
  <c r="BK126"/>
  <c i="3" r="J131"/>
  <c i="4" r="J137"/>
  <c r="BK139"/>
  <c i="2" r="BK146"/>
  <c r="BK128"/>
  <c r="BK165"/>
  <c r="J133"/>
  <c r="BK154"/>
  <c i="3" r="J148"/>
  <c r="BK160"/>
  <c r="BK126"/>
  <c r="J126"/>
  <c i="4" r="J139"/>
  <c i="5" r="J124"/>
  <c i="2" r="BK163"/>
  <c r="J160"/>
  <c r="BK130"/>
  <c r="J153"/>
  <c i="3" r="BK125"/>
  <c r="J147"/>
  <c r="J125"/>
  <c i="4" r="J133"/>
  <c i="5" r="J128"/>
  <c i="2" r="BK143"/>
  <c r="J138"/>
  <c r="J137"/>
  <c r="J149"/>
  <c r="J143"/>
  <c i="3" r="J153"/>
  <c r="BK150"/>
  <c i="4" r="J128"/>
  <c r="BK135"/>
  <c i="2" r="BK168"/>
  <c r="BK140"/>
  <c r="BK156"/>
  <c r="J140"/>
  <c i="3" r="J160"/>
  <c r="BK154"/>
  <c i="4" r="BK126"/>
  <c r="BK125"/>
  <c i="5" r="BK124"/>
  <c i="3" r="J157"/>
  <c r="J138"/>
  <c r="BK141"/>
  <c r="BK138"/>
  <c i="4" r="J125"/>
  <c i="5" r="BK128"/>
  <c i="2" r="J165"/>
  <c r="J146"/>
  <c r="BK153"/>
  <c r="BK162"/>
  <c r="BK135"/>
  <c i="3" r="J151"/>
  <c r="BK148"/>
  <c r="BK151"/>
  <c i="4" r="J140"/>
  <c r="BK128"/>
  <c i="5" r="J131"/>
  <c i="2" r="J130"/>
  <c i="3" r="J135"/>
  <c r="BK128"/>
  <c r="BK147"/>
  <c i="4" r="J130"/>
  <c i="5" r="J126"/>
  <c i="2" r="J154"/>
  <c i="3" r="J141"/>
  <c r="J155"/>
  <c r="BK136"/>
  <c r="BK143"/>
  <c i="4" r="J126"/>
  <c r="BK123"/>
  <c i="5" r="BK131"/>
  <c i="2" r="BK137"/>
  <c r="J151"/>
  <c r="J162"/>
  <c r="BK148"/>
  <c r="BK151"/>
  <c i="3" r="BK131"/>
  <c r="BK153"/>
  <c r="J143"/>
  <c r="BK135"/>
  <c i="4" r="BK133"/>
  <c r="J123"/>
  <c i="3" l="1" r="P140"/>
  <c i="2" r="R125"/>
  <c r="R132"/>
  <c i="3" r="T124"/>
  <c i="2" r="T125"/>
  <c i="3" r="R124"/>
  <c i="4" r="P122"/>
  <c i="2" r="P132"/>
  <c r="BK132"/>
  <c r="J132"/>
  <c r="J99"/>
  <c i="4" r="BK132"/>
  <c r="J132"/>
  <c r="J99"/>
  <c r="P136"/>
  <c i="3" r="P130"/>
  <c i="4" r="R132"/>
  <c i="3" r="BK130"/>
  <c r="J130"/>
  <c r="J99"/>
  <c i="4" r="R136"/>
  <c i="2" r="P125"/>
  <c r="P124"/>
  <c r="P123"/>
  <c i="1" r="AU95"/>
  <c i="3" r="BK124"/>
  <c r="J124"/>
  <c r="J98"/>
  <c i="4" r="R122"/>
  <c r="R121"/>
  <c r="R120"/>
  <c r="P132"/>
  <c i="5" r="T123"/>
  <c i="3" r="P124"/>
  <c r="P123"/>
  <c r="P122"/>
  <c i="1" r="AU96"/>
  <c i="4" r="BK136"/>
  <c r="J136"/>
  <c r="J100"/>
  <c i="5" r="BK130"/>
  <c r="J130"/>
  <c r="J99"/>
  <c i="2" r="BK125"/>
  <c r="J125"/>
  <c r="J98"/>
  <c i="4" r="BK122"/>
  <c r="J122"/>
  <c r="J98"/>
  <c i="2" r="T132"/>
  <c i="4" r="T136"/>
  <c i="5" r="R123"/>
  <c r="R122"/>
  <c r="R121"/>
  <c r="R130"/>
  <c i="3" r="R130"/>
  <c i="4" r="T122"/>
  <c r="T121"/>
  <c r="T120"/>
  <c i="5" r="BK123"/>
  <c r="J123"/>
  <c r="J98"/>
  <c r="T130"/>
  <c i="3" r="T130"/>
  <c i="4" r="T132"/>
  <c i="5" r="P123"/>
  <c r="P122"/>
  <c r="P121"/>
  <c i="1" r="AU98"/>
  <c i="5" r="P130"/>
  <c i="2" r="BK142"/>
  <c r="J142"/>
  <c r="J100"/>
  <c r="BK164"/>
  <c r="J164"/>
  <c r="J102"/>
  <c i="3" r="BK140"/>
  <c r="J140"/>
  <c r="J100"/>
  <c i="2" r="BK167"/>
  <c r="J167"/>
  <c r="J103"/>
  <c i="3" r="BK156"/>
  <c r="J156"/>
  <c r="J101"/>
  <c i="2" r="BK145"/>
  <c r="J145"/>
  <c r="J101"/>
  <c i="3" r="BK159"/>
  <c r="J159"/>
  <c r="J102"/>
  <c i="5" r="BK135"/>
  <c r="J135"/>
  <c r="J101"/>
  <c r="J91"/>
  <c r="BE128"/>
  <c i="4" r="BK121"/>
  <c r="BK120"/>
  <c r="J120"/>
  <c i="5" r="E85"/>
  <c r="F118"/>
  <c r="BE126"/>
  <c r="J118"/>
  <c r="J89"/>
  <c r="F117"/>
  <c r="BE124"/>
  <c r="BE131"/>
  <c r="BE133"/>
  <c r="BE136"/>
  <c i="4" r="E110"/>
  <c r="F91"/>
  <c r="BE125"/>
  <c r="J89"/>
  <c i="3" r="BK123"/>
  <c r="J123"/>
  <c r="J97"/>
  <c i="4" r="F92"/>
  <c r="BE140"/>
  <c r="BE126"/>
  <c r="BE135"/>
  <c r="BE137"/>
  <c r="BE128"/>
  <c r="BE133"/>
  <c r="J117"/>
  <c r="J91"/>
  <c r="BE123"/>
  <c r="BE139"/>
  <c r="BE130"/>
  <c i="3" r="BE128"/>
  <c r="J91"/>
  <c r="BE131"/>
  <c r="F91"/>
  <c r="E85"/>
  <c r="J116"/>
  <c r="BE133"/>
  <c i="2" r="BK124"/>
  <c r="J124"/>
  <c r="J97"/>
  <c i="3" r="J92"/>
  <c r="BE141"/>
  <c r="F92"/>
  <c r="BE135"/>
  <c r="BE138"/>
  <c r="BE145"/>
  <c r="BE151"/>
  <c r="BE125"/>
  <c r="BE147"/>
  <c r="BE143"/>
  <c r="BE157"/>
  <c r="BE148"/>
  <c r="BE154"/>
  <c r="BE155"/>
  <c r="BE160"/>
  <c r="BE126"/>
  <c r="BE136"/>
  <c r="BE150"/>
  <c r="BE153"/>
  <c i="2" r="J91"/>
  <c r="J89"/>
  <c r="BE127"/>
  <c r="F119"/>
  <c r="BE126"/>
  <c r="BE137"/>
  <c r="BE128"/>
  <c r="BE148"/>
  <c r="BE156"/>
  <c r="J92"/>
  <c r="BE146"/>
  <c r="E85"/>
  <c r="BE155"/>
  <c r="BE160"/>
  <c r="F120"/>
  <c r="BE149"/>
  <c r="BE154"/>
  <c r="BE163"/>
  <c r="BE135"/>
  <c r="BE151"/>
  <c r="BE130"/>
  <c r="BE143"/>
  <c r="BE153"/>
  <c r="BE168"/>
  <c r="BE133"/>
  <c r="BE138"/>
  <c r="BE140"/>
  <c r="BE162"/>
  <c r="BE165"/>
  <c i="3" r="F37"/>
  <c i="1" r="BD96"/>
  <c i="5" r="F37"/>
  <c i="1" r="BD98"/>
  <c i="3" r="F34"/>
  <c i="1" r="BA96"/>
  <c i="5" r="F35"/>
  <c i="1" r="BB98"/>
  <c i="2" r="F34"/>
  <c i="1" r="BA95"/>
  <c i="4" r="F36"/>
  <c i="1" r="BC97"/>
  <c i="2" r="J34"/>
  <c i="1" r="AW95"/>
  <c i="3" r="F36"/>
  <c i="1" r="BC96"/>
  <c i="2" r="F36"/>
  <c i="1" r="BC95"/>
  <c i="4" r="F35"/>
  <c i="1" r="BB97"/>
  <c i="5" r="J34"/>
  <c i="1" r="AW98"/>
  <c i="3" r="F35"/>
  <c i="1" r="BB96"/>
  <c i="4" r="F34"/>
  <c i="1" r="BA97"/>
  <c i="5" r="F34"/>
  <c i="1" r="BA98"/>
  <c i="3" r="J34"/>
  <c i="1" r="AW96"/>
  <c i="4" r="F37"/>
  <c i="1" r="BD97"/>
  <c i="2" r="F35"/>
  <c i="1" r="BB95"/>
  <c i="4" r="J30"/>
  <c i="2" r="F37"/>
  <c i="1" r="BD95"/>
  <c i="5" r="F36"/>
  <c i="1" r="BC98"/>
  <c i="4" r="J34"/>
  <c i="1" r="AW97"/>
  <c i="5" l="1" r="T122"/>
  <c r="T121"/>
  <c i="2" r="T124"/>
  <c r="T123"/>
  <c i="4" r="P121"/>
  <c r="P120"/>
  <c i="1" r="AU97"/>
  <c i="3" r="R123"/>
  <c r="R122"/>
  <c i="2" r="R124"/>
  <c r="R123"/>
  <c i="3" r="T123"/>
  <c r="T122"/>
  <c i="5" r="BK134"/>
  <c r="J134"/>
  <c r="J100"/>
  <c r="BK122"/>
  <c r="BK121"/>
  <c r="J121"/>
  <c r="J96"/>
  <c i="1" r="AG97"/>
  <c i="4" r="J96"/>
  <c r="J121"/>
  <c r="J97"/>
  <c i="3" r="BK122"/>
  <c r="J122"/>
  <c i="2" r="BK123"/>
  <c r="J123"/>
  <c i="3" r="J33"/>
  <c i="1" r="AV96"/>
  <c r="AT96"/>
  <c r="BB94"/>
  <c r="AX94"/>
  <c r="AU94"/>
  <c i="2" r="J33"/>
  <c i="1" r="AV95"/>
  <c r="AT95"/>
  <c i="3" r="J30"/>
  <c i="1" r="AG96"/>
  <c i="4" r="J33"/>
  <c i="1" r="AV97"/>
  <c r="AT97"/>
  <c r="AN97"/>
  <c r="BD94"/>
  <c r="W33"/>
  <c i="2" r="F33"/>
  <c i="1" r="AZ95"/>
  <c i="4" r="F33"/>
  <c i="1" r="AZ97"/>
  <c r="BC94"/>
  <c r="W32"/>
  <c i="3" r="F33"/>
  <c i="1" r="AZ96"/>
  <c i="5" r="F33"/>
  <c i="1" r="AZ98"/>
  <c i="2" r="J30"/>
  <c i="1" r="AG95"/>
  <c i="5" r="J33"/>
  <c i="1" r="AV98"/>
  <c r="AT98"/>
  <c r="BA94"/>
  <c r="AW94"/>
  <c r="AK30"/>
  <c i="5" l="1" r="J122"/>
  <c r="J97"/>
  <c i="1" r="AN96"/>
  <c i="3" r="J96"/>
  <c i="4" r="J39"/>
  <c i="1" r="AN95"/>
  <c i="2" r="J96"/>
  <c i="3" r="J39"/>
  <c i="2" r="J39"/>
  <c i="5" r="J30"/>
  <c i="1" r="AG98"/>
  <c r="AG94"/>
  <c r="AK26"/>
  <c r="AY94"/>
  <c r="W31"/>
  <c r="AZ94"/>
  <c r="AV94"/>
  <c r="AK29"/>
  <c r="W30"/>
  <c i="5" l="1" r="J39"/>
  <c i="1" r="AK35"/>
  <c r="AN98"/>
  <c r="AT94"/>
  <c r="W29"/>
  <c l="1" r="AN94"/>
</calcChain>
</file>

<file path=xl/sharedStrings.xml><?xml version="1.0" encoding="utf-8"?>
<sst xmlns="http://schemas.openxmlformats.org/spreadsheetml/2006/main">
  <si>
    <t>Export Komplet</t>
  </si>
  <si>
    <t/>
  </si>
  <si>
    <t>2.0</t>
  </si>
  <si>
    <t>ZAMOK</t>
  </si>
  <si>
    <t>False</t>
  </si>
  <si>
    <t>{b9e1691f-e4a6-41e0-9162-6cc59b282a84}</t>
  </si>
  <si>
    <t>0,01</t>
  </si>
  <si>
    <t>21</t>
  </si>
  <si>
    <t>1</t>
  </si>
  <si>
    <t>15</t>
  </si>
  <si>
    <t>REKAPITULACE STAVBY</t>
  </si>
  <si>
    <t xml:space="preserve">v ---  níže se nacházejí doplnkové a pomocné údaje k sestavám  --- v</t>
  </si>
  <si>
    <t>Návod na vyplnění</t>
  </si>
  <si>
    <t>Kód:</t>
  </si>
  <si>
    <t>20230207</t>
  </si>
  <si>
    <t xml:space="preserve"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</si>
  <si>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</si>
  <si>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Rekonstrukce požární nádrže v Žirči</t>
  </si>
  <si>
    <t>KSO:</t>
  </si>
  <si>
    <t>CC-CZ:</t>
  </si>
  <si>
    <t>Místo:</t>
  </si>
  <si>
    <t xml:space="preserve"> </t>
  </si>
  <si>
    <t>Datum:</t>
  </si>
  <si>
    <t>7. 2. 2023</t>
  </si>
  <si>
    <t>Zadavatel:</t>
  </si>
  <si>
    <t>IČ:</t>
  </si>
  <si>
    <t>0,1</t>
  </si>
  <si>
    <t>DIČ:</t>
  </si>
  <si>
    <t>Uchazeč:</t>
  </si>
  <si>
    <t>Vyplň údaj</t>
  </si>
  <si>
    <t>Projektant:</t>
  </si>
  <si>
    <t>True</t>
  </si>
  <si>
    <t>Zpracovatel: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</si>
  <si>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</si>
  <si>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</si>
  <si>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</si>
  <si>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</si>
  <si>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</si>
  <si>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</si>
  <si>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</si>
  <si>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</si>
  <si>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</si>
  <si>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</si>
  <si>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</si>
  <si>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</si>
  <si>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</si>
  <si>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</si>
  <si>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</si>
  <si>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</si>
  <si>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</si>
  <si>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</si>
  <si>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</si>
  <si>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</si>
  <si>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</si>
  <si>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</si>
  <si>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</si>
  <si>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</si>
  <si>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</si>
  <si>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</si>
  <si>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</si>
  <si>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</si>
  <si>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</si>
  <si>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</si>
  <si>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</si>
  <si>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</si>
  <si>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</si>
  <si>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</si>
  <si>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</si>
  <si>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</si>
  <si>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</si>
  <si>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</si>
  <si>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</si>
  <si>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</si>
  <si>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</si>
  <si>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</si>
  <si>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</si>
  <si>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</si>
  <si>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</si>
  <si>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</si>
  <si>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SO-01</t>
  </si>
  <si>
    <t>Boční svahy, zadní část a dno nádrže</t>
  </si>
  <si>
    <t>STA</t>
  </si>
  <si>
    <t>{79224760-53db-4550-bdc7-a9d43da601ac}</t>
  </si>
  <si>
    <t>2</t>
  </si>
  <si>
    <t>SO-02</t>
  </si>
  <si>
    <t>Železobetonová předstěna přední části nádrže</t>
  </si>
  <si>
    <t>{995c8672-f9d8-4bf2-b820-94be033c7b4f}</t>
  </si>
  <si>
    <t>SO-03</t>
  </si>
  <si>
    <t>Zpevnění stávající přístupové komunikace</t>
  </si>
  <si>
    <t>{26b2998c-96ad-4036-9640-8865b220932e}</t>
  </si>
  <si>
    <t>SO-04</t>
  </si>
  <si>
    <t>Demolice nápustného objektu</t>
  </si>
  <si>
    <t>{eda1832b-c6e3-40dc-812a-ea6ac5879587}</t>
  </si>
  <si>
    <t>KRYCÍ LIST SOUPISU PRACÍ</t>
  </si>
  <si>
    <t>Objekt:</t>
  </si>
  <si>
    <t>SO-01 - Boční svahy, zadní část a dno nádrže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</si>
  <si>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</si>
  <si>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</si>
  <si>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</si>
  <si>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</si>
  <si>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</si>
  <si>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</si>
  <si>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1 - Zemní práce</t>
  </si>
  <si>
    <t xml:space="preserve">    3 - Svislé a kompletní konstrukce</t>
  </si>
  <si>
    <t xml:space="preserve">    4 - Vodorovné konstrukce</t>
  </si>
  <si>
    <t xml:space="preserve">    9 - Ostatní konstrukce a práce, bourání</t>
  </si>
  <si>
    <t xml:space="preserve">      96 - Bourání konstrukcí</t>
  </si>
  <si>
    <t xml:space="preserve">    998 - Přesun hmot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</si>
  <si>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</si>
  <si>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</si>
  <si>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</si>
  <si>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</si>
  <si>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</si>
  <si>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</si>
  <si>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</si>
  <si>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</si>
  <si>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</si>
  <si>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</si>
  <si>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</si>
  <si>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</si>
  <si>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</si>
  <si>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</si>
  <si>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</si>
  <si>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</si>
  <si>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</si>
  <si>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</si>
  <si>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111251101</t>
  </si>
  <si>
    <t>Odstranění křovin a stromů průměru kmene do 100 mm i s kořeny sklonu terénu do 1:5 z celkové plochy do 100 m2 strojně</t>
  </si>
  <si>
    <t>m2</t>
  </si>
  <si>
    <t>CS ÚRS 2023 01</t>
  </si>
  <si>
    <t>4</t>
  </si>
  <si>
    <t>-1728200127</t>
  </si>
  <si>
    <t>174111101</t>
  </si>
  <si>
    <t>Zásyp jam, šachet rýh nebo kolem objektů sypaninou se zhutněním ručně</t>
  </si>
  <si>
    <t>m3</t>
  </si>
  <si>
    <t>-1894615634</t>
  </si>
  <si>
    <t>3</t>
  </si>
  <si>
    <t>181411141</t>
  </si>
  <si>
    <t>Založení parterového trávníku výsevem pl do 1000 m2 v rovině a ve svahu do 1:5</t>
  </si>
  <si>
    <t>-359254701</t>
  </si>
  <si>
    <t>VV</t>
  </si>
  <si>
    <t>252</t>
  </si>
  <si>
    <t>M</t>
  </si>
  <si>
    <t>00572472</t>
  </si>
  <si>
    <t>osivo směs travní krajinná-rovinná</t>
  </si>
  <si>
    <t>kg</t>
  </si>
  <si>
    <t>8</t>
  </si>
  <si>
    <t>-74355241</t>
  </si>
  <si>
    <t>252*0,014</t>
  </si>
  <si>
    <t>Svislé a kompletní konstrukce</t>
  </si>
  <si>
    <t>5</t>
  </si>
  <si>
    <t>321321115</t>
  </si>
  <si>
    <t>Konstrukce vodních staveb ze ŽB mrazuvzdorného tř. C 25/30</t>
  </si>
  <si>
    <t>734766319</t>
  </si>
  <si>
    <t>"prah" 60*0,5*0,4</t>
  </si>
  <si>
    <t>6</t>
  </si>
  <si>
    <t>321351010</t>
  </si>
  <si>
    <t>Bednění konstrukcí vodních staveb rovinné - zřízení</t>
  </si>
  <si>
    <t>-2094330981</t>
  </si>
  <si>
    <t>"prah" 60*2*0,4</t>
  </si>
  <si>
    <t>7</t>
  </si>
  <si>
    <t>321352010</t>
  </si>
  <si>
    <t>Bednění konstrukcí vodních staveb rovinné - odstranění</t>
  </si>
  <si>
    <t>-1819318997</t>
  </si>
  <si>
    <t>321366111</t>
  </si>
  <si>
    <t>Výztuž železobetonových konstrukcí vodních staveb z oceli 10 505 D do 12 mm</t>
  </si>
  <si>
    <t>t</t>
  </si>
  <si>
    <t>945472599</t>
  </si>
  <si>
    <t>"R8" 0,153</t>
  </si>
  <si>
    <t>9</t>
  </si>
  <si>
    <t>321366112</t>
  </si>
  <si>
    <t>Výztuž železobetonových konstrukcí vodních staveb z oceli 10 505 D do 32 mm</t>
  </si>
  <si>
    <t>-598280563</t>
  </si>
  <si>
    <t>"R14" 0,351</t>
  </si>
  <si>
    <t>Vodorovné konstrukce</t>
  </si>
  <si>
    <t>10</t>
  </si>
  <si>
    <t>463211141</t>
  </si>
  <si>
    <t>Rovnanina objemu do 3 m3 z lomového kamene tříděného hmotnosti do 80 kg s urovnáním líce</t>
  </si>
  <si>
    <t>-364696560</t>
  </si>
  <si>
    <t>84,48</t>
  </si>
  <si>
    <t>Ostatní konstrukce a práce, bourání</t>
  </si>
  <si>
    <t>11</t>
  </si>
  <si>
    <t>916331112</t>
  </si>
  <si>
    <t>Osazení zahradního obrubníku betonového do lože z betonu s boční opěrou</t>
  </si>
  <si>
    <t>m</t>
  </si>
  <si>
    <t>-1877277618</t>
  </si>
  <si>
    <t>32+32+20</t>
  </si>
  <si>
    <t>12</t>
  </si>
  <si>
    <t>59217001</t>
  </si>
  <si>
    <t>obrubník betonový zahradní 1000x50x250mm</t>
  </si>
  <si>
    <t>821083354</t>
  </si>
  <si>
    <t>13</t>
  </si>
  <si>
    <t>916991121</t>
  </si>
  <si>
    <t>Lože pod obrubníky, krajníky nebo obruby z dlažebních kostek z betonu prostého</t>
  </si>
  <si>
    <t>257120166</t>
  </si>
  <si>
    <t>0,1*0,2*84</t>
  </si>
  <si>
    <t>14</t>
  </si>
  <si>
    <t>985132111</t>
  </si>
  <si>
    <t>Očištění ploch líce kleneb a podhledů tlakovou vodou</t>
  </si>
  <si>
    <t>-1829763243</t>
  </si>
  <si>
    <t>0,3*30+0,3*15</t>
  </si>
  <si>
    <t>985132311</t>
  </si>
  <si>
    <t>Ruční dočištění ploch líce kleneb a podhledů ocelových kartáči</t>
  </si>
  <si>
    <t>-1751893374</t>
  </si>
  <si>
    <t>16</t>
  </si>
  <si>
    <t>985311111</t>
  </si>
  <si>
    <t>Reprofilace stěn cementovou sanační maltou tl do 10 mm</t>
  </si>
  <si>
    <t>1244884128</t>
  </si>
  <si>
    <t>17</t>
  </si>
  <si>
    <t>985321111</t>
  </si>
  <si>
    <t>Ochranný nátěr výztuže na cementové bázi stěn, líce kleneb a podhledů 1 vrstva tl 1 mm</t>
  </si>
  <si>
    <t>291213015</t>
  </si>
  <si>
    <t>18</t>
  </si>
  <si>
    <t>985323111</t>
  </si>
  <si>
    <t>Spojovací můstek reprofilovaného betonu na cementové bázi tl 1 mm</t>
  </si>
  <si>
    <t>-852810628</t>
  </si>
  <si>
    <t>"kaverny" 13,5</t>
  </si>
  <si>
    <t>"styčné spáry pod železobetonový práh" 60*0,6</t>
  </si>
  <si>
    <t>Součet</t>
  </si>
  <si>
    <t>19</t>
  </si>
  <si>
    <t>985331117</t>
  </si>
  <si>
    <t>Dodatečné vlepování betonářské výztuže D 20 mm do cementové aktivované malty včetně vyvrtání otvoru</t>
  </si>
  <si>
    <t>-1780188980</t>
  </si>
  <si>
    <t>0,2*240</t>
  </si>
  <si>
    <t>20</t>
  </si>
  <si>
    <t>13021017</t>
  </si>
  <si>
    <t>tyč ocelová kruhová žebírková DIN 488 jakost B500B (10 505) výztuž do betonu D 20mm</t>
  </si>
  <si>
    <t>-772438358</t>
  </si>
  <si>
    <t>985991101</t>
  </si>
  <si>
    <t>Očištění dna nádrže tlakovou vodou případně mechanicky</t>
  </si>
  <si>
    <t>kus</t>
  </si>
  <si>
    <t>-2081220012</t>
  </si>
  <si>
    <t>96</t>
  </si>
  <si>
    <t>Bourání konstrukcí</t>
  </si>
  <si>
    <t>22</t>
  </si>
  <si>
    <t>969881111</t>
  </si>
  <si>
    <t>Odstranění oceového zábradlí kolem nádrže a jeho odvoz do sběrných surovin</t>
  </si>
  <si>
    <t>-2019536543</t>
  </si>
  <si>
    <t>(2*2)+(2*32)</t>
  </si>
  <si>
    <t>998</t>
  </si>
  <si>
    <t>Přesun hmot</t>
  </si>
  <si>
    <t>23</t>
  </si>
  <si>
    <t>998332011</t>
  </si>
  <si>
    <t>Přesun hmot pro úpravy vodních toků a kanály</t>
  </si>
  <si>
    <t>251389573</t>
  </si>
  <si>
    <t>SO-02 - Železobetonová předstěna přední části nádrže</t>
  </si>
  <si>
    <t>-2004457974</t>
  </si>
  <si>
    <t>-341707565</t>
  </si>
  <si>
    <t>3*20</t>
  </si>
  <si>
    <t>1395114</t>
  </si>
  <si>
    <t>60*0,014</t>
  </si>
  <si>
    <t>-811898165</t>
  </si>
  <si>
    <t>"předstěna" 7,74</t>
  </si>
  <si>
    <t>2023822829</t>
  </si>
  <si>
    <t>"předstěna" 1,77*18</t>
  </si>
  <si>
    <t>-2129784804</t>
  </si>
  <si>
    <t>-118893536</t>
  </si>
  <si>
    <t>"R6" 0,0361+0,0513</t>
  </si>
  <si>
    <t>321368211</t>
  </si>
  <si>
    <t>Výztuž železobetonových konstrukcí vodních staveb ze svařovaných sítí</t>
  </si>
  <si>
    <t>1461714270</t>
  </si>
  <si>
    <t>"kari síť 6/100x6/100, 28 m2" 33,6*0,0045</t>
  </si>
  <si>
    <t>540643904</t>
  </si>
  <si>
    <t>35,15</t>
  </si>
  <si>
    <t>-2061690414</t>
  </si>
  <si>
    <t>"styčná plocha" 35,15</t>
  </si>
  <si>
    <t>985331111</t>
  </si>
  <si>
    <t>Dodatečné vlepování betonářské výztuže D 8 mm do cementové aktivované malty včetně vyvrtání otvoru</t>
  </si>
  <si>
    <t>148900095</t>
  </si>
  <si>
    <t>0,4*150</t>
  </si>
  <si>
    <t>13021011</t>
  </si>
  <si>
    <t>tyč ocelová kruhová žebírková DIN 488 jakost B500B (10 505) výztuž do betonu D 8mm</t>
  </si>
  <si>
    <t>2093412107</t>
  </si>
  <si>
    <t>985331113</t>
  </si>
  <si>
    <t>Dodatečné vlepování betonářské výztuže D 12 mm do cementové aktivované malty včetně vyvrtání otvoru</t>
  </si>
  <si>
    <t>1872093161</t>
  </si>
  <si>
    <t>0,3*65</t>
  </si>
  <si>
    <t>13021013</t>
  </si>
  <si>
    <t>tyč ocelová kruhová žebírková DIN 488 jakost B500B (10 505) výztuž do betonu D 12mm</t>
  </si>
  <si>
    <t>-1211499953</t>
  </si>
  <si>
    <t>1865600813</t>
  </si>
  <si>
    <t>0,2*30</t>
  </si>
  <si>
    <t>-1269898010</t>
  </si>
  <si>
    <t>1719742736</t>
  </si>
  <si>
    <t>985991111</t>
  </si>
  <si>
    <t>Zřízení trvalého sacího potrubí viz F.8 s upevněním ke stěně nádrže</t>
  </si>
  <si>
    <t>-649539290</t>
  </si>
  <si>
    <t>-501395534</t>
  </si>
  <si>
    <t>-1013197324</t>
  </si>
  <si>
    <t>SO-03 - Zpevnění stávající přístupové komunikace</t>
  </si>
  <si>
    <t xml:space="preserve">    5 - Komunikace pozemní</t>
  </si>
  <si>
    <t>122452203</t>
  </si>
  <si>
    <t>Odkopávky a prokopávky nezapažené pro silnice a dálnice v hornině třídy těžitelnosti II objem do 100 m3 strojně</t>
  </si>
  <si>
    <t>-1128802051</t>
  </si>
  <si>
    <t>3*0,4*34</t>
  </si>
  <si>
    <t>162251122</t>
  </si>
  <si>
    <t>Vodorovné přemístění přes 20 do 50 m výkopku/sypaniny z horniny třídy těžitelnosti II skupiny 4 a 5</t>
  </si>
  <si>
    <t>139662835</t>
  </si>
  <si>
    <t>-1922017546</t>
  </si>
  <si>
    <t>34*2</t>
  </si>
  <si>
    <t>00572470</t>
  </si>
  <si>
    <t>osivo směs travní univerzál</t>
  </si>
  <si>
    <t>-1633994271</t>
  </si>
  <si>
    <t>68*0,014</t>
  </si>
  <si>
    <t>181951112</t>
  </si>
  <si>
    <t>Úprava pláně v hornině třídy těžitelnosti I skupiny 1 až 3 se zhutněním strojně</t>
  </si>
  <si>
    <t>-1216140245</t>
  </si>
  <si>
    <t>"urovnání stavbou dotčených pozemků" 34*2</t>
  </si>
  <si>
    <t>Komunikace pozemní</t>
  </si>
  <si>
    <t>564861011</t>
  </si>
  <si>
    <t>Podklad ze štěrkodrtě ŠD plochy do 100 m2 tl 200 mm</t>
  </si>
  <si>
    <t>-2040952701</t>
  </si>
  <si>
    <t>34*3</t>
  </si>
  <si>
    <t>-726255019</t>
  </si>
  <si>
    <t>919726122</t>
  </si>
  <si>
    <t>Geotextilie pro ochranu, separaci a filtraci netkaná měrná hm přes 200 do 300 g/m2</t>
  </si>
  <si>
    <t>1107023724</t>
  </si>
  <si>
    <t>34*3,4</t>
  </si>
  <si>
    <t>989881101</t>
  </si>
  <si>
    <t>Protokolární předání stavbou dotčených pozemků a komunikací, uvedení do předchozího stavu, zpět jejich vlastníkům</t>
  </si>
  <si>
    <t>soub</t>
  </si>
  <si>
    <t>-824568724</t>
  </si>
  <si>
    <t>989881102</t>
  </si>
  <si>
    <t>Zařízení staveniště (veškeré náklady spojené s vybudováním, provozem a odstraněním staveniště)</t>
  </si>
  <si>
    <t>-944476737</t>
  </si>
  <si>
    <t>SO-04 - Demolice nápustného objektu</t>
  </si>
  <si>
    <t xml:space="preserve">      98 - Demolice a sanace</t>
  </si>
  <si>
    <t>658439971</t>
  </si>
  <si>
    <t>75</t>
  </si>
  <si>
    <t>1099992399</t>
  </si>
  <si>
    <t>75*0,014</t>
  </si>
  <si>
    <t>181912111</t>
  </si>
  <si>
    <t>Úprava pláně v hornině třídy těžitelnosti I skupiny 3 bez zhutnění ručně</t>
  </si>
  <si>
    <t>-804406968</t>
  </si>
  <si>
    <t>"urovnání stavbou dotčených pozemků" 30*2,5</t>
  </si>
  <si>
    <t>321213235</t>
  </si>
  <si>
    <t>Zdivo nadzákladové z lomového kamene vodních staveb obkladní se zatřením spár</t>
  </si>
  <si>
    <t>-2085888667</t>
  </si>
  <si>
    <t>"opevnění svahu koryta toku nad výpustným potrubím" 1*0,3</t>
  </si>
  <si>
    <t>321214591</t>
  </si>
  <si>
    <t>Příplatek za druhý líc zdiva vodních staveb na sucho</t>
  </si>
  <si>
    <t>-1517882312</t>
  </si>
  <si>
    <t>98</t>
  </si>
  <si>
    <t>Demolice a sanace</t>
  </si>
  <si>
    <t>988771144</t>
  </si>
  <si>
    <t>Demolice nápustného objektu s likvidací sutě a ocelových součástí, urovnání navazujících svahů koryta toku</t>
  </si>
  <si>
    <t>-627438579</t>
  </si>
</sst>
</file>

<file path=xl/styles.xml><?xml version="1.0" encoding="utf-8"?>
<styleSheet xmlns="http://schemas.openxmlformats.org/spreadsheetml/2006/main">
  <numFmts count="3">
    <numFmt numFmtId="164" formatCode="#,##0.00%"/>
    <numFmt numFmtId="165" formatCode="dd\.mm\.yyyy"/>
    <numFmt numFmtId="166" formatCode="#,##0.00000"/>
  </numFmts>
  <fonts count="37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36" fillId="0" borderId="0" applyNumberFormat="0" applyFill="0" applyBorder="0" applyAlignment="0" applyProtection="0"/>
  </cellStyleXfs>
  <cellXfs count="266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2" fillId="0" borderId="0" xfId="0" applyFont="1" applyAlignment="1" applyProtection="1">
      <alignment horizontal="left" vertical="center"/>
    </xf>
    <xf numFmtId="0" fontId="13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5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5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6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4" fontId="16" fillId="0" borderId="5" xfId="0" applyNumberFormat="1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7" fillId="0" borderId="0" xfId="0" applyNumberFormat="1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17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4" fillId="3" borderId="7" xfId="0" applyFont="1" applyFill="1" applyBorder="1" applyAlignment="1" applyProtection="1">
      <alignment horizontal="left"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18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3" xfId="0" applyFont="1" applyBorder="1" applyAlignment="1">
      <alignment vertical="center"/>
    </xf>
    <xf numFmtId="0" fontId="16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19" fillId="0" borderId="11" xfId="0" applyFont="1" applyBorder="1" applyAlignment="1">
      <alignment horizontal="center" vertical="center"/>
    </xf>
    <xf numFmtId="0" fontId="19" fillId="0" borderId="12" xfId="0" applyFont="1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20" fillId="0" borderId="14" xfId="0" applyFont="1" applyBorder="1" applyAlignment="1">
      <alignment horizontal="left" vertical="center"/>
    </xf>
    <xf numFmtId="0" fontId="20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20" fillId="0" borderId="14" xfId="0" applyFont="1" applyBorder="1" applyAlignment="1" applyProtection="1">
      <alignment horizontal="left" vertical="center"/>
    </xf>
    <xf numFmtId="0" fontId="20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21" fillId="4" borderId="6" xfId="0" applyFont="1" applyFill="1" applyBorder="1" applyAlignment="1" applyProtection="1">
      <alignment horizontal="center" vertical="center"/>
    </xf>
    <xf numFmtId="0" fontId="21" fillId="4" borderId="7" xfId="0" applyFont="1" applyFill="1" applyBorder="1" applyAlignment="1" applyProtection="1">
      <alignment horizontal="left" vertical="center"/>
    </xf>
    <xf numFmtId="0" fontId="0" fillId="4" borderId="7" xfId="0" applyFont="1" applyFill="1" applyBorder="1" applyAlignment="1" applyProtection="1">
      <alignment vertical="center"/>
    </xf>
    <xf numFmtId="0" fontId="21" fillId="4" borderId="7" xfId="0" applyFont="1" applyFill="1" applyBorder="1" applyAlignment="1" applyProtection="1">
      <alignment horizontal="center" vertical="center"/>
    </xf>
    <xf numFmtId="0" fontId="21" fillId="4" borderId="7" xfId="0" applyFont="1" applyFill="1" applyBorder="1" applyAlignment="1" applyProtection="1">
      <alignment horizontal="right" vertical="center"/>
    </xf>
    <xf numFmtId="0" fontId="21" fillId="4" borderId="8" xfId="0" applyFont="1" applyFill="1" applyBorder="1" applyAlignment="1" applyProtection="1">
      <alignment horizontal="left" vertical="center"/>
    </xf>
    <xf numFmtId="0" fontId="21" fillId="4" borderId="0" xfId="0" applyFont="1" applyFill="1" applyAlignment="1" applyProtection="1">
      <alignment horizontal="center" vertical="center"/>
    </xf>
    <xf numFmtId="0" fontId="22" fillId="0" borderId="16" xfId="0" applyFont="1" applyBorder="1" applyAlignment="1" applyProtection="1">
      <alignment horizontal="center" vertical="center" wrapText="1"/>
    </xf>
    <xf numFmtId="0" fontId="22" fillId="0" borderId="17" xfId="0" applyFont="1" applyBorder="1" applyAlignment="1" applyProtection="1">
      <alignment horizontal="center" vertical="center" wrapText="1"/>
    </xf>
    <xf numFmtId="0" fontId="22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3" fillId="0" borderId="0" xfId="0" applyFont="1" applyAlignment="1" applyProtection="1">
      <alignment horizontal="left" vertical="center"/>
    </xf>
    <xf numFmtId="0" fontId="23" fillId="0" borderId="0" xfId="0" applyFont="1" applyAlignment="1" applyProtection="1">
      <alignment vertical="center"/>
    </xf>
    <xf numFmtId="4" fontId="23" fillId="0" borderId="0" xfId="0" applyNumberFormat="1" applyFont="1" applyAlignment="1" applyProtection="1">
      <alignment horizontal="right" vertical="center"/>
    </xf>
    <xf numFmtId="4" fontId="23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19" fillId="0" borderId="14" xfId="0" applyNumberFormat="1" applyFont="1" applyBorder="1" applyAlignment="1" applyProtection="1">
      <alignment vertical="center"/>
    </xf>
    <xf numFmtId="4" fontId="19" fillId="0" borderId="0" xfId="0" applyNumberFormat="1" applyFont="1" applyBorder="1" applyAlignment="1" applyProtection="1">
      <alignment vertical="center"/>
    </xf>
    <xf numFmtId="166" fontId="19" fillId="0" borderId="0" xfId="0" applyNumberFormat="1" applyFont="1" applyBorder="1" applyAlignment="1" applyProtection="1">
      <alignment vertical="center"/>
    </xf>
    <xf numFmtId="4" fontId="19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4" fillId="0" borderId="0" xfId="0" applyFont="1" applyAlignment="1">
      <alignment horizontal="left" vertical="center"/>
    </xf>
    <xf numFmtId="0" fontId="25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6" fillId="0" borderId="0" xfId="0" applyFont="1" applyAlignment="1" applyProtection="1">
      <alignment vertical="center"/>
    </xf>
    <xf numFmtId="0" fontId="26" fillId="0" borderId="0" xfId="0" applyFont="1" applyAlignment="1" applyProtection="1">
      <alignment horizontal="left" vertical="center" wrapText="1"/>
    </xf>
    <xf numFmtId="0" fontId="27" fillId="0" borderId="0" xfId="0" applyFont="1" applyAlignment="1" applyProtection="1">
      <alignment vertical="center"/>
    </xf>
    <xf numFmtId="4" fontId="27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8" fillId="0" borderId="14" xfId="0" applyNumberFormat="1" applyFont="1" applyBorder="1" applyAlignment="1" applyProtection="1">
      <alignment vertical="center"/>
    </xf>
    <xf numFmtId="4" fontId="28" fillId="0" borderId="0" xfId="0" applyNumberFormat="1" applyFont="1" applyBorder="1" applyAlignment="1" applyProtection="1">
      <alignment vertical="center"/>
    </xf>
    <xf numFmtId="166" fontId="28" fillId="0" borderId="0" xfId="0" applyNumberFormat="1" applyFont="1" applyBorder="1" applyAlignment="1" applyProtection="1">
      <alignment vertical="center"/>
    </xf>
    <xf numFmtId="4" fontId="28" fillId="0" borderId="15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28" fillId="0" borderId="19" xfId="0" applyNumberFormat="1" applyFont="1" applyBorder="1" applyAlignment="1" applyProtection="1">
      <alignment vertical="center"/>
    </xf>
    <xf numFmtId="4" fontId="28" fillId="0" borderId="20" xfId="0" applyNumberFormat="1" applyFont="1" applyBorder="1" applyAlignment="1" applyProtection="1">
      <alignment vertical="center"/>
    </xf>
    <xf numFmtId="166" fontId="28" fillId="0" borderId="20" xfId="0" applyNumberFormat="1" applyFont="1" applyBorder="1" applyAlignment="1" applyProtection="1">
      <alignment vertical="center"/>
    </xf>
    <xf numFmtId="4" fontId="28" fillId="0" borderId="21" xfId="0" applyNumberFormat="1" applyFont="1" applyBorder="1" applyAlignment="1" applyProtection="1">
      <alignment vertical="center"/>
    </xf>
    <xf numFmtId="0" fontId="0" fillId="0" borderId="1" xfId="0" applyBorder="1"/>
    <xf numFmtId="0" fontId="0" fillId="0" borderId="2" xfId="0" applyBorder="1"/>
    <xf numFmtId="0" fontId="12" fillId="0" borderId="0" xfId="0" applyFont="1" applyAlignment="1">
      <alignment horizontal="left" vertical="center"/>
    </xf>
    <xf numFmtId="0" fontId="29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16" fillId="0" borderId="0" xfId="0" applyFont="1" applyAlignment="1">
      <alignment horizontal="left" vertical="center"/>
    </xf>
    <xf numFmtId="4" fontId="23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0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8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1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1" fillId="4" borderId="0" xfId="0" applyFont="1" applyFill="1" applyAlignment="1" applyProtection="1">
      <alignment horizontal="right" vertical="center"/>
    </xf>
    <xf numFmtId="0" fontId="30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21" fillId="4" borderId="16" xfId="0" applyFont="1" applyFill="1" applyBorder="1" applyAlignment="1" applyProtection="1">
      <alignment horizontal="center" vertical="center" wrapText="1"/>
    </xf>
    <xf numFmtId="0" fontId="21" fillId="4" borderId="17" xfId="0" applyFont="1" applyFill="1" applyBorder="1" applyAlignment="1" applyProtection="1">
      <alignment horizontal="center" vertical="center" wrapText="1"/>
    </xf>
    <xf numFmtId="0" fontId="21" fillId="4" borderId="18" xfId="0" applyFont="1" applyFill="1" applyBorder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3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31" fillId="0" borderId="12" xfId="0" applyNumberFormat="1" applyFont="1" applyBorder="1" applyAlignment="1" applyProtection="1"/>
    <xf numFmtId="166" fontId="31" fillId="0" borderId="13" xfId="0" applyNumberFormat="1" applyFont="1" applyBorder="1" applyAlignment="1" applyProtection="1"/>
    <xf numFmtId="4" fontId="32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1" fillId="0" borderId="22" xfId="0" applyFont="1" applyBorder="1" applyAlignment="1" applyProtection="1">
      <alignment horizontal="center" vertical="center"/>
    </xf>
    <xf numFmtId="49" fontId="21" fillId="0" borderId="22" xfId="0" applyNumberFormat="1" applyFont="1" applyBorder="1" applyAlignment="1" applyProtection="1">
      <alignment horizontal="left" vertical="center" wrapText="1"/>
    </xf>
    <xf numFmtId="0" fontId="21" fillId="0" borderId="22" xfId="0" applyFont="1" applyBorder="1" applyAlignment="1" applyProtection="1">
      <alignment horizontal="left" vertical="center" wrapText="1"/>
    </xf>
    <xf numFmtId="0" fontId="21" fillId="0" borderId="22" xfId="0" applyFont="1" applyBorder="1" applyAlignment="1" applyProtection="1">
      <alignment horizontal="center" vertical="center" wrapText="1"/>
    </xf>
    <xf numFmtId="4" fontId="21" fillId="0" borderId="22" xfId="0" applyNumberFormat="1" applyFont="1" applyBorder="1" applyAlignment="1" applyProtection="1">
      <alignment vertical="center"/>
    </xf>
    <xf numFmtId="4" fontId="21" fillId="2" borderId="22" xfId="0" applyNumberFormat="1" applyFont="1" applyFill="1" applyBorder="1" applyAlignment="1" applyProtection="1">
      <alignment vertical="center"/>
      <protection locked="0"/>
    </xf>
    <xf numFmtId="0" fontId="22" fillId="2" borderId="14" xfId="0" applyFont="1" applyFill="1" applyBorder="1" applyAlignment="1" applyProtection="1">
      <alignment horizontal="left" vertical="center"/>
      <protection locked="0"/>
    </xf>
    <xf numFmtId="0" fontId="22" fillId="0" borderId="0" xfId="0" applyFont="1" applyBorder="1" applyAlignment="1" applyProtection="1">
      <alignment horizontal="center" vertical="center"/>
    </xf>
    <xf numFmtId="166" fontId="22" fillId="0" borderId="0" xfId="0" applyNumberFormat="1" applyFont="1" applyBorder="1" applyAlignment="1" applyProtection="1">
      <alignment vertical="center"/>
    </xf>
    <xf numFmtId="166" fontId="22" fillId="0" borderId="15" xfId="0" applyNumberFormat="1" applyFont="1" applyBorder="1" applyAlignment="1" applyProtection="1">
      <alignment vertical="center"/>
    </xf>
    <xf numFmtId="0" fontId="21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3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4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34" fillId="0" borderId="22" xfId="0" applyFont="1" applyBorder="1" applyAlignment="1" applyProtection="1">
      <alignment horizontal="center" vertical="center"/>
    </xf>
    <xf numFmtId="49" fontId="34" fillId="0" borderId="22" xfId="0" applyNumberFormat="1" applyFont="1" applyBorder="1" applyAlignment="1" applyProtection="1">
      <alignment horizontal="left" vertical="center" wrapText="1"/>
    </xf>
    <xf numFmtId="0" fontId="34" fillId="0" borderId="22" xfId="0" applyFont="1" applyBorder="1" applyAlignment="1" applyProtection="1">
      <alignment horizontal="left" vertical="center" wrapText="1"/>
    </xf>
    <xf numFmtId="0" fontId="34" fillId="0" borderId="22" xfId="0" applyFont="1" applyBorder="1" applyAlignment="1" applyProtection="1">
      <alignment horizontal="center" vertical="center" wrapText="1"/>
    </xf>
    <xf numFmtId="4" fontId="34" fillId="0" borderId="22" xfId="0" applyNumberFormat="1" applyFont="1" applyBorder="1" applyAlignment="1" applyProtection="1">
      <alignment vertical="center"/>
    </xf>
    <xf numFmtId="4" fontId="34" fillId="2" borderId="22" xfId="0" applyNumberFormat="1" applyFont="1" applyFill="1" applyBorder="1" applyAlignment="1" applyProtection="1">
      <alignment vertical="center"/>
      <protection locked="0"/>
    </xf>
    <xf numFmtId="0" fontId="35" fillId="0" borderId="3" xfId="0" applyFont="1" applyBorder="1" applyAlignment="1">
      <alignment vertical="center"/>
    </xf>
    <xf numFmtId="0" fontId="34" fillId="2" borderId="14" xfId="0" applyFont="1" applyFill="1" applyBorder="1" applyAlignment="1" applyProtection="1">
      <alignment horizontal="left" vertical="center"/>
      <protection locked="0"/>
    </xf>
    <xf numFmtId="0" fontId="34" fillId="0" borderId="0" xfId="0" applyFont="1" applyBorder="1" applyAlignment="1" applyProtection="1">
      <alignment horizontal="center" vertical="center"/>
    </xf>
    <xf numFmtId="0" fontId="10" fillId="0" borderId="3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4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3" xfId="0" applyFont="1" applyBorder="1" applyAlignment="1">
      <alignment vertical="center"/>
    </xf>
    <xf numFmtId="0" fontId="10" fillId="0" borderId="14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22" fillId="2" borderId="19" xfId="0" applyFont="1" applyFill="1" applyBorder="1" applyAlignment="1" applyProtection="1">
      <alignment horizontal="left" vertical="center"/>
      <protection locked="0"/>
    </xf>
    <xf numFmtId="0" fontId="22" fillId="0" borderId="20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vertical="center"/>
    </xf>
    <xf numFmtId="166" fontId="22" fillId="0" borderId="20" xfId="0" applyNumberFormat="1" applyFont="1" applyBorder="1" applyAlignment="1" applyProtection="1">
      <alignment vertical="center"/>
    </xf>
    <xf numFmtId="166" fontId="22" fillId="0" borderId="21" xfId="0" applyNumberFormat="1" applyFont="1" applyBorder="1" applyAlignment="1" applyProtection="1">
      <alignment vertical="center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styles" Target="styles.xml" /><Relationship Id="rId7" Type="http://schemas.openxmlformats.org/officeDocument/2006/relationships/theme" Target="theme/theme1.xml" /><Relationship Id="rId8" Type="http://schemas.openxmlformats.org/officeDocument/2006/relationships/calcChain" Target="calcChain.xml" /><Relationship Id="rId9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5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drawing" Target="../drawings/drawing4.xml" /></Relationships>
</file>

<file path=xl/worksheets/_rels/sheet5.xml.rels>&#65279;<?xml version="1.0" encoding="utf-8"?><Relationships xmlns="http://schemas.openxmlformats.org/package/2006/relationships"><Relationship Id="rId1" Type="http://schemas.openxmlformats.org/officeDocument/2006/relationships/drawing" Target="../drawings/drawing5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hidden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5" t="s">
        <v>0</v>
      </c>
      <c r="AZ1" s="15" t="s">
        <v>1</v>
      </c>
      <c r="BA1" s="15" t="s">
        <v>2</v>
      </c>
      <c r="BB1" s="15" t="s">
        <v>3</v>
      </c>
      <c r="BT1" s="15" t="s">
        <v>4</v>
      </c>
      <c r="BU1" s="15" t="s">
        <v>4</v>
      </c>
      <c r="BV1" s="15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6" t="s">
        <v>6</v>
      </c>
      <c r="BT2" s="16" t="s">
        <v>7</v>
      </c>
    </row>
    <row r="3" s="1" customFormat="1" ht="6.96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18"/>
      <c r="AR3" s="19"/>
      <c r="BS3" s="16" t="s">
        <v>8</v>
      </c>
      <c r="BT3" s="16" t="s">
        <v>9</v>
      </c>
    </row>
    <row r="4" s="1" customFormat="1" ht="24.96" customHeight="1">
      <c r="B4" s="20"/>
      <c r="C4" s="21"/>
      <c r="D4" s="22" t="s">
        <v>10</v>
      </c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21"/>
      <c r="AK4" s="21"/>
      <c r="AL4" s="21"/>
      <c r="AM4" s="21"/>
      <c r="AN4" s="21"/>
      <c r="AO4" s="21"/>
      <c r="AP4" s="21"/>
      <c r="AQ4" s="21"/>
      <c r="AR4" s="19"/>
      <c r="AS4" s="23" t="s">
        <v>11</v>
      </c>
      <c r="BE4" s="24" t="s">
        <v>12</v>
      </c>
      <c r="BS4" s="16" t="s">
        <v>6</v>
      </c>
    </row>
    <row r="5" s="1" customFormat="1" ht="12" customHeight="1">
      <c r="B5" s="20"/>
      <c r="C5" s="21"/>
      <c r="D5" s="25" t="s">
        <v>13</v>
      </c>
      <c r="E5" s="21"/>
      <c r="F5" s="21"/>
      <c r="G5" s="21"/>
      <c r="H5" s="21"/>
      <c r="I5" s="21"/>
      <c r="J5" s="21"/>
      <c r="K5" s="26" t="s">
        <v>14</v>
      </c>
      <c r="L5" s="21"/>
      <c r="M5" s="21"/>
      <c r="N5" s="21"/>
      <c r="O5" s="21"/>
      <c r="P5" s="21"/>
      <c r="Q5" s="21"/>
      <c r="R5" s="21"/>
      <c r="S5" s="21"/>
      <c r="T5" s="21"/>
      <c r="U5" s="21"/>
      <c r="V5" s="21"/>
      <c r="W5" s="21"/>
      <c r="X5" s="21"/>
      <c r="Y5" s="21"/>
      <c r="Z5" s="21"/>
      <c r="AA5" s="21"/>
      <c r="AB5" s="21"/>
      <c r="AC5" s="21"/>
      <c r="AD5" s="21"/>
      <c r="AE5" s="21"/>
      <c r="AF5" s="21"/>
      <c r="AG5" s="21"/>
      <c r="AH5" s="21"/>
      <c r="AI5" s="21"/>
      <c r="AJ5" s="21"/>
      <c r="AK5" s="21"/>
      <c r="AL5" s="21"/>
      <c r="AM5" s="21"/>
      <c r="AN5" s="21"/>
      <c r="AO5" s="21"/>
      <c r="AP5" s="21"/>
      <c r="AQ5" s="21"/>
      <c r="AR5" s="19"/>
      <c r="BE5" s="27" t="s">
        <v>15</v>
      </c>
      <c r="BS5" s="16" t="s">
        <v>6</v>
      </c>
    </row>
    <row r="6" s="1" customFormat="1" ht="36.96" customHeight="1">
      <c r="B6" s="20"/>
      <c r="C6" s="21"/>
      <c r="D6" s="28" t="s">
        <v>16</v>
      </c>
      <c r="E6" s="21"/>
      <c r="F6" s="21"/>
      <c r="G6" s="21"/>
      <c r="H6" s="21"/>
      <c r="I6" s="21"/>
      <c r="J6" s="21"/>
      <c r="K6" s="29" t="s">
        <v>17</v>
      </c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19"/>
      <c r="BE6" s="30"/>
      <c r="BS6" s="16" t="s">
        <v>6</v>
      </c>
    </row>
    <row r="7" s="1" customFormat="1" ht="12" customHeight="1">
      <c r="B7" s="20"/>
      <c r="C7" s="21"/>
      <c r="D7" s="31" t="s">
        <v>18</v>
      </c>
      <c r="E7" s="21"/>
      <c r="F7" s="21"/>
      <c r="G7" s="21"/>
      <c r="H7" s="21"/>
      <c r="I7" s="21"/>
      <c r="J7" s="21"/>
      <c r="K7" s="26" t="s">
        <v>1</v>
      </c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  <c r="AA7" s="21"/>
      <c r="AB7" s="21"/>
      <c r="AC7" s="21"/>
      <c r="AD7" s="21"/>
      <c r="AE7" s="21"/>
      <c r="AF7" s="21"/>
      <c r="AG7" s="21"/>
      <c r="AH7" s="21"/>
      <c r="AI7" s="21"/>
      <c r="AJ7" s="21"/>
      <c r="AK7" s="31" t="s">
        <v>19</v>
      </c>
      <c r="AL7" s="21"/>
      <c r="AM7" s="21"/>
      <c r="AN7" s="26" t="s">
        <v>1</v>
      </c>
      <c r="AO7" s="21"/>
      <c r="AP7" s="21"/>
      <c r="AQ7" s="21"/>
      <c r="AR7" s="19"/>
      <c r="BE7" s="30"/>
      <c r="BS7" s="16" t="s">
        <v>6</v>
      </c>
    </row>
    <row r="8" s="1" customFormat="1" ht="12" customHeight="1">
      <c r="B8" s="20"/>
      <c r="C8" s="21"/>
      <c r="D8" s="31" t="s">
        <v>20</v>
      </c>
      <c r="E8" s="21"/>
      <c r="F8" s="21"/>
      <c r="G8" s="21"/>
      <c r="H8" s="21"/>
      <c r="I8" s="21"/>
      <c r="J8" s="21"/>
      <c r="K8" s="26" t="s">
        <v>21</v>
      </c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  <c r="AA8" s="21"/>
      <c r="AB8" s="21"/>
      <c r="AC8" s="21"/>
      <c r="AD8" s="21"/>
      <c r="AE8" s="21"/>
      <c r="AF8" s="21"/>
      <c r="AG8" s="21"/>
      <c r="AH8" s="21"/>
      <c r="AI8" s="21"/>
      <c r="AJ8" s="21"/>
      <c r="AK8" s="31" t="s">
        <v>22</v>
      </c>
      <c r="AL8" s="21"/>
      <c r="AM8" s="21"/>
      <c r="AN8" s="32" t="s">
        <v>23</v>
      </c>
      <c r="AO8" s="21"/>
      <c r="AP8" s="21"/>
      <c r="AQ8" s="21"/>
      <c r="AR8" s="19"/>
      <c r="BE8" s="30"/>
      <c r="BS8" s="16" t="s">
        <v>6</v>
      </c>
    </row>
    <row r="9" s="1" customFormat="1" ht="14.4" customHeight="1">
      <c r="B9" s="20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  <c r="AF9" s="21"/>
      <c r="AG9" s="21"/>
      <c r="AH9" s="21"/>
      <c r="AI9" s="21"/>
      <c r="AJ9" s="21"/>
      <c r="AK9" s="21"/>
      <c r="AL9" s="21"/>
      <c r="AM9" s="21"/>
      <c r="AN9" s="21"/>
      <c r="AO9" s="21"/>
      <c r="AP9" s="21"/>
      <c r="AQ9" s="21"/>
      <c r="AR9" s="19"/>
      <c r="BE9" s="30"/>
      <c r="BS9" s="16" t="s">
        <v>6</v>
      </c>
    </row>
    <row r="10" s="1" customFormat="1" ht="12" customHeight="1">
      <c r="B10" s="20"/>
      <c r="C10" s="21"/>
      <c r="D10" s="31" t="s">
        <v>24</v>
      </c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  <c r="AE10" s="21"/>
      <c r="AF10" s="21"/>
      <c r="AG10" s="21"/>
      <c r="AH10" s="21"/>
      <c r="AI10" s="21"/>
      <c r="AJ10" s="21"/>
      <c r="AK10" s="31" t="s">
        <v>25</v>
      </c>
      <c r="AL10" s="21"/>
      <c r="AM10" s="21"/>
      <c r="AN10" s="26" t="s">
        <v>1</v>
      </c>
      <c r="AO10" s="21"/>
      <c r="AP10" s="21"/>
      <c r="AQ10" s="21"/>
      <c r="AR10" s="19"/>
      <c r="BE10" s="30"/>
      <c r="BS10" s="16" t="s">
        <v>26</v>
      </c>
    </row>
    <row r="11" s="1" customFormat="1" ht="18.48" customHeight="1">
      <c r="B11" s="20"/>
      <c r="C11" s="21"/>
      <c r="D11" s="21"/>
      <c r="E11" s="26" t="s">
        <v>21</v>
      </c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  <c r="AE11" s="21"/>
      <c r="AF11" s="21"/>
      <c r="AG11" s="21"/>
      <c r="AH11" s="21"/>
      <c r="AI11" s="21"/>
      <c r="AJ11" s="21"/>
      <c r="AK11" s="31" t="s">
        <v>27</v>
      </c>
      <c r="AL11" s="21"/>
      <c r="AM11" s="21"/>
      <c r="AN11" s="26" t="s">
        <v>1</v>
      </c>
      <c r="AO11" s="21"/>
      <c r="AP11" s="21"/>
      <c r="AQ11" s="21"/>
      <c r="AR11" s="19"/>
      <c r="BE11" s="30"/>
      <c r="BS11" s="16" t="s">
        <v>26</v>
      </c>
    </row>
    <row r="12" s="1" customFormat="1" ht="6.96" customHeight="1">
      <c r="B12" s="20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21"/>
      <c r="AF12" s="21"/>
      <c r="AG12" s="21"/>
      <c r="AH12" s="21"/>
      <c r="AI12" s="21"/>
      <c r="AJ12" s="21"/>
      <c r="AK12" s="21"/>
      <c r="AL12" s="21"/>
      <c r="AM12" s="21"/>
      <c r="AN12" s="21"/>
      <c r="AO12" s="21"/>
      <c r="AP12" s="21"/>
      <c r="AQ12" s="21"/>
      <c r="AR12" s="19"/>
      <c r="BE12" s="30"/>
      <c r="BS12" s="16" t="s">
        <v>26</v>
      </c>
    </row>
    <row r="13" s="1" customFormat="1" ht="12" customHeight="1">
      <c r="B13" s="20"/>
      <c r="C13" s="21"/>
      <c r="D13" s="31" t="s">
        <v>28</v>
      </c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1"/>
      <c r="AE13" s="21"/>
      <c r="AF13" s="21"/>
      <c r="AG13" s="21"/>
      <c r="AH13" s="21"/>
      <c r="AI13" s="21"/>
      <c r="AJ13" s="21"/>
      <c r="AK13" s="31" t="s">
        <v>25</v>
      </c>
      <c r="AL13" s="21"/>
      <c r="AM13" s="21"/>
      <c r="AN13" s="33" t="s">
        <v>29</v>
      </c>
      <c r="AO13" s="21"/>
      <c r="AP13" s="21"/>
      <c r="AQ13" s="21"/>
      <c r="AR13" s="19"/>
      <c r="BE13" s="30"/>
      <c r="BS13" s="16" t="s">
        <v>26</v>
      </c>
    </row>
    <row r="14">
      <c r="B14" s="20"/>
      <c r="C14" s="21"/>
      <c r="D14" s="21"/>
      <c r="E14" s="33" t="s">
        <v>29</v>
      </c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  <c r="AF14" s="34"/>
      <c r="AG14" s="34"/>
      <c r="AH14" s="34"/>
      <c r="AI14" s="34"/>
      <c r="AJ14" s="34"/>
      <c r="AK14" s="31" t="s">
        <v>27</v>
      </c>
      <c r="AL14" s="21"/>
      <c r="AM14" s="21"/>
      <c r="AN14" s="33" t="s">
        <v>29</v>
      </c>
      <c r="AO14" s="21"/>
      <c r="AP14" s="21"/>
      <c r="AQ14" s="21"/>
      <c r="AR14" s="19"/>
      <c r="BE14" s="30"/>
      <c r="BS14" s="16" t="s">
        <v>26</v>
      </c>
    </row>
    <row r="15" s="1" customFormat="1" ht="6.96" customHeight="1">
      <c r="B15" s="20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  <c r="AE15" s="21"/>
      <c r="AF15" s="21"/>
      <c r="AG15" s="21"/>
      <c r="AH15" s="21"/>
      <c r="AI15" s="21"/>
      <c r="AJ15" s="21"/>
      <c r="AK15" s="21"/>
      <c r="AL15" s="21"/>
      <c r="AM15" s="21"/>
      <c r="AN15" s="21"/>
      <c r="AO15" s="21"/>
      <c r="AP15" s="21"/>
      <c r="AQ15" s="21"/>
      <c r="AR15" s="19"/>
      <c r="BE15" s="30"/>
      <c r="BS15" s="16" t="s">
        <v>4</v>
      </c>
    </row>
    <row r="16" s="1" customFormat="1" ht="12" customHeight="1">
      <c r="B16" s="20"/>
      <c r="C16" s="21"/>
      <c r="D16" s="31" t="s">
        <v>30</v>
      </c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21"/>
      <c r="AH16" s="21"/>
      <c r="AI16" s="21"/>
      <c r="AJ16" s="21"/>
      <c r="AK16" s="31" t="s">
        <v>25</v>
      </c>
      <c r="AL16" s="21"/>
      <c r="AM16" s="21"/>
      <c r="AN16" s="26" t="s">
        <v>1</v>
      </c>
      <c r="AO16" s="21"/>
      <c r="AP16" s="21"/>
      <c r="AQ16" s="21"/>
      <c r="AR16" s="19"/>
      <c r="BE16" s="30"/>
      <c r="BS16" s="16" t="s">
        <v>4</v>
      </c>
    </row>
    <row r="17" s="1" customFormat="1" ht="18.48" customHeight="1">
      <c r="B17" s="20"/>
      <c r="C17" s="21"/>
      <c r="D17" s="21"/>
      <c r="E17" s="26" t="s">
        <v>21</v>
      </c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  <c r="AF17" s="21"/>
      <c r="AG17" s="21"/>
      <c r="AH17" s="21"/>
      <c r="AI17" s="21"/>
      <c r="AJ17" s="21"/>
      <c r="AK17" s="31" t="s">
        <v>27</v>
      </c>
      <c r="AL17" s="21"/>
      <c r="AM17" s="21"/>
      <c r="AN17" s="26" t="s">
        <v>1</v>
      </c>
      <c r="AO17" s="21"/>
      <c r="AP17" s="21"/>
      <c r="AQ17" s="21"/>
      <c r="AR17" s="19"/>
      <c r="BE17" s="30"/>
      <c r="BS17" s="16" t="s">
        <v>31</v>
      </c>
    </row>
    <row r="18" s="1" customFormat="1" ht="6.96" customHeight="1">
      <c r="B18" s="20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  <c r="AE18" s="21"/>
      <c r="AF18" s="21"/>
      <c r="AG18" s="21"/>
      <c r="AH18" s="21"/>
      <c r="AI18" s="21"/>
      <c r="AJ18" s="21"/>
      <c r="AK18" s="21"/>
      <c r="AL18" s="21"/>
      <c r="AM18" s="21"/>
      <c r="AN18" s="21"/>
      <c r="AO18" s="21"/>
      <c r="AP18" s="21"/>
      <c r="AQ18" s="21"/>
      <c r="AR18" s="19"/>
      <c r="BE18" s="30"/>
      <c r="BS18" s="16" t="s">
        <v>6</v>
      </c>
    </row>
    <row r="19" s="1" customFormat="1" ht="12" customHeight="1">
      <c r="B19" s="20"/>
      <c r="C19" s="21"/>
      <c r="D19" s="31" t="s">
        <v>32</v>
      </c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21"/>
      <c r="AF19" s="21"/>
      <c r="AG19" s="21"/>
      <c r="AH19" s="21"/>
      <c r="AI19" s="21"/>
      <c r="AJ19" s="21"/>
      <c r="AK19" s="31" t="s">
        <v>25</v>
      </c>
      <c r="AL19" s="21"/>
      <c r="AM19" s="21"/>
      <c r="AN19" s="26" t="s">
        <v>1</v>
      </c>
      <c r="AO19" s="21"/>
      <c r="AP19" s="21"/>
      <c r="AQ19" s="21"/>
      <c r="AR19" s="19"/>
      <c r="BE19" s="30"/>
      <c r="BS19" s="16" t="s">
        <v>6</v>
      </c>
    </row>
    <row r="20" s="1" customFormat="1" ht="18.48" customHeight="1">
      <c r="B20" s="20"/>
      <c r="C20" s="21"/>
      <c r="D20" s="21"/>
      <c r="E20" s="26" t="s">
        <v>21</v>
      </c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21"/>
      <c r="AK20" s="31" t="s">
        <v>27</v>
      </c>
      <c r="AL20" s="21"/>
      <c r="AM20" s="21"/>
      <c r="AN20" s="26" t="s">
        <v>1</v>
      </c>
      <c r="AO20" s="21"/>
      <c r="AP20" s="21"/>
      <c r="AQ20" s="21"/>
      <c r="AR20" s="19"/>
      <c r="BE20" s="30"/>
      <c r="BS20" s="16" t="s">
        <v>31</v>
      </c>
    </row>
    <row r="21" s="1" customFormat="1" ht="6.96" customHeight="1">
      <c r="B21" s="20"/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  <c r="AF21" s="21"/>
      <c r="AG21" s="21"/>
      <c r="AH21" s="21"/>
      <c r="AI21" s="21"/>
      <c r="AJ21" s="21"/>
      <c r="AK21" s="21"/>
      <c r="AL21" s="21"/>
      <c r="AM21" s="21"/>
      <c r="AN21" s="21"/>
      <c r="AO21" s="21"/>
      <c r="AP21" s="21"/>
      <c r="AQ21" s="21"/>
      <c r="AR21" s="19"/>
      <c r="BE21" s="30"/>
    </row>
    <row r="22" s="1" customFormat="1" ht="12" customHeight="1">
      <c r="B22" s="20"/>
      <c r="C22" s="21"/>
      <c r="D22" s="31" t="s">
        <v>33</v>
      </c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  <c r="AE22" s="21"/>
      <c r="AF22" s="21"/>
      <c r="AG22" s="21"/>
      <c r="AH22" s="21"/>
      <c r="AI22" s="21"/>
      <c r="AJ22" s="21"/>
      <c r="AK22" s="21"/>
      <c r="AL22" s="21"/>
      <c r="AM22" s="21"/>
      <c r="AN22" s="21"/>
      <c r="AO22" s="21"/>
      <c r="AP22" s="21"/>
      <c r="AQ22" s="21"/>
      <c r="AR22" s="19"/>
      <c r="BE22" s="30"/>
    </row>
    <row r="23" s="1" customFormat="1" ht="16.5" customHeight="1">
      <c r="B23" s="20"/>
      <c r="C23" s="21"/>
      <c r="D23" s="21"/>
      <c r="E23" s="35" t="s">
        <v>1</v>
      </c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  <c r="AF23" s="35"/>
      <c r="AG23" s="35"/>
      <c r="AH23" s="35"/>
      <c r="AI23" s="35"/>
      <c r="AJ23" s="35"/>
      <c r="AK23" s="35"/>
      <c r="AL23" s="35"/>
      <c r="AM23" s="35"/>
      <c r="AN23" s="35"/>
      <c r="AO23" s="21"/>
      <c r="AP23" s="21"/>
      <c r="AQ23" s="21"/>
      <c r="AR23" s="19"/>
      <c r="BE23" s="30"/>
    </row>
    <row r="24" s="1" customFormat="1" ht="6.96" customHeight="1">
      <c r="B24" s="20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  <c r="AF24" s="21"/>
      <c r="AG24" s="21"/>
      <c r="AH24" s="21"/>
      <c r="AI24" s="21"/>
      <c r="AJ24" s="21"/>
      <c r="AK24" s="21"/>
      <c r="AL24" s="21"/>
      <c r="AM24" s="21"/>
      <c r="AN24" s="21"/>
      <c r="AO24" s="21"/>
      <c r="AP24" s="21"/>
      <c r="AQ24" s="21"/>
      <c r="AR24" s="19"/>
      <c r="BE24" s="30"/>
    </row>
    <row r="25" s="1" customFormat="1" ht="6.96" customHeight="1">
      <c r="B25" s="20"/>
      <c r="C25" s="21"/>
      <c r="D25" s="36"/>
      <c r="E25" s="36"/>
      <c r="F25" s="36"/>
      <c r="G25" s="36"/>
      <c r="H25" s="36"/>
      <c r="I25" s="36"/>
      <c r="J25" s="36"/>
      <c r="K25" s="36"/>
      <c r="L25" s="36"/>
      <c r="M25" s="36"/>
      <c r="N25" s="36"/>
      <c r="O25" s="36"/>
      <c r="P25" s="36"/>
      <c r="Q25" s="36"/>
      <c r="R25" s="36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  <c r="AF25" s="36"/>
      <c r="AG25" s="36"/>
      <c r="AH25" s="36"/>
      <c r="AI25" s="36"/>
      <c r="AJ25" s="36"/>
      <c r="AK25" s="36"/>
      <c r="AL25" s="36"/>
      <c r="AM25" s="36"/>
      <c r="AN25" s="36"/>
      <c r="AO25" s="36"/>
      <c r="AP25" s="21"/>
      <c r="AQ25" s="21"/>
      <c r="AR25" s="19"/>
      <c r="BE25" s="30"/>
    </row>
    <row r="26" s="2" customFormat="1" ht="25.92" customHeight="1">
      <c r="A26" s="37"/>
      <c r="B26" s="38"/>
      <c r="C26" s="39"/>
      <c r="D26" s="40" t="s">
        <v>34</v>
      </c>
      <c r="E26" s="41"/>
      <c r="F26" s="41"/>
      <c r="G26" s="41"/>
      <c r="H26" s="41"/>
      <c r="I26" s="41"/>
      <c r="J26" s="41"/>
      <c r="K26" s="41"/>
      <c r="L26" s="41"/>
      <c r="M26" s="41"/>
      <c r="N26" s="41"/>
      <c r="O26" s="41"/>
      <c r="P26" s="41"/>
      <c r="Q26" s="41"/>
      <c r="R26" s="41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  <c r="AF26" s="41"/>
      <c r="AG26" s="41"/>
      <c r="AH26" s="41"/>
      <c r="AI26" s="41"/>
      <c r="AJ26" s="41"/>
      <c r="AK26" s="42">
        <f>ROUND(AG94,2)</f>
        <v>0</v>
      </c>
      <c r="AL26" s="41"/>
      <c r="AM26" s="41"/>
      <c r="AN26" s="41"/>
      <c r="AO26" s="41"/>
      <c r="AP26" s="39"/>
      <c r="AQ26" s="39"/>
      <c r="AR26" s="43"/>
      <c r="BE26" s="30"/>
    </row>
    <row r="27" s="2" customFormat="1" ht="6.96" customHeight="1">
      <c r="A27" s="37"/>
      <c r="B27" s="38"/>
      <c r="C27" s="39"/>
      <c r="D27" s="39"/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  <c r="AF27" s="39"/>
      <c r="AG27" s="39"/>
      <c r="AH27" s="39"/>
      <c r="AI27" s="39"/>
      <c r="AJ27" s="39"/>
      <c r="AK27" s="39"/>
      <c r="AL27" s="39"/>
      <c r="AM27" s="39"/>
      <c r="AN27" s="39"/>
      <c r="AO27" s="39"/>
      <c r="AP27" s="39"/>
      <c r="AQ27" s="39"/>
      <c r="AR27" s="43"/>
      <c r="BE27" s="30"/>
    </row>
    <row r="28" s="2" customFormat="1">
      <c r="A28" s="37"/>
      <c r="B28" s="38"/>
      <c r="C28" s="39"/>
      <c r="D28" s="39"/>
      <c r="E28" s="39"/>
      <c r="F28" s="39"/>
      <c r="G28" s="39"/>
      <c r="H28" s="39"/>
      <c r="I28" s="39"/>
      <c r="J28" s="39"/>
      <c r="K28" s="39"/>
      <c r="L28" s="44" t="s">
        <v>35</v>
      </c>
      <c r="M28" s="44"/>
      <c r="N28" s="44"/>
      <c r="O28" s="44"/>
      <c r="P28" s="44"/>
      <c r="Q28" s="39"/>
      <c r="R28" s="39"/>
      <c r="S28" s="39"/>
      <c r="T28" s="39"/>
      <c r="U28" s="39"/>
      <c r="V28" s="39"/>
      <c r="W28" s="44" t="s">
        <v>36</v>
      </c>
      <c r="X28" s="44"/>
      <c r="Y28" s="44"/>
      <c r="Z28" s="44"/>
      <c r="AA28" s="44"/>
      <c r="AB28" s="44"/>
      <c r="AC28" s="44"/>
      <c r="AD28" s="44"/>
      <c r="AE28" s="44"/>
      <c r="AF28" s="39"/>
      <c r="AG28" s="39"/>
      <c r="AH28" s="39"/>
      <c r="AI28" s="39"/>
      <c r="AJ28" s="39"/>
      <c r="AK28" s="44" t="s">
        <v>37</v>
      </c>
      <c r="AL28" s="44"/>
      <c r="AM28" s="44"/>
      <c r="AN28" s="44"/>
      <c r="AO28" s="44"/>
      <c r="AP28" s="39"/>
      <c r="AQ28" s="39"/>
      <c r="AR28" s="43"/>
      <c r="BE28" s="30"/>
    </row>
    <row r="29" s="3" customFormat="1" ht="14.4" customHeight="1">
      <c r="A29" s="3"/>
      <c r="B29" s="45"/>
      <c r="C29" s="46"/>
      <c r="D29" s="31" t="s">
        <v>38</v>
      </c>
      <c r="E29" s="46"/>
      <c r="F29" s="31" t="s">
        <v>39</v>
      </c>
      <c r="G29" s="46"/>
      <c r="H29" s="46"/>
      <c r="I29" s="46"/>
      <c r="J29" s="46"/>
      <c r="K29" s="46"/>
      <c r="L29" s="47">
        <v>0.20999999999999999</v>
      </c>
      <c r="M29" s="46"/>
      <c r="N29" s="46"/>
      <c r="O29" s="46"/>
      <c r="P29" s="46"/>
      <c r="Q29" s="46"/>
      <c r="R29" s="46"/>
      <c r="S29" s="46"/>
      <c r="T29" s="46"/>
      <c r="U29" s="46"/>
      <c r="V29" s="46"/>
      <c r="W29" s="48">
        <f>ROUND(AZ94, 2)</f>
        <v>0</v>
      </c>
      <c r="X29" s="46"/>
      <c r="Y29" s="46"/>
      <c r="Z29" s="46"/>
      <c r="AA29" s="46"/>
      <c r="AB29" s="46"/>
      <c r="AC29" s="46"/>
      <c r="AD29" s="46"/>
      <c r="AE29" s="46"/>
      <c r="AF29" s="46"/>
      <c r="AG29" s="46"/>
      <c r="AH29" s="46"/>
      <c r="AI29" s="46"/>
      <c r="AJ29" s="46"/>
      <c r="AK29" s="48">
        <f>ROUND(AV94, 2)</f>
        <v>0</v>
      </c>
      <c r="AL29" s="46"/>
      <c r="AM29" s="46"/>
      <c r="AN29" s="46"/>
      <c r="AO29" s="46"/>
      <c r="AP29" s="46"/>
      <c r="AQ29" s="46"/>
      <c r="AR29" s="49"/>
      <c r="BE29" s="50"/>
    </row>
    <row r="30" s="3" customFormat="1" ht="14.4" customHeight="1">
      <c r="A30" s="3"/>
      <c r="B30" s="45"/>
      <c r="C30" s="46"/>
      <c r="D30" s="46"/>
      <c r="E30" s="46"/>
      <c r="F30" s="31" t="s">
        <v>40</v>
      </c>
      <c r="G30" s="46"/>
      <c r="H30" s="46"/>
      <c r="I30" s="46"/>
      <c r="J30" s="46"/>
      <c r="K30" s="46"/>
      <c r="L30" s="47">
        <v>0.14999999999999999</v>
      </c>
      <c r="M30" s="46"/>
      <c r="N30" s="46"/>
      <c r="O30" s="46"/>
      <c r="P30" s="46"/>
      <c r="Q30" s="46"/>
      <c r="R30" s="46"/>
      <c r="S30" s="46"/>
      <c r="T30" s="46"/>
      <c r="U30" s="46"/>
      <c r="V30" s="46"/>
      <c r="W30" s="48">
        <f>ROUND(BA94, 2)</f>
        <v>0</v>
      </c>
      <c r="X30" s="46"/>
      <c r="Y30" s="46"/>
      <c r="Z30" s="46"/>
      <c r="AA30" s="46"/>
      <c r="AB30" s="46"/>
      <c r="AC30" s="46"/>
      <c r="AD30" s="46"/>
      <c r="AE30" s="46"/>
      <c r="AF30" s="46"/>
      <c r="AG30" s="46"/>
      <c r="AH30" s="46"/>
      <c r="AI30" s="46"/>
      <c r="AJ30" s="46"/>
      <c r="AK30" s="48">
        <f>ROUND(AW94, 2)</f>
        <v>0</v>
      </c>
      <c r="AL30" s="46"/>
      <c r="AM30" s="46"/>
      <c r="AN30" s="46"/>
      <c r="AO30" s="46"/>
      <c r="AP30" s="46"/>
      <c r="AQ30" s="46"/>
      <c r="AR30" s="49"/>
      <c r="BE30" s="50"/>
    </row>
    <row r="31" hidden="1" s="3" customFormat="1" ht="14.4" customHeight="1">
      <c r="A31" s="3"/>
      <c r="B31" s="45"/>
      <c r="C31" s="46"/>
      <c r="D31" s="46"/>
      <c r="E31" s="46"/>
      <c r="F31" s="31" t="s">
        <v>41</v>
      </c>
      <c r="G31" s="46"/>
      <c r="H31" s="46"/>
      <c r="I31" s="46"/>
      <c r="J31" s="46"/>
      <c r="K31" s="46"/>
      <c r="L31" s="47">
        <v>0.20999999999999999</v>
      </c>
      <c r="M31" s="46"/>
      <c r="N31" s="46"/>
      <c r="O31" s="46"/>
      <c r="P31" s="46"/>
      <c r="Q31" s="46"/>
      <c r="R31" s="46"/>
      <c r="S31" s="46"/>
      <c r="T31" s="46"/>
      <c r="U31" s="46"/>
      <c r="V31" s="46"/>
      <c r="W31" s="48">
        <f>ROUND(BB94, 2)</f>
        <v>0</v>
      </c>
      <c r="X31" s="46"/>
      <c r="Y31" s="46"/>
      <c r="Z31" s="46"/>
      <c r="AA31" s="46"/>
      <c r="AB31" s="46"/>
      <c r="AC31" s="46"/>
      <c r="AD31" s="46"/>
      <c r="AE31" s="46"/>
      <c r="AF31" s="46"/>
      <c r="AG31" s="46"/>
      <c r="AH31" s="46"/>
      <c r="AI31" s="46"/>
      <c r="AJ31" s="46"/>
      <c r="AK31" s="48">
        <v>0</v>
      </c>
      <c r="AL31" s="46"/>
      <c r="AM31" s="46"/>
      <c r="AN31" s="46"/>
      <c r="AO31" s="46"/>
      <c r="AP31" s="46"/>
      <c r="AQ31" s="46"/>
      <c r="AR31" s="49"/>
      <c r="BE31" s="50"/>
    </row>
    <row r="32" hidden="1" s="3" customFormat="1" ht="14.4" customHeight="1">
      <c r="A32" s="3"/>
      <c r="B32" s="45"/>
      <c r="C32" s="46"/>
      <c r="D32" s="46"/>
      <c r="E32" s="46"/>
      <c r="F32" s="31" t="s">
        <v>42</v>
      </c>
      <c r="G32" s="46"/>
      <c r="H32" s="46"/>
      <c r="I32" s="46"/>
      <c r="J32" s="46"/>
      <c r="K32" s="46"/>
      <c r="L32" s="47">
        <v>0.14999999999999999</v>
      </c>
      <c r="M32" s="46"/>
      <c r="N32" s="46"/>
      <c r="O32" s="46"/>
      <c r="P32" s="46"/>
      <c r="Q32" s="46"/>
      <c r="R32" s="46"/>
      <c r="S32" s="46"/>
      <c r="T32" s="46"/>
      <c r="U32" s="46"/>
      <c r="V32" s="46"/>
      <c r="W32" s="48">
        <f>ROUND(BC94, 2)</f>
        <v>0</v>
      </c>
      <c r="X32" s="46"/>
      <c r="Y32" s="46"/>
      <c r="Z32" s="46"/>
      <c r="AA32" s="46"/>
      <c r="AB32" s="46"/>
      <c r="AC32" s="46"/>
      <c r="AD32" s="46"/>
      <c r="AE32" s="46"/>
      <c r="AF32" s="46"/>
      <c r="AG32" s="46"/>
      <c r="AH32" s="46"/>
      <c r="AI32" s="46"/>
      <c r="AJ32" s="46"/>
      <c r="AK32" s="48">
        <v>0</v>
      </c>
      <c r="AL32" s="46"/>
      <c r="AM32" s="46"/>
      <c r="AN32" s="46"/>
      <c r="AO32" s="46"/>
      <c r="AP32" s="46"/>
      <c r="AQ32" s="46"/>
      <c r="AR32" s="49"/>
      <c r="BE32" s="50"/>
    </row>
    <row r="33" hidden="1" s="3" customFormat="1" ht="14.4" customHeight="1">
      <c r="A33" s="3"/>
      <c r="B33" s="45"/>
      <c r="C33" s="46"/>
      <c r="D33" s="46"/>
      <c r="E33" s="46"/>
      <c r="F33" s="31" t="s">
        <v>43</v>
      </c>
      <c r="G33" s="46"/>
      <c r="H33" s="46"/>
      <c r="I33" s="46"/>
      <c r="J33" s="46"/>
      <c r="K33" s="46"/>
      <c r="L33" s="47">
        <v>0</v>
      </c>
      <c r="M33" s="46"/>
      <c r="N33" s="46"/>
      <c r="O33" s="46"/>
      <c r="P33" s="46"/>
      <c r="Q33" s="46"/>
      <c r="R33" s="46"/>
      <c r="S33" s="46"/>
      <c r="T33" s="46"/>
      <c r="U33" s="46"/>
      <c r="V33" s="46"/>
      <c r="W33" s="48">
        <f>ROUND(BD94, 2)</f>
        <v>0</v>
      </c>
      <c r="X33" s="46"/>
      <c r="Y33" s="46"/>
      <c r="Z33" s="46"/>
      <c r="AA33" s="46"/>
      <c r="AB33" s="46"/>
      <c r="AC33" s="46"/>
      <c r="AD33" s="46"/>
      <c r="AE33" s="46"/>
      <c r="AF33" s="46"/>
      <c r="AG33" s="46"/>
      <c r="AH33" s="46"/>
      <c r="AI33" s="46"/>
      <c r="AJ33" s="46"/>
      <c r="AK33" s="48">
        <v>0</v>
      </c>
      <c r="AL33" s="46"/>
      <c r="AM33" s="46"/>
      <c r="AN33" s="46"/>
      <c r="AO33" s="46"/>
      <c r="AP33" s="46"/>
      <c r="AQ33" s="46"/>
      <c r="AR33" s="49"/>
      <c r="BE33" s="50"/>
    </row>
    <row r="34" s="2" customFormat="1" ht="6.96" customHeight="1">
      <c r="A34" s="37"/>
      <c r="B34" s="38"/>
      <c r="C34" s="39"/>
      <c r="D34" s="39"/>
      <c r="E34" s="39"/>
      <c r="F34" s="39"/>
      <c r="G34" s="39"/>
      <c r="H34" s="39"/>
      <c r="I34" s="39"/>
      <c r="J34" s="39"/>
      <c r="K34" s="39"/>
      <c r="L34" s="39"/>
      <c r="M34" s="39"/>
      <c r="N34" s="39"/>
      <c r="O34" s="39"/>
      <c r="P34" s="39"/>
      <c r="Q34" s="39"/>
      <c r="R34" s="39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  <c r="AF34" s="39"/>
      <c r="AG34" s="39"/>
      <c r="AH34" s="39"/>
      <c r="AI34" s="39"/>
      <c r="AJ34" s="39"/>
      <c r="AK34" s="39"/>
      <c r="AL34" s="39"/>
      <c r="AM34" s="39"/>
      <c r="AN34" s="39"/>
      <c r="AO34" s="39"/>
      <c r="AP34" s="39"/>
      <c r="AQ34" s="39"/>
      <c r="AR34" s="43"/>
      <c r="BE34" s="30"/>
    </row>
    <row r="35" s="2" customFormat="1" ht="25.92" customHeight="1">
      <c r="A35" s="37"/>
      <c r="B35" s="38"/>
      <c r="C35" s="51"/>
      <c r="D35" s="52" t="s">
        <v>44</v>
      </c>
      <c r="E35" s="53"/>
      <c r="F35" s="53"/>
      <c r="G35" s="53"/>
      <c r="H35" s="53"/>
      <c r="I35" s="53"/>
      <c r="J35" s="53"/>
      <c r="K35" s="53"/>
      <c r="L35" s="53"/>
      <c r="M35" s="53"/>
      <c r="N35" s="53"/>
      <c r="O35" s="53"/>
      <c r="P35" s="53"/>
      <c r="Q35" s="53"/>
      <c r="R35" s="53"/>
      <c r="S35" s="53"/>
      <c r="T35" s="54" t="s">
        <v>45</v>
      </c>
      <c r="U35" s="53"/>
      <c r="V35" s="53"/>
      <c r="W35" s="53"/>
      <c r="X35" s="55" t="s">
        <v>46</v>
      </c>
      <c r="Y35" s="53"/>
      <c r="Z35" s="53"/>
      <c r="AA35" s="53"/>
      <c r="AB35" s="53"/>
      <c r="AC35" s="53"/>
      <c r="AD35" s="53"/>
      <c r="AE35" s="53"/>
      <c r="AF35" s="53"/>
      <c r="AG35" s="53"/>
      <c r="AH35" s="53"/>
      <c r="AI35" s="53"/>
      <c r="AJ35" s="53"/>
      <c r="AK35" s="56">
        <f>SUM(AK26:AK33)</f>
        <v>0</v>
      </c>
      <c r="AL35" s="53"/>
      <c r="AM35" s="53"/>
      <c r="AN35" s="53"/>
      <c r="AO35" s="57"/>
      <c r="AP35" s="51"/>
      <c r="AQ35" s="51"/>
      <c r="AR35" s="43"/>
      <c r="BE35" s="37"/>
    </row>
    <row r="36" s="2" customFormat="1" ht="6.96" customHeight="1">
      <c r="A36" s="37"/>
      <c r="B36" s="38"/>
      <c r="C36" s="39"/>
      <c r="D36" s="39"/>
      <c r="E36" s="39"/>
      <c r="F36" s="39"/>
      <c r="G36" s="39"/>
      <c r="H36" s="39"/>
      <c r="I36" s="39"/>
      <c r="J36" s="39"/>
      <c r="K36" s="39"/>
      <c r="L36" s="39"/>
      <c r="M36" s="39"/>
      <c r="N36" s="39"/>
      <c r="O36" s="39"/>
      <c r="P36" s="39"/>
      <c r="Q36" s="39"/>
      <c r="R36" s="39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  <c r="AF36" s="39"/>
      <c r="AG36" s="39"/>
      <c r="AH36" s="39"/>
      <c r="AI36" s="39"/>
      <c r="AJ36" s="39"/>
      <c r="AK36" s="39"/>
      <c r="AL36" s="39"/>
      <c r="AM36" s="39"/>
      <c r="AN36" s="39"/>
      <c r="AO36" s="39"/>
      <c r="AP36" s="39"/>
      <c r="AQ36" s="39"/>
      <c r="AR36" s="43"/>
      <c r="BE36" s="37"/>
    </row>
    <row r="37" s="2" customFormat="1" ht="14.4" customHeight="1">
      <c r="A37" s="37"/>
      <c r="B37" s="38"/>
      <c r="C37" s="39"/>
      <c r="D37" s="39"/>
      <c r="E37" s="39"/>
      <c r="F37" s="39"/>
      <c r="G37" s="39"/>
      <c r="H37" s="39"/>
      <c r="I37" s="39"/>
      <c r="J37" s="39"/>
      <c r="K37" s="39"/>
      <c r="L37" s="39"/>
      <c r="M37" s="39"/>
      <c r="N37" s="39"/>
      <c r="O37" s="39"/>
      <c r="P37" s="39"/>
      <c r="Q37" s="39"/>
      <c r="R37" s="39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  <c r="AF37" s="39"/>
      <c r="AG37" s="39"/>
      <c r="AH37" s="39"/>
      <c r="AI37" s="39"/>
      <c r="AJ37" s="39"/>
      <c r="AK37" s="39"/>
      <c r="AL37" s="39"/>
      <c r="AM37" s="39"/>
      <c r="AN37" s="39"/>
      <c r="AO37" s="39"/>
      <c r="AP37" s="39"/>
      <c r="AQ37" s="39"/>
      <c r="AR37" s="43"/>
      <c r="BE37" s="37"/>
    </row>
    <row r="38" s="1" customFormat="1" ht="14.4" customHeight="1">
      <c r="B38" s="20"/>
      <c r="C38" s="21"/>
      <c r="D38" s="21"/>
      <c r="E38" s="21"/>
      <c r="F38" s="21"/>
      <c r="G38" s="21"/>
      <c r="H38" s="21"/>
      <c r="I38" s="21"/>
      <c r="J38" s="21"/>
      <c r="K38" s="21"/>
      <c r="L38" s="21"/>
      <c r="M38" s="21"/>
      <c r="N38" s="21"/>
      <c r="O38" s="21"/>
      <c r="P38" s="21"/>
      <c r="Q38" s="21"/>
      <c r="R38" s="21"/>
      <c r="S38" s="21"/>
      <c r="T38" s="21"/>
      <c r="U38" s="21"/>
      <c r="V38" s="21"/>
      <c r="W38" s="21"/>
      <c r="X38" s="21"/>
      <c r="Y38" s="21"/>
      <c r="Z38" s="21"/>
      <c r="AA38" s="21"/>
      <c r="AB38" s="21"/>
      <c r="AC38" s="21"/>
      <c r="AD38" s="21"/>
      <c r="AE38" s="21"/>
      <c r="AF38" s="21"/>
      <c r="AG38" s="21"/>
      <c r="AH38" s="21"/>
      <c r="AI38" s="21"/>
      <c r="AJ38" s="21"/>
      <c r="AK38" s="21"/>
      <c r="AL38" s="21"/>
      <c r="AM38" s="21"/>
      <c r="AN38" s="21"/>
      <c r="AO38" s="21"/>
      <c r="AP38" s="21"/>
      <c r="AQ38" s="21"/>
      <c r="AR38" s="19"/>
    </row>
    <row r="39" s="1" customFormat="1" ht="14.4" customHeight="1">
      <c r="B39" s="20"/>
      <c r="C39" s="21"/>
      <c r="D39" s="21"/>
      <c r="E39" s="21"/>
      <c r="F39" s="21"/>
      <c r="G39" s="21"/>
      <c r="H39" s="21"/>
      <c r="I39" s="21"/>
      <c r="J39" s="21"/>
      <c r="K39" s="21"/>
      <c r="L39" s="21"/>
      <c r="M39" s="21"/>
      <c r="N39" s="21"/>
      <c r="O39" s="21"/>
      <c r="P39" s="21"/>
      <c r="Q39" s="21"/>
      <c r="R39" s="21"/>
      <c r="S39" s="21"/>
      <c r="T39" s="21"/>
      <c r="U39" s="21"/>
      <c r="V39" s="21"/>
      <c r="W39" s="21"/>
      <c r="X39" s="21"/>
      <c r="Y39" s="21"/>
      <c r="Z39" s="21"/>
      <c r="AA39" s="21"/>
      <c r="AB39" s="21"/>
      <c r="AC39" s="21"/>
      <c r="AD39" s="21"/>
      <c r="AE39" s="21"/>
      <c r="AF39" s="21"/>
      <c r="AG39" s="21"/>
      <c r="AH39" s="21"/>
      <c r="AI39" s="21"/>
      <c r="AJ39" s="21"/>
      <c r="AK39" s="21"/>
      <c r="AL39" s="21"/>
      <c r="AM39" s="21"/>
      <c r="AN39" s="21"/>
      <c r="AO39" s="21"/>
      <c r="AP39" s="21"/>
      <c r="AQ39" s="21"/>
      <c r="AR39" s="19"/>
    </row>
    <row r="40" s="1" customFormat="1" ht="14.4" customHeight="1">
      <c r="B40" s="20"/>
      <c r="C40" s="21"/>
      <c r="D40" s="21"/>
      <c r="E40" s="21"/>
      <c r="F40" s="21"/>
      <c r="G40" s="21"/>
      <c r="H40" s="21"/>
      <c r="I40" s="21"/>
      <c r="J40" s="21"/>
      <c r="K40" s="21"/>
      <c r="L40" s="21"/>
      <c r="M40" s="21"/>
      <c r="N40" s="21"/>
      <c r="O40" s="21"/>
      <c r="P40" s="21"/>
      <c r="Q40" s="21"/>
      <c r="R40" s="21"/>
      <c r="S40" s="21"/>
      <c r="T40" s="21"/>
      <c r="U40" s="21"/>
      <c r="V40" s="21"/>
      <c r="W40" s="21"/>
      <c r="X40" s="21"/>
      <c r="Y40" s="21"/>
      <c r="Z40" s="21"/>
      <c r="AA40" s="21"/>
      <c r="AB40" s="21"/>
      <c r="AC40" s="21"/>
      <c r="AD40" s="21"/>
      <c r="AE40" s="21"/>
      <c r="AF40" s="21"/>
      <c r="AG40" s="21"/>
      <c r="AH40" s="21"/>
      <c r="AI40" s="21"/>
      <c r="AJ40" s="21"/>
      <c r="AK40" s="21"/>
      <c r="AL40" s="21"/>
      <c r="AM40" s="21"/>
      <c r="AN40" s="21"/>
      <c r="AO40" s="21"/>
      <c r="AP40" s="21"/>
      <c r="AQ40" s="21"/>
      <c r="AR40" s="19"/>
    </row>
    <row r="41" s="1" customFormat="1" ht="14.4" customHeight="1">
      <c r="B41" s="20"/>
      <c r="C41" s="21"/>
      <c r="D41" s="21"/>
      <c r="E41" s="21"/>
      <c r="F41" s="21"/>
      <c r="G41" s="21"/>
      <c r="H41" s="21"/>
      <c r="I41" s="21"/>
      <c r="J41" s="21"/>
      <c r="K41" s="21"/>
      <c r="L41" s="21"/>
      <c r="M41" s="21"/>
      <c r="N41" s="21"/>
      <c r="O41" s="21"/>
      <c r="P41" s="21"/>
      <c r="Q41" s="21"/>
      <c r="R41" s="21"/>
      <c r="S41" s="21"/>
      <c r="T41" s="21"/>
      <c r="U41" s="21"/>
      <c r="V41" s="21"/>
      <c r="W41" s="21"/>
      <c r="X41" s="21"/>
      <c r="Y41" s="21"/>
      <c r="Z41" s="21"/>
      <c r="AA41" s="21"/>
      <c r="AB41" s="21"/>
      <c r="AC41" s="21"/>
      <c r="AD41" s="21"/>
      <c r="AE41" s="21"/>
      <c r="AF41" s="21"/>
      <c r="AG41" s="21"/>
      <c r="AH41" s="21"/>
      <c r="AI41" s="21"/>
      <c r="AJ41" s="21"/>
      <c r="AK41" s="21"/>
      <c r="AL41" s="21"/>
      <c r="AM41" s="21"/>
      <c r="AN41" s="21"/>
      <c r="AO41" s="21"/>
      <c r="AP41" s="21"/>
      <c r="AQ41" s="21"/>
      <c r="AR41" s="19"/>
    </row>
    <row r="42" s="1" customFormat="1" ht="14.4" customHeight="1">
      <c r="B42" s="20"/>
      <c r="C42" s="21"/>
      <c r="D42" s="21"/>
      <c r="E42" s="21"/>
      <c r="F42" s="21"/>
      <c r="G42" s="21"/>
      <c r="H42" s="21"/>
      <c r="I42" s="21"/>
      <c r="J42" s="21"/>
      <c r="K42" s="21"/>
      <c r="L42" s="21"/>
      <c r="M42" s="21"/>
      <c r="N42" s="21"/>
      <c r="O42" s="21"/>
      <c r="P42" s="21"/>
      <c r="Q42" s="21"/>
      <c r="R42" s="21"/>
      <c r="S42" s="21"/>
      <c r="T42" s="21"/>
      <c r="U42" s="21"/>
      <c r="V42" s="21"/>
      <c r="W42" s="21"/>
      <c r="X42" s="21"/>
      <c r="Y42" s="21"/>
      <c r="Z42" s="21"/>
      <c r="AA42" s="21"/>
      <c r="AB42" s="21"/>
      <c r="AC42" s="21"/>
      <c r="AD42" s="21"/>
      <c r="AE42" s="21"/>
      <c r="AF42" s="21"/>
      <c r="AG42" s="21"/>
      <c r="AH42" s="21"/>
      <c r="AI42" s="21"/>
      <c r="AJ42" s="21"/>
      <c r="AK42" s="21"/>
      <c r="AL42" s="21"/>
      <c r="AM42" s="21"/>
      <c r="AN42" s="21"/>
      <c r="AO42" s="21"/>
      <c r="AP42" s="21"/>
      <c r="AQ42" s="21"/>
      <c r="AR42" s="19"/>
    </row>
    <row r="43" s="1" customFormat="1" ht="14.4" customHeight="1">
      <c r="B43" s="20"/>
      <c r="C43" s="21"/>
      <c r="D43" s="21"/>
      <c r="E43" s="21"/>
      <c r="F43" s="21"/>
      <c r="G43" s="21"/>
      <c r="H43" s="21"/>
      <c r="I43" s="21"/>
      <c r="J43" s="21"/>
      <c r="K43" s="21"/>
      <c r="L43" s="21"/>
      <c r="M43" s="21"/>
      <c r="N43" s="21"/>
      <c r="O43" s="21"/>
      <c r="P43" s="21"/>
      <c r="Q43" s="21"/>
      <c r="R43" s="21"/>
      <c r="S43" s="21"/>
      <c r="T43" s="21"/>
      <c r="U43" s="21"/>
      <c r="V43" s="21"/>
      <c r="W43" s="21"/>
      <c r="X43" s="21"/>
      <c r="Y43" s="21"/>
      <c r="Z43" s="21"/>
      <c r="AA43" s="21"/>
      <c r="AB43" s="21"/>
      <c r="AC43" s="21"/>
      <c r="AD43" s="21"/>
      <c r="AE43" s="21"/>
      <c r="AF43" s="21"/>
      <c r="AG43" s="21"/>
      <c r="AH43" s="21"/>
      <c r="AI43" s="21"/>
      <c r="AJ43" s="21"/>
      <c r="AK43" s="21"/>
      <c r="AL43" s="21"/>
      <c r="AM43" s="21"/>
      <c r="AN43" s="21"/>
      <c r="AO43" s="21"/>
      <c r="AP43" s="21"/>
      <c r="AQ43" s="21"/>
      <c r="AR43" s="19"/>
    </row>
    <row r="44" s="1" customFormat="1" ht="14.4" customHeight="1">
      <c r="B44" s="20"/>
      <c r="C44" s="21"/>
      <c r="D44" s="21"/>
      <c r="E44" s="21"/>
      <c r="F44" s="21"/>
      <c r="G44" s="21"/>
      <c r="H44" s="21"/>
      <c r="I44" s="21"/>
      <c r="J44" s="21"/>
      <c r="K44" s="21"/>
      <c r="L44" s="21"/>
      <c r="M44" s="21"/>
      <c r="N44" s="21"/>
      <c r="O44" s="21"/>
      <c r="P44" s="21"/>
      <c r="Q44" s="21"/>
      <c r="R44" s="21"/>
      <c r="S44" s="21"/>
      <c r="T44" s="21"/>
      <c r="U44" s="21"/>
      <c r="V44" s="21"/>
      <c r="W44" s="21"/>
      <c r="X44" s="21"/>
      <c r="Y44" s="21"/>
      <c r="Z44" s="21"/>
      <c r="AA44" s="21"/>
      <c r="AB44" s="21"/>
      <c r="AC44" s="21"/>
      <c r="AD44" s="21"/>
      <c r="AE44" s="21"/>
      <c r="AF44" s="21"/>
      <c r="AG44" s="21"/>
      <c r="AH44" s="21"/>
      <c r="AI44" s="21"/>
      <c r="AJ44" s="21"/>
      <c r="AK44" s="21"/>
      <c r="AL44" s="21"/>
      <c r="AM44" s="21"/>
      <c r="AN44" s="21"/>
      <c r="AO44" s="21"/>
      <c r="AP44" s="21"/>
      <c r="AQ44" s="21"/>
      <c r="AR44" s="19"/>
    </row>
    <row r="45" s="1" customFormat="1" ht="14.4" customHeight="1">
      <c r="B45" s="20"/>
      <c r="C45" s="21"/>
      <c r="D45" s="21"/>
      <c r="E45" s="21"/>
      <c r="F45" s="21"/>
      <c r="G45" s="21"/>
      <c r="H45" s="21"/>
      <c r="I45" s="21"/>
      <c r="J45" s="21"/>
      <c r="K45" s="21"/>
      <c r="L45" s="21"/>
      <c r="M45" s="21"/>
      <c r="N45" s="21"/>
      <c r="O45" s="21"/>
      <c r="P45" s="21"/>
      <c r="Q45" s="21"/>
      <c r="R45" s="21"/>
      <c r="S45" s="21"/>
      <c r="T45" s="21"/>
      <c r="U45" s="21"/>
      <c r="V45" s="21"/>
      <c r="W45" s="21"/>
      <c r="X45" s="21"/>
      <c r="Y45" s="21"/>
      <c r="Z45" s="21"/>
      <c r="AA45" s="21"/>
      <c r="AB45" s="21"/>
      <c r="AC45" s="21"/>
      <c r="AD45" s="21"/>
      <c r="AE45" s="21"/>
      <c r="AF45" s="21"/>
      <c r="AG45" s="21"/>
      <c r="AH45" s="21"/>
      <c r="AI45" s="21"/>
      <c r="AJ45" s="21"/>
      <c r="AK45" s="21"/>
      <c r="AL45" s="21"/>
      <c r="AM45" s="21"/>
      <c r="AN45" s="21"/>
      <c r="AO45" s="21"/>
      <c r="AP45" s="21"/>
      <c r="AQ45" s="21"/>
      <c r="AR45" s="19"/>
    </row>
    <row r="46" s="1" customFormat="1" ht="14.4" customHeight="1">
      <c r="B46" s="20"/>
      <c r="C46" s="21"/>
      <c r="D46" s="21"/>
      <c r="E46" s="21"/>
      <c r="F46" s="21"/>
      <c r="G46" s="21"/>
      <c r="H46" s="21"/>
      <c r="I46" s="21"/>
      <c r="J46" s="21"/>
      <c r="K46" s="21"/>
      <c r="L46" s="21"/>
      <c r="M46" s="21"/>
      <c r="N46" s="21"/>
      <c r="O46" s="21"/>
      <c r="P46" s="21"/>
      <c r="Q46" s="21"/>
      <c r="R46" s="21"/>
      <c r="S46" s="21"/>
      <c r="T46" s="21"/>
      <c r="U46" s="21"/>
      <c r="V46" s="21"/>
      <c r="W46" s="21"/>
      <c r="X46" s="21"/>
      <c r="Y46" s="21"/>
      <c r="Z46" s="21"/>
      <c r="AA46" s="21"/>
      <c r="AB46" s="21"/>
      <c r="AC46" s="21"/>
      <c r="AD46" s="21"/>
      <c r="AE46" s="21"/>
      <c r="AF46" s="21"/>
      <c r="AG46" s="21"/>
      <c r="AH46" s="21"/>
      <c r="AI46" s="21"/>
      <c r="AJ46" s="21"/>
      <c r="AK46" s="21"/>
      <c r="AL46" s="21"/>
      <c r="AM46" s="21"/>
      <c r="AN46" s="21"/>
      <c r="AO46" s="21"/>
      <c r="AP46" s="21"/>
      <c r="AQ46" s="21"/>
      <c r="AR46" s="19"/>
    </row>
    <row r="47" s="1" customFormat="1" ht="14.4" customHeight="1">
      <c r="B47" s="20"/>
      <c r="C47" s="21"/>
      <c r="D47" s="21"/>
      <c r="E47" s="21"/>
      <c r="F47" s="21"/>
      <c r="G47" s="21"/>
      <c r="H47" s="21"/>
      <c r="I47" s="21"/>
      <c r="J47" s="21"/>
      <c r="K47" s="21"/>
      <c r="L47" s="21"/>
      <c r="M47" s="21"/>
      <c r="N47" s="21"/>
      <c r="O47" s="21"/>
      <c r="P47" s="21"/>
      <c r="Q47" s="21"/>
      <c r="R47" s="21"/>
      <c r="S47" s="21"/>
      <c r="T47" s="21"/>
      <c r="U47" s="21"/>
      <c r="V47" s="21"/>
      <c r="W47" s="21"/>
      <c r="X47" s="21"/>
      <c r="Y47" s="21"/>
      <c r="Z47" s="21"/>
      <c r="AA47" s="21"/>
      <c r="AB47" s="21"/>
      <c r="AC47" s="21"/>
      <c r="AD47" s="21"/>
      <c r="AE47" s="21"/>
      <c r="AF47" s="21"/>
      <c r="AG47" s="21"/>
      <c r="AH47" s="21"/>
      <c r="AI47" s="21"/>
      <c r="AJ47" s="21"/>
      <c r="AK47" s="21"/>
      <c r="AL47" s="21"/>
      <c r="AM47" s="21"/>
      <c r="AN47" s="21"/>
      <c r="AO47" s="21"/>
      <c r="AP47" s="21"/>
      <c r="AQ47" s="21"/>
      <c r="AR47" s="19"/>
    </row>
    <row r="48" s="1" customFormat="1" ht="14.4" customHeight="1">
      <c r="B48" s="20"/>
      <c r="C48" s="21"/>
      <c r="D48" s="21"/>
      <c r="E48" s="21"/>
      <c r="F48" s="21"/>
      <c r="G48" s="21"/>
      <c r="H48" s="21"/>
      <c r="I48" s="21"/>
      <c r="J48" s="21"/>
      <c r="K48" s="21"/>
      <c r="L48" s="21"/>
      <c r="M48" s="21"/>
      <c r="N48" s="21"/>
      <c r="O48" s="21"/>
      <c r="P48" s="21"/>
      <c r="Q48" s="21"/>
      <c r="R48" s="21"/>
      <c r="S48" s="21"/>
      <c r="T48" s="21"/>
      <c r="U48" s="21"/>
      <c r="V48" s="21"/>
      <c r="W48" s="21"/>
      <c r="X48" s="21"/>
      <c r="Y48" s="21"/>
      <c r="Z48" s="21"/>
      <c r="AA48" s="21"/>
      <c r="AB48" s="21"/>
      <c r="AC48" s="21"/>
      <c r="AD48" s="21"/>
      <c r="AE48" s="21"/>
      <c r="AF48" s="21"/>
      <c r="AG48" s="21"/>
      <c r="AH48" s="21"/>
      <c r="AI48" s="21"/>
      <c r="AJ48" s="21"/>
      <c r="AK48" s="21"/>
      <c r="AL48" s="21"/>
      <c r="AM48" s="21"/>
      <c r="AN48" s="21"/>
      <c r="AO48" s="21"/>
      <c r="AP48" s="21"/>
      <c r="AQ48" s="21"/>
      <c r="AR48" s="19"/>
    </row>
    <row r="49" s="2" customFormat="1" ht="14.4" customHeight="1">
      <c r="B49" s="58"/>
      <c r="C49" s="59"/>
      <c r="D49" s="60" t="s">
        <v>47</v>
      </c>
      <c r="E49" s="61"/>
      <c r="F49" s="61"/>
      <c r="G49" s="61"/>
      <c r="H49" s="61"/>
      <c r="I49" s="61"/>
      <c r="J49" s="61"/>
      <c r="K49" s="61"/>
      <c r="L49" s="61"/>
      <c r="M49" s="61"/>
      <c r="N49" s="61"/>
      <c r="O49" s="61"/>
      <c r="P49" s="61"/>
      <c r="Q49" s="61"/>
      <c r="R49" s="61"/>
      <c r="S49" s="61"/>
      <c r="T49" s="61"/>
      <c r="U49" s="61"/>
      <c r="V49" s="61"/>
      <c r="W49" s="61"/>
      <c r="X49" s="61"/>
      <c r="Y49" s="61"/>
      <c r="Z49" s="61"/>
      <c r="AA49" s="61"/>
      <c r="AB49" s="61"/>
      <c r="AC49" s="61"/>
      <c r="AD49" s="61"/>
      <c r="AE49" s="61"/>
      <c r="AF49" s="61"/>
      <c r="AG49" s="61"/>
      <c r="AH49" s="60" t="s">
        <v>48</v>
      </c>
      <c r="AI49" s="61"/>
      <c r="AJ49" s="61"/>
      <c r="AK49" s="61"/>
      <c r="AL49" s="61"/>
      <c r="AM49" s="61"/>
      <c r="AN49" s="61"/>
      <c r="AO49" s="61"/>
      <c r="AP49" s="59"/>
      <c r="AQ49" s="59"/>
      <c r="AR49" s="62"/>
    </row>
    <row r="50">
      <c r="B50" s="20"/>
      <c r="C50" s="21"/>
      <c r="D50" s="21"/>
      <c r="E50" s="21"/>
      <c r="F50" s="21"/>
      <c r="G50" s="21"/>
      <c r="H50" s="21"/>
      <c r="I50" s="21"/>
      <c r="J50" s="21"/>
      <c r="K50" s="21"/>
      <c r="L50" s="21"/>
      <c r="M50" s="21"/>
      <c r="N50" s="21"/>
      <c r="O50" s="21"/>
      <c r="P50" s="21"/>
      <c r="Q50" s="21"/>
      <c r="R50" s="21"/>
      <c r="S50" s="21"/>
      <c r="T50" s="21"/>
      <c r="U50" s="21"/>
      <c r="V50" s="21"/>
      <c r="W50" s="21"/>
      <c r="X50" s="21"/>
      <c r="Y50" s="21"/>
      <c r="Z50" s="21"/>
      <c r="AA50" s="21"/>
      <c r="AB50" s="21"/>
      <c r="AC50" s="21"/>
      <c r="AD50" s="21"/>
      <c r="AE50" s="21"/>
      <c r="AF50" s="21"/>
      <c r="AG50" s="21"/>
      <c r="AH50" s="21"/>
      <c r="AI50" s="21"/>
      <c r="AJ50" s="21"/>
      <c r="AK50" s="21"/>
      <c r="AL50" s="21"/>
      <c r="AM50" s="21"/>
      <c r="AN50" s="21"/>
      <c r="AO50" s="21"/>
      <c r="AP50" s="21"/>
      <c r="AQ50" s="21"/>
      <c r="AR50" s="19"/>
    </row>
    <row r="51">
      <c r="B51" s="20"/>
      <c r="C51" s="21"/>
      <c r="D51" s="21"/>
      <c r="E51" s="21"/>
      <c r="F51" s="21"/>
      <c r="G51" s="21"/>
      <c r="H51" s="21"/>
      <c r="I51" s="21"/>
      <c r="J51" s="21"/>
      <c r="K51" s="21"/>
      <c r="L51" s="21"/>
      <c r="M51" s="21"/>
      <c r="N51" s="21"/>
      <c r="O51" s="21"/>
      <c r="P51" s="21"/>
      <c r="Q51" s="21"/>
      <c r="R51" s="21"/>
      <c r="S51" s="21"/>
      <c r="T51" s="21"/>
      <c r="U51" s="21"/>
      <c r="V51" s="21"/>
      <c r="W51" s="21"/>
      <c r="X51" s="21"/>
      <c r="Y51" s="21"/>
      <c r="Z51" s="21"/>
      <c r="AA51" s="21"/>
      <c r="AB51" s="21"/>
      <c r="AC51" s="21"/>
      <c r="AD51" s="21"/>
      <c r="AE51" s="21"/>
      <c r="AF51" s="21"/>
      <c r="AG51" s="21"/>
      <c r="AH51" s="21"/>
      <c r="AI51" s="21"/>
      <c r="AJ51" s="21"/>
      <c r="AK51" s="21"/>
      <c r="AL51" s="21"/>
      <c r="AM51" s="21"/>
      <c r="AN51" s="21"/>
      <c r="AO51" s="21"/>
      <c r="AP51" s="21"/>
      <c r="AQ51" s="21"/>
      <c r="AR51" s="19"/>
    </row>
    <row r="52">
      <c r="B52" s="20"/>
      <c r="C52" s="21"/>
      <c r="D52" s="21"/>
      <c r="E52" s="21"/>
      <c r="F52" s="21"/>
      <c r="G52" s="21"/>
      <c r="H52" s="21"/>
      <c r="I52" s="21"/>
      <c r="J52" s="21"/>
      <c r="K52" s="21"/>
      <c r="L52" s="21"/>
      <c r="M52" s="21"/>
      <c r="N52" s="21"/>
      <c r="O52" s="21"/>
      <c r="P52" s="21"/>
      <c r="Q52" s="21"/>
      <c r="R52" s="21"/>
      <c r="S52" s="21"/>
      <c r="T52" s="21"/>
      <c r="U52" s="21"/>
      <c r="V52" s="21"/>
      <c r="W52" s="21"/>
      <c r="X52" s="21"/>
      <c r="Y52" s="21"/>
      <c r="Z52" s="21"/>
      <c r="AA52" s="21"/>
      <c r="AB52" s="21"/>
      <c r="AC52" s="21"/>
      <c r="AD52" s="21"/>
      <c r="AE52" s="21"/>
      <c r="AF52" s="21"/>
      <c r="AG52" s="21"/>
      <c r="AH52" s="21"/>
      <c r="AI52" s="21"/>
      <c r="AJ52" s="21"/>
      <c r="AK52" s="21"/>
      <c r="AL52" s="21"/>
      <c r="AM52" s="21"/>
      <c r="AN52" s="21"/>
      <c r="AO52" s="21"/>
      <c r="AP52" s="21"/>
      <c r="AQ52" s="21"/>
      <c r="AR52" s="19"/>
    </row>
    <row r="53">
      <c r="B53" s="20"/>
      <c r="C53" s="21"/>
      <c r="D53" s="21"/>
      <c r="E53" s="21"/>
      <c r="F53" s="21"/>
      <c r="G53" s="21"/>
      <c r="H53" s="21"/>
      <c r="I53" s="21"/>
      <c r="J53" s="21"/>
      <c r="K53" s="21"/>
      <c r="L53" s="21"/>
      <c r="M53" s="21"/>
      <c r="N53" s="21"/>
      <c r="O53" s="21"/>
      <c r="P53" s="21"/>
      <c r="Q53" s="21"/>
      <c r="R53" s="21"/>
      <c r="S53" s="21"/>
      <c r="T53" s="21"/>
      <c r="U53" s="21"/>
      <c r="V53" s="21"/>
      <c r="W53" s="21"/>
      <c r="X53" s="21"/>
      <c r="Y53" s="21"/>
      <c r="Z53" s="21"/>
      <c r="AA53" s="21"/>
      <c r="AB53" s="21"/>
      <c r="AC53" s="21"/>
      <c r="AD53" s="21"/>
      <c r="AE53" s="21"/>
      <c r="AF53" s="21"/>
      <c r="AG53" s="21"/>
      <c r="AH53" s="21"/>
      <c r="AI53" s="21"/>
      <c r="AJ53" s="21"/>
      <c r="AK53" s="21"/>
      <c r="AL53" s="21"/>
      <c r="AM53" s="21"/>
      <c r="AN53" s="21"/>
      <c r="AO53" s="21"/>
      <c r="AP53" s="21"/>
      <c r="AQ53" s="21"/>
      <c r="AR53" s="19"/>
    </row>
    <row r="54">
      <c r="B54" s="20"/>
      <c r="C54" s="21"/>
      <c r="D54" s="21"/>
      <c r="E54" s="21"/>
      <c r="F54" s="21"/>
      <c r="G54" s="21"/>
      <c r="H54" s="21"/>
      <c r="I54" s="21"/>
      <c r="J54" s="21"/>
      <c r="K54" s="21"/>
      <c r="L54" s="21"/>
      <c r="M54" s="21"/>
      <c r="N54" s="21"/>
      <c r="O54" s="21"/>
      <c r="P54" s="21"/>
      <c r="Q54" s="21"/>
      <c r="R54" s="21"/>
      <c r="S54" s="21"/>
      <c r="T54" s="21"/>
      <c r="U54" s="21"/>
      <c r="V54" s="21"/>
      <c r="W54" s="21"/>
      <c r="X54" s="21"/>
      <c r="Y54" s="21"/>
      <c r="Z54" s="21"/>
      <c r="AA54" s="21"/>
      <c r="AB54" s="21"/>
      <c r="AC54" s="21"/>
      <c r="AD54" s="21"/>
      <c r="AE54" s="21"/>
      <c r="AF54" s="21"/>
      <c r="AG54" s="21"/>
      <c r="AH54" s="21"/>
      <c r="AI54" s="21"/>
      <c r="AJ54" s="21"/>
      <c r="AK54" s="21"/>
      <c r="AL54" s="21"/>
      <c r="AM54" s="21"/>
      <c r="AN54" s="21"/>
      <c r="AO54" s="21"/>
      <c r="AP54" s="21"/>
      <c r="AQ54" s="21"/>
      <c r="AR54" s="19"/>
    </row>
    <row r="55">
      <c r="B55" s="20"/>
      <c r="C55" s="21"/>
      <c r="D55" s="21"/>
      <c r="E55" s="21"/>
      <c r="F55" s="21"/>
      <c r="G55" s="21"/>
      <c r="H55" s="21"/>
      <c r="I55" s="21"/>
      <c r="J55" s="21"/>
      <c r="K55" s="21"/>
      <c r="L55" s="21"/>
      <c r="M55" s="21"/>
      <c r="N55" s="21"/>
      <c r="O55" s="21"/>
      <c r="P55" s="21"/>
      <c r="Q55" s="21"/>
      <c r="R55" s="21"/>
      <c r="S55" s="21"/>
      <c r="T55" s="21"/>
      <c r="U55" s="21"/>
      <c r="V55" s="21"/>
      <c r="W55" s="21"/>
      <c r="X55" s="21"/>
      <c r="Y55" s="21"/>
      <c r="Z55" s="21"/>
      <c r="AA55" s="21"/>
      <c r="AB55" s="21"/>
      <c r="AC55" s="21"/>
      <c r="AD55" s="21"/>
      <c r="AE55" s="21"/>
      <c r="AF55" s="21"/>
      <c r="AG55" s="21"/>
      <c r="AH55" s="21"/>
      <c r="AI55" s="21"/>
      <c r="AJ55" s="21"/>
      <c r="AK55" s="21"/>
      <c r="AL55" s="21"/>
      <c r="AM55" s="21"/>
      <c r="AN55" s="21"/>
      <c r="AO55" s="21"/>
      <c r="AP55" s="21"/>
      <c r="AQ55" s="21"/>
      <c r="AR55" s="19"/>
    </row>
    <row r="56">
      <c r="B56" s="20"/>
      <c r="C56" s="21"/>
      <c r="D56" s="21"/>
      <c r="E56" s="21"/>
      <c r="F56" s="21"/>
      <c r="G56" s="21"/>
      <c r="H56" s="21"/>
      <c r="I56" s="21"/>
      <c r="J56" s="21"/>
      <c r="K56" s="21"/>
      <c r="L56" s="21"/>
      <c r="M56" s="21"/>
      <c r="N56" s="21"/>
      <c r="O56" s="21"/>
      <c r="P56" s="21"/>
      <c r="Q56" s="21"/>
      <c r="R56" s="21"/>
      <c r="S56" s="21"/>
      <c r="T56" s="21"/>
      <c r="U56" s="21"/>
      <c r="V56" s="21"/>
      <c r="W56" s="21"/>
      <c r="X56" s="21"/>
      <c r="Y56" s="21"/>
      <c r="Z56" s="21"/>
      <c r="AA56" s="21"/>
      <c r="AB56" s="21"/>
      <c r="AC56" s="21"/>
      <c r="AD56" s="21"/>
      <c r="AE56" s="21"/>
      <c r="AF56" s="21"/>
      <c r="AG56" s="21"/>
      <c r="AH56" s="21"/>
      <c r="AI56" s="21"/>
      <c r="AJ56" s="21"/>
      <c r="AK56" s="21"/>
      <c r="AL56" s="21"/>
      <c r="AM56" s="21"/>
      <c r="AN56" s="21"/>
      <c r="AO56" s="21"/>
      <c r="AP56" s="21"/>
      <c r="AQ56" s="21"/>
      <c r="AR56" s="19"/>
    </row>
    <row r="57">
      <c r="B57" s="20"/>
      <c r="C57" s="21"/>
      <c r="D57" s="21"/>
      <c r="E57" s="21"/>
      <c r="F57" s="21"/>
      <c r="G57" s="21"/>
      <c r="H57" s="21"/>
      <c r="I57" s="21"/>
      <c r="J57" s="21"/>
      <c r="K57" s="21"/>
      <c r="L57" s="21"/>
      <c r="M57" s="21"/>
      <c r="N57" s="21"/>
      <c r="O57" s="21"/>
      <c r="P57" s="21"/>
      <c r="Q57" s="21"/>
      <c r="R57" s="21"/>
      <c r="S57" s="21"/>
      <c r="T57" s="21"/>
      <c r="U57" s="21"/>
      <c r="V57" s="21"/>
      <c r="W57" s="21"/>
      <c r="X57" s="21"/>
      <c r="Y57" s="21"/>
      <c r="Z57" s="21"/>
      <c r="AA57" s="21"/>
      <c r="AB57" s="21"/>
      <c r="AC57" s="21"/>
      <c r="AD57" s="21"/>
      <c r="AE57" s="21"/>
      <c r="AF57" s="21"/>
      <c r="AG57" s="21"/>
      <c r="AH57" s="21"/>
      <c r="AI57" s="21"/>
      <c r="AJ57" s="21"/>
      <c r="AK57" s="21"/>
      <c r="AL57" s="21"/>
      <c r="AM57" s="21"/>
      <c r="AN57" s="21"/>
      <c r="AO57" s="21"/>
      <c r="AP57" s="21"/>
      <c r="AQ57" s="21"/>
      <c r="AR57" s="19"/>
    </row>
    <row r="58">
      <c r="B58" s="20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1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  <c r="AF58" s="21"/>
      <c r="AG58" s="21"/>
      <c r="AH58" s="21"/>
      <c r="AI58" s="21"/>
      <c r="AJ58" s="21"/>
      <c r="AK58" s="21"/>
      <c r="AL58" s="21"/>
      <c r="AM58" s="21"/>
      <c r="AN58" s="21"/>
      <c r="AO58" s="21"/>
      <c r="AP58" s="21"/>
      <c r="AQ58" s="21"/>
      <c r="AR58" s="19"/>
    </row>
    <row r="59">
      <c r="B59" s="20"/>
      <c r="C59" s="21"/>
      <c r="D59" s="21"/>
      <c r="E59" s="21"/>
      <c r="F59" s="21"/>
      <c r="G59" s="21"/>
      <c r="H59" s="21"/>
      <c r="I59" s="21"/>
      <c r="J59" s="21"/>
      <c r="K59" s="21"/>
      <c r="L59" s="21"/>
      <c r="M59" s="21"/>
      <c r="N59" s="21"/>
      <c r="O59" s="21"/>
      <c r="P59" s="21"/>
      <c r="Q59" s="21"/>
      <c r="R59" s="21"/>
      <c r="S59" s="21"/>
      <c r="T59" s="21"/>
      <c r="U59" s="21"/>
      <c r="V59" s="21"/>
      <c r="W59" s="21"/>
      <c r="X59" s="21"/>
      <c r="Y59" s="21"/>
      <c r="Z59" s="21"/>
      <c r="AA59" s="21"/>
      <c r="AB59" s="21"/>
      <c r="AC59" s="21"/>
      <c r="AD59" s="21"/>
      <c r="AE59" s="21"/>
      <c r="AF59" s="21"/>
      <c r="AG59" s="21"/>
      <c r="AH59" s="21"/>
      <c r="AI59" s="21"/>
      <c r="AJ59" s="21"/>
      <c r="AK59" s="21"/>
      <c r="AL59" s="21"/>
      <c r="AM59" s="21"/>
      <c r="AN59" s="21"/>
      <c r="AO59" s="21"/>
      <c r="AP59" s="21"/>
      <c r="AQ59" s="21"/>
      <c r="AR59" s="19"/>
    </row>
    <row r="60" s="2" customFormat="1">
      <c r="A60" s="37"/>
      <c r="B60" s="38"/>
      <c r="C60" s="39"/>
      <c r="D60" s="63" t="s">
        <v>49</v>
      </c>
      <c r="E60" s="41"/>
      <c r="F60" s="41"/>
      <c r="G60" s="41"/>
      <c r="H60" s="41"/>
      <c r="I60" s="41"/>
      <c r="J60" s="41"/>
      <c r="K60" s="41"/>
      <c r="L60" s="41"/>
      <c r="M60" s="41"/>
      <c r="N60" s="41"/>
      <c r="O60" s="41"/>
      <c r="P60" s="41"/>
      <c r="Q60" s="41"/>
      <c r="R60" s="41"/>
      <c r="S60" s="41"/>
      <c r="T60" s="41"/>
      <c r="U60" s="41"/>
      <c r="V60" s="63" t="s">
        <v>50</v>
      </c>
      <c r="W60" s="41"/>
      <c r="X60" s="41"/>
      <c r="Y60" s="41"/>
      <c r="Z60" s="41"/>
      <c r="AA60" s="41"/>
      <c r="AB60" s="41"/>
      <c r="AC60" s="41"/>
      <c r="AD60" s="41"/>
      <c r="AE60" s="41"/>
      <c r="AF60" s="41"/>
      <c r="AG60" s="41"/>
      <c r="AH60" s="63" t="s">
        <v>49</v>
      </c>
      <c r="AI60" s="41"/>
      <c r="AJ60" s="41"/>
      <c r="AK60" s="41"/>
      <c r="AL60" s="41"/>
      <c r="AM60" s="63" t="s">
        <v>50</v>
      </c>
      <c r="AN60" s="41"/>
      <c r="AO60" s="41"/>
      <c r="AP60" s="39"/>
      <c r="AQ60" s="39"/>
      <c r="AR60" s="43"/>
      <c r="BE60" s="37"/>
    </row>
    <row r="61">
      <c r="B61" s="20"/>
      <c r="C61" s="21"/>
      <c r="D61" s="21"/>
      <c r="E61" s="21"/>
      <c r="F61" s="21"/>
      <c r="G61" s="21"/>
      <c r="H61" s="21"/>
      <c r="I61" s="21"/>
      <c r="J61" s="21"/>
      <c r="K61" s="21"/>
      <c r="L61" s="21"/>
      <c r="M61" s="21"/>
      <c r="N61" s="21"/>
      <c r="O61" s="21"/>
      <c r="P61" s="21"/>
      <c r="Q61" s="21"/>
      <c r="R61" s="21"/>
      <c r="S61" s="21"/>
      <c r="T61" s="21"/>
      <c r="U61" s="21"/>
      <c r="V61" s="21"/>
      <c r="W61" s="21"/>
      <c r="X61" s="21"/>
      <c r="Y61" s="21"/>
      <c r="Z61" s="21"/>
      <c r="AA61" s="21"/>
      <c r="AB61" s="21"/>
      <c r="AC61" s="21"/>
      <c r="AD61" s="21"/>
      <c r="AE61" s="21"/>
      <c r="AF61" s="21"/>
      <c r="AG61" s="21"/>
      <c r="AH61" s="21"/>
      <c r="AI61" s="21"/>
      <c r="AJ61" s="21"/>
      <c r="AK61" s="21"/>
      <c r="AL61" s="21"/>
      <c r="AM61" s="21"/>
      <c r="AN61" s="21"/>
      <c r="AO61" s="21"/>
      <c r="AP61" s="21"/>
      <c r="AQ61" s="21"/>
      <c r="AR61" s="19"/>
    </row>
    <row r="62">
      <c r="B62" s="20"/>
      <c r="C62" s="21"/>
      <c r="D62" s="21"/>
      <c r="E62" s="21"/>
      <c r="F62" s="21"/>
      <c r="G62" s="21"/>
      <c r="H62" s="21"/>
      <c r="I62" s="21"/>
      <c r="J62" s="21"/>
      <c r="K62" s="21"/>
      <c r="L62" s="21"/>
      <c r="M62" s="21"/>
      <c r="N62" s="21"/>
      <c r="O62" s="21"/>
      <c r="P62" s="21"/>
      <c r="Q62" s="21"/>
      <c r="R62" s="21"/>
      <c r="S62" s="21"/>
      <c r="T62" s="21"/>
      <c r="U62" s="21"/>
      <c r="V62" s="21"/>
      <c r="W62" s="21"/>
      <c r="X62" s="21"/>
      <c r="Y62" s="21"/>
      <c r="Z62" s="21"/>
      <c r="AA62" s="21"/>
      <c r="AB62" s="21"/>
      <c r="AC62" s="21"/>
      <c r="AD62" s="21"/>
      <c r="AE62" s="21"/>
      <c r="AF62" s="21"/>
      <c r="AG62" s="21"/>
      <c r="AH62" s="21"/>
      <c r="AI62" s="21"/>
      <c r="AJ62" s="21"/>
      <c r="AK62" s="21"/>
      <c r="AL62" s="21"/>
      <c r="AM62" s="21"/>
      <c r="AN62" s="21"/>
      <c r="AO62" s="21"/>
      <c r="AP62" s="21"/>
      <c r="AQ62" s="21"/>
      <c r="AR62" s="19"/>
    </row>
    <row r="63">
      <c r="B63" s="20"/>
      <c r="C63" s="21"/>
      <c r="D63" s="21"/>
      <c r="E63" s="21"/>
      <c r="F63" s="21"/>
      <c r="G63" s="21"/>
      <c r="H63" s="21"/>
      <c r="I63" s="21"/>
      <c r="J63" s="21"/>
      <c r="K63" s="21"/>
      <c r="L63" s="21"/>
      <c r="M63" s="21"/>
      <c r="N63" s="21"/>
      <c r="O63" s="21"/>
      <c r="P63" s="21"/>
      <c r="Q63" s="21"/>
      <c r="R63" s="21"/>
      <c r="S63" s="21"/>
      <c r="T63" s="21"/>
      <c r="U63" s="21"/>
      <c r="V63" s="21"/>
      <c r="W63" s="21"/>
      <c r="X63" s="21"/>
      <c r="Y63" s="21"/>
      <c r="Z63" s="21"/>
      <c r="AA63" s="21"/>
      <c r="AB63" s="21"/>
      <c r="AC63" s="21"/>
      <c r="AD63" s="21"/>
      <c r="AE63" s="21"/>
      <c r="AF63" s="21"/>
      <c r="AG63" s="21"/>
      <c r="AH63" s="21"/>
      <c r="AI63" s="21"/>
      <c r="AJ63" s="21"/>
      <c r="AK63" s="21"/>
      <c r="AL63" s="21"/>
      <c r="AM63" s="21"/>
      <c r="AN63" s="21"/>
      <c r="AO63" s="21"/>
      <c r="AP63" s="21"/>
      <c r="AQ63" s="21"/>
      <c r="AR63" s="19"/>
    </row>
    <row r="64" s="2" customFormat="1">
      <c r="A64" s="37"/>
      <c r="B64" s="38"/>
      <c r="C64" s="39"/>
      <c r="D64" s="60" t="s">
        <v>51</v>
      </c>
      <c r="E64" s="64"/>
      <c r="F64" s="64"/>
      <c r="G64" s="64"/>
      <c r="H64" s="64"/>
      <c r="I64" s="64"/>
      <c r="J64" s="64"/>
      <c r="K64" s="64"/>
      <c r="L64" s="64"/>
      <c r="M64" s="64"/>
      <c r="N64" s="64"/>
      <c r="O64" s="64"/>
      <c r="P64" s="64"/>
      <c r="Q64" s="64"/>
      <c r="R64" s="64"/>
      <c r="S64" s="64"/>
      <c r="T64" s="64"/>
      <c r="U64" s="64"/>
      <c r="V64" s="64"/>
      <c r="W64" s="64"/>
      <c r="X64" s="64"/>
      <c r="Y64" s="64"/>
      <c r="Z64" s="64"/>
      <c r="AA64" s="64"/>
      <c r="AB64" s="64"/>
      <c r="AC64" s="64"/>
      <c r="AD64" s="64"/>
      <c r="AE64" s="64"/>
      <c r="AF64" s="64"/>
      <c r="AG64" s="64"/>
      <c r="AH64" s="60" t="s">
        <v>52</v>
      </c>
      <c r="AI64" s="64"/>
      <c r="AJ64" s="64"/>
      <c r="AK64" s="64"/>
      <c r="AL64" s="64"/>
      <c r="AM64" s="64"/>
      <c r="AN64" s="64"/>
      <c r="AO64" s="64"/>
      <c r="AP64" s="39"/>
      <c r="AQ64" s="39"/>
      <c r="AR64" s="43"/>
      <c r="BE64" s="37"/>
    </row>
    <row r="65">
      <c r="B65" s="20"/>
      <c r="C65" s="21"/>
      <c r="D65" s="21"/>
      <c r="E65" s="21"/>
      <c r="F65" s="21"/>
      <c r="G65" s="21"/>
      <c r="H65" s="21"/>
      <c r="I65" s="21"/>
      <c r="J65" s="21"/>
      <c r="K65" s="21"/>
      <c r="L65" s="21"/>
      <c r="M65" s="21"/>
      <c r="N65" s="21"/>
      <c r="O65" s="21"/>
      <c r="P65" s="21"/>
      <c r="Q65" s="21"/>
      <c r="R65" s="21"/>
      <c r="S65" s="21"/>
      <c r="T65" s="21"/>
      <c r="U65" s="21"/>
      <c r="V65" s="21"/>
      <c r="W65" s="21"/>
      <c r="X65" s="21"/>
      <c r="Y65" s="21"/>
      <c r="Z65" s="21"/>
      <c r="AA65" s="21"/>
      <c r="AB65" s="21"/>
      <c r="AC65" s="21"/>
      <c r="AD65" s="21"/>
      <c r="AE65" s="21"/>
      <c r="AF65" s="21"/>
      <c r="AG65" s="21"/>
      <c r="AH65" s="21"/>
      <c r="AI65" s="21"/>
      <c r="AJ65" s="21"/>
      <c r="AK65" s="21"/>
      <c r="AL65" s="21"/>
      <c r="AM65" s="21"/>
      <c r="AN65" s="21"/>
      <c r="AO65" s="21"/>
      <c r="AP65" s="21"/>
      <c r="AQ65" s="21"/>
      <c r="AR65" s="19"/>
    </row>
    <row r="66">
      <c r="B66" s="20"/>
      <c r="C66" s="21"/>
      <c r="D66" s="21"/>
      <c r="E66" s="21"/>
      <c r="F66" s="21"/>
      <c r="G66" s="21"/>
      <c r="H66" s="21"/>
      <c r="I66" s="21"/>
      <c r="J66" s="21"/>
      <c r="K66" s="21"/>
      <c r="L66" s="21"/>
      <c r="M66" s="21"/>
      <c r="N66" s="21"/>
      <c r="O66" s="21"/>
      <c r="P66" s="21"/>
      <c r="Q66" s="21"/>
      <c r="R66" s="21"/>
      <c r="S66" s="21"/>
      <c r="T66" s="21"/>
      <c r="U66" s="21"/>
      <c r="V66" s="21"/>
      <c r="W66" s="21"/>
      <c r="X66" s="21"/>
      <c r="Y66" s="21"/>
      <c r="Z66" s="21"/>
      <c r="AA66" s="21"/>
      <c r="AB66" s="21"/>
      <c r="AC66" s="21"/>
      <c r="AD66" s="21"/>
      <c r="AE66" s="21"/>
      <c r="AF66" s="21"/>
      <c r="AG66" s="21"/>
      <c r="AH66" s="21"/>
      <c r="AI66" s="21"/>
      <c r="AJ66" s="21"/>
      <c r="AK66" s="21"/>
      <c r="AL66" s="21"/>
      <c r="AM66" s="21"/>
      <c r="AN66" s="21"/>
      <c r="AO66" s="21"/>
      <c r="AP66" s="21"/>
      <c r="AQ66" s="21"/>
      <c r="AR66" s="19"/>
    </row>
    <row r="67">
      <c r="B67" s="20"/>
      <c r="C67" s="21"/>
      <c r="D67" s="21"/>
      <c r="E67" s="21"/>
      <c r="F67" s="21"/>
      <c r="G67" s="21"/>
      <c r="H67" s="21"/>
      <c r="I67" s="21"/>
      <c r="J67" s="21"/>
      <c r="K67" s="21"/>
      <c r="L67" s="21"/>
      <c r="M67" s="21"/>
      <c r="N67" s="21"/>
      <c r="O67" s="21"/>
      <c r="P67" s="21"/>
      <c r="Q67" s="21"/>
      <c r="R67" s="21"/>
      <c r="S67" s="21"/>
      <c r="T67" s="21"/>
      <c r="U67" s="21"/>
      <c r="V67" s="21"/>
      <c r="W67" s="21"/>
      <c r="X67" s="21"/>
      <c r="Y67" s="21"/>
      <c r="Z67" s="21"/>
      <c r="AA67" s="21"/>
      <c r="AB67" s="21"/>
      <c r="AC67" s="21"/>
      <c r="AD67" s="21"/>
      <c r="AE67" s="21"/>
      <c r="AF67" s="21"/>
      <c r="AG67" s="21"/>
      <c r="AH67" s="21"/>
      <c r="AI67" s="21"/>
      <c r="AJ67" s="21"/>
      <c r="AK67" s="21"/>
      <c r="AL67" s="21"/>
      <c r="AM67" s="21"/>
      <c r="AN67" s="21"/>
      <c r="AO67" s="21"/>
      <c r="AP67" s="21"/>
      <c r="AQ67" s="21"/>
      <c r="AR67" s="19"/>
    </row>
    <row r="68">
      <c r="B68" s="20"/>
      <c r="C68" s="21"/>
      <c r="D68" s="21"/>
      <c r="E68" s="21"/>
      <c r="F68" s="21"/>
      <c r="G68" s="21"/>
      <c r="H68" s="21"/>
      <c r="I68" s="21"/>
      <c r="J68" s="21"/>
      <c r="K68" s="21"/>
      <c r="L68" s="21"/>
      <c r="M68" s="21"/>
      <c r="N68" s="21"/>
      <c r="O68" s="21"/>
      <c r="P68" s="21"/>
      <c r="Q68" s="21"/>
      <c r="R68" s="21"/>
      <c r="S68" s="21"/>
      <c r="T68" s="21"/>
      <c r="U68" s="21"/>
      <c r="V68" s="21"/>
      <c r="W68" s="21"/>
      <c r="X68" s="21"/>
      <c r="Y68" s="21"/>
      <c r="Z68" s="21"/>
      <c r="AA68" s="21"/>
      <c r="AB68" s="21"/>
      <c r="AC68" s="21"/>
      <c r="AD68" s="21"/>
      <c r="AE68" s="21"/>
      <c r="AF68" s="21"/>
      <c r="AG68" s="21"/>
      <c r="AH68" s="21"/>
      <c r="AI68" s="21"/>
      <c r="AJ68" s="21"/>
      <c r="AK68" s="21"/>
      <c r="AL68" s="21"/>
      <c r="AM68" s="21"/>
      <c r="AN68" s="21"/>
      <c r="AO68" s="21"/>
      <c r="AP68" s="21"/>
      <c r="AQ68" s="21"/>
      <c r="AR68" s="19"/>
    </row>
    <row r="69">
      <c r="B69" s="20"/>
      <c r="C69" s="21"/>
      <c r="D69" s="21"/>
      <c r="E69" s="21"/>
      <c r="F69" s="21"/>
      <c r="G69" s="21"/>
      <c r="H69" s="21"/>
      <c r="I69" s="21"/>
      <c r="J69" s="21"/>
      <c r="K69" s="21"/>
      <c r="L69" s="21"/>
      <c r="M69" s="21"/>
      <c r="N69" s="21"/>
      <c r="O69" s="21"/>
      <c r="P69" s="21"/>
      <c r="Q69" s="21"/>
      <c r="R69" s="21"/>
      <c r="S69" s="21"/>
      <c r="T69" s="21"/>
      <c r="U69" s="21"/>
      <c r="V69" s="21"/>
      <c r="W69" s="21"/>
      <c r="X69" s="21"/>
      <c r="Y69" s="21"/>
      <c r="Z69" s="21"/>
      <c r="AA69" s="21"/>
      <c r="AB69" s="21"/>
      <c r="AC69" s="21"/>
      <c r="AD69" s="21"/>
      <c r="AE69" s="21"/>
      <c r="AF69" s="21"/>
      <c r="AG69" s="21"/>
      <c r="AH69" s="21"/>
      <c r="AI69" s="21"/>
      <c r="AJ69" s="21"/>
      <c r="AK69" s="21"/>
      <c r="AL69" s="21"/>
      <c r="AM69" s="21"/>
      <c r="AN69" s="21"/>
      <c r="AO69" s="21"/>
      <c r="AP69" s="21"/>
      <c r="AQ69" s="21"/>
      <c r="AR69" s="19"/>
    </row>
    <row r="70">
      <c r="B70" s="20"/>
      <c r="C70" s="21"/>
      <c r="D70" s="21"/>
      <c r="E70" s="21"/>
      <c r="F70" s="21"/>
      <c r="G70" s="21"/>
      <c r="H70" s="21"/>
      <c r="I70" s="21"/>
      <c r="J70" s="21"/>
      <c r="K70" s="21"/>
      <c r="L70" s="21"/>
      <c r="M70" s="21"/>
      <c r="N70" s="21"/>
      <c r="O70" s="21"/>
      <c r="P70" s="21"/>
      <c r="Q70" s="21"/>
      <c r="R70" s="21"/>
      <c r="S70" s="21"/>
      <c r="T70" s="21"/>
      <c r="U70" s="21"/>
      <c r="V70" s="21"/>
      <c r="W70" s="21"/>
      <c r="X70" s="21"/>
      <c r="Y70" s="21"/>
      <c r="Z70" s="21"/>
      <c r="AA70" s="21"/>
      <c r="AB70" s="21"/>
      <c r="AC70" s="21"/>
      <c r="AD70" s="21"/>
      <c r="AE70" s="21"/>
      <c r="AF70" s="21"/>
      <c r="AG70" s="21"/>
      <c r="AH70" s="21"/>
      <c r="AI70" s="21"/>
      <c r="AJ70" s="21"/>
      <c r="AK70" s="21"/>
      <c r="AL70" s="21"/>
      <c r="AM70" s="21"/>
      <c r="AN70" s="21"/>
      <c r="AO70" s="21"/>
      <c r="AP70" s="21"/>
      <c r="AQ70" s="21"/>
      <c r="AR70" s="19"/>
    </row>
    <row r="71">
      <c r="B71" s="20"/>
      <c r="C71" s="21"/>
      <c r="D71" s="21"/>
      <c r="E71" s="21"/>
      <c r="F71" s="21"/>
      <c r="G71" s="21"/>
      <c r="H71" s="21"/>
      <c r="I71" s="21"/>
      <c r="J71" s="21"/>
      <c r="K71" s="21"/>
      <c r="L71" s="21"/>
      <c r="M71" s="21"/>
      <c r="N71" s="21"/>
      <c r="O71" s="21"/>
      <c r="P71" s="21"/>
      <c r="Q71" s="21"/>
      <c r="R71" s="21"/>
      <c r="S71" s="21"/>
      <c r="T71" s="21"/>
      <c r="U71" s="21"/>
      <c r="V71" s="21"/>
      <c r="W71" s="21"/>
      <c r="X71" s="21"/>
      <c r="Y71" s="21"/>
      <c r="Z71" s="21"/>
      <c r="AA71" s="21"/>
      <c r="AB71" s="21"/>
      <c r="AC71" s="21"/>
      <c r="AD71" s="21"/>
      <c r="AE71" s="21"/>
      <c r="AF71" s="21"/>
      <c r="AG71" s="21"/>
      <c r="AH71" s="21"/>
      <c r="AI71" s="21"/>
      <c r="AJ71" s="21"/>
      <c r="AK71" s="21"/>
      <c r="AL71" s="21"/>
      <c r="AM71" s="21"/>
      <c r="AN71" s="21"/>
      <c r="AO71" s="21"/>
      <c r="AP71" s="21"/>
      <c r="AQ71" s="21"/>
      <c r="AR71" s="19"/>
    </row>
    <row r="72">
      <c r="B72" s="20"/>
      <c r="C72" s="21"/>
      <c r="D72" s="21"/>
      <c r="E72" s="21"/>
      <c r="F72" s="21"/>
      <c r="G72" s="21"/>
      <c r="H72" s="21"/>
      <c r="I72" s="21"/>
      <c r="J72" s="21"/>
      <c r="K72" s="21"/>
      <c r="L72" s="21"/>
      <c r="M72" s="21"/>
      <c r="N72" s="21"/>
      <c r="O72" s="21"/>
      <c r="P72" s="21"/>
      <c r="Q72" s="21"/>
      <c r="R72" s="21"/>
      <c r="S72" s="21"/>
      <c r="T72" s="21"/>
      <c r="U72" s="21"/>
      <c r="V72" s="21"/>
      <c r="W72" s="21"/>
      <c r="X72" s="21"/>
      <c r="Y72" s="21"/>
      <c r="Z72" s="21"/>
      <c r="AA72" s="21"/>
      <c r="AB72" s="21"/>
      <c r="AC72" s="21"/>
      <c r="AD72" s="21"/>
      <c r="AE72" s="21"/>
      <c r="AF72" s="21"/>
      <c r="AG72" s="21"/>
      <c r="AH72" s="21"/>
      <c r="AI72" s="21"/>
      <c r="AJ72" s="21"/>
      <c r="AK72" s="21"/>
      <c r="AL72" s="21"/>
      <c r="AM72" s="21"/>
      <c r="AN72" s="21"/>
      <c r="AO72" s="21"/>
      <c r="AP72" s="21"/>
      <c r="AQ72" s="21"/>
      <c r="AR72" s="19"/>
    </row>
    <row r="73">
      <c r="B73" s="20"/>
      <c r="C73" s="21"/>
      <c r="D73" s="21"/>
      <c r="E73" s="21"/>
      <c r="F73" s="21"/>
      <c r="G73" s="21"/>
      <c r="H73" s="21"/>
      <c r="I73" s="21"/>
      <c r="J73" s="21"/>
      <c r="K73" s="21"/>
      <c r="L73" s="21"/>
      <c r="M73" s="21"/>
      <c r="N73" s="21"/>
      <c r="O73" s="21"/>
      <c r="P73" s="21"/>
      <c r="Q73" s="21"/>
      <c r="R73" s="21"/>
      <c r="S73" s="21"/>
      <c r="T73" s="21"/>
      <c r="U73" s="21"/>
      <c r="V73" s="21"/>
      <c r="W73" s="21"/>
      <c r="X73" s="21"/>
      <c r="Y73" s="21"/>
      <c r="Z73" s="21"/>
      <c r="AA73" s="21"/>
      <c r="AB73" s="21"/>
      <c r="AC73" s="21"/>
      <c r="AD73" s="21"/>
      <c r="AE73" s="21"/>
      <c r="AF73" s="21"/>
      <c r="AG73" s="21"/>
      <c r="AH73" s="21"/>
      <c r="AI73" s="21"/>
      <c r="AJ73" s="21"/>
      <c r="AK73" s="21"/>
      <c r="AL73" s="21"/>
      <c r="AM73" s="21"/>
      <c r="AN73" s="21"/>
      <c r="AO73" s="21"/>
      <c r="AP73" s="21"/>
      <c r="AQ73" s="21"/>
      <c r="AR73" s="19"/>
    </row>
    <row r="74">
      <c r="B74" s="20"/>
      <c r="C74" s="21"/>
      <c r="D74" s="21"/>
      <c r="E74" s="21"/>
      <c r="F74" s="21"/>
      <c r="G74" s="21"/>
      <c r="H74" s="21"/>
      <c r="I74" s="21"/>
      <c r="J74" s="21"/>
      <c r="K74" s="21"/>
      <c r="L74" s="21"/>
      <c r="M74" s="21"/>
      <c r="N74" s="21"/>
      <c r="O74" s="21"/>
      <c r="P74" s="21"/>
      <c r="Q74" s="21"/>
      <c r="R74" s="21"/>
      <c r="S74" s="21"/>
      <c r="T74" s="21"/>
      <c r="U74" s="21"/>
      <c r="V74" s="21"/>
      <c r="W74" s="21"/>
      <c r="X74" s="21"/>
      <c r="Y74" s="21"/>
      <c r="Z74" s="21"/>
      <c r="AA74" s="21"/>
      <c r="AB74" s="21"/>
      <c r="AC74" s="21"/>
      <c r="AD74" s="21"/>
      <c r="AE74" s="21"/>
      <c r="AF74" s="21"/>
      <c r="AG74" s="21"/>
      <c r="AH74" s="21"/>
      <c r="AI74" s="21"/>
      <c r="AJ74" s="21"/>
      <c r="AK74" s="21"/>
      <c r="AL74" s="21"/>
      <c r="AM74" s="21"/>
      <c r="AN74" s="21"/>
      <c r="AO74" s="21"/>
      <c r="AP74" s="21"/>
      <c r="AQ74" s="21"/>
      <c r="AR74" s="19"/>
    </row>
    <row r="75" s="2" customFormat="1">
      <c r="A75" s="37"/>
      <c r="B75" s="38"/>
      <c r="C75" s="39"/>
      <c r="D75" s="63" t="s">
        <v>49</v>
      </c>
      <c r="E75" s="41"/>
      <c r="F75" s="41"/>
      <c r="G75" s="41"/>
      <c r="H75" s="41"/>
      <c r="I75" s="41"/>
      <c r="J75" s="41"/>
      <c r="K75" s="41"/>
      <c r="L75" s="41"/>
      <c r="M75" s="41"/>
      <c r="N75" s="41"/>
      <c r="O75" s="41"/>
      <c r="P75" s="41"/>
      <c r="Q75" s="41"/>
      <c r="R75" s="41"/>
      <c r="S75" s="41"/>
      <c r="T75" s="41"/>
      <c r="U75" s="41"/>
      <c r="V75" s="63" t="s">
        <v>50</v>
      </c>
      <c r="W75" s="41"/>
      <c r="X75" s="41"/>
      <c r="Y75" s="41"/>
      <c r="Z75" s="41"/>
      <c r="AA75" s="41"/>
      <c r="AB75" s="41"/>
      <c r="AC75" s="41"/>
      <c r="AD75" s="41"/>
      <c r="AE75" s="41"/>
      <c r="AF75" s="41"/>
      <c r="AG75" s="41"/>
      <c r="AH75" s="63" t="s">
        <v>49</v>
      </c>
      <c r="AI75" s="41"/>
      <c r="AJ75" s="41"/>
      <c r="AK75" s="41"/>
      <c r="AL75" s="41"/>
      <c r="AM75" s="63" t="s">
        <v>50</v>
      </c>
      <c r="AN75" s="41"/>
      <c r="AO75" s="41"/>
      <c r="AP75" s="39"/>
      <c r="AQ75" s="39"/>
      <c r="AR75" s="43"/>
      <c r="BE75" s="37"/>
    </row>
    <row r="76" s="2" customFormat="1">
      <c r="A76" s="37"/>
      <c r="B76" s="38"/>
      <c r="C76" s="39"/>
      <c r="D76" s="39"/>
      <c r="E76" s="39"/>
      <c r="F76" s="39"/>
      <c r="G76" s="39"/>
      <c r="H76" s="39"/>
      <c r="I76" s="39"/>
      <c r="J76" s="39"/>
      <c r="K76" s="39"/>
      <c r="L76" s="39"/>
      <c r="M76" s="39"/>
      <c r="N76" s="39"/>
      <c r="O76" s="39"/>
      <c r="P76" s="39"/>
      <c r="Q76" s="39"/>
      <c r="R76" s="39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  <c r="AF76" s="39"/>
      <c r="AG76" s="39"/>
      <c r="AH76" s="39"/>
      <c r="AI76" s="39"/>
      <c r="AJ76" s="39"/>
      <c r="AK76" s="39"/>
      <c r="AL76" s="39"/>
      <c r="AM76" s="39"/>
      <c r="AN76" s="39"/>
      <c r="AO76" s="39"/>
      <c r="AP76" s="39"/>
      <c r="AQ76" s="39"/>
      <c r="AR76" s="43"/>
      <c r="BE76" s="37"/>
    </row>
    <row r="77" s="2" customFormat="1" ht="6.96" customHeight="1">
      <c r="A77" s="37"/>
      <c r="B77" s="65"/>
      <c r="C77" s="66"/>
      <c r="D77" s="66"/>
      <c r="E77" s="66"/>
      <c r="F77" s="66"/>
      <c r="G77" s="66"/>
      <c r="H77" s="66"/>
      <c r="I77" s="66"/>
      <c r="J77" s="66"/>
      <c r="K77" s="66"/>
      <c r="L77" s="66"/>
      <c r="M77" s="66"/>
      <c r="N77" s="66"/>
      <c r="O77" s="66"/>
      <c r="P77" s="66"/>
      <c r="Q77" s="66"/>
      <c r="R77" s="66"/>
      <c r="S77" s="66"/>
      <c r="T77" s="66"/>
      <c r="U77" s="66"/>
      <c r="V77" s="66"/>
      <c r="W77" s="66"/>
      <c r="X77" s="66"/>
      <c r="Y77" s="66"/>
      <c r="Z77" s="66"/>
      <c r="AA77" s="66"/>
      <c r="AB77" s="66"/>
      <c r="AC77" s="66"/>
      <c r="AD77" s="66"/>
      <c r="AE77" s="66"/>
      <c r="AF77" s="66"/>
      <c r="AG77" s="66"/>
      <c r="AH77" s="66"/>
      <c r="AI77" s="66"/>
      <c r="AJ77" s="66"/>
      <c r="AK77" s="66"/>
      <c r="AL77" s="66"/>
      <c r="AM77" s="66"/>
      <c r="AN77" s="66"/>
      <c r="AO77" s="66"/>
      <c r="AP77" s="66"/>
      <c r="AQ77" s="66"/>
      <c r="AR77" s="43"/>
      <c r="BE77" s="37"/>
    </row>
    <row r="81" s="2" customFormat="1" ht="6.96" customHeight="1">
      <c r="A81" s="37"/>
      <c r="B81" s="67"/>
      <c r="C81" s="68"/>
      <c r="D81" s="68"/>
      <c r="E81" s="68"/>
      <c r="F81" s="68"/>
      <c r="G81" s="68"/>
      <c r="H81" s="68"/>
      <c r="I81" s="68"/>
      <c r="J81" s="68"/>
      <c r="K81" s="68"/>
      <c r="L81" s="68"/>
      <c r="M81" s="68"/>
      <c r="N81" s="68"/>
      <c r="O81" s="68"/>
      <c r="P81" s="68"/>
      <c r="Q81" s="68"/>
      <c r="R81" s="68"/>
      <c r="S81" s="68"/>
      <c r="T81" s="68"/>
      <c r="U81" s="68"/>
      <c r="V81" s="68"/>
      <c r="W81" s="68"/>
      <c r="X81" s="68"/>
      <c r="Y81" s="68"/>
      <c r="Z81" s="68"/>
      <c r="AA81" s="68"/>
      <c r="AB81" s="68"/>
      <c r="AC81" s="68"/>
      <c r="AD81" s="68"/>
      <c r="AE81" s="68"/>
      <c r="AF81" s="68"/>
      <c r="AG81" s="68"/>
      <c r="AH81" s="68"/>
      <c r="AI81" s="68"/>
      <c r="AJ81" s="68"/>
      <c r="AK81" s="68"/>
      <c r="AL81" s="68"/>
      <c r="AM81" s="68"/>
      <c r="AN81" s="68"/>
      <c r="AO81" s="68"/>
      <c r="AP81" s="68"/>
      <c r="AQ81" s="68"/>
      <c r="AR81" s="43"/>
      <c r="BE81" s="37"/>
    </row>
    <row r="82" s="2" customFormat="1" ht="24.96" customHeight="1">
      <c r="A82" s="37"/>
      <c r="B82" s="38"/>
      <c r="C82" s="22" t="s">
        <v>53</v>
      </c>
      <c r="D82" s="39"/>
      <c r="E82" s="39"/>
      <c r="F82" s="39"/>
      <c r="G82" s="39"/>
      <c r="H82" s="39"/>
      <c r="I82" s="39"/>
      <c r="J82" s="39"/>
      <c r="K82" s="39"/>
      <c r="L82" s="39"/>
      <c r="M82" s="39"/>
      <c r="N82" s="39"/>
      <c r="O82" s="39"/>
      <c r="P82" s="39"/>
      <c r="Q82" s="39"/>
      <c r="R82" s="39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  <c r="AF82" s="39"/>
      <c r="AG82" s="39"/>
      <c r="AH82" s="39"/>
      <c r="AI82" s="39"/>
      <c r="AJ82" s="39"/>
      <c r="AK82" s="39"/>
      <c r="AL82" s="39"/>
      <c r="AM82" s="39"/>
      <c r="AN82" s="39"/>
      <c r="AO82" s="39"/>
      <c r="AP82" s="39"/>
      <c r="AQ82" s="39"/>
      <c r="AR82" s="43"/>
      <c r="BE82" s="37"/>
    </row>
    <row r="83" s="2" customFormat="1" ht="6.96" customHeight="1">
      <c r="A83" s="37"/>
      <c r="B83" s="38"/>
      <c r="C83" s="39"/>
      <c r="D83" s="39"/>
      <c r="E83" s="39"/>
      <c r="F83" s="39"/>
      <c r="G83" s="39"/>
      <c r="H83" s="39"/>
      <c r="I83" s="39"/>
      <c r="J83" s="39"/>
      <c r="K83" s="39"/>
      <c r="L83" s="39"/>
      <c r="M83" s="39"/>
      <c r="N83" s="39"/>
      <c r="O83" s="39"/>
      <c r="P83" s="39"/>
      <c r="Q83" s="39"/>
      <c r="R83" s="39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  <c r="AF83" s="39"/>
      <c r="AG83" s="39"/>
      <c r="AH83" s="39"/>
      <c r="AI83" s="39"/>
      <c r="AJ83" s="39"/>
      <c r="AK83" s="39"/>
      <c r="AL83" s="39"/>
      <c r="AM83" s="39"/>
      <c r="AN83" s="39"/>
      <c r="AO83" s="39"/>
      <c r="AP83" s="39"/>
      <c r="AQ83" s="39"/>
      <c r="AR83" s="43"/>
      <c r="BE83" s="37"/>
    </row>
    <row r="84" s="4" customFormat="1" ht="12" customHeight="1">
      <c r="A84" s="4"/>
      <c r="B84" s="69"/>
      <c r="C84" s="31" t="s">
        <v>13</v>
      </c>
      <c r="D84" s="70"/>
      <c r="E84" s="70"/>
      <c r="F84" s="70"/>
      <c r="G84" s="70"/>
      <c r="H84" s="70"/>
      <c r="I84" s="70"/>
      <c r="J84" s="70"/>
      <c r="K84" s="70"/>
      <c r="L84" s="70" t="str">
        <f>K5</f>
        <v>20230207</v>
      </c>
      <c r="M84" s="70"/>
      <c r="N84" s="70"/>
      <c r="O84" s="70"/>
      <c r="P84" s="70"/>
      <c r="Q84" s="70"/>
      <c r="R84" s="70"/>
      <c r="S84" s="70"/>
      <c r="T84" s="70"/>
      <c r="U84" s="70"/>
      <c r="V84" s="70"/>
      <c r="W84" s="70"/>
      <c r="X84" s="70"/>
      <c r="Y84" s="70"/>
      <c r="Z84" s="70"/>
      <c r="AA84" s="70"/>
      <c r="AB84" s="70"/>
      <c r="AC84" s="70"/>
      <c r="AD84" s="70"/>
      <c r="AE84" s="70"/>
      <c r="AF84" s="70"/>
      <c r="AG84" s="70"/>
      <c r="AH84" s="70"/>
      <c r="AI84" s="70"/>
      <c r="AJ84" s="70"/>
      <c r="AK84" s="70"/>
      <c r="AL84" s="70"/>
      <c r="AM84" s="70"/>
      <c r="AN84" s="70"/>
      <c r="AO84" s="70"/>
      <c r="AP84" s="70"/>
      <c r="AQ84" s="70"/>
      <c r="AR84" s="71"/>
      <c r="BE84" s="4"/>
    </row>
    <row r="85" s="5" customFormat="1" ht="36.96" customHeight="1">
      <c r="A85" s="5"/>
      <c r="B85" s="72"/>
      <c r="C85" s="73" t="s">
        <v>16</v>
      </c>
      <c r="D85" s="74"/>
      <c r="E85" s="74"/>
      <c r="F85" s="74"/>
      <c r="G85" s="74"/>
      <c r="H85" s="74"/>
      <c r="I85" s="74"/>
      <c r="J85" s="74"/>
      <c r="K85" s="74"/>
      <c r="L85" s="75" t="str">
        <f>K6</f>
        <v>Rekonstrukce požární nádrže v Žirči</v>
      </c>
      <c r="M85" s="74"/>
      <c r="N85" s="74"/>
      <c r="O85" s="74"/>
      <c r="P85" s="74"/>
      <c r="Q85" s="74"/>
      <c r="R85" s="74"/>
      <c r="S85" s="74"/>
      <c r="T85" s="74"/>
      <c r="U85" s="74"/>
      <c r="V85" s="74"/>
      <c r="W85" s="74"/>
      <c r="X85" s="74"/>
      <c r="Y85" s="74"/>
      <c r="Z85" s="74"/>
      <c r="AA85" s="74"/>
      <c r="AB85" s="74"/>
      <c r="AC85" s="74"/>
      <c r="AD85" s="74"/>
      <c r="AE85" s="74"/>
      <c r="AF85" s="74"/>
      <c r="AG85" s="74"/>
      <c r="AH85" s="74"/>
      <c r="AI85" s="74"/>
      <c r="AJ85" s="74"/>
      <c r="AK85" s="74"/>
      <c r="AL85" s="74"/>
      <c r="AM85" s="74"/>
      <c r="AN85" s="74"/>
      <c r="AO85" s="74"/>
      <c r="AP85" s="74"/>
      <c r="AQ85" s="74"/>
      <c r="AR85" s="76"/>
      <c r="BE85" s="5"/>
    </row>
    <row r="86" s="2" customFormat="1" ht="6.96" customHeight="1">
      <c r="A86" s="37"/>
      <c r="B86" s="38"/>
      <c r="C86" s="39"/>
      <c r="D86" s="39"/>
      <c r="E86" s="39"/>
      <c r="F86" s="39"/>
      <c r="G86" s="39"/>
      <c r="H86" s="39"/>
      <c r="I86" s="39"/>
      <c r="J86" s="39"/>
      <c r="K86" s="39"/>
      <c r="L86" s="39"/>
      <c r="M86" s="39"/>
      <c r="N86" s="39"/>
      <c r="O86" s="39"/>
      <c r="P86" s="39"/>
      <c r="Q86" s="39"/>
      <c r="R86" s="39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  <c r="AF86" s="39"/>
      <c r="AG86" s="39"/>
      <c r="AH86" s="39"/>
      <c r="AI86" s="39"/>
      <c r="AJ86" s="39"/>
      <c r="AK86" s="39"/>
      <c r="AL86" s="39"/>
      <c r="AM86" s="39"/>
      <c r="AN86" s="39"/>
      <c r="AO86" s="39"/>
      <c r="AP86" s="39"/>
      <c r="AQ86" s="39"/>
      <c r="AR86" s="43"/>
      <c r="BE86" s="37"/>
    </row>
    <row r="87" s="2" customFormat="1" ht="12" customHeight="1">
      <c r="A87" s="37"/>
      <c r="B87" s="38"/>
      <c r="C87" s="31" t="s">
        <v>20</v>
      </c>
      <c r="D87" s="39"/>
      <c r="E87" s="39"/>
      <c r="F87" s="39"/>
      <c r="G87" s="39"/>
      <c r="H87" s="39"/>
      <c r="I87" s="39"/>
      <c r="J87" s="39"/>
      <c r="K87" s="39"/>
      <c r="L87" s="77" t="str">
        <f>IF(K8="","",K8)</f>
        <v xml:space="preserve"> </v>
      </c>
      <c r="M87" s="39"/>
      <c r="N87" s="39"/>
      <c r="O87" s="39"/>
      <c r="P87" s="39"/>
      <c r="Q87" s="39"/>
      <c r="R87" s="39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  <c r="AF87" s="39"/>
      <c r="AG87" s="39"/>
      <c r="AH87" s="39"/>
      <c r="AI87" s="31" t="s">
        <v>22</v>
      </c>
      <c r="AJ87" s="39"/>
      <c r="AK87" s="39"/>
      <c r="AL87" s="39"/>
      <c r="AM87" s="78" t="str">
        <f>IF(AN8= "","",AN8)</f>
        <v>7. 2. 2023</v>
      </c>
      <c r="AN87" s="78"/>
      <c r="AO87" s="39"/>
      <c r="AP87" s="39"/>
      <c r="AQ87" s="39"/>
      <c r="AR87" s="43"/>
      <c r="BE87" s="37"/>
    </row>
    <row r="88" s="2" customFormat="1" ht="6.96" customHeight="1">
      <c r="A88" s="37"/>
      <c r="B88" s="38"/>
      <c r="C88" s="39"/>
      <c r="D88" s="39"/>
      <c r="E88" s="39"/>
      <c r="F88" s="39"/>
      <c r="G88" s="39"/>
      <c r="H88" s="39"/>
      <c r="I88" s="39"/>
      <c r="J88" s="39"/>
      <c r="K88" s="39"/>
      <c r="L88" s="39"/>
      <c r="M88" s="39"/>
      <c r="N88" s="39"/>
      <c r="O88" s="39"/>
      <c r="P88" s="39"/>
      <c r="Q88" s="39"/>
      <c r="R88" s="39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  <c r="AF88" s="39"/>
      <c r="AG88" s="39"/>
      <c r="AH88" s="39"/>
      <c r="AI88" s="39"/>
      <c r="AJ88" s="39"/>
      <c r="AK88" s="39"/>
      <c r="AL88" s="39"/>
      <c r="AM88" s="39"/>
      <c r="AN88" s="39"/>
      <c r="AO88" s="39"/>
      <c r="AP88" s="39"/>
      <c r="AQ88" s="39"/>
      <c r="AR88" s="43"/>
      <c r="BE88" s="37"/>
    </row>
    <row r="89" s="2" customFormat="1" ht="15.15" customHeight="1">
      <c r="A89" s="37"/>
      <c r="B89" s="38"/>
      <c r="C89" s="31" t="s">
        <v>24</v>
      </c>
      <c r="D89" s="39"/>
      <c r="E89" s="39"/>
      <c r="F89" s="39"/>
      <c r="G89" s="39"/>
      <c r="H89" s="39"/>
      <c r="I89" s="39"/>
      <c r="J89" s="39"/>
      <c r="K89" s="39"/>
      <c r="L89" s="70" t="str">
        <f>IF(E11= "","",E11)</f>
        <v xml:space="preserve"> </v>
      </c>
      <c r="M89" s="39"/>
      <c r="N89" s="39"/>
      <c r="O89" s="39"/>
      <c r="P89" s="39"/>
      <c r="Q89" s="39"/>
      <c r="R89" s="39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  <c r="AF89" s="39"/>
      <c r="AG89" s="39"/>
      <c r="AH89" s="39"/>
      <c r="AI89" s="31" t="s">
        <v>30</v>
      </c>
      <c r="AJ89" s="39"/>
      <c r="AK89" s="39"/>
      <c r="AL89" s="39"/>
      <c r="AM89" s="79" t="str">
        <f>IF(E17="","",E17)</f>
        <v xml:space="preserve"> </v>
      </c>
      <c r="AN89" s="70"/>
      <c r="AO89" s="70"/>
      <c r="AP89" s="70"/>
      <c r="AQ89" s="39"/>
      <c r="AR89" s="43"/>
      <c r="AS89" s="80" t="s">
        <v>54</v>
      </c>
      <c r="AT89" s="81"/>
      <c r="AU89" s="82"/>
      <c r="AV89" s="82"/>
      <c r="AW89" s="82"/>
      <c r="AX89" s="82"/>
      <c r="AY89" s="82"/>
      <c r="AZ89" s="82"/>
      <c r="BA89" s="82"/>
      <c r="BB89" s="82"/>
      <c r="BC89" s="82"/>
      <c r="BD89" s="83"/>
      <c r="BE89" s="37"/>
    </row>
    <row r="90" s="2" customFormat="1" ht="15.15" customHeight="1">
      <c r="A90" s="37"/>
      <c r="B90" s="38"/>
      <c r="C90" s="31" t="s">
        <v>28</v>
      </c>
      <c r="D90" s="39"/>
      <c r="E90" s="39"/>
      <c r="F90" s="39"/>
      <c r="G90" s="39"/>
      <c r="H90" s="39"/>
      <c r="I90" s="39"/>
      <c r="J90" s="39"/>
      <c r="K90" s="39"/>
      <c r="L90" s="70" t="str">
        <f>IF(E14= "Vyplň údaj","",E14)</f>
        <v/>
      </c>
      <c r="M90" s="39"/>
      <c r="N90" s="39"/>
      <c r="O90" s="39"/>
      <c r="P90" s="39"/>
      <c r="Q90" s="39"/>
      <c r="R90" s="39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  <c r="AF90" s="39"/>
      <c r="AG90" s="39"/>
      <c r="AH90" s="39"/>
      <c r="AI90" s="31" t="s">
        <v>32</v>
      </c>
      <c r="AJ90" s="39"/>
      <c r="AK90" s="39"/>
      <c r="AL90" s="39"/>
      <c r="AM90" s="79" t="str">
        <f>IF(E20="","",E20)</f>
        <v xml:space="preserve"> </v>
      </c>
      <c r="AN90" s="70"/>
      <c r="AO90" s="70"/>
      <c r="AP90" s="70"/>
      <c r="AQ90" s="39"/>
      <c r="AR90" s="43"/>
      <c r="AS90" s="84"/>
      <c r="AT90" s="85"/>
      <c r="AU90" s="86"/>
      <c r="AV90" s="86"/>
      <c r="AW90" s="86"/>
      <c r="AX90" s="86"/>
      <c r="AY90" s="86"/>
      <c r="AZ90" s="86"/>
      <c r="BA90" s="86"/>
      <c r="BB90" s="86"/>
      <c r="BC90" s="86"/>
      <c r="BD90" s="87"/>
      <c r="BE90" s="37"/>
    </row>
    <row r="91" s="2" customFormat="1" ht="10.8" customHeight="1">
      <c r="A91" s="37"/>
      <c r="B91" s="38"/>
      <c r="C91" s="39"/>
      <c r="D91" s="39"/>
      <c r="E91" s="39"/>
      <c r="F91" s="39"/>
      <c r="G91" s="39"/>
      <c r="H91" s="39"/>
      <c r="I91" s="39"/>
      <c r="J91" s="39"/>
      <c r="K91" s="39"/>
      <c r="L91" s="39"/>
      <c r="M91" s="39"/>
      <c r="N91" s="39"/>
      <c r="O91" s="39"/>
      <c r="P91" s="39"/>
      <c r="Q91" s="39"/>
      <c r="R91" s="39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  <c r="AF91" s="39"/>
      <c r="AG91" s="39"/>
      <c r="AH91" s="39"/>
      <c r="AI91" s="39"/>
      <c r="AJ91" s="39"/>
      <c r="AK91" s="39"/>
      <c r="AL91" s="39"/>
      <c r="AM91" s="39"/>
      <c r="AN91" s="39"/>
      <c r="AO91" s="39"/>
      <c r="AP91" s="39"/>
      <c r="AQ91" s="39"/>
      <c r="AR91" s="43"/>
      <c r="AS91" s="88"/>
      <c r="AT91" s="89"/>
      <c r="AU91" s="90"/>
      <c r="AV91" s="90"/>
      <c r="AW91" s="90"/>
      <c r="AX91" s="90"/>
      <c r="AY91" s="90"/>
      <c r="AZ91" s="90"/>
      <c r="BA91" s="90"/>
      <c r="BB91" s="90"/>
      <c r="BC91" s="90"/>
      <c r="BD91" s="91"/>
      <c r="BE91" s="37"/>
    </row>
    <row r="92" s="2" customFormat="1" ht="29.28" customHeight="1">
      <c r="A92" s="37"/>
      <c r="B92" s="38"/>
      <c r="C92" s="92" t="s">
        <v>55</v>
      </c>
      <c r="D92" s="93"/>
      <c r="E92" s="93"/>
      <c r="F92" s="93"/>
      <c r="G92" s="93"/>
      <c r="H92" s="94"/>
      <c r="I92" s="95" t="s">
        <v>56</v>
      </c>
      <c r="J92" s="93"/>
      <c r="K92" s="93"/>
      <c r="L92" s="93"/>
      <c r="M92" s="93"/>
      <c r="N92" s="93"/>
      <c r="O92" s="93"/>
      <c r="P92" s="93"/>
      <c r="Q92" s="93"/>
      <c r="R92" s="93"/>
      <c r="S92" s="93"/>
      <c r="T92" s="93"/>
      <c r="U92" s="93"/>
      <c r="V92" s="93"/>
      <c r="W92" s="93"/>
      <c r="X92" s="93"/>
      <c r="Y92" s="93"/>
      <c r="Z92" s="93"/>
      <c r="AA92" s="93"/>
      <c r="AB92" s="93"/>
      <c r="AC92" s="93"/>
      <c r="AD92" s="93"/>
      <c r="AE92" s="93"/>
      <c r="AF92" s="93"/>
      <c r="AG92" s="96" t="s">
        <v>57</v>
      </c>
      <c r="AH92" s="93"/>
      <c r="AI92" s="93"/>
      <c r="AJ92" s="93"/>
      <c r="AK92" s="93"/>
      <c r="AL92" s="93"/>
      <c r="AM92" s="93"/>
      <c r="AN92" s="95" t="s">
        <v>58</v>
      </c>
      <c r="AO92" s="93"/>
      <c r="AP92" s="97"/>
      <c r="AQ92" s="98" t="s">
        <v>59</v>
      </c>
      <c r="AR92" s="43"/>
      <c r="AS92" s="99" t="s">
        <v>60</v>
      </c>
      <c r="AT92" s="100" t="s">
        <v>61</v>
      </c>
      <c r="AU92" s="100" t="s">
        <v>62</v>
      </c>
      <c r="AV92" s="100" t="s">
        <v>63</v>
      </c>
      <c r="AW92" s="100" t="s">
        <v>64</v>
      </c>
      <c r="AX92" s="100" t="s">
        <v>65</v>
      </c>
      <c r="AY92" s="100" t="s">
        <v>66</v>
      </c>
      <c r="AZ92" s="100" t="s">
        <v>67</v>
      </c>
      <c r="BA92" s="100" t="s">
        <v>68</v>
      </c>
      <c r="BB92" s="100" t="s">
        <v>69</v>
      </c>
      <c r="BC92" s="100" t="s">
        <v>70</v>
      </c>
      <c r="BD92" s="101" t="s">
        <v>71</v>
      </c>
      <c r="BE92" s="37"/>
    </row>
    <row r="93" s="2" customFormat="1" ht="10.8" customHeight="1">
      <c r="A93" s="37"/>
      <c r="B93" s="38"/>
      <c r="C93" s="39"/>
      <c r="D93" s="39"/>
      <c r="E93" s="39"/>
      <c r="F93" s="39"/>
      <c r="G93" s="39"/>
      <c r="H93" s="39"/>
      <c r="I93" s="39"/>
      <c r="J93" s="39"/>
      <c r="K93" s="39"/>
      <c r="L93" s="39"/>
      <c r="M93" s="39"/>
      <c r="N93" s="39"/>
      <c r="O93" s="39"/>
      <c r="P93" s="39"/>
      <c r="Q93" s="39"/>
      <c r="R93" s="39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  <c r="AF93" s="39"/>
      <c r="AG93" s="39"/>
      <c r="AH93" s="39"/>
      <c r="AI93" s="39"/>
      <c r="AJ93" s="39"/>
      <c r="AK93" s="39"/>
      <c r="AL93" s="39"/>
      <c r="AM93" s="39"/>
      <c r="AN93" s="39"/>
      <c r="AO93" s="39"/>
      <c r="AP93" s="39"/>
      <c r="AQ93" s="39"/>
      <c r="AR93" s="43"/>
      <c r="AS93" s="102"/>
      <c r="AT93" s="103"/>
      <c r="AU93" s="103"/>
      <c r="AV93" s="103"/>
      <c r="AW93" s="103"/>
      <c r="AX93" s="103"/>
      <c r="AY93" s="103"/>
      <c r="AZ93" s="103"/>
      <c r="BA93" s="103"/>
      <c r="BB93" s="103"/>
      <c r="BC93" s="103"/>
      <c r="BD93" s="104"/>
      <c r="BE93" s="37"/>
    </row>
    <row r="94" s="6" customFormat="1" ht="32.4" customHeight="1">
      <c r="A94" s="6"/>
      <c r="B94" s="105"/>
      <c r="C94" s="106" t="s">
        <v>72</v>
      </c>
      <c r="D94" s="107"/>
      <c r="E94" s="107"/>
      <c r="F94" s="107"/>
      <c r="G94" s="107"/>
      <c r="H94" s="107"/>
      <c r="I94" s="107"/>
      <c r="J94" s="107"/>
      <c r="K94" s="107"/>
      <c r="L94" s="107"/>
      <c r="M94" s="107"/>
      <c r="N94" s="107"/>
      <c r="O94" s="107"/>
      <c r="P94" s="107"/>
      <c r="Q94" s="107"/>
      <c r="R94" s="107"/>
      <c r="S94" s="107"/>
      <c r="T94" s="107"/>
      <c r="U94" s="107"/>
      <c r="V94" s="107"/>
      <c r="W94" s="107"/>
      <c r="X94" s="107"/>
      <c r="Y94" s="107"/>
      <c r="Z94" s="107"/>
      <c r="AA94" s="107"/>
      <c r="AB94" s="107"/>
      <c r="AC94" s="107"/>
      <c r="AD94" s="107"/>
      <c r="AE94" s="107"/>
      <c r="AF94" s="107"/>
      <c r="AG94" s="108">
        <f>ROUND(SUM(AG95:AG98),2)</f>
        <v>0</v>
      </c>
      <c r="AH94" s="108"/>
      <c r="AI94" s="108"/>
      <c r="AJ94" s="108"/>
      <c r="AK94" s="108"/>
      <c r="AL94" s="108"/>
      <c r="AM94" s="108"/>
      <c r="AN94" s="109">
        <f>SUM(AG94,AT94)</f>
        <v>0</v>
      </c>
      <c r="AO94" s="109"/>
      <c r="AP94" s="109"/>
      <c r="AQ94" s="110" t="s">
        <v>1</v>
      </c>
      <c r="AR94" s="111"/>
      <c r="AS94" s="112">
        <f>ROUND(SUM(AS95:AS98),2)</f>
        <v>0</v>
      </c>
      <c r="AT94" s="113">
        <f>ROUND(SUM(AV94:AW94),2)</f>
        <v>0</v>
      </c>
      <c r="AU94" s="114">
        <f>ROUND(SUM(AU95:AU98),5)</f>
        <v>0</v>
      </c>
      <c r="AV94" s="113">
        <f>ROUND(AZ94*L29,2)</f>
        <v>0</v>
      </c>
      <c r="AW94" s="113">
        <f>ROUND(BA94*L30,2)</f>
        <v>0</v>
      </c>
      <c r="AX94" s="113">
        <f>ROUND(BB94*L29,2)</f>
        <v>0</v>
      </c>
      <c r="AY94" s="113">
        <f>ROUND(BC94*L30,2)</f>
        <v>0</v>
      </c>
      <c r="AZ94" s="113">
        <f>ROUND(SUM(AZ95:AZ98),2)</f>
        <v>0</v>
      </c>
      <c r="BA94" s="113">
        <f>ROUND(SUM(BA95:BA98),2)</f>
        <v>0</v>
      </c>
      <c r="BB94" s="113">
        <f>ROUND(SUM(BB95:BB98),2)</f>
        <v>0</v>
      </c>
      <c r="BC94" s="113">
        <f>ROUND(SUM(BC95:BC98),2)</f>
        <v>0</v>
      </c>
      <c r="BD94" s="115">
        <f>ROUND(SUM(BD95:BD98),2)</f>
        <v>0</v>
      </c>
      <c r="BE94" s="6"/>
      <c r="BS94" s="116" t="s">
        <v>73</v>
      </c>
      <c r="BT94" s="116" t="s">
        <v>74</v>
      </c>
      <c r="BU94" s="117" t="s">
        <v>75</v>
      </c>
      <c r="BV94" s="116" t="s">
        <v>76</v>
      </c>
      <c r="BW94" s="116" t="s">
        <v>5</v>
      </c>
      <c r="BX94" s="116" t="s">
        <v>77</v>
      </c>
      <c r="CL94" s="116" t="s">
        <v>1</v>
      </c>
    </row>
    <row r="95" s="7" customFormat="1" ht="16.5" customHeight="1">
      <c r="A95" s="118" t="s">
        <v>78</v>
      </c>
      <c r="B95" s="119"/>
      <c r="C95" s="120"/>
      <c r="D95" s="121" t="s">
        <v>79</v>
      </c>
      <c r="E95" s="121"/>
      <c r="F95" s="121"/>
      <c r="G95" s="121"/>
      <c r="H95" s="121"/>
      <c r="I95" s="122"/>
      <c r="J95" s="121" t="s">
        <v>80</v>
      </c>
      <c r="K95" s="121"/>
      <c r="L95" s="121"/>
      <c r="M95" s="121"/>
      <c r="N95" s="121"/>
      <c r="O95" s="121"/>
      <c r="P95" s="121"/>
      <c r="Q95" s="121"/>
      <c r="R95" s="121"/>
      <c r="S95" s="121"/>
      <c r="T95" s="121"/>
      <c r="U95" s="121"/>
      <c r="V95" s="121"/>
      <c r="W95" s="121"/>
      <c r="X95" s="121"/>
      <c r="Y95" s="121"/>
      <c r="Z95" s="121"/>
      <c r="AA95" s="121"/>
      <c r="AB95" s="121"/>
      <c r="AC95" s="121"/>
      <c r="AD95" s="121"/>
      <c r="AE95" s="121"/>
      <c r="AF95" s="121"/>
      <c r="AG95" s="123">
        <f>'SO-01 - Boční svahy, zadn...'!J30</f>
        <v>0</v>
      </c>
      <c r="AH95" s="122"/>
      <c r="AI95" s="122"/>
      <c r="AJ95" s="122"/>
      <c r="AK95" s="122"/>
      <c r="AL95" s="122"/>
      <c r="AM95" s="122"/>
      <c r="AN95" s="123">
        <f>SUM(AG95,AT95)</f>
        <v>0</v>
      </c>
      <c r="AO95" s="122"/>
      <c r="AP95" s="122"/>
      <c r="AQ95" s="124" t="s">
        <v>81</v>
      </c>
      <c r="AR95" s="125"/>
      <c r="AS95" s="126">
        <v>0</v>
      </c>
      <c r="AT95" s="127">
        <f>ROUND(SUM(AV95:AW95),2)</f>
        <v>0</v>
      </c>
      <c r="AU95" s="128">
        <f>'SO-01 - Boční svahy, zadn...'!P123</f>
        <v>0</v>
      </c>
      <c r="AV95" s="127">
        <f>'SO-01 - Boční svahy, zadn...'!J33</f>
        <v>0</v>
      </c>
      <c r="AW95" s="127">
        <f>'SO-01 - Boční svahy, zadn...'!J34</f>
        <v>0</v>
      </c>
      <c r="AX95" s="127">
        <f>'SO-01 - Boční svahy, zadn...'!J35</f>
        <v>0</v>
      </c>
      <c r="AY95" s="127">
        <f>'SO-01 - Boční svahy, zadn...'!J36</f>
        <v>0</v>
      </c>
      <c r="AZ95" s="127">
        <f>'SO-01 - Boční svahy, zadn...'!F33</f>
        <v>0</v>
      </c>
      <c r="BA95" s="127">
        <f>'SO-01 - Boční svahy, zadn...'!F34</f>
        <v>0</v>
      </c>
      <c r="BB95" s="127">
        <f>'SO-01 - Boční svahy, zadn...'!F35</f>
        <v>0</v>
      </c>
      <c r="BC95" s="127">
        <f>'SO-01 - Boční svahy, zadn...'!F36</f>
        <v>0</v>
      </c>
      <c r="BD95" s="129">
        <f>'SO-01 - Boční svahy, zadn...'!F37</f>
        <v>0</v>
      </c>
      <c r="BE95" s="7"/>
      <c r="BT95" s="130" t="s">
        <v>8</v>
      </c>
      <c r="BV95" s="130" t="s">
        <v>76</v>
      </c>
      <c r="BW95" s="130" t="s">
        <v>82</v>
      </c>
      <c r="BX95" s="130" t="s">
        <v>5</v>
      </c>
      <c r="CL95" s="130" t="s">
        <v>1</v>
      </c>
      <c r="CM95" s="130" t="s">
        <v>83</v>
      </c>
    </row>
    <row r="96" s="7" customFormat="1" ht="24.75" customHeight="1">
      <c r="A96" s="118" t="s">
        <v>78</v>
      </c>
      <c r="B96" s="119"/>
      <c r="C96" s="120"/>
      <c r="D96" s="121" t="s">
        <v>84</v>
      </c>
      <c r="E96" s="121"/>
      <c r="F96" s="121"/>
      <c r="G96" s="121"/>
      <c r="H96" s="121"/>
      <c r="I96" s="122"/>
      <c r="J96" s="121" t="s">
        <v>85</v>
      </c>
      <c r="K96" s="121"/>
      <c r="L96" s="121"/>
      <c r="M96" s="121"/>
      <c r="N96" s="121"/>
      <c r="O96" s="121"/>
      <c r="P96" s="121"/>
      <c r="Q96" s="121"/>
      <c r="R96" s="121"/>
      <c r="S96" s="121"/>
      <c r="T96" s="121"/>
      <c r="U96" s="121"/>
      <c r="V96" s="121"/>
      <c r="W96" s="121"/>
      <c r="X96" s="121"/>
      <c r="Y96" s="121"/>
      <c r="Z96" s="121"/>
      <c r="AA96" s="121"/>
      <c r="AB96" s="121"/>
      <c r="AC96" s="121"/>
      <c r="AD96" s="121"/>
      <c r="AE96" s="121"/>
      <c r="AF96" s="121"/>
      <c r="AG96" s="123">
        <f>'SO-02 - Železobetonová př...'!J30</f>
        <v>0</v>
      </c>
      <c r="AH96" s="122"/>
      <c r="AI96" s="122"/>
      <c r="AJ96" s="122"/>
      <c r="AK96" s="122"/>
      <c r="AL96" s="122"/>
      <c r="AM96" s="122"/>
      <c r="AN96" s="123">
        <f>SUM(AG96,AT96)</f>
        <v>0</v>
      </c>
      <c r="AO96" s="122"/>
      <c r="AP96" s="122"/>
      <c r="AQ96" s="124" t="s">
        <v>81</v>
      </c>
      <c r="AR96" s="125"/>
      <c r="AS96" s="126">
        <v>0</v>
      </c>
      <c r="AT96" s="127">
        <f>ROUND(SUM(AV96:AW96),2)</f>
        <v>0</v>
      </c>
      <c r="AU96" s="128">
        <f>'SO-02 - Železobetonová př...'!P122</f>
        <v>0</v>
      </c>
      <c r="AV96" s="127">
        <f>'SO-02 - Železobetonová př...'!J33</f>
        <v>0</v>
      </c>
      <c r="AW96" s="127">
        <f>'SO-02 - Železobetonová př...'!J34</f>
        <v>0</v>
      </c>
      <c r="AX96" s="127">
        <f>'SO-02 - Železobetonová př...'!J35</f>
        <v>0</v>
      </c>
      <c r="AY96" s="127">
        <f>'SO-02 - Železobetonová př...'!J36</f>
        <v>0</v>
      </c>
      <c r="AZ96" s="127">
        <f>'SO-02 - Železobetonová př...'!F33</f>
        <v>0</v>
      </c>
      <c r="BA96" s="127">
        <f>'SO-02 - Železobetonová př...'!F34</f>
        <v>0</v>
      </c>
      <c r="BB96" s="127">
        <f>'SO-02 - Železobetonová př...'!F35</f>
        <v>0</v>
      </c>
      <c r="BC96" s="127">
        <f>'SO-02 - Železobetonová př...'!F36</f>
        <v>0</v>
      </c>
      <c r="BD96" s="129">
        <f>'SO-02 - Železobetonová př...'!F37</f>
        <v>0</v>
      </c>
      <c r="BE96" s="7"/>
      <c r="BT96" s="130" t="s">
        <v>8</v>
      </c>
      <c r="BV96" s="130" t="s">
        <v>76</v>
      </c>
      <c r="BW96" s="130" t="s">
        <v>86</v>
      </c>
      <c r="BX96" s="130" t="s">
        <v>5</v>
      </c>
      <c r="CL96" s="130" t="s">
        <v>1</v>
      </c>
      <c r="CM96" s="130" t="s">
        <v>83</v>
      </c>
    </row>
    <row r="97" s="7" customFormat="1" ht="16.5" customHeight="1">
      <c r="A97" s="118" t="s">
        <v>78</v>
      </c>
      <c r="B97" s="119"/>
      <c r="C97" s="120"/>
      <c r="D97" s="121" t="s">
        <v>87</v>
      </c>
      <c r="E97" s="121"/>
      <c r="F97" s="121"/>
      <c r="G97" s="121"/>
      <c r="H97" s="121"/>
      <c r="I97" s="122"/>
      <c r="J97" s="121" t="s">
        <v>88</v>
      </c>
      <c r="K97" s="121"/>
      <c r="L97" s="121"/>
      <c r="M97" s="121"/>
      <c r="N97" s="121"/>
      <c r="O97" s="121"/>
      <c r="P97" s="121"/>
      <c r="Q97" s="121"/>
      <c r="R97" s="121"/>
      <c r="S97" s="121"/>
      <c r="T97" s="121"/>
      <c r="U97" s="121"/>
      <c r="V97" s="121"/>
      <c r="W97" s="121"/>
      <c r="X97" s="121"/>
      <c r="Y97" s="121"/>
      <c r="Z97" s="121"/>
      <c r="AA97" s="121"/>
      <c r="AB97" s="121"/>
      <c r="AC97" s="121"/>
      <c r="AD97" s="121"/>
      <c r="AE97" s="121"/>
      <c r="AF97" s="121"/>
      <c r="AG97" s="123">
        <f>'SO-03 - Zpevnění stávajíc...'!J30</f>
        <v>0</v>
      </c>
      <c r="AH97" s="122"/>
      <c r="AI97" s="122"/>
      <c r="AJ97" s="122"/>
      <c r="AK97" s="122"/>
      <c r="AL97" s="122"/>
      <c r="AM97" s="122"/>
      <c r="AN97" s="123">
        <f>SUM(AG97,AT97)</f>
        <v>0</v>
      </c>
      <c r="AO97" s="122"/>
      <c r="AP97" s="122"/>
      <c r="AQ97" s="124" t="s">
        <v>81</v>
      </c>
      <c r="AR97" s="125"/>
      <c r="AS97" s="126">
        <v>0</v>
      </c>
      <c r="AT97" s="127">
        <f>ROUND(SUM(AV97:AW97),2)</f>
        <v>0</v>
      </c>
      <c r="AU97" s="128">
        <f>'SO-03 - Zpevnění stávajíc...'!P120</f>
        <v>0</v>
      </c>
      <c r="AV97" s="127">
        <f>'SO-03 - Zpevnění stávajíc...'!J33</f>
        <v>0</v>
      </c>
      <c r="AW97" s="127">
        <f>'SO-03 - Zpevnění stávajíc...'!J34</f>
        <v>0</v>
      </c>
      <c r="AX97" s="127">
        <f>'SO-03 - Zpevnění stávajíc...'!J35</f>
        <v>0</v>
      </c>
      <c r="AY97" s="127">
        <f>'SO-03 - Zpevnění stávajíc...'!J36</f>
        <v>0</v>
      </c>
      <c r="AZ97" s="127">
        <f>'SO-03 - Zpevnění stávajíc...'!F33</f>
        <v>0</v>
      </c>
      <c r="BA97" s="127">
        <f>'SO-03 - Zpevnění stávajíc...'!F34</f>
        <v>0</v>
      </c>
      <c r="BB97" s="127">
        <f>'SO-03 - Zpevnění stávajíc...'!F35</f>
        <v>0</v>
      </c>
      <c r="BC97" s="127">
        <f>'SO-03 - Zpevnění stávajíc...'!F36</f>
        <v>0</v>
      </c>
      <c r="BD97" s="129">
        <f>'SO-03 - Zpevnění stávajíc...'!F37</f>
        <v>0</v>
      </c>
      <c r="BE97" s="7"/>
      <c r="BT97" s="130" t="s">
        <v>8</v>
      </c>
      <c r="BV97" s="130" t="s">
        <v>76</v>
      </c>
      <c r="BW97" s="130" t="s">
        <v>89</v>
      </c>
      <c r="BX97" s="130" t="s">
        <v>5</v>
      </c>
      <c r="CL97" s="130" t="s">
        <v>1</v>
      </c>
      <c r="CM97" s="130" t="s">
        <v>83</v>
      </c>
    </row>
    <row r="98" s="7" customFormat="1" ht="16.5" customHeight="1">
      <c r="A98" s="118" t="s">
        <v>78</v>
      </c>
      <c r="B98" s="119"/>
      <c r="C98" s="120"/>
      <c r="D98" s="121" t="s">
        <v>90</v>
      </c>
      <c r="E98" s="121"/>
      <c r="F98" s="121"/>
      <c r="G98" s="121"/>
      <c r="H98" s="121"/>
      <c r="I98" s="122"/>
      <c r="J98" s="121" t="s">
        <v>91</v>
      </c>
      <c r="K98" s="121"/>
      <c r="L98" s="121"/>
      <c r="M98" s="121"/>
      <c r="N98" s="121"/>
      <c r="O98" s="121"/>
      <c r="P98" s="121"/>
      <c r="Q98" s="121"/>
      <c r="R98" s="121"/>
      <c r="S98" s="121"/>
      <c r="T98" s="121"/>
      <c r="U98" s="121"/>
      <c r="V98" s="121"/>
      <c r="W98" s="121"/>
      <c r="X98" s="121"/>
      <c r="Y98" s="121"/>
      <c r="Z98" s="121"/>
      <c r="AA98" s="121"/>
      <c r="AB98" s="121"/>
      <c r="AC98" s="121"/>
      <c r="AD98" s="121"/>
      <c r="AE98" s="121"/>
      <c r="AF98" s="121"/>
      <c r="AG98" s="123">
        <f>'SO-04 - Demolice nápustné...'!J30</f>
        <v>0</v>
      </c>
      <c r="AH98" s="122"/>
      <c r="AI98" s="122"/>
      <c r="AJ98" s="122"/>
      <c r="AK98" s="122"/>
      <c r="AL98" s="122"/>
      <c r="AM98" s="122"/>
      <c r="AN98" s="123">
        <f>SUM(AG98,AT98)</f>
        <v>0</v>
      </c>
      <c r="AO98" s="122"/>
      <c r="AP98" s="122"/>
      <c r="AQ98" s="124" t="s">
        <v>81</v>
      </c>
      <c r="AR98" s="125"/>
      <c r="AS98" s="131">
        <v>0</v>
      </c>
      <c r="AT98" s="132">
        <f>ROUND(SUM(AV98:AW98),2)</f>
        <v>0</v>
      </c>
      <c r="AU98" s="133">
        <f>'SO-04 - Demolice nápustné...'!P121</f>
        <v>0</v>
      </c>
      <c r="AV98" s="132">
        <f>'SO-04 - Demolice nápustné...'!J33</f>
        <v>0</v>
      </c>
      <c r="AW98" s="132">
        <f>'SO-04 - Demolice nápustné...'!J34</f>
        <v>0</v>
      </c>
      <c r="AX98" s="132">
        <f>'SO-04 - Demolice nápustné...'!J35</f>
        <v>0</v>
      </c>
      <c r="AY98" s="132">
        <f>'SO-04 - Demolice nápustné...'!J36</f>
        <v>0</v>
      </c>
      <c r="AZ98" s="132">
        <f>'SO-04 - Demolice nápustné...'!F33</f>
        <v>0</v>
      </c>
      <c r="BA98" s="132">
        <f>'SO-04 - Demolice nápustné...'!F34</f>
        <v>0</v>
      </c>
      <c r="BB98" s="132">
        <f>'SO-04 - Demolice nápustné...'!F35</f>
        <v>0</v>
      </c>
      <c r="BC98" s="132">
        <f>'SO-04 - Demolice nápustné...'!F36</f>
        <v>0</v>
      </c>
      <c r="BD98" s="134">
        <f>'SO-04 - Demolice nápustné...'!F37</f>
        <v>0</v>
      </c>
      <c r="BE98" s="7"/>
      <c r="BT98" s="130" t="s">
        <v>8</v>
      </c>
      <c r="BV98" s="130" t="s">
        <v>76</v>
      </c>
      <c r="BW98" s="130" t="s">
        <v>92</v>
      </c>
      <c r="BX98" s="130" t="s">
        <v>5</v>
      </c>
      <c r="CL98" s="130" t="s">
        <v>1</v>
      </c>
      <c r="CM98" s="130" t="s">
        <v>83</v>
      </c>
    </row>
    <row r="99" s="2" customFormat="1" ht="30" customHeight="1">
      <c r="A99" s="37"/>
      <c r="B99" s="38"/>
      <c r="C99" s="39"/>
      <c r="D99" s="39"/>
      <c r="E99" s="39"/>
      <c r="F99" s="39"/>
      <c r="G99" s="39"/>
      <c r="H99" s="39"/>
      <c r="I99" s="39"/>
      <c r="J99" s="39"/>
      <c r="K99" s="39"/>
      <c r="L99" s="39"/>
      <c r="M99" s="39"/>
      <c r="N99" s="39"/>
      <c r="O99" s="39"/>
      <c r="P99" s="39"/>
      <c r="Q99" s="39"/>
      <c r="R99" s="39"/>
      <c r="S99" s="39"/>
      <c r="T99" s="39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  <c r="AF99" s="39"/>
      <c r="AG99" s="39"/>
      <c r="AH99" s="39"/>
      <c r="AI99" s="39"/>
      <c r="AJ99" s="39"/>
      <c r="AK99" s="39"/>
      <c r="AL99" s="39"/>
      <c r="AM99" s="39"/>
      <c r="AN99" s="39"/>
      <c r="AO99" s="39"/>
      <c r="AP99" s="39"/>
      <c r="AQ99" s="39"/>
      <c r="AR99" s="43"/>
      <c r="AS99" s="37"/>
      <c r="AT99" s="37"/>
      <c r="AU99" s="37"/>
      <c r="AV99" s="37"/>
      <c r="AW99" s="37"/>
      <c r="AX99" s="37"/>
      <c r="AY99" s="37"/>
      <c r="AZ99" s="37"/>
      <c r="BA99" s="37"/>
      <c r="BB99" s="37"/>
      <c r="BC99" s="37"/>
      <c r="BD99" s="37"/>
      <c r="BE99" s="37"/>
    </row>
    <row r="100" s="2" customFormat="1" ht="6.96" customHeight="1">
      <c r="A100" s="37"/>
      <c r="B100" s="65"/>
      <c r="C100" s="66"/>
      <c r="D100" s="66"/>
      <c r="E100" s="66"/>
      <c r="F100" s="66"/>
      <c r="G100" s="66"/>
      <c r="H100" s="66"/>
      <c r="I100" s="66"/>
      <c r="J100" s="66"/>
      <c r="K100" s="66"/>
      <c r="L100" s="66"/>
      <c r="M100" s="66"/>
      <c r="N100" s="66"/>
      <c r="O100" s="66"/>
      <c r="P100" s="66"/>
      <c r="Q100" s="66"/>
      <c r="R100" s="66"/>
      <c r="S100" s="66"/>
      <c r="T100" s="66"/>
      <c r="U100" s="66"/>
      <c r="V100" s="66"/>
      <c r="W100" s="66"/>
      <c r="X100" s="66"/>
      <c r="Y100" s="66"/>
      <c r="Z100" s="66"/>
      <c r="AA100" s="66"/>
      <c r="AB100" s="66"/>
      <c r="AC100" s="66"/>
      <c r="AD100" s="66"/>
      <c r="AE100" s="66"/>
      <c r="AF100" s="66"/>
      <c r="AG100" s="66"/>
      <c r="AH100" s="66"/>
      <c r="AI100" s="66"/>
      <c r="AJ100" s="66"/>
      <c r="AK100" s="66"/>
      <c r="AL100" s="66"/>
      <c r="AM100" s="66"/>
      <c r="AN100" s="66"/>
      <c r="AO100" s="66"/>
      <c r="AP100" s="66"/>
      <c r="AQ100" s="66"/>
      <c r="AR100" s="43"/>
      <c r="AS100" s="37"/>
      <c r="AT100" s="37"/>
      <c r="AU100" s="37"/>
      <c r="AV100" s="37"/>
      <c r="AW100" s="37"/>
      <c r="AX100" s="37"/>
      <c r="AY100" s="37"/>
      <c r="AZ100" s="37"/>
      <c r="BA100" s="37"/>
      <c r="BB100" s="37"/>
      <c r="BC100" s="37"/>
      <c r="BD100" s="37"/>
      <c r="BE100" s="37"/>
    </row>
  </sheetData>
  <sheetProtection sheet="1" formatColumns="0" formatRows="0" objects="1" scenarios="1" spinCount="100000" saltValue="DhgJMYMHqfHnsT7PwY6FgGP3KXchpqVDPvFGIbk8U0msjIdqPJ4OYms9yP6uUpluhIsiGMjVY1tzfxdHZIG7FQ==" hashValue="nY6OlTolhiQvICTuHWdaogSnrtbT5j61IvxmxGo4yGB5keOGJGWHmZFzBylgrosscVw4ymbOsvSIxl54DALVsA==" algorithmName="SHA-512" password="CC35"/>
  <mergeCells count="54">
    <mergeCell ref="L85:AO85"/>
    <mergeCell ref="AM87:AN87"/>
    <mergeCell ref="AM89:AP89"/>
    <mergeCell ref="AS89:AT91"/>
    <mergeCell ref="AM90:AP90"/>
    <mergeCell ref="C92:G92"/>
    <mergeCell ref="AG92:AM92"/>
    <mergeCell ref="I92:AF92"/>
    <mergeCell ref="AN92:AP92"/>
    <mergeCell ref="D95:H95"/>
    <mergeCell ref="AG95:AM95"/>
    <mergeCell ref="J95:AF95"/>
    <mergeCell ref="AN95:AP95"/>
    <mergeCell ref="J96:AF96"/>
    <mergeCell ref="D96:H96"/>
    <mergeCell ref="AG96:AM96"/>
    <mergeCell ref="AN96:AP96"/>
    <mergeCell ref="AN97:AP97"/>
    <mergeCell ref="D97:H97"/>
    <mergeCell ref="J97:AF97"/>
    <mergeCell ref="AG97:AM97"/>
    <mergeCell ref="AN98:AP98"/>
    <mergeCell ref="AG98:AM98"/>
    <mergeCell ref="D98:H98"/>
    <mergeCell ref="J98:AF98"/>
    <mergeCell ref="AG94:AM94"/>
    <mergeCell ref="AN94:AP94"/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L29:P29"/>
    <mergeCell ref="AK29:AO29"/>
    <mergeCell ref="AK30:AO30"/>
    <mergeCell ref="L30:P30"/>
    <mergeCell ref="W30:AE30"/>
    <mergeCell ref="L31:P31"/>
    <mergeCell ref="W31:AE31"/>
    <mergeCell ref="AK31:AO31"/>
    <mergeCell ref="AK32:AO32"/>
    <mergeCell ref="L32:P32"/>
    <mergeCell ref="W32:AE32"/>
    <mergeCell ref="AK33:AO33"/>
    <mergeCell ref="L33:P33"/>
    <mergeCell ref="W33:AE33"/>
    <mergeCell ref="AK35:AO35"/>
    <mergeCell ref="X35:AB35"/>
    <mergeCell ref="AR2:BE2"/>
  </mergeCells>
  <hyperlinks>
    <hyperlink ref="A95" location="'SO-01 - Boční svahy, zadn...'!C2" display="/"/>
    <hyperlink ref="A96" location="'SO-02 - Železobetonová př...'!C2" display="/"/>
    <hyperlink ref="A97" location="'SO-03 - Zpevnění stávajíc...'!C2" display="/"/>
    <hyperlink ref="A98" location="'SO-04 - Demolice nápustné...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6" t="s">
        <v>82</v>
      </c>
    </row>
    <row r="3" hidden="1" s="1" customFormat="1" ht="6.96" customHeight="1">
      <c r="B3" s="135"/>
      <c r="C3" s="136"/>
      <c r="D3" s="136"/>
      <c r="E3" s="136"/>
      <c r="F3" s="136"/>
      <c r="G3" s="136"/>
      <c r="H3" s="136"/>
      <c r="I3" s="136"/>
      <c r="J3" s="136"/>
      <c r="K3" s="136"/>
      <c r="L3" s="19"/>
      <c r="AT3" s="16" t="s">
        <v>83</v>
      </c>
    </row>
    <row r="4" hidden="1" s="1" customFormat="1" ht="24.96" customHeight="1">
      <c r="B4" s="19"/>
      <c r="D4" s="137" t="s">
        <v>93</v>
      </c>
      <c r="L4" s="19"/>
      <c r="M4" s="138" t="s">
        <v>11</v>
      </c>
      <c r="AT4" s="16" t="s">
        <v>4</v>
      </c>
    </row>
    <row r="5" hidden="1" s="1" customFormat="1" ht="6.96" customHeight="1">
      <c r="B5" s="19"/>
      <c r="L5" s="19"/>
    </row>
    <row r="6" hidden="1" s="1" customFormat="1" ht="12" customHeight="1">
      <c r="B6" s="19"/>
      <c r="D6" s="139" t="s">
        <v>16</v>
      </c>
      <c r="L6" s="19"/>
    </row>
    <row r="7" hidden="1" s="1" customFormat="1" ht="16.5" customHeight="1">
      <c r="B7" s="19"/>
      <c r="E7" s="140" t="str">
        <f>'Rekapitulace stavby'!K6</f>
        <v>Rekonstrukce požární nádrže v Žirči</v>
      </c>
      <c r="F7" s="139"/>
      <c r="G7" s="139"/>
      <c r="H7" s="139"/>
      <c r="L7" s="19"/>
    </row>
    <row r="8" hidden="1" s="2" customFormat="1" ht="12" customHeight="1">
      <c r="A8" s="37"/>
      <c r="B8" s="43"/>
      <c r="C8" s="37"/>
      <c r="D8" s="139" t="s">
        <v>94</v>
      </c>
      <c r="E8" s="37"/>
      <c r="F8" s="37"/>
      <c r="G8" s="37"/>
      <c r="H8" s="37"/>
      <c r="I8" s="37"/>
      <c r="J8" s="37"/>
      <c r="K8" s="37"/>
      <c r="L8" s="62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</row>
    <row r="9" hidden="1" s="2" customFormat="1" ht="16.5" customHeight="1">
      <c r="A9" s="37"/>
      <c r="B9" s="43"/>
      <c r="C9" s="37"/>
      <c r="D9" s="37"/>
      <c r="E9" s="141" t="s">
        <v>95</v>
      </c>
      <c r="F9" s="37"/>
      <c r="G9" s="37"/>
      <c r="H9" s="37"/>
      <c r="I9" s="37"/>
      <c r="J9" s="37"/>
      <c r="K9" s="37"/>
      <c r="L9" s="62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hidden="1" s="2" customFormat="1">
      <c r="A10" s="37"/>
      <c r="B10" s="43"/>
      <c r="C10" s="37"/>
      <c r="D10" s="37"/>
      <c r="E10" s="37"/>
      <c r="F10" s="37"/>
      <c r="G10" s="37"/>
      <c r="H10" s="37"/>
      <c r="I10" s="37"/>
      <c r="J10" s="37"/>
      <c r="K10" s="37"/>
      <c r="L10" s="62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hidden="1" s="2" customFormat="1" ht="12" customHeight="1">
      <c r="A11" s="37"/>
      <c r="B11" s="43"/>
      <c r="C11" s="37"/>
      <c r="D11" s="139" t="s">
        <v>18</v>
      </c>
      <c r="E11" s="37"/>
      <c r="F11" s="142" t="s">
        <v>1</v>
      </c>
      <c r="G11" s="37"/>
      <c r="H11" s="37"/>
      <c r="I11" s="139" t="s">
        <v>19</v>
      </c>
      <c r="J11" s="142" t="s">
        <v>1</v>
      </c>
      <c r="K11" s="37"/>
      <c r="L11" s="62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hidden="1" s="2" customFormat="1" ht="12" customHeight="1">
      <c r="A12" s="37"/>
      <c r="B12" s="43"/>
      <c r="C12" s="37"/>
      <c r="D12" s="139" t="s">
        <v>20</v>
      </c>
      <c r="E12" s="37"/>
      <c r="F12" s="142" t="s">
        <v>21</v>
      </c>
      <c r="G12" s="37"/>
      <c r="H12" s="37"/>
      <c r="I12" s="139" t="s">
        <v>22</v>
      </c>
      <c r="J12" s="143" t="str">
        <f>'Rekapitulace stavby'!AN8</f>
        <v>7. 2. 2023</v>
      </c>
      <c r="K12" s="37"/>
      <c r="L12" s="62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hidden="1" s="2" customFormat="1" ht="10.8" customHeight="1">
      <c r="A13" s="37"/>
      <c r="B13" s="43"/>
      <c r="C13" s="37"/>
      <c r="D13" s="37"/>
      <c r="E13" s="37"/>
      <c r="F13" s="37"/>
      <c r="G13" s="37"/>
      <c r="H13" s="37"/>
      <c r="I13" s="37"/>
      <c r="J13" s="37"/>
      <c r="K13" s="37"/>
      <c r="L13" s="62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hidden="1" s="2" customFormat="1" ht="12" customHeight="1">
      <c r="A14" s="37"/>
      <c r="B14" s="43"/>
      <c r="C14" s="37"/>
      <c r="D14" s="139" t="s">
        <v>24</v>
      </c>
      <c r="E14" s="37"/>
      <c r="F14" s="37"/>
      <c r="G14" s="37"/>
      <c r="H14" s="37"/>
      <c r="I14" s="139" t="s">
        <v>25</v>
      </c>
      <c r="J14" s="142" t="str">
        <f>IF('Rekapitulace stavby'!AN10="","",'Rekapitulace stavby'!AN10)</f>
        <v/>
      </c>
      <c r="K14" s="37"/>
      <c r="L14" s="62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hidden="1" s="2" customFormat="1" ht="18" customHeight="1">
      <c r="A15" s="37"/>
      <c r="B15" s="43"/>
      <c r="C15" s="37"/>
      <c r="D15" s="37"/>
      <c r="E15" s="142" t="str">
        <f>IF('Rekapitulace stavby'!E11="","",'Rekapitulace stavby'!E11)</f>
        <v xml:space="preserve"> </v>
      </c>
      <c r="F15" s="37"/>
      <c r="G15" s="37"/>
      <c r="H15" s="37"/>
      <c r="I15" s="139" t="s">
        <v>27</v>
      </c>
      <c r="J15" s="142" t="str">
        <f>IF('Rekapitulace stavby'!AN11="","",'Rekapitulace stavby'!AN11)</f>
        <v/>
      </c>
      <c r="K15" s="37"/>
      <c r="L15" s="62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hidden="1" s="2" customFormat="1" ht="6.96" customHeight="1">
      <c r="A16" s="37"/>
      <c r="B16" s="43"/>
      <c r="C16" s="37"/>
      <c r="D16" s="37"/>
      <c r="E16" s="37"/>
      <c r="F16" s="37"/>
      <c r="G16" s="37"/>
      <c r="H16" s="37"/>
      <c r="I16" s="37"/>
      <c r="J16" s="37"/>
      <c r="K16" s="37"/>
      <c r="L16" s="62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hidden="1" s="2" customFormat="1" ht="12" customHeight="1">
      <c r="A17" s="37"/>
      <c r="B17" s="43"/>
      <c r="C17" s="37"/>
      <c r="D17" s="139" t="s">
        <v>28</v>
      </c>
      <c r="E17" s="37"/>
      <c r="F17" s="37"/>
      <c r="G17" s="37"/>
      <c r="H17" s="37"/>
      <c r="I17" s="139" t="s">
        <v>25</v>
      </c>
      <c r="J17" s="32" t="str">
        <f>'Rekapitulace stavby'!AN13</f>
        <v>Vyplň údaj</v>
      </c>
      <c r="K17" s="37"/>
      <c r="L17" s="62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hidden="1" s="2" customFormat="1" ht="18" customHeight="1">
      <c r="A18" s="37"/>
      <c r="B18" s="43"/>
      <c r="C18" s="37"/>
      <c r="D18" s="37"/>
      <c r="E18" s="32" t="str">
        <f>'Rekapitulace stavby'!E14</f>
        <v>Vyplň údaj</v>
      </c>
      <c r="F18" s="142"/>
      <c r="G18" s="142"/>
      <c r="H18" s="142"/>
      <c r="I18" s="139" t="s">
        <v>27</v>
      </c>
      <c r="J18" s="32" t="str">
        <f>'Rekapitulace stavby'!AN14</f>
        <v>Vyplň údaj</v>
      </c>
      <c r="K18" s="37"/>
      <c r="L18" s="62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hidden="1" s="2" customFormat="1" ht="6.96" customHeight="1">
      <c r="A19" s="37"/>
      <c r="B19" s="43"/>
      <c r="C19" s="37"/>
      <c r="D19" s="37"/>
      <c r="E19" s="37"/>
      <c r="F19" s="37"/>
      <c r="G19" s="37"/>
      <c r="H19" s="37"/>
      <c r="I19" s="37"/>
      <c r="J19" s="37"/>
      <c r="K19" s="37"/>
      <c r="L19" s="62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hidden="1" s="2" customFormat="1" ht="12" customHeight="1">
      <c r="A20" s="37"/>
      <c r="B20" s="43"/>
      <c r="C20" s="37"/>
      <c r="D20" s="139" t="s">
        <v>30</v>
      </c>
      <c r="E20" s="37"/>
      <c r="F20" s="37"/>
      <c r="G20" s="37"/>
      <c r="H20" s="37"/>
      <c r="I20" s="139" t="s">
        <v>25</v>
      </c>
      <c r="J20" s="142" t="str">
        <f>IF('Rekapitulace stavby'!AN16="","",'Rekapitulace stavby'!AN16)</f>
        <v/>
      </c>
      <c r="K20" s="37"/>
      <c r="L20" s="62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hidden="1" s="2" customFormat="1" ht="18" customHeight="1">
      <c r="A21" s="37"/>
      <c r="B21" s="43"/>
      <c r="C21" s="37"/>
      <c r="D21" s="37"/>
      <c r="E21" s="142" t="str">
        <f>IF('Rekapitulace stavby'!E17="","",'Rekapitulace stavby'!E17)</f>
        <v xml:space="preserve"> </v>
      </c>
      <c r="F21" s="37"/>
      <c r="G21" s="37"/>
      <c r="H21" s="37"/>
      <c r="I21" s="139" t="s">
        <v>27</v>
      </c>
      <c r="J21" s="142" t="str">
        <f>IF('Rekapitulace stavby'!AN17="","",'Rekapitulace stavby'!AN17)</f>
        <v/>
      </c>
      <c r="K21" s="37"/>
      <c r="L21" s="62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hidden="1" s="2" customFormat="1" ht="6.96" customHeight="1">
      <c r="A22" s="37"/>
      <c r="B22" s="43"/>
      <c r="C22" s="37"/>
      <c r="D22" s="37"/>
      <c r="E22" s="37"/>
      <c r="F22" s="37"/>
      <c r="G22" s="37"/>
      <c r="H22" s="37"/>
      <c r="I22" s="37"/>
      <c r="J22" s="37"/>
      <c r="K22" s="37"/>
      <c r="L22" s="62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hidden="1" s="2" customFormat="1" ht="12" customHeight="1">
      <c r="A23" s="37"/>
      <c r="B23" s="43"/>
      <c r="C23" s="37"/>
      <c r="D23" s="139" t="s">
        <v>32</v>
      </c>
      <c r="E23" s="37"/>
      <c r="F23" s="37"/>
      <c r="G23" s="37"/>
      <c r="H23" s="37"/>
      <c r="I23" s="139" t="s">
        <v>25</v>
      </c>
      <c r="J23" s="142" t="str">
        <f>IF('Rekapitulace stavby'!AN19="","",'Rekapitulace stavby'!AN19)</f>
        <v/>
      </c>
      <c r="K23" s="37"/>
      <c r="L23" s="62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hidden="1" s="2" customFormat="1" ht="18" customHeight="1">
      <c r="A24" s="37"/>
      <c r="B24" s="43"/>
      <c r="C24" s="37"/>
      <c r="D24" s="37"/>
      <c r="E24" s="142" t="str">
        <f>IF('Rekapitulace stavby'!E20="","",'Rekapitulace stavby'!E20)</f>
        <v xml:space="preserve"> </v>
      </c>
      <c r="F24" s="37"/>
      <c r="G24" s="37"/>
      <c r="H24" s="37"/>
      <c r="I24" s="139" t="s">
        <v>27</v>
      </c>
      <c r="J24" s="142" t="str">
        <f>IF('Rekapitulace stavby'!AN20="","",'Rekapitulace stavby'!AN20)</f>
        <v/>
      </c>
      <c r="K24" s="37"/>
      <c r="L24" s="62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hidden="1" s="2" customFormat="1" ht="6.96" customHeight="1">
      <c r="A25" s="37"/>
      <c r="B25" s="43"/>
      <c r="C25" s="37"/>
      <c r="D25" s="37"/>
      <c r="E25" s="37"/>
      <c r="F25" s="37"/>
      <c r="G25" s="37"/>
      <c r="H25" s="37"/>
      <c r="I25" s="37"/>
      <c r="J25" s="37"/>
      <c r="K25" s="37"/>
      <c r="L25" s="62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hidden="1" s="2" customFormat="1" ht="12" customHeight="1">
      <c r="A26" s="37"/>
      <c r="B26" s="43"/>
      <c r="C26" s="37"/>
      <c r="D26" s="139" t="s">
        <v>33</v>
      </c>
      <c r="E26" s="37"/>
      <c r="F26" s="37"/>
      <c r="G26" s="37"/>
      <c r="H26" s="37"/>
      <c r="I26" s="37"/>
      <c r="J26" s="37"/>
      <c r="K26" s="37"/>
      <c r="L26" s="62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hidden="1" s="8" customFormat="1" ht="16.5" customHeight="1">
      <c r="A27" s="144"/>
      <c r="B27" s="145"/>
      <c r="C27" s="144"/>
      <c r="D27" s="144"/>
      <c r="E27" s="146" t="s">
        <v>1</v>
      </c>
      <c r="F27" s="146"/>
      <c r="G27" s="146"/>
      <c r="H27" s="146"/>
      <c r="I27" s="144"/>
      <c r="J27" s="144"/>
      <c r="K27" s="144"/>
      <c r="L27" s="147"/>
      <c r="S27" s="144"/>
      <c r="T27" s="144"/>
      <c r="U27" s="144"/>
      <c r="V27" s="144"/>
      <c r="W27" s="144"/>
      <c r="X27" s="144"/>
      <c r="Y27" s="144"/>
      <c r="Z27" s="144"/>
      <c r="AA27" s="144"/>
      <c r="AB27" s="144"/>
      <c r="AC27" s="144"/>
      <c r="AD27" s="144"/>
      <c r="AE27" s="144"/>
    </row>
    <row r="28" hidden="1" s="2" customFormat="1" ht="6.96" customHeight="1">
      <c r="A28" s="37"/>
      <c r="B28" s="43"/>
      <c r="C28" s="37"/>
      <c r="D28" s="37"/>
      <c r="E28" s="37"/>
      <c r="F28" s="37"/>
      <c r="G28" s="37"/>
      <c r="H28" s="37"/>
      <c r="I28" s="37"/>
      <c r="J28" s="37"/>
      <c r="K28" s="37"/>
      <c r="L28" s="62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hidden="1" s="2" customFormat="1" ht="6.96" customHeight="1">
      <c r="A29" s="37"/>
      <c r="B29" s="43"/>
      <c r="C29" s="37"/>
      <c r="D29" s="148"/>
      <c r="E29" s="148"/>
      <c r="F29" s="148"/>
      <c r="G29" s="148"/>
      <c r="H29" s="148"/>
      <c r="I29" s="148"/>
      <c r="J29" s="148"/>
      <c r="K29" s="148"/>
      <c r="L29" s="62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</row>
    <row r="30" hidden="1" s="2" customFormat="1" ht="25.44" customHeight="1">
      <c r="A30" s="37"/>
      <c r="B30" s="43"/>
      <c r="C30" s="37"/>
      <c r="D30" s="149" t="s">
        <v>34</v>
      </c>
      <c r="E30" s="37"/>
      <c r="F30" s="37"/>
      <c r="G30" s="37"/>
      <c r="H30" s="37"/>
      <c r="I30" s="37"/>
      <c r="J30" s="150">
        <f>ROUND(J123, 2)</f>
        <v>0</v>
      </c>
      <c r="K30" s="37"/>
      <c r="L30" s="62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hidden="1" s="2" customFormat="1" ht="6.96" customHeight="1">
      <c r="A31" s="37"/>
      <c r="B31" s="43"/>
      <c r="C31" s="37"/>
      <c r="D31" s="148"/>
      <c r="E31" s="148"/>
      <c r="F31" s="148"/>
      <c r="G31" s="148"/>
      <c r="H31" s="148"/>
      <c r="I31" s="148"/>
      <c r="J31" s="148"/>
      <c r="K31" s="148"/>
      <c r="L31" s="62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hidden="1" s="2" customFormat="1" ht="14.4" customHeight="1">
      <c r="A32" s="37"/>
      <c r="B32" s="43"/>
      <c r="C32" s="37"/>
      <c r="D32" s="37"/>
      <c r="E32" s="37"/>
      <c r="F32" s="151" t="s">
        <v>36</v>
      </c>
      <c r="G32" s="37"/>
      <c r="H32" s="37"/>
      <c r="I32" s="151" t="s">
        <v>35</v>
      </c>
      <c r="J32" s="151" t="s">
        <v>37</v>
      </c>
      <c r="K32" s="37"/>
      <c r="L32" s="62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hidden="1" s="2" customFormat="1" ht="14.4" customHeight="1">
      <c r="A33" s="37"/>
      <c r="B33" s="43"/>
      <c r="C33" s="37"/>
      <c r="D33" s="152" t="s">
        <v>38</v>
      </c>
      <c r="E33" s="139" t="s">
        <v>39</v>
      </c>
      <c r="F33" s="153">
        <f>ROUND((SUM(BE123:BE168)),  2)</f>
        <v>0</v>
      </c>
      <c r="G33" s="37"/>
      <c r="H33" s="37"/>
      <c r="I33" s="154">
        <v>0.20999999999999999</v>
      </c>
      <c r="J33" s="153">
        <f>ROUND(((SUM(BE123:BE168))*I33),  2)</f>
        <v>0</v>
      </c>
      <c r="K33" s="37"/>
      <c r="L33" s="62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hidden="1" s="2" customFormat="1" ht="14.4" customHeight="1">
      <c r="A34" s="37"/>
      <c r="B34" s="43"/>
      <c r="C34" s="37"/>
      <c r="D34" s="37"/>
      <c r="E34" s="139" t="s">
        <v>40</v>
      </c>
      <c r="F34" s="153">
        <f>ROUND((SUM(BF123:BF168)),  2)</f>
        <v>0</v>
      </c>
      <c r="G34" s="37"/>
      <c r="H34" s="37"/>
      <c r="I34" s="154">
        <v>0.14999999999999999</v>
      </c>
      <c r="J34" s="153">
        <f>ROUND(((SUM(BF123:BF168))*I34),  2)</f>
        <v>0</v>
      </c>
      <c r="K34" s="37"/>
      <c r="L34" s="62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hidden="1" s="2" customFormat="1" ht="14.4" customHeight="1">
      <c r="A35" s="37"/>
      <c r="B35" s="43"/>
      <c r="C35" s="37"/>
      <c r="D35" s="37"/>
      <c r="E35" s="139" t="s">
        <v>41</v>
      </c>
      <c r="F35" s="153">
        <f>ROUND((SUM(BG123:BG168)),  2)</f>
        <v>0</v>
      </c>
      <c r="G35" s="37"/>
      <c r="H35" s="37"/>
      <c r="I35" s="154">
        <v>0.20999999999999999</v>
      </c>
      <c r="J35" s="153">
        <f>0</f>
        <v>0</v>
      </c>
      <c r="K35" s="37"/>
      <c r="L35" s="62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hidden="1" s="2" customFormat="1" ht="14.4" customHeight="1">
      <c r="A36" s="37"/>
      <c r="B36" s="43"/>
      <c r="C36" s="37"/>
      <c r="D36" s="37"/>
      <c r="E36" s="139" t="s">
        <v>42</v>
      </c>
      <c r="F36" s="153">
        <f>ROUND((SUM(BH123:BH168)),  2)</f>
        <v>0</v>
      </c>
      <c r="G36" s="37"/>
      <c r="H36" s="37"/>
      <c r="I36" s="154">
        <v>0.14999999999999999</v>
      </c>
      <c r="J36" s="153">
        <f>0</f>
        <v>0</v>
      </c>
      <c r="K36" s="37"/>
      <c r="L36" s="62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hidden="1" s="2" customFormat="1" ht="14.4" customHeight="1">
      <c r="A37" s="37"/>
      <c r="B37" s="43"/>
      <c r="C37" s="37"/>
      <c r="D37" s="37"/>
      <c r="E37" s="139" t="s">
        <v>43</v>
      </c>
      <c r="F37" s="153">
        <f>ROUND((SUM(BI123:BI168)),  2)</f>
        <v>0</v>
      </c>
      <c r="G37" s="37"/>
      <c r="H37" s="37"/>
      <c r="I37" s="154">
        <v>0</v>
      </c>
      <c r="J37" s="153">
        <f>0</f>
        <v>0</v>
      </c>
      <c r="K37" s="37"/>
      <c r="L37" s="62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hidden="1" s="2" customFormat="1" ht="6.96" customHeight="1">
      <c r="A38" s="37"/>
      <c r="B38" s="43"/>
      <c r="C38" s="37"/>
      <c r="D38" s="37"/>
      <c r="E38" s="37"/>
      <c r="F38" s="37"/>
      <c r="G38" s="37"/>
      <c r="H38" s="37"/>
      <c r="I38" s="37"/>
      <c r="J38" s="37"/>
      <c r="K38" s="37"/>
      <c r="L38" s="62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hidden="1" s="2" customFormat="1" ht="25.44" customHeight="1">
      <c r="A39" s="37"/>
      <c r="B39" s="43"/>
      <c r="C39" s="155"/>
      <c r="D39" s="156" t="s">
        <v>44</v>
      </c>
      <c r="E39" s="157"/>
      <c r="F39" s="157"/>
      <c r="G39" s="158" t="s">
        <v>45</v>
      </c>
      <c r="H39" s="159" t="s">
        <v>46</v>
      </c>
      <c r="I39" s="157"/>
      <c r="J39" s="160">
        <f>SUM(J30:J37)</f>
        <v>0</v>
      </c>
      <c r="K39" s="161"/>
      <c r="L39" s="62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hidden="1" s="2" customFormat="1" ht="14.4" customHeight="1">
      <c r="A40" s="37"/>
      <c r="B40" s="43"/>
      <c r="C40" s="37"/>
      <c r="D40" s="37"/>
      <c r="E40" s="37"/>
      <c r="F40" s="37"/>
      <c r="G40" s="37"/>
      <c r="H40" s="37"/>
      <c r="I40" s="37"/>
      <c r="J40" s="37"/>
      <c r="K40" s="37"/>
      <c r="L40" s="62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1" hidden="1" s="1" customFormat="1" ht="14.4" customHeight="1">
      <c r="B41" s="19"/>
      <c r="L41" s="19"/>
    </row>
    <row r="42" hidden="1" s="1" customFormat="1" ht="14.4" customHeight="1">
      <c r="B42" s="19"/>
      <c r="L42" s="19"/>
    </row>
    <row r="43" hidden="1" s="1" customFormat="1" ht="14.4" customHeight="1">
      <c r="B43" s="19"/>
      <c r="L43" s="19"/>
    </row>
    <row r="44" hidden="1" s="1" customFormat="1" ht="14.4" customHeight="1">
      <c r="B44" s="19"/>
      <c r="L44" s="19"/>
    </row>
    <row r="45" hidden="1" s="1" customFormat="1" ht="14.4" customHeight="1">
      <c r="B45" s="19"/>
      <c r="L45" s="19"/>
    </row>
    <row r="46" hidden="1" s="1" customFormat="1" ht="14.4" customHeight="1">
      <c r="B46" s="19"/>
      <c r="L46" s="19"/>
    </row>
    <row r="47" hidden="1" s="1" customFormat="1" ht="14.4" customHeight="1">
      <c r="B47" s="19"/>
      <c r="L47" s="19"/>
    </row>
    <row r="48" hidden="1" s="1" customFormat="1" ht="14.4" customHeight="1">
      <c r="B48" s="19"/>
      <c r="L48" s="19"/>
    </row>
    <row r="49" hidden="1" s="1" customFormat="1" ht="14.4" customHeight="1">
      <c r="B49" s="19"/>
      <c r="L49" s="19"/>
    </row>
    <row r="50" hidden="1" s="2" customFormat="1" ht="14.4" customHeight="1">
      <c r="B50" s="62"/>
      <c r="D50" s="162" t="s">
        <v>47</v>
      </c>
      <c r="E50" s="163"/>
      <c r="F50" s="163"/>
      <c r="G50" s="162" t="s">
        <v>48</v>
      </c>
      <c r="H50" s="163"/>
      <c r="I50" s="163"/>
      <c r="J50" s="163"/>
      <c r="K50" s="163"/>
      <c r="L50" s="62"/>
    </row>
    <row r="51" hidden="1">
      <c r="B51" s="19"/>
      <c r="L51" s="19"/>
    </row>
    <row r="52" hidden="1">
      <c r="B52" s="19"/>
      <c r="L52" s="19"/>
    </row>
    <row r="53" hidden="1">
      <c r="B53" s="19"/>
      <c r="L53" s="19"/>
    </row>
    <row r="54" hidden="1">
      <c r="B54" s="19"/>
      <c r="L54" s="19"/>
    </row>
    <row r="55" hidden="1">
      <c r="B55" s="19"/>
      <c r="L55" s="19"/>
    </row>
    <row r="56" hidden="1">
      <c r="B56" s="19"/>
      <c r="L56" s="19"/>
    </row>
    <row r="57" hidden="1">
      <c r="B57" s="19"/>
      <c r="L57" s="19"/>
    </row>
    <row r="58" hidden="1">
      <c r="B58" s="19"/>
      <c r="L58" s="19"/>
    </row>
    <row r="59" hidden="1">
      <c r="B59" s="19"/>
      <c r="L59" s="19"/>
    </row>
    <row r="60" hidden="1">
      <c r="B60" s="19"/>
      <c r="L60" s="19"/>
    </row>
    <row r="61" hidden="1" s="2" customFormat="1">
      <c r="A61" s="37"/>
      <c r="B61" s="43"/>
      <c r="C61" s="37"/>
      <c r="D61" s="164" t="s">
        <v>49</v>
      </c>
      <c r="E61" s="165"/>
      <c r="F61" s="166" t="s">
        <v>50</v>
      </c>
      <c r="G61" s="164" t="s">
        <v>49</v>
      </c>
      <c r="H61" s="165"/>
      <c r="I61" s="165"/>
      <c r="J61" s="167" t="s">
        <v>50</v>
      </c>
      <c r="K61" s="165"/>
      <c r="L61" s="62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</row>
    <row r="62" hidden="1">
      <c r="B62" s="19"/>
      <c r="L62" s="19"/>
    </row>
    <row r="63" hidden="1">
      <c r="B63" s="19"/>
      <c r="L63" s="19"/>
    </row>
    <row r="64" hidden="1">
      <c r="B64" s="19"/>
      <c r="L64" s="19"/>
    </row>
    <row r="65" hidden="1" s="2" customFormat="1">
      <c r="A65" s="37"/>
      <c r="B65" s="43"/>
      <c r="C65" s="37"/>
      <c r="D65" s="162" t="s">
        <v>51</v>
      </c>
      <c r="E65" s="168"/>
      <c r="F65" s="168"/>
      <c r="G65" s="162" t="s">
        <v>52</v>
      </c>
      <c r="H65" s="168"/>
      <c r="I65" s="168"/>
      <c r="J65" s="168"/>
      <c r="K65" s="168"/>
      <c r="L65" s="62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</row>
    <row r="66" hidden="1">
      <c r="B66" s="19"/>
      <c r="L66" s="19"/>
    </row>
    <row r="67" hidden="1">
      <c r="B67" s="19"/>
      <c r="L67" s="19"/>
    </row>
    <row r="68" hidden="1">
      <c r="B68" s="19"/>
      <c r="L68" s="19"/>
    </row>
    <row r="69" hidden="1">
      <c r="B69" s="19"/>
      <c r="L69" s="19"/>
    </row>
    <row r="70" hidden="1">
      <c r="B70" s="19"/>
      <c r="L70" s="19"/>
    </row>
    <row r="71" hidden="1">
      <c r="B71" s="19"/>
      <c r="L71" s="19"/>
    </row>
    <row r="72" hidden="1">
      <c r="B72" s="19"/>
      <c r="L72" s="19"/>
    </row>
    <row r="73" hidden="1">
      <c r="B73" s="19"/>
      <c r="L73" s="19"/>
    </row>
    <row r="74" hidden="1">
      <c r="B74" s="19"/>
      <c r="L74" s="19"/>
    </row>
    <row r="75" hidden="1">
      <c r="B75" s="19"/>
      <c r="L75" s="19"/>
    </row>
    <row r="76" hidden="1" s="2" customFormat="1">
      <c r="A76" s="37"/>
      <c r="B76" s="43"/>
      <c r="C76" s="37"/>
      <c r="D76" s="164" t="s">
        <v>49</v>
      </c>
      <c r="E76" s="165"/>
      <c r="F76" s="166" t="s">
        <v>50</v>
      </c>
      <c r="G76" s="164" t="s">
        <v>49</v>
      </c>
      <c r="H76" s="165"/>
      <c r="I76" s="165"/>
      <c r="J76" s="167" t="s">
        <v>50</v>
      </c>
      <c r="K76" s="165"/>
      <c r="L76" s="62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77" hidden="1" s="2" customFormat="1" ht="14.4" customHeight="1">
      <c r="A77" s="37"/>
      <c r="B77" s="169"/>
      <c r="C77" s="170"/>
      <c r="D77" s="170"/>
      <c r="E77" s="170"/>
      <c r="F77" s="170"/>
      <c r="G77" s="170"/>
      <c r="H77" s="170"/>
      <c r="I77" s="170"/>
      <c r="J77" s="170"/>
      <c r="K77" s="170"/>
      <c r="L77" s="62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78" hidden="1"/>
    <row r="79" hidden="1"/>
    <row r="80" hidden="1"/>
    <row r="81" s="2" customFormat="1" ht="6.96" customHeight="1">
      <c r="A81" s="37"/>
      <c r="B81" s="171"/>
      <c r="C81" s="172"/>
      <c r="D81" s="172"/>
      <c r="E81" s="172"/>
      <c r="F81" s="172"/>
      <c r="G81" s="172"/>
      <c r="H81" s="172"/>
      <c r="I81" s="172"/>
      <c r="J81" s="172"/>
      <c r="K81" s="172"/>
      <c r="L81" s="62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</row>
    <row r="82" s="2" customFormat="1" ht="24.96" customHeight="1">
      <c r="A82" s="37"/>
      <c r="B82" s="38"/>
      <c r="C82" s="22" t="s">
        <v>96</v>
      </c>
      <c r="D82" s="39"/>
      <c r="E82" s="39"/>
      <c r="F82" s="39"/>
      <c r="G82" s="39"/>
      <c r="H82" s="39"/>
      <c r="I82" s="39"/>
      <c r="J82" s="39"/>
      <c r="K82" s="39"/>
      <c r="L82" s="62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</row>
    <row r="83" s="2" customFormat="1" ht="6.96" customHeight="1">
      <c r="A83" s="37"/>
      <c r="B83" s="38"/>
      <c r="C83" s="39"/>
      <c r="D83" s="39"/>
      <c r="E83" s="39"/>
      <c r="F83" s="39"/>
      <c r="G83" s="39"/>
      <c r="H83" s="39"/>
      <c r="I83" s="39"/>
      <c r="J83" s="39"/>
      <c r="K83" s="39"/>
      <c r="L83" s="62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</row>
    <row r="84" s="2" customFormat="1" ht="12" customHeight="1">
      <c r="A84" s="37"/>
      <c r="B84" s="38"/>
      <c r="C84" s="31" t="s">
        <v>16</v>
      </c>
      <c r="D84" s="39"/>
      <c r="E84" s="39"/>
      <c r="F84" s="39"/>
      <c r="G84" s="39"/>
      <c r="H84" s="39"/>
      <c r="I84" s="39"/>
      <c r="J84" s="39"/>
      <c r="K84" s="39"/>
      <c r="L84" s="62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</row>
    <row r="85" s="2" customFormat="1" ht="16.5" customHeight="1">
      <c r="A85" s="37"/>
      <c r="B85" s="38"/>
      <c r="C85" s="39"/>
      <c r="D85" s="39"/>
      <c r="E85" s="173" t="str">
        <f>E7</f>
        <v>Rekonstrukce požární nádrže v Žirči</v>
      </c>
      <c r="F85" s="31"/>
      <c r="G85" s="31"/>
      <c r="H85" s="31"/>
      <c r="I85" s="39"/>
      <c r="J85" s="39"/>
      <c r="K85" s="39"/>
      <c r="L85" s="62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</row>
    <row r="86" s="2" customFormat="1" ht="12" customHeight="1">
      <c r="A86" s="37"/>
      <c r="B86" s="38"/>
      <c r="C86" s="31" t="s">
        <v>94</v>
      </c>
      <c r="D86" s="39"/>
      <c r="E86" s="39"/>
      <c r="F86" s="39"/>
      <c r="G86" s="39"/>
      <c r="H86" s="39"/>
      <c r="I86" s="39"/>
      <c r="J86" s="39"/>
      <c r="K86" s="39"/>
      <c r="L86" s="62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</row>
    <row r="87" s="2" customFormat="1" ht="16.5" customHeight="1">
      <c r="A87" s="37"/>
      <c r="B87" s="38"/>
      <c r="C87" s="39"/>
      <c r="D87" s="39"/>
      <c r="E87" s="75" t="str">
        <f>E9</f>
        <v>SO-01 - Boční svahy, zadní část a dno nádrže</v>
      </c>
      <c r="F87" s="39"/>
      <c r="G87" s="39"/>
      <c r="H87" s="39"/>
      <c r="I87" s="39"/>
      <c r="J87" s="39"/>
      <c r="K87" s="39"/>
      <c r="L87" s="62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</row>
    <row r="88" s="2" customFormat="1" ht="6.96" customHeight="1">
      <c r="A88" s="37"/>
      <c r="B88" s="38"/>
      <c r="C88" s="39"/>
      <c r="D88" s="39"/>
      <c r="E88" s="39"/>
      <c r="F88" s="39"/>
      <c r="G88" s="39"/>
      <c r="H88" s="39"/>
      <c r="I88" s="39"/>
      <c r="J88" s="39"/>
      <c r="K88" s="39"/>
      <c r="L88" s="62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</row>
    <row r="89" s="2" customFormat="1" ht="12" customHeight="1">
      <c r="A89" s="37"/>
      <c r="B89" s="38"/>
      <c r="C89" s="31" t="s">
        <v>20</v>
      </c>
      <c r="D89" s="39"/>
      <c r="E89" s="39"/>
      <c r="F89" s="26" t="str">
        <f>F12</f>
        <v xml:space="preserve"> </v>
      </c>
      <c r="G89" s="39"/>
      <c r="H89" s="39"/>
      <c r="I89" s="31" t="s">
        <v>22</v>
      </c>
      <c r="J89" s="78" t="str">
        <f>IF(J12="","",J12)</f>
        <v>7. 2. 2023</v>
      </c>
      <c r="K89" s="39"/>
      <c r="L89" s="62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</row>
    <row r="90" s="2" customFormat="1" ht="6.96" customHeight="1">
      <c r="A90" s="37"/>
      <c r="B90" s="38"/>
      <c r="C90" s="39"/>
      <c r="D90" s="39"/>
      <c r="E90" s="39"/>
      <c r="F90" s="39"/>
      <c r="G90" s="39"/>
      <c r="H90" s="39"/>
      <c r="I90" s="39"/>
      <c r="J90" s="39"/>
      <c r="K90" s="39"/>
      <c r="L90" s="62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</row>
    <row r="91" s="2" customFormat="1" ht="15.15" customHeight="1">
      <c r="A91" s="37"/>
      <c r="B91" s="38"/>
      <c r="C91" s="31" t="s">
        <v>24</v>
      </c>
      <c r="D91" s="39"/>
      <c r="E91" s="39"/>
      <c r="F91" s="26" t="str">
        <f>E15</f>
        <v xml:space="preserve"> </v>
      </c>
      <c r="G91" s="39"/>
      <c r="H91" s="39"/>
      <c r="I91" s="31" t="s">
        <v>30</v>
      </c>
      <c r="J91" s="35" t="str">
        <f>E21</f>
        <v xml:space="preserve"> </v>
      </c>
      <c r="K91" s="39"/>
      <c r="L91" s="62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</row>
    <row r="92" s="2" customFormat="1" ht="15.15" customHeight="1">
      <c r="A92" s="37"/>
      <c r="B92" s="38"/>
      <c r="C92" s="31" t="s">
        <v>28</v>
      </c>
      <c r="D92" s="39"/>
      <c r="E92" s="39"/>
      <c r="F92" s="26" t="str">
        <f>IF(E18="","",E18)</f>
        <v>Vyplň údaj</v>
      </c>
      <c r="G92" s="39"/>
      <c r="H92" s="39"/>
      <c r="I92" s="31" t="s">
        <v>32</v>
      </c>
      <c r="J92" s="35" t="str">
        <f>E24</f>
        <v xml:space="preserve"> </v>
      </c>
      <c r="K92" s="39"/>
      <c r="L92" s="62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</row>
    <row r="93" s="2" customFormat="1" ht="10.32" customHeight="1">
      <c r="A93" s="37"/>
      <c r="B93" s="38"/>
      <c r="C93" s="39"/>
      <c r="D93" s="39"/>
      <c r="E93" s="39"/>
      <c r="F93" s="39"/>
      <c r="G93" s="39"/>
      <c r="H93" s="39"/>
      <c r="I93" s="39"/>
      <c r="J93" s="39"/>
      <c r="K93" s="39"/>
      <c r="L93" s="62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</row>
    <row r="94" s="2" customFormat="1" ht="29.28" customHeight="1">
      <c r="A94" s="37"/>
      <c r="B94" s="38"/>
      <c r="C94" s="174" t="s">
        <v>97</v>
      </c>
      <c r="D94" s="175"/>
      <c r="E94" s="175"/>
      <c r="F94" s="175"/>
      <c r="G94" s="175"/>
      <c r="H94" s="175"/>
      <c r="I94" s="175"/>
      <c r="J94" s="176" t="s">
        <v>98</v>
      </c>
      <c r="K94" s="175"/>
      <c r="L94" s="62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</row>
    <row r="95" s="2" customFormat="1" ht="10.32" customHeight="1">
      <c r="A95" s="37"/>
      <c r="B95" s="38"/>
      <c r="C95" s="39"/>
      <c r="D95" s="39"/>
      <c r="E95" s="39"/>
      <c r="F95" s="39"/>
      <c r="G95" s="39"/>
      <c r="H95" s="39"/>
      <c r="I95" s="39"/>
      <c r="J95" s="39"/>
      <c r="K95" s="39"/>
      <c r="L95" s="62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</row>
    <row r="96" s="2" customFormat="1" ht="22.8" customHeight="1">
      <c r="A96" s="37"/>
      <c r="B96" s="38"/>
      <c r="C96" s="177" t="s">
        <v>99</v>
      </c>
      <c r="D96" s="39"/>
      <c r="E96" s="39"/>
      <c r="F96" s="39"/>
      <c r="G96" s="39"/>
      <c r="H96" s="39"/>
      <c r="I96" s="39"/>
      <c r="J96" s="109">
        <f>J123</f>
        <v>0</v>
      </c>
      <c r="K96" s="39"/>
      <c r="L96" s="62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  <c r="AU96" s="16" t="s">
        <v>100</v>
      </c>
    </row>
    <row r="97" s="9" customFormat="1" ht="24.96" customHeight="1">
      <c r="A97" s="9"/>
      <c r="B97" s="178"/>
      <c r="C97" s="179"/>
      <c r="D97" s="180" t="s">
        <v>101</v>
      </c>
      <c r="E97" s="181"/>
      <c r="F97" s="181"/>
      <c r="G97" s="181"/>
      <c r="H97" s="181"/>
      <c r="I97" s="181"/>
      <c r="J97" s="182">
        <f>J124</f>
        <v>0</v>
      </c>
      <c r="K97" s="179"/>
      <c r="L97" s="183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84"/>
      <c r="C98" s="185"/>
      <c r="D98" s="186" t="s">
        <v>102</v>
      </c>
      <c r="E98" s="187"/>
      <c r="F98" s="187"/>
      <c r="G98" s="187"/>
      <c r="H98" s="187"/>
      <c r="I98" s="187"/>
      <c r="J98" s="188">
        <f>J125</f>
        <v>0</v>
      </c>
      <c r="K98" s="185"/>
      <c r="L98" s="189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84"/>
      <c r="C99" s="185"/>
      <c r="D99" s="186" t="s">
        <v>103</v>
      </c>
      <c r="E99" s="187"/>
      <c r="F99" s="187"/>
      <c r="G99" s="187"/>
      <c r="H99" s="187"/>
      <c r="I99" s="187"/>
      <c r="J99" s="188">
        <f>J132</f>
        <v>0</v>
      </c>
      <c r="K99" s="185"/>
      <c r="L99" s="189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84"/>
      <c r="C100" s="185"/>
      <c r="D100" s="186" t="s">
        <v>104</v>
      </c>
      <c r="E100" s="187"/>
      <c r="F100" s="187"/>
      <c r="G100" s="187"/>
      <c r="H100" s="187"/>
      <c r="I100" s="187"/>
      <c r="J100" s="188">
        <f>J142</f>
        <v>0</v>
      </c>
      <c r="K100" s="185"/>
      <c r="L100" s="189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84"/>
      <c r="C101" s="185"/>
      <c r="D101" s="186" t="s">
        <v>105</v>
      </c>
      <c r="E101" s="187"/>
      <c r="F101" s="187"/>
      <c r="G101" s="187"/>
      <c r="H101" s="187"/>
      <c r="I101" s="187"/>
      <c r="J101" s="188">
        <f>J145</f>
        <v>0</v>
      </c>
      <c r="K101" s="185"/>
      <c r="L101" s="189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4.88" customHeight="1">
      <c r="A102" s="10"/>
      <c r="B102" s="184"/>
      <c r="C102" s="185"/>
      <c r="D102" s="186" t="s">
        <v>106</v>
      </c>
      <c r="E102" s="187"/>
      <c r="F102" s="187"/>
      <c r="G102" s="187"/>
      <c r="H102" s="187"/>
      <c r="I102" s="187"/>
      <c r="J102" s="188">
        <f>J164</f>
        <v>0</v>
      </c>
      <c r="K102" s="185"/>
      <c r="L102" s="189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84"/>
      <c r="C103" s="185"/>
      <c r="D103" s="186" t="s">
        <v>107</v>
      </c>
      <c r="E103" s="187"/>
      <c r="F103" s="187"/>
      <c r="G103" s="187"/>
      <c r="H103" s="187"/>
      <c r="I103" s="187"/>
      <c r="J103" s="188">
        <f>J167</f>
        <v>0</v>
      </c>
      <c r="K103" s="185"/>
      <c r="L103" s="189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2" customFormat="1" ht="21.84" customHeight="1">
      <c r="A104" s="37"/>
      <c r="B104" s="38"/>
      <c r="C104" s="39"/>
      <c r="D104" s="39"/>
      <c r="E104" s="39"/>
      <c r="F104" s="39"/>
      <c r="G104" s="39"/>
      <c r="H104" s="39"/>
      <c r="I104" s="39"/>
      <c r="J104" s="39"/>
      <c r="K104" s="39"/>
      <c r="L104" s="62"/>
      <c r="S104" s="37"/>
      <c r="T104" s="37"/>
      <c r="U104" s="37"/>
      <c r="V104" s="37"/>
      <c r="W104" s="37"/>
      <c r="X104" s="37"/>
      <c r="Y104" s="37"/>
      <c r="Z104" s="37"/>
      <c r="AA104" s="37"/>
      <c r="AB104" s="37"/>
      <c r="AC104" s="37"/>
      <c r="AD104" s="37"/>
      <c r="AE104" s="37"/>
    </row>
    <row r="105" s="2" customFormat="1" ht="6.96" customHeight="1">
      <c r="A105" s="37"/>
      <c r="B105" s="65"/>
      <c r="C105" s="66"/>
      <c r="D105" s="66"/>
      <c r="E105" s="66"/>
      <c r="F105" s="66"/>
      <c r="G105" s="66"/>
      <c r="H105" s="66"/>
      <c r="I105" s="66"/>
      <c r="J105" s="66"/>
      <c r="K105" s="66"/>
      <c r="L105" s="62"/>
      <c r="S105" s="37"/>
      <c r="T105" s="37"/>
      <c r="U105" s="37"/>
      <c r="V105" s="37"/>
      <c r="W105" s="37"/>
      <c r="X105" s="37"/>
      <c r="Y105" s="37"/>
      <c r="Z105" s="37"/>
      <c r="AA105" s="37"/>
      <c r="AB105" s="37"/>
      <c r="AC105" s="37"/>
      <c r="AD105" s="37"/>
      <c r="AE105" s="37"/>
    </row>
    <row r="109" s="2" customFormat="1" ht="6.96" customHeight="1">
      <c r="A109" s="37"/>
      <c r="B109" s="67"/>
      <c r="C109" s="68"/>
      <c r="D109" s="68"/>
      <c r="E109" s="68"/>
      <c r="F109" s="68"/>
      <c r="G109" s="68"/>
      <c r="H109" s="68"/>
      <c r="I109" s="68"/>
      <c r="J109" s="68"/>
      <c r="K109" s="68"/>
      <c r="L109" s="62"/>
      <c r="S109" s="37"/>
      <c r="T109" s="37"/>
      <c r="U109" s="37"/>
      <c r="V109" s="37"/>
      <c r="W109" s="37"/>
      <c r="X109" s="37"/>
      <c r="Y109" s="37"/>
      <c r="Z109" s="37"/>
      <c r="AA109" s="37"/>
      <c r="AB109" s="37"/>
      <c r="AC109" s="37"/>
      <c r="AD109" s="37"/>
      <c r="AE109" s="37"/>
    </row>
    <row r="110" s="2" customFormat="1" ht="24.96" customHeight="1">
      <c r="A110" s="37"/>
      <c r="B110" s="38"/>
      <c r="C110" s="22" t="s">
        <v>108</v>
      </c>
      <c r="D110" s="39"/>
      <c r="E110" s="39"/>
      <c r="F110" s="39"/>
      <c r="G110" s="39"/>
      <c r="H110" s="39"/>
      <c r="I110" s="39"/>
      <c r="J110" s="39"/>
      <c r="K110" s="39"/>
      <c r="L110" s="62"/>
      <c r="S110" s="37"/>
      <c r="T110" s="37"/>
      <c r="U110" s="37"/>
      <c r="V110" s="37"/>
      <c r="W110" s="37"/>
      <c r="X110" s="37"/>
      <c r="Y110" s="37"/>
      <c r="Z110" s="37"/>
      <c r="AA110" s="37"/>
      <c r="AB110" s="37"/>
      <c r="AC110" s="37"/>
      <c r="AD110" s="37"/>
      <c r="AE110" s="37"/>
    </row>
    <row r="111" s="2" customFormat="1" ht="6.96" customHeight="1">
      <c r="A111" s="37"/>
      <c r="B111" s="38"/>
      <c r="C111" s="39"/>
      <c r="D111" s="39"/>
      <c r="E111" s="39"/>
      <c r="F111" s="39"/>
      <c r="G111" s="39"/>
      <c r="H111" s="39"/>
      <c r="I111" s="39"/>
      <c r="J111" s="39"/>
      <c r="K111" s="39"/>
      <c r="L111" s="62"/>
      <c r="S111" s="37"/>
      <c r="T111" s="37"/>
      <c r="U111" s="37"/>
      <c r="V111" s="37"/>
      <c r="W111" s="37"/>
      <c r="X111" s="37"/>
      <c r="Y111" s="37"/>
      <c r="Z111" s="37"/>
      <c r="AA111" s="37"/>
      <c r="AB111" s="37"/>
      <c r="AC111" s="37"/>
      <c r="AD111" s="37"/>
      <c r="AE111" s="37"/>
    </row>
    <row r="112" s="2" customFormat="1" ht="12" customHeight="1">
      <c r="A112" s="37"/>
      <c r="B112" s="38"/>
      <c r="C112" s="31" t="s">
        <v>16</v>
      </c>
      <c r="D112" s="39"/>
      <c r="E112" s="39"/>
      <c r="F112" s="39"/>
      <c r="G112" s="39"/>
      <c r="H112" s="39"/>
      <c r="I112" s="39"/>
      <c r="J112" s="39"/>
      <c r="K112" s="39"/>
      <c r="L112" s="62"/>
      <c r="S112" s="37"/>
      <c r="T112" s="37"/>
      <c r="U112" s="37"/>
      <c r="V112" s="37"/>
      <c r="W112" s="37"/>
      <c r="X112" s="37"/>
      <c r="Y112" s="37"/>
      <c r="Z112" s="37"/>
      <c r="AA112" s="37"/>
      <c r="AB112" s="37"/>
      <c r="AC112" s="37"/>
      <c r="AD112" s="37"/>
      <c r="AE112" s="37"/>
    </row>
    <row r="113" s="2" customFormat="1" ht="16.5" customHeight="1">
      <c r="A113" s="37"/>
      <c r="B113" s="38"/>
      <c r="C113" s="39"/>
      <c r="D113" s="39"/>
      <c r="E113" s="173" t="str">
        <f>E7</f>
        <v>Rekonstrukce požární nádrže v Žirči</v>
      </c>
      <c r="F113" s="31"/>
      <c r="G113" s="31"/>
      <c r="H113" s="31"/>
      <c r="I113" s="39"/>
      <c r="J113" s="39"/>
      <c r="K113" s="39"/>
      <c r="L113" s="62"/>
      <c r="S113" s="37"/>
      <c r="T113" s="37"/>
      <c r="U113" s="37"/>
      <c r="V113" s="37"/>
      <c r="W113" s="37"/>
      <c r="X113" s="37"/>
      <c r="Y113" s="37"/>
      <c r="Z113" s="37"/>
      <c r="AA113" s="37"/>
      <c r="AB113" s="37"/>
      <c r="AC113" s="37"/>
      <c r="AD113" s="37"/>
      <c r="AE113" s="37"/>
    </row>
    <row r="114" s="2" customFormat="1" ht="12" customHeight="1">
      <c r="A114" s="37"/>
      <c r="B114" s="38"/>
      <c r="C114" s="31" t="s">
        <v>94</v>
      </c>
      <c r="D114" s="39"/>
      <c r="E114" s="39"/>
      <c r="F114" s="39"/>
      <c r="G114" s="39"/>
      <c r="H114" s="39"/>
      <c r="I114" s="39"/>
      <c r="J114" s="39"/>
      <c r="K114" s="39"/>
      <c r="L114" s="62"/>
      <c r="S114" s="37"/>
      <c r="T114" s="37"/>
      <c r="U114" s="37"/>
      <c r="V114" s="37"/>
      <c r="W114" s="37"/>
      <c r="X114" s="37"/>
      <c r="Y114" s="37"/>
      <c r="Z114" s="37"/>
      <c r="AA114" s="37"/>
      <c r="AB114" s="37"/>
      <c r="AC114" s="37"/>
      <c r="AD114" s="37"/>
      <c r="AE114" s="37"/>
    </row>
    <row r="115" s="2" customFormat="1" ht="16.5" customHeight="1">
      <c r="A115" s="37"/>
      <c r="B115" s="38"/>
      <c r="C115" s="39"/>
      <c r="D115" s="39"/>
      <c r="E115" s="75" t="str">
        <f>E9</f>
        <v>SO-01 - Boční svahy, zadní část a dno nádrže</v>
      </c>
      <c r="F115" s="39"/>
      <c r="G115" s="39"/>
      <c r="H115" s="39"/>
      <c r="I115" s="39"/>
      <c r="J115" s="39"/>
      <c r="K115" s="39"/>
      <c r="L115" s="62"/>
      <c r="S115" s="37"/>
      <c r="T115" s="37"/>
      <c r="U115" s="37"/>
      <c r="V115" s="37"/>
      <c r="W115" s="37"/>
      <c r="X115" s="37"/>
      <c r="Y115" s="37"/>
      <c r="Z115" s="37"/>
      <c r="AA115" s="37"/>
      <c r="AB115" s="37"/>
      <c r="AC115" s="37"/>
      <c r="AD115" s="37"/>
      <c r="AE115" s="37"/>
    </row>
    <row r="116" s="2" customFormat="1" ht="6.96" customHeight="1">
      <c r="A116" s="37"/>
      <c r="B116" s="38"/>
      <c r="C116" s="39"/>
      <c r="D116" s="39"/>
      <c r="E116" s="39"/>
      <c r="F116" s="39"/>
      <c r="G116" s="39"/>
      <c r="H116" s="39"/>
      <c r="I116" s="39"/>
      <c r="J116" s="39"/>
      <c r="K116" s="39"/>
      <c r="L116" s="62"/>
      <c r="S116" s="37"/>
      <c r="T116" s="37"/>
      <c r="U116" s="37"/>
      <c r="V116" s="37"/>
      <c r="W116" s="37"/>
      <c r="X116" s="37"/>
      <c r="Y116" s="37"/>
      <c r="Z116" s="37"/>
      <c r="AA116" s="37"/>
      <c r="AB116" s="37"/>
      <c r="AC116" s="37"/>
      <c r="AD116" s="37"/>
      <c r="AE116" s="37"/>
    </row>
    <row r="117" s="2" customFormat="1" ht="12" customHeight="1">
      <c r="A117" s="37"/>
      <c r="B117" s="38"/>
      <c r="C117" s="31" t="s">
        <v>20</v>
      </c>
      <c r="D117" s="39"/>
      <c r="E117" s="39"/>
      <c r="F117" s="26" t="str">
        <f>F12</f>
        <v xml:space="preserve"> </v>
      </c>
      <c r="G117" s="39"/>
      <c r="H117" s="39"/>
      <c r="I117" s="31" t="s">
        <v>22</v>
      </c>
      <c r="J117" s="78" t="str">
        <f>IF(J12="","",J12)</f>
        <v>7. 2. 2023</v>
      </c>
      <c r="K117" s="39"/>
      <c r="L117" s="62"/>
      <c r="S117" s="37"/>
      <c r="T117" s="37"/>
      <c r="U117" s="37"/>
      <c r="V117" s="37"/>
      <c r="W117" s="37"/>
      <c r="X117" s="37"/>
      <c r="Y117" s="37"/>
      <c r="Z117" s="37"/>
      <c r="AA117" s="37"/>
      <c r="AB117" s="37"/>
      <c r="AC117" s="37"/>
      <c r="AD117" s="37"/>
      <c r="AE117" s="37"/>
    </row>
    <row r="118" s="2" customFormat="1" ht="6.96" customHeight="1">
      <c r="A118" s="37"/>
      <c r="B118" s="38"/>
      <c r="C118" s="39"/>
      <c r="D118" s="39"/>
      <c r="E118" s="39"/>
      <c r="F118" s="39"/>
      <c r="G118" s="39"/>
      <c r="H118" s="39"/>
      <c r="I118" s="39"/>
      <c r="J118" s="39"/>
      <c r="K118" s="39"/>
      <c r="L118" s="62"/>
      <c r="S118" s="37"/>
      <c r="T118" s="37"/>
      <c r="U118" s="37"/>
      <c r="V118" s="37"/>
      <c r="W118" s="37"/>
      <c r="X118" s="37"/>
      <c r="Y118" s="37"/>
      <c r="Z118" s="37"/>
      <c r="AA118" s="37"/>
      <c r="AB118" s="37"/>
      <c r="AC118" s="37"/>
      <c r="AD118" s="37"/>
      <c r="AE118" s="37"/>
    </row>
    <row r="119" s="2" customFormat="1" ht="15.15" customHeight="1">
      <c r="A119" s="37"/>
      <c r="B119" s="38"/>
      <c r="C119" s="31" t="s">
        <v>24</v>
      </c>
      <c r="D119" s="39"/>
      <c r="E119" s="39"/>
      <c r="F119" s="26" t="str">
        <f>E15</f>
        <v xml:space="preserve"> </v>
      </c>
      <c r="G119" s="39"/>
      <c r="H119" s="39"/>
      <c r="I119" s="31" t="s">
        <v>30</v>
      </c>
      <c r="J119" s="35" t="str">
        <f>E21</f>
        <v xml:space="preserve"> </v>
      </c>
      <c r="K119" s="39"/>
      <c r="L119" s="62"/>
      <c r="S119" s="37"/>
      <c r="T119" s="37"/>
      <c r="U119" s="37"/>
      <c r="V119" s="37"/>
      <c r="W119" s="37"/>
      <c r="X119" s="37"/>
      <c r="Y119" s="37"/>
      <c r="Z119" s="37"/>
      <c r="AA119" s="37"/>
      <c r="AB119" s="37"/>
      <c r="AC119" s="37"/>
      <c r="AD119" s="37"/>
      <c r="AE119" s="37"/>
    </row>
    <row r="120" s="2" customFormat="1" ht="15.15" customHeight="1">
      <c r="A120" s="37"/>
      <c r="B120" s="38"/>
      <c r="C120" s="31" t="s">
        <v>28</v>
      </c>
      <c r="D120" s="39"/>
      <c r="E120" s="39"/>
      <c r="F120" s="26" t="str">
        <f>IF(E18="","",E18)</f>
        <v>Vyplň údaj</v>
      </c>
      <c r="G120" s="39"/>
      <c r="H120" s="39"/>
      <c r="I120" s="31" t="s">
        <v>32</v>
      </c>
      <c r="J120" s="35" t="str">
        <f>E24</f>
        <v xml:space="preserve"> </v>
      </c>
      <c r="K120" s="39"/>
      <c r="L120" s="62"/>
      <c r="S120" s="37"/>
      <c r="T120" s="37"/>
      <c r="U120" s="37"/>
      <c r="V120" s="37"/>
      <c r="W120" s="37"/>
      <c r="X120" s="37"/>
      <c r="Y120" s="37"/>
      <c r="Z120" s="37"/>
      <c r="AA120" s="37"/>
      <c r="AB120" s="37"/>
      <c r="AC120" s="37"/>
      <c r="AD120" s="37"/>
      <c r="AE120" s="37"/>
    </row>
    <row r="121" s="2" customFormat="1" ht="10.32" customHeight="1">
      <c r="A121" s="37"/>
      <c r="B121" s="38"/>
      <c r="C121" s="39"/>
      <c r="D121" s="39"/>
      <c r="E121" s="39"/>
      <c r="F121" s="39"/>
      <c r="G121" s="39"/>
      <c r="H121" s="39"/>
      <c r="I121" s="39"/>
      <c r="J121" s="39"/>
      <c r="K121" s="39"/>
      <c r="L121" s="62"/>
      <c r="S121" s="37"/>
      <c r="T121" s="37"/>
      <c r="U121" s="37"/>
      <c r="V121" s="37"/>
      <c r="W121" s="37"/>
      <c r="X121" s="37"/>
      <c r="Y121" s="37"/>
      <c r="Z121" s="37"/>
      <c r="AA121" s="37"/>
      <c r="AB121" s="37"/>
      <c r="AC121" s="37"/>
      <c r="AD121" s="37"/>
      <c r="AE121" s="37"/>
    </row>
    <row r="122" s="11" customFormat="1" ht="29.28" customHeight="1">
      <c r="A122" s="190"/>
      <c r="B122" s="191"/>
      <c r="C122" s="192" t="s">
        <v>109</v>
      </c>
      <c r="D122" s="193" t="s">
        <v>59</v>
      </c>
      <c r="E122" s="193" t="s">
        <v>55</v>
      </c>
      <c r="F122" s="193" t="s">
        <v>56</v>
      </c>
      <c r="G122" s="193" t="s">
        <v>110</v>
      </c>
      <c r="H122" s="193" t="s">
        <v>111</v>
      </c>
      <c r="I122" s="193" t="s">
        <v>112</v>
      </c>
      <c r="J122" s="193" t="s">
        <v>98</v>
      </c>
      <c r="K122" s="194" t="s">
        <v>113</v>
      </c>
      <c r="L122" s="195"/>
      <c r="M122" s="99" t="s">
        <v>1</v>
      </c>
      <c r="N122" s="100" t="s">
        <v>38</v>
      </c>
      <c r="O122" s="100" t="s">
        <v>114</v>
      </c>
      <c r="P122" s="100" t="s">
        <v>115</v>
      </c>
      <c r="Q122" s="100" t="s">
        <v>116</v>
      </c>
      <c r="R122" s="100" t="s">
        <v>117</v>
      </c>
      <c r="S122" s="100" t="s">
        <v>118</v>
      </c>
      <c r="T122" s="101" t="s">
        <v>119</v>
      </c>
      <c r="U122" s="190"/>
      <c r="V122" s="190"/>
      <c r="W122" s="190"/>
      <c r="X122" s="190"/>
      <c r="Y122" s="190"/>
      <c r="Z122" s="190"/>
      <c r="AA122" s="190"/>
      <c r="AB122" s="190"/>
      <c r="AC122" s="190"/>
      <c r="AD122" s="190"/>
      <c r="AE122" s="190"/>
    </row>
    <row r="123" s="2" customFormat="1" ht="22.8" customHeight="1">
      <c r="A123" s="37"/>
      <c r="B123" s="38"/>
      <c r="C123" s="106" t="s">
        <v>120</v>
      </c>
      <c r="D123" s="39"/>
      <c r="E123" s="39"/>
      <c r="F123" s="39"/>
      <c r="G123" s="39"/>
      <c r="H123" s="39"/>
      <c r="I123" s="39"/>
      <c r="J123" s="196">
        <f>BK123</f>
        <v>0</v>
      </c>
      <c r="K123" s="39"/>
      <c r="L123" s="43"/>
      <c r="M123" s="102"/>
      <c r="N123" s="197"/>
      <c r="O123" s="103"/>
      <c r="P123" s="198">
        <f>P124</f>
        <v>0</v>
      </c>
      <c r="Q123" s="103"/>
      <c r="R123" s="198">
        <f>R124</f>
        <v>188.03013719999998</v>
      </c>
      <c r="S123" s="103"/>
      <c r="T123" s="199">
        <f>T124</f>
        <v>0.048000000000000001</v>
      </c>
      <c r="U123" s="37"/>
      <c r="V123" s="37"/>
      <c r="W123" s="37"/>
      <c r="X123" s="37"/>
      <c r="Y123" s="37"/>
      <c r="Z123" s="37"/>
      <c r="AA123" s="37"/>
      <c r="AB123" s="37"/>
      <c r="AC123" s="37"/>
      <c r="AD123" s="37"/>
      <c r="AE123" s="37"/>
      <c r="AT123" s="16" t="s">
        <v>73</v>
      </c>
      <c r="AU123" s="16" t="s">
        <v>100</v>
      </c>
      <c r="BK123" s="200">
        <f>BK124</f>
        <v>0</v>
      </c>
    </row>
    <row r="124" s="12" customFormat="1" ht="25.92" customHeight="1">
      <c r="A124" s="12"/>
      <c r="B124" s="201"/>
      <c r="C124" s="202"/>
      <c r="D124" s="203" t="s">
        <v>73</v>
      </c>
      <c r="E124" s="204" t="s">
        <v>121</v>
      </c>
      <c r="F124" s="204" t="s">
        <v>122</v>
      </c>
      <c r="G124" s="202"/>
      <c r="H124" s="202"/>
      <c r="I124" s="205"/>
      <c r="J124" s="206">
        <f>BK124</f>
        <v>0</v>
      </c>
      <c r="K124" s="202"/>
      <c r="L124" s="207"/>
      <c r="M124" s="208"/>
      <c r="N124" s="209"/>
      <c r="O124" s="209"/>
      <c r="P124" s="210">
        <f>P125+P132+P142+P145+P167</f>
        <v>0</v>
      </c>
      <c r="Q124" s="209"/>
      <c r="R124" s="210">
        <f>R125+R132+R142+R145+R167</f>
        <v>188.03013719999998</v>
      </c>
      <c r="S124" s="209"/>
      <c r="T124" s="211">
        <f>T125+T132+T142+T145+T167</f>
        <v>0.048000000000000001</v>
      </c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R124" s="212" t="s">
        <v>8</v>
      </c>
      <c r="AT124" s="213" t="s">
        <v>73</v>
      </c>
      <c r="AU124" s="213" t="s">
        <v>74</v>
      </c>
      <c r="AY124" s="212" t="s">
        <v>123</v>
      </c>
      <c r="BK124" s="214">
        <f>BK125+BK132+BK142+BK145+BK167</f>
        <v>0</v>
      </c>
    </row>
    <row r="125" s="12" customFormat="1" ht="22.8" customHeight="1">
      <c r="A125" s="12"/>
      <c r="B125" s="201"/>
      <c r="C125" s="202"/>
      <c r="D125" s="203" t="s">
        <v>73</v>
      </c>
      <c r="E125" s="215" t="s">
        <v>8</v>
      </c>
      <c r="F125" s="215" t="s">
        <v>124</v>
      </c>
      <c r="G125" s="202"/>
      <c r="H125" s="202"/>
      <c r="I125" s="205"/>
      <c r="J125" s="216">
        <f>BK125</f>
        <v>0</v>
      </c>
      <c r="K125" s="202"/>
      <c r="L125" s="207"/>
      <c r="M125" s="208"/>
      <c r="N125" s="209"/>
      <c r="O125" s="209"/>
      <c r="P125" s="210">
        <f>SUM(P126:P131)</f>
        <v>0</v>
      </c>
      <c r="Q125" s="209"/>
      <c r="R125" s="210">
        <f>SUM(R126:R131)</f>
        <v>0.0035299999999999997</v>
      </c>
      <c r="S125" s="209"/>
      <c r="T125" s="211">
        <f>SUM(T126:T131)</f>
        <v>0</v>
      </c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  <c r="AR125" s="212" t="s">
        <v>8</v>
      </c>
      <c r="AT125" s="213" t="s">
        <v>73</v>
      </c>
      <c r="AU125" s="213" t="s">
        <v>8</v>
      </c>
      <c r="AY125" s="212" t="s">
        <v>123</v>
      </c>
      <c r="BK125" s="214">
        <f>SUM(BK126:BK131)</f>
        <v>0</v>
      </c>
    </row>
    <row r="126" s="2" customFormat="1" ht="37.8" customHeight="1">
      <c r="A126" s="37"/>
      <c r="B126" s="38"/>
      <c r="C126" s="217" t="s">
        <v>8</v>
      </c>
      <c r="D126" s="217" t="s">
        <v>125</v>
      </c>
      <c r="E126" s="218" t="s">
        <v>126</v>
      </c>
      <c r="F126" s="219" t="s">
        <v>127</v>
      </c>
      <c r="G126" s="220" t="s">
        <v>128</v>
      </c>
      <c r="H126" s="221">
        <v>30</v>
      </c>
      <c r="I126" s="222"/>
      <c r="J126" s="221">
        <f>ROUND(I126*H126,0)</f>
        <v>0</v>
      </c>
      <c r="K126" s="219" t="s">
        <v>129</v>
      </c>
      <c r="L126" s="43"/>
      <c r="M126" s="223" t="s">
        <v>1</v>
      </c>
      <c r="N126" s="224" t="s">
        <v>39</v>
      </c>
      <c r="O126" s="90"/>
      <c r="P126" s="225">
        <f>O126*H126</f>
        <v>0</v>
      </c>
      <c r="Q126" s="225">
        <v>0</v>
      </c>
      <c r="R126" s="225">
        <f>Q126*H126</f>
        <v>0</v>
      </c>
      <c r="S126" s="225">
        <v>0</v>
      </c>
      <c r="T126" s="226">
        <f>S126*H126</f>
        <v>0</v>
      </c>
      <c r="U126" s="37"/>
      <c r="V126" s="37"/>
      <c r="W126" s="37"/>
      <c r="X126" s="37"/>
      <c r="Y126" s="37"/>
      <c r="Z126" s="37"/>
      <c r="AA126" s="37"/>
      <c r="AB126" s="37"/>
      <c r="AC126" s="37"/>
      <c r="AD126" s="37"/>
      <c r="AE126" s="37"/>
      <c r="AR126" s="227" t="s">
        <v>130</v>
      </c>
      <c r="AT126" s="227" t="s">
        <v>125</v>
      </c>
      <c r="AU126" s="227" t="s">
        <v>83</v>
      </c>
      <c r="AY126" s="16" t="s">
        <v>123</v>
      </c>
      <c r="BE126" s="228">
        <f>IF(N126="základní",J126,0)</f>
        <v>0</v>
      </c>
      <c r="BF126" s="228">
        <f>IF(N126="snížená",J126,0)</f>
        <v>0</v>
      </c>
      <c r="BG126" s="228">
        <f>IF(N126="zákl. přenesená",J126,0)</f>
        <v>0</v>
      </c>
      <c r="BH126" s="228">
        <f>IF(N126="sníž. přenesená",J126,0)</f>
        <v>0</v>
      </c>
      <c r="BI126" s="228">
        <f>IF(N126="nulová",J126,0)</f>
        <v>0</v>
      </c>
      <c r="BJ126" s="16" t="s">
        <v>8</v>
      </c>
      <c r="BK126" s="228">
        <f>ROUND(I126*H126,0)</f>
        <v>0</v>
      </c>
      <c r="BL126" s="16" t="s">
        <v>130</v>
      </c>
      <c r="BM126" s="227" t="s">
        <v>131</v>
      </c>
    </row>
    <row r="127" s="2" customFormat="1" ht="24.15" customHeight="1">
      <c r="A127" s="37"/>
      <c r="B127" s="38"/>
      <c r="C127" s="217" t="s">
        <v>83</v>
      </c>
      <c r="D127" s="217" t="s">
        <v>125</v>
      </c>
      <c r="E127" s="218" t="s">
        <v>132</v>
      </c>
      <c r="F127" s="219" t="s">
        <v>133</v>
      </c>
      <c r="G127" s="220" t="s">
        <v>134</v>
      </c>
      <c r="H127" s="221">
        <v>35</v>
      </c>
      <c r="I127" s="222"/>
      <c r="J127" s="221">
        <f>ROUND(I127*H127,0)</f>
        <v>0</v>
      </c>
      <c r="K127" s="219" t="s">
        <v>129</v>
      </c>
      <c r="L127" s="43"/>
      <c r="M127" s="223" t="s">
        <v>1</v>
      </c>
      <c r="N127" s="224" t="s">
        <v>39</v>
      </c>
      <c r="O127" s="90"/>
      <c r="P127" s="225">
        <f>O127*H127</f>
        <v>0</v>
      </c>
      <c r="Q127" s="225">
        <v>0</v>
      </c>
      <c r="R127" s="225">
        <f>Q127*H127</f>
        <v>0</v>
      </c>
      <c r="S127" s="225">
        <v>0</v>
      </c>
      <c r="T127" s="226">
        <f>S127*H127</f>
        <v>0</v>
      </c>
      <c r="U127" s="37"/>
      <c r="V127" s="37"/>
      <c r="W127" s="37"/>
      <c r="X127" s="37"/>
      <c r="Y127" s="37"/>
      <c r="Z127" s="37"/>
      <c r="AA127" s="37"/>
      <c r="AB127" s="37"/>
      <c r="AC127" s="37"/>
      <c r="AD127" s="37"/>
      <c r="AE127" s="37"/>
      <c r="AR127" s="227" t="s">
        <v>130</v>
      </c>
      <c r="AT127" s="227" t="s">
        <v>125</v>
      </c>
      <c r="AU127" s="227" t="s">
        <v>83</v>
      </c>
      <c r="AY127" s="16" t="s">
        <v>123</v>
      </c>
      <c r="BE127" s="228">
        <f>IF(N127="základní",J127,0)</f>
        <v>0</v>
      </c>
      <c r="BF127" s="228">
        <f>IF(N127="snížená",J127,0)</f>
        <v>0</v>
      </c>
      <c r="BG127" s="228">
        <f>IF(N127="zákl. přenesená",J127,0)</f>
        <v>0</v>
      </c>
      <c r="BH127" s="228">
        <f>IF(N127="sníž. přenesená",J127,0)</f>
        <v>0</v>
      </c>
      <c r="BI127" s="228">
        <f>IF(N127="nulová",J127,0)</f>
        <v>0</v>
      </c>
      <c r="BJ127" s="16" t="s">
        <v>8</v>
      </c>
      <c r="BK127" s="228">
        <f>ROUND(I127*H127,0)</f>
        <v>0</v>
      </c>
      <c r="BL127" s="16" t="s">
        <v>130</v>
      </c>
      <c r="BM127" s="227" t="s">
        <v>135</v>
      </c>
    </row>
    <row r="128" s="2" customFormat="1" ht="24.15" customHeight="1">
      <c r="A128" s="37"/>
      <c r="B128" s="38"/>
      <c r="C128" s="217" t="s">
        <v>136</v>
      </c>
      <c r="D128" s="217" t="s">
        <v>125</v>
      </c>
      <c r="E128" s="218" t="s">
        <v>137</v>
      </c>
      <c r="F128" s="219" t="s">
        <v>138</v>
      </c>
      <c r="G128" s="220" t="s">
        <v>128</v>
      </c>
      <c r="H128" s="221">
        <v>252</v>
      </c>
      <c r="I128" s="222"/>
      <c r="J128" s="221">
        <f>ROUND(I128*H128,0)</f>
        <v>0</v>
      </c>
      <c r="K128" s="219" t="s">
        <v>129</v>
      </c>
      <c r="L128" s="43"/>
      <c r="M128" s="223" t="s">
        <v>1</v>
      </c>
      <c r="N128" s="224" t="s">
        <v>39</v>
      </c>
      <c r="O128" s="90"/>
      <c r="P128" s="225">
        <f>O128*H128</f>
        <v>0</v>
      </c>
      <c r="Q128" s="225">
        <v>0</v>
      </c>
      <c r="R128" s="225">
        <f>Q128*H128</f>
        <v>0</v>
      </c>
      <c r="S128" s="225">
        <v>0</v>
      </c>
      <c r="T128" s="226">
        <f>S128*H128</f>
        <v>0</v>
      </c>
      <c r="U128" s="37"/>
      <c r="V128" s="37"/>
      <c r="W128" s="37"/>
      <c r="X128" s="37"/>
      <c r="Y128" s="37"/>
      <c r="Z128" s="37"/>
      <c r="AA128" s="37"/>
      <c r="AB128" s="37"/>
      <c r="AC128" s="37"/>
      <c r="AD128" s="37"/>
      <c r="AE128" s="37"/>
      <c r="AR128" s="227" t="s">
        <v>130</v>
      </c>
      <c r="AT128" s="227" t="s">
        <v>125</v>
      </c>
      <c r="AU128" s="227" t="s">
        <v>83</v>
      </c>
      <c r="AY128" s="16" t="s">
        <v>123</v>
      </c>
      <c r="BE128" s="228">
        <f>IF(N128="základní",J128,0)</f>
        <v>0</v>
      </c>
      <c r="BF128" s="228">
        <f>IF(N128="snížená",J128,0)</f>
        <v>0</v>
      </c>
      <c r="BG128" s="228">
        <f>IF(N128="zákl. přenesená",J128,0)</f>
        <v>0</v>
      </c>
      <c r="BH128" s="228">
        <f>IF(N128="sníž. přenesená",J128,0)</f>
        <v>0</v>
      </c>
      <c r="BI128" s="228">
        <f>IF(N128="nulová",J128,0)</f>
        <v>0</v>
      </c>
      <c r="BJ128" s="16" t="s">
        <v>8</v>
      </c>
      <c r="BK128" s="228">
        <f>ROUND(I128*H128,0)</f>
        <v>0</v>
      </c>
      <c r="BL128" s="16" t="s">
        <v>130</v>
      </c>
      <c r="BM128" s="227" t="s">
        <v>139</v>
      </c>
    </row>
    <row r="129" s="13" customFormat="1">
      <c r="A129" s="13"/>
      <c r="B129" s="229"/>
      <c r="C129" s="230"/>
      <c r="D129" s="231" t="s">
        <v>140</v>
      </c>
      <c r="E129" s="232" t="s">
        <v>1</v>
      </c>
      <c r="F129" s="233" t="s">
        <v>141</v>
      </c>
      <c r="G129" s="230"/>
      <c r="H129" s="234">
        <v>252</v>
      </c>
      <c r="I129" s="235"/>
      <c r="J129" s="230"/>
      <c r="K129" s="230"/>
      <c r="L129" s="236"/>
      <c r="M129" s="237"/>
      <c r="N129" s="238"/>
      <c r="O129" s="238"/>
      <c r="P129" s="238"/>
      <c r="Q129" s="238"/>
      <c r="R129" s="238"/>
      <c r="S129" s="238"/>
      <c r="T129" s="239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T129" s="240" t="s">
        <v>140</v>
      </c>
      <c r="AU129" s="240" t="s">
        <v>83</v>
      </c>
      <c r="AV129" s="13" t="s">
        <v>83</v>
      </c>
      <c r="AW129" s="13" t="s">
        <v>31</v>
      </c>
      <c r="AX129" s="13" t="s">
        <v>8</v>
      </c>
      <c r="AY129" s="240" t="s">
        <v>123</v>
      </c>
    </row>
    <row r="130" s="2" customFormat="1" ht="16.5" customHeight="1">
      <c r="A130" s="37"/>
      <c r="B130" s="38"/>
      <c r="C130" s="241" t="s">
        <v>130</v>
      </c>
      <c r="D130" s="241" t="s">
        <v>142</v>
      </c>
      <c r="E130" s="242" t="s">
        <v>143</v>
      </c>
      <c r="F130" s="243" t="s">
        <v>144</v>
      </c>
      <c r="G130" s="244" t="s">
        <v>145</v>
      </c>
      <c r="H130" s="245">
        <v>3.5299999999999998</v>
      </c>
      <c r="I130" s="246"/>
      <c r="J130" s="245">
        <f>ROUND(I130*H130,0)</f>
        <v>0</v>
      </c>
      <c r="K130" s="243" t="s">
        <v>129</v>
      </c>
      <c r="L130" s="247"/>
      <c r="M130" s="248" t="s">
        <v>1</v>
      </c>
      <c r="N130" s="249" t="s">
        <v>39</v>
      </c>
      <c r="O130" s="90"/>
      <c r="P130" s="225">
        <f>O130*H130</f>
        <v>0</v>
      </c>
      <c r="Q130" s="225">
        <v>0.001</v>
      </c>
      <c r="R130" s="225">
        <f>Q130*H130</f>
        <v>0.0035299999999999997</v>
      </c>
      <c r="S130" s="225">
        <v>0</v>
      </c>
      <c r="T130" s="226">
        <f>S130*H130</f>
        <v>0</v>
      </c>
      <c r="U130" s="37"/>
      <c r="V130" s="37"/>
      <c r="W130" s="37"/>
      <c r="X130" s="37"/>
      <c r="Y130" s="37"/>
      <c r="Z130" s="37"/>
      <c r="AA130" s="37"/>
      <c r="AB130" s="37"/>
      <c r="AC130" s="37"/>
      <c r="AD130" s="37"/>
      <c r="AE130" s="37"/>
      <c r="AR130" s="227" t="s">
        <v>146</v>
      </c>
      <c r="AT130" s="227" t="s">
        <v>142</v>
      </c>
      <c r="AU130" s="227" t="s">
        <v>83</v>
      </c>
      <c r="AY130" s="16" t="s">
        <v>123</v>
      </c>
      <c r="BE130" s="228">
        <f>IF(N130="základní",J130,0)</f>
        <v>0</v>
      </c>
      <c r="BF130" s="228">
        <f>IF(N130="snížená",J130,0)</f>
        <v>0</v>
      </c>
      <c r="BG130" s="228">
        <f>IF(N130="zákl. přenesená",J130,0)</f>
        <v>0</v>
      </c>
      <c r="BH130" s="228">
        <f>IF(N130="sníž. přenesená",J130,0)</f>
        <v>0</v>
      </c>
      <c r="BI130" s="228">
        <f>IF(N130="nulová",J130,0)</f>
        <v>0</v>
      </c>
      <c r="BJ130" s="16" t="s">
        <v>8</v>
      </c>
      <c r="BK130" s="228">
        <f>ROUND(I130*H130,0)</f>
        <v>0</v>
      </c>
      <c r="BL130" s="16" t="s">
        <v>130</v>
      </c>
      <c r="BM130" s="227" t="s">
        <v>147</v>
      </c>
    </row>
    <row r="131" s="13" customFormat="1">
      <c r="A131" s="13"/>
      <c r="B131" s="229"/>
      <c r="C131" s="230"/>
      <c r="D131" s="231" t="s">
        <v>140</v>
      </c>
      <c r="E131" s="232" t="s">
        <v>1</v>
      </c>
      <c r="F131" s="233" t="s">
        <v>148</v>
      </c>
      <c r="G131" s="230"/>
      <c r="H131" s="234">
        <v>3.5299999999999998</v>
      </c>
      <c r="I131" s="235"/>
      <c r="J131" s="230"/>
      <c r="K131" s="230"/>
      <c r="L131" s="236"/>
      <c r="M131" s="237"/>
      <c r="N131" s="238"/>
      <c r="O131" s="238"/>
      <c r="P131" s="238"/>
      <c r="Q131" s="238"/>
      <c r="R131" s="238"/>
      <c r="S131" s="238"/>
      <c r="T131" s="239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T131" s="240" t="s">
        <v>140</v>
      </c>
      <c r="AU131" s="240" t="s">
        <v>83</v>
      </c>
      <c r="AV131" s="13" t="s">
        <v>83</v>
      </c>
      <c r="AW131" s="13" t="s">
        <v>31</v>
      </c>
      <c r="AX131" s="13" t="s">
        <v>8</v>
      </c>
      <c r="AY131" s="240" t="s">
        <v>123</v>
      </c>
    </row>
    <row r="132" s="12" customFormat="1" ht="22.8" customHeight="1">
      <c r="A132" s="12"/>
      <c r="B132" s="201"/>
      <c r="C132" s="202"/>
      <c r="D132" s="203" t="s">
        <v>73</v>
      </c>
      <c r="E132" s="215" t="s">
        <v>136</v>
      </c>
      <c r="F132" s="215" t="s">
        <v>149</v>
      </c>
      <c r="G132" s="202"/>
      <c r="H132" s="202"/>
      <c r="I132" s="205"/>
      <c r="J132" s="216">
        <f>BK132</f>
        <v>0</v>
      </c>
      <c r="K132" s="202"/>
      <c r="L132" s="207"/>
      <c r="M132" s="208"/>
      <c r="N132" s="209"/>
      <c r="O132" s="209"/>
      <c r="P132" s="210">
        <f>SUM(P133:P141)</f>
        <v>0</v>
      </c>
      <c r="Q132" s="209"/>
      <c r="R132" s="210">
        <f>SUM(R133:R141)</f>
        <v>0.923512</v>
      </c>
      <c r="S132" s="209"/>
      <c r="T132" s="211">
        <f>SUM(T133:T141)</f>
        <v>0</v>
      </c>
      <c r="U132" s="12"/>
      <c r="V132" s="12"/>
      <c r="W132" s="12"/>
      <c r="X132" s="12"/>
      <c r="Y132" s="12"/>
      <c r="Z132" s="12"/>
      <c r="AA132" s="12"/>
      <c r="AB132" s="12"/>
      <c r="AC132" s="12"/>
      <c r="AD132" s="12"/>
      <c r="AE132" s="12"/>
      <c r="AR132" s="212" t="s">
        <v>8</v>
      </c>
      <c r="AT132" s="213" t="s">
        <v>73</v>
      </c>
      <c r="AU132" s="213" t="s">
        <v>8</v>
      </c>
      <c r="AY132" s="212" t="s">
        <v>123</v>
      </c>
      <c r="BK132" s="214">
        <f>SUM(BK133:BK141)</f>
        <v>0</v>
      </c>
    </row>
    <row r="133" s="2" customFormat="1" ht="24.15" customHeight="1">
      <c r="A133" s="37"/>
      <c r="B133" s="38"/>
      <c r="C133" s="217" t="s">
        <v>150</v>
      </c>
      <c r="D133" s="217" t="s">
        <v>125</v>
      </c>
      <c r="E133" s="218" t="s">
        <v>151</v>
      </c>
      <c r="F133" s="219" t="s">
        <v>152</v>
      </c>
      <c r="G133" s="220" t="s">
        <v>134</v>
      </c>
      <c r="H133" s="221">
        <v>12</v>
      </c>
      <c r="I133" s="222"/>
      <c r="J133" s="221">
        <f>ROUND(I133*H133,0)</f>
        <v>0</v>
      </c>
      <c r="K133" s="219" t="s">
        <v>129</v>
      </c>
      <c r="L133" s="43"/>
      <c r="M133" s="223" t="s">
        <v>1</v>
      </c>
      <c r="N133" s="224" t="s">
        <v>39</v>
      </c>
      <c r="O133" s="90"/>
      <c r="P133" s="225">
        <f>O133*H133</f>
        <v>0</v>
      </c>
      <c r="Q133" s="225">
        <v>0</v>
      </c>
      <c r="R133" s="225">
        <f>Q133*H133</f>
        <v>0</v>
      </c>
      <c r="S133" s="225">
        <v>0</v>
      </c>
      <c r="T133" s="226">
        <f>S133*H133</f>
        <v>0</v>
      </c>
      <c r="U133" s="37"/>
      <c r="V133" s="37"/>
      <c r="W133" s="37"/>
      <c r="X133" s="37"/>
      <c r="Y133" s="37"/>
      <c r="Z133" s="37"/>
      <c r="AA133" s="37"/>
      <c r="AB133" s="37"/>
      <c r="AC133" s="37"/>
      <c r="AD133" s="37"/>
      <c r="AE133" s="37"/>
      <c r="AR133" s="227" t="s">
        <v>130</v>
      </c>
      <c r="AT133" s="227" t="s">
        <v>125</v>
      </c>
      <c r="AU133" s="227" t="s">
        <v>83</v>
      </c>
      <c r="AY133" s="16" t="s">
        <v>123</v>
      </c>
      <c r="BE133" s="228">
        <f>IF(N133="základní",J133,0)</f>
        <v>0</v>
      </c>
      <c r="BF133" s="228">
        <f>IF(N133="snížená",J133,0)</f>
        <v>0</v>
      </c>
      <c r="BG133" s="228">
        <f>IF(N133="zákl. přenesená",J133,0)</f>
        <v>0</v>
      </c>
      <c r="BH133" s="228">
        <f>IF(N133="sníž. přenesená",J133,0)</f>
        <v>0</v>
      </c>
      <c r="BI133" s="228">
        <f>IF(N133="nulová",J133,0)</f>
        <v>0</v>
      </c>
      <c r="BJ133" s="16" t="s">
        <v>8</v>
      </c>
      <c r="BK133" s="228">
        <f>ROUND(I133*H133,0)</f>
        <v>0</v>
      </c>
      <c r="BL133" s="16" t="s">
        <v>130</v>
      </c>
      <c r="BM133" s="227" t="s">
        <v>153</v>
      </c>
    </row>
    <row r="134" s="13" customFormat="1">
      <c r="A134" s="13"/>
      <c r="B134" s="229"/>
      <c r="C134" s="230"/>
      <c r="D134" s="231" t="s">
        <v>140</v>
      </c>
      <c r="E134" s="232" t="s">
        <v>1</v>
      </c>
      <c r="F134" s="233" t="s">
        <v>154</v>
      </c>
      <c r="G134" s="230"/>
      <c r="H134" s="234">
        <v>12</v>
      </c>
      <c r="I134" s="235"/>
      <c r="J134" s="230"/>
      <c r="K134" s="230"/>
      <c r="L134" s="236"/>
      <c r="M134" s="237"/>
      <c r="N134" s="238"/>
      <c r="O134" s="238"/>
      <c r="P134" s="238"/>
      <c r="Q134" s="238"/>
      <c r="R134" s="238"/>
      <c r="S134" s="238"/>
      <c r="T134" s="239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40" t="s">
        <v>140</v>
      </c>
      <c r="AU134" s="240" t="s">
        <v>83</v>
      </c>
      <c r="AV134" s="13" t="s">
        <v>83</v>
      </c>
      <c r="AW134" s="13" t="s">
        <v>31</v>
      </c>
      <c r="AX134" s="13" t="s">
        <v>8</v>
      </c>
      <c r="AY134" s="240" t="s">
        <v>123</v>
      </c>
    </row>
    <row r="135" s="2" customFormat="1" ht="21.75" customHeight="1">
      <c r="A135" s="37"/>
      <c r="B135" s="38"/>
      <c r="C135" s="217" t="s">
        <v>155</v>
      </c>
      <c r="D135" s="217" t="s">
        <v>125</v>
      </c>
      <c r="E135" s="218" t="s">
        <v>156</v>
      </c>
      <c r="F135" s="219" t="s">
        <v>157</v>
      </c>
      <c r="G135" s="220" t="s">
        <v>128</v>
      </c>
      <c r="H135" s="221">
        <v>48</v>
      </c>
      <c r="I135" s="222"/>
      <c r="J135" s="221">
        <f>ROUND(I135*H135,0)</f>
        <v>0</v>
      </c>
      <c r="K135" s="219" t="s">
        <v>129</v>
      </c>
      <c r="L135" s="43"/>
      <c r="M135" s="223" t="s">
        <v>1</v>
      </c>
      <c r="N135" s="224" t="s">
        <v>39</v>
      </c>
      <c r="O135" s="90"/>
      <c r="P135" s="225">
        <f>O135*H135</f>
        <v>0</v>
      </c>
      <c r="Q135" s="225">
        <v>0.00726</v>
      </c>
      <c r="R135" s="225">
        <f>Q135*H135</f>
        <v>0.34848000000000001</v>
      </c>
      <c r="S135" s="225">
        <v>0</v>
      </c>
      <c r="T135" s="226">
        <f>S135*H135</f>
        <v>0</v>
      </c>
      <c r="U135" s="37"/>
      <c r="V135" s="37"/>
      <c r="W135" s="37"/>
      <c r="X135" s="37"/>
      <c r="Y135" s="37"/>
      <c r="Z135" s="37"/>
      <c r="AA135" s="37"/>
      <c r="AB135" s="37"/>
      <c r="AC135" s="37"/>
      <c r="AD135" s="37"/>
      <c r="AE135" s="37"/>
      <c r="AR135" s="227" t="s">
        <v>130</v>
      </c>
      <c r="AT135" s="227" t="s">
        <v>125</v>
      </c>
      <c r="AU135" s="227" t="s">
        <v>83</v>
      </c>
      <c r="AY135" s="16" t="s">
        <v>123</v>
      </c>
      <c r="BE135" s="228">
        <f>IF(N135="základní",J135,0)</f>
        <v>0</v>
      </c>
      <c r="BF135" s="228">
        <f>IF(N135="snížená",J135,0)</f>
        <v>0</v>
      </c>
      <c r="BG135" s="228">
        <f>IF(N135="zákl. přenesená",J135,0)</f>
        <v>0</v>
      </c>
      <c r="BH135" s="228">
        <f>IF(N135="sníž. přenesená",J135,0)</f>
        <v>0</v>
      </c>
      <c r="BI135" s="228">
        <f>IF(N135="nulová",J135,0)</f>
        <v>0</v>
      </c>
      <c r="BJ135" s="16" t="s">
        <v>8</v>
      </c>
      <c r="BK135" s="228">
        <f>ROUND(I135*H135,0)</f>
        <v>0</v>
      </c>
      <c r="BL135" s="16" t="s">
        <v>130</v>
      </c>
      <c r="BM135" s="227" t="s">
        <v>158</v>
      </c>
    </row>
    <row r="136" s="13" customFormat="1">
      <c r="A136" s="13"/>
      <c r="B136" s="229"/>
      <c r="C136" s="230"/>
      <c r="D136" s="231" t="s">
        <v>140</v>
      </c>
      <c r="E136" s="232" t="s">
        <v>1</v>
      </c>
      <c r="F136" s="233" t="s">
        <v>159</v>
      </c>
      <c r="G136" s="230"/>
      <c r="H136" s="234">
        <v>48</v>
      </c>
      <c r="I136" s="235"/>
      <c r="J136" s="230"/>
      <c r="K136" s="230"/>
      <c r="L136" s="236"/>
      <c r="M136" s="237"/>
      <c r="N136" s="238"/>
      <c r="O136" s="238"/>
      <c r="P136" s="238"/>
      <c r="Q136" s="238"/>
      <c r="R136" s="238"/>
      <c r="S136" s="238"/>
      <c r="T136" s="239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40" t="s">
        <v>140</v>
      </c>
      <c r="AU136" s="240" t="s">
        <v>83</v>
      </c>
      <c r="AV136" s="13" t="s">
        <v>83</v>
      </c>
      <c r="AW136" s="13" t="s">
        <v>31</v>
      </c>
      <c r="AX136" s="13" t="s">
        <v>8</v>
      </c>
      <c r="AY136" s="240" t="s">
        <v>123</v>
      </c>
    </row>
    <row r="137" s="2" customFormat="1" ht="21.75" customHeight="1">
      <c r="A137" s="37"/>
      <c r="B137" s="38"/>
      <c r="C137" s="217" t="s">
        <v>160</v>
      </c>
      <c r="D137" s="217" t="s">
        <v>125</v>
      </c>
      <c r="E137" s="218" t="s">
        <v>161</v>
      </c>
      <c r="F137" s="219" t="s">
        <v>162</v>
      </c>
      <c r="G137" s="220" t="s">
        <v>128</v>
      </c>
      <c r="H137" s="221">
        <v>48</v>
      </c>
      <c r="I137" s="222"/>
      <c r="J137" s="221">
        <f>ROUND(I137*H137,0)</f>
        <v>0</v>
      </c>
      <c r="K137" s="219" t="s">
        <v>129</v>
      </c>
      <c r="L137" s="43"/>
      <c r="M137" s="223" t="s">
        <v>1</v>
      </c>
      <c r="N137" s="224" t="s">
        <v>39</v>
      </c>
      <c r="O137" s="90"/>
      <c r="P137" s="225">
        <f>O137*H137</f>
        <v>0</v>
      </c>
      <c r="Q137" s="225">
        <v>0.00085999999999999998</v>
      </c>
      <c r="R137" s="225">
        <f>Q137*H137</f>
        <v>0.041279999999999997</v>
      </c>
      <c r="S137" s="225">
        <v>0</v>
      </c>
      <c r="T137" s="226">
        <f>S137*H137</f>
        <v>0</v>
      </c>
      <c r="U137" s="37"/>
      <c r="V137" s="37"/>
      <c r="W137" s="37"/>
      <c r="X137" s="37"/>
      <c r="Y137" s="37"/>
      <c r="Z137" s="37"/>
      <c r="AA137" s="37"/>
      <c r="AB137" s="37"/>
      <c r="AC137" s="37"/>
      <c r="AD137" s="37"/>
      <c r="AE137" s="37"/>
      <c r="AR137" s="227" t="s">
        <v>130</v>
      </c>
      <c r="AT137" s="227" t="s">
        <v>125</v>
      </c>
      <c r="AU137" s="227" t="s">
        <v>83</v>
      </c>
      <c r="AY137" s="16" t="s">
        <v>123</v>
      </c>
      <c r="BE137" s="228">
        <f>IF(N137="základní",J137,0)</f>
        <v>0</v>
      </c>
      <c r="BF137" s="228">
        <f>IF(N137="snížená",J137,0)</f>
        <v>0</v>
      </c>
      <c r="BG137" s="228">
        <f>IF(N137="zákl. přenesená",J137,0)</f>
        <v>0</v>
      </c>
      <c r="BH137" s="228">
        <f>IF(N137="sníž. přenesená",J137,0)</f>
        <v>0</v>
      </c>
      <c r="BI137" s="228">
        <f>IF(N137="nulová",J137,0)</f>
        <v>0</v>
      </c>
      <c r="BJ137" s="16" t="s">
        <v>8</v>
      </c>
      <c r="BK137" s="228">
        <f>ROUND(I137*H137,0)</f>
        <v>0</v>
      </c>
      <c r="BL137" s="16" t="s">
        <v>130</v>
      </c>
      <c r="BM137" s="227" t="s">
        <v>163</v>
      </c>
    </row>
    <row r="138" s="2" customFormat="1" ht="24.15" customHeight="1">
      <c r="A138" s="37"/>
      <c r="B138" s="38"/>
      <c r="C138" s="217" t="s">
        <v>146</v>
      </c>
      <c r="D138" s="217" t="s">
        <v>125</v>
      </c>
      <c r="E138" s="218" t="s">
        <v>164</v>
      </c>
      <c r="F138" s="219" t="s">
        <v>165</v>
      </c>
      <c r="G138" s="220" t="s">
        <v>166</v>
      </c>
      <c r="H138" s="221">
        <v>0.14999999999999999</v>
      </c>
      <c r="I138" s="222"/>
      <c r="J138" s="221">
        <f>ROUND(I138*H138,0)</f>
        <v>0</v>
      </c>
      <c r="K138" s="219" t="s">
        <v>129</v>
      </c>
      <c r="L138" s="43"/>
      <c r="M138" s="223" t="s">
        <v>1</v>
      </c>
      <c r="N138" s="224" t="s">
        <v>39</v>
      </c>
      <c r="O138" s="90"/>
      <c r="P138" s="225">
        <f>O138*H138</f>
        <v>0</v>
      </c>
      <c r="Q138" s="225">
        <v>1.09528</v>
      </c>
      <c r="R138" s="225">
        <f>Q138*H138</f>
        <v>0.16429199999999999</v>
      </c>
      <c r="S138" s="225">
        <v>0</v>
      </c>
      <c r="T138" s="226">
        <f>S138*H138</f>
        <v>0</v>
      </c>
      <c r="U138" s="37"/>
      <c r="V138" s="37"/>
      <c r="W138" s="37"/>
      <c r="X138" s="37"/>
      <c r="Y138" s="37"/>
      <c r="Z138" s="37"/>
      <c r="AA138" s="37"/>
      <c r="AB138" s="37"/>
      <c r="AC138" s="37"/>
      <c r="AD138" s="37"/>
      <c r="AE138" s="37"/>
      <c r="AR138" s="227" t="s">
        <v>130</v>
      </c>
      <c r="AT138" s="227" t="s">
        <v>125</v>
      </c>
      <c r="AU138" s="227" t="s">
        <v>83</v>
      </c>
      <c r="AY138" s="16" t="s">
        <v>123</v>
      </c>
      <c r="BE138" s="228">
        <f>IF(N138="základní",J138,0)</f>
        <v>0</v>
      </c>
      <c r="BF138" s="228">
        <f>IF(N138="snížená",J138,0)</f>
        <v>0</v>
      </c>
      <c r="BG138" s="228">
        <f>IF(N138="zákl. přenesená",J138,0)</f>
        <v>0</v>
      </c>
      <c r="BH138" s="228">
        <f>IF(N138="sníž. přenesená",J138,0)</f>
        <v>0</v>
      </c>
      <c r="BI138" s="228">
        <f>IF(N138="nulová",J138,0)</f>
        <v>0</v>
      </c>
      <c r="BJ138" s="16" t="s">
        <v>8</v>
      </c>
      <c r="BK138" s="228">
        <f>ROUND(I138*H138,0)</f>
        <v>0</v>
      </c>
      <c r="BL138" s="16" t="s">
        <v>130</v>
      </c>
      <c r="BM138" s="227" t="s">
        <v>167</v>
      </c>
    </row>
    <row r="139" s="13" customFormat="1">
      <c r="A139" s="13"/>
      <c r="B139" s="229"/>
      <c r="C139" s="230"/>
      <c r="D139" s="231" t="s">
        <v>140</v>
      </c>
      <c r="E139" s="232" t="s">
        <v>1</v>
      </c>
      <c r="F139" s="233" t="s">
        <v>168</v>
      </c>
      <c r="G139" s="230"/>
      <c r="H139" s="234">
        <v>0.14999999999999999</v>
      </c>
      <c r="I139" s="235"/>
      <c r="J139" s="230"/>
      <c r="K139" s="230"/>
      <c r="L139" s="236"/>
      <c r="M139" s="237"/>
      <c r="N139" s="238"/>
      <c r="O139" s="238"/>
      <c r="P139" s="238"/>
      <c r="Q139" s="238"/>
      <c r="R139" s="238"/>
      <c r="S139" s="238"/>
      <c r="T139" s="239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40" t="s">
        <v>140</v>
      </c>
      <c r="AU139" s="240" t="s">
        <v>83</v>
      </c>
      <c r="AV139" s="13" t="s">
        <v>83</v>
      </c>
      <c r="AW139" s="13" t="s">
        <v>31</v>
      </c>
      <c r="AX139" s="13" t="s">
        <v>8</v>
      </c>
      <c r="AY139" s="240" t="s">
        <v>123</v>
      </c>
    </row>
    <row r="140" s="2" customFormat="1" ht="24.15" customHeight="1">
      <c r="A140" s="37"/>
      <c r="B140" s="38"/>
      <c r="C140" s="217" t="s">
        <v>169</v>
      </c>
      <c r="D140" s="217" t="s">
        <v>125</v>
      </c>
      <c r="E140" s="218" t="s">
        <v>170</v>
      </c>
      <c r="F140" s="219" t="s">
        <v>171</v>
      </c>
      <c r="G140" s="220" t="s">
        <v>166</v>
      </c>
      <c r="H140" s="221">
        <v>0.34999999999999998</v>
      </c>
      <c r="I140" s="222"/>
      <c r="J140" s="221">
        <f>ROUND(I140*H140,0)</f>
        <v>0</v>
      </c>
      <c r="K140" s="219" t="s">
        <v>129</v>
      </c>
      <c r="L140" s="43"/>
      <c r="M140" s="223" t="s">
        <v>1</v>
      </c>
      <c r="N140" s="224" t="s">
        <v>39</v>
      </c>
      <c r="O140" s="90"/>
      <c r="P140" s="225">
        <f>O140*H140</f>
        <v>0</v>
      </c>
      <c r="Q140" s="225">
        <v>1.0556000000000001</v>
      </c>
      <c r="R140" s="225">
        <f>Q140*H140</f>
        <v>0.36946000000000001</v>
      </c>
      <c r="S140" s="225">
        <v>0</v>
      </c>
      <c r="T140" s="226">
        <f>S140*H140</f>
        <v>0</v>
      </c>
      <c r="U140" s="37"/>
      <c r="V140" s="37"/>
      <c r="W140" s="37"/>
      <c r="X140" s="37"/>
      <c r="Y140" s="37"/>
      <c r="Z140" s="37"/>
      <c r="AA140" s="37"/>
      <c r="AB140" s="37"/>
      <c r="AC140" s="37"/>
      <c r="AD140" s="37"/>
      <c r="AE140" s="37"/>
      <c r="AR140" s="227" t="s">
        <v>130</v>
      </c>
      <c r="AT140" s="227" t="s">
        <v>125</v>
      </c>
      <c r="AU140" s="227" t="s">
        <v>83</v>
      </c>
      <c r="AY140" s="16" t="s">
        <v>123</v>
      </c>
      <c r="BE140" s="228">
        <f>IF(N140="základní",J140,0)</f>
        <v>0</v>
      </c>
      <c r="BF140" s="228">
        <f>IF(N140="snížená",J140,0)</f>
        <v>0</v>
      </c>
      <c r="BG140" s="228">
        <f>IF(N140="zákl. přenesená",J140,0)</f>
        <v>0</v>
      </c>
      <c r="BH140" s="228">
        <f>IF(N140="sníž. přenesená",J140,0)</f>
        <v>0</v>
      </c>
      <c r="BI140" s="228">
        <f>IF(N140="nulová",J140,0)</f>
        <v>0</v>
      </c>
      <c r="BJ140" s="16" t="s">
        <v>8</v>
      </c>
      <c r="BK140" s="228">
        <f>ROUND(I140*H140,0)</f>
        <v>0</v>
      </c>
      <c r="BL140" s="16" t="s">
        <v>130</v>
      </c>
      <c r="BM140" s="227" t="s">
        <v>172</v>
      </c>
    </row>
    <row r="141" s="13" customFormat="1">
      <c r="A141" s="13"/>
      <c r="B141" s="229"/>
      <c r="C141" s="230"/>
      <c r="D141" s="231" t="s">
        <v>140</v>
      </c>
      <c r="E141" s="232" t="s">
        <v>1</v>
      </c>
      <c r="F141" s="233" t="s">
        <v>173</v>
      </c>
      <c r="G141" s="230"/>
      <c r="H141" s="234">
        <v>0.34999999999999998</v>
      </c>
      <c r="I141" s="235"/>
      <c r="J141" s="230"/>
      <c r="K141" s="230"/>
      <c r="L141" s="236"/>
      <c r="M141" s="237"/>
      <c r="N141" s="238"/>
      <c r="O141" s="238"/>
      <c r="P141" s="238"/>
      <c r="Q141" s="238"/>
      <c r="R141" s="238"/>
      <c r="S141" s="238"/>
      <c r="T141" s="239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40" t="s">
        <v>140</v>
      </c>
      <c r="AU141" s="240" t="s">
        <v>83</v>
      </c>
      <c r="AV141" s="13" t="s">
        <v>83</v>
      </c>
      <c r="AW141" s="13" t="s">
        <v>31</v>
      </c>
      <c r="AX141" s="13" t="s">
        <v>8</v>
      </c>
      <c r="AY141" s="240" t="s">
        <v>123</v>
      </c>
    </row>
    <row r="142" s="12" customFormat="1" ht="22.8" customHeight="1">
      <c r="A142" s="12"/>
      <c r="B142" s="201"/>
      <c r="C142" s="202"/>
      <c r="D142" s="203" t="s">
        <v>73</v>
      </c>
      <c r="E142" s="215" t="s">
        <v>130</v>
      </c>
      <c r="F142" s="215" t="s">
        <v>174</v>
      </c>
      <c r="G142" s="202"/>
      <c r="H142" s="202"/>
      <c r="I142" s="205"/>
      <c r="J142" s="216">
        <f>BK142</f>
        <v>0</v>
      </c>
      <c r="K142" s="202"/>
      <c r="L142" s="207"/>
      <c r="M142" s="208"/>
      <c r="N142" s="209"/>
      <c r="O142" s="209"/>
      <c r="P142" s="210">
        <f>SUM(P143:P144)</f>
        <v>0</v>
      </c>
      <c r="Q142" s="209"/>
      <c r="R142" s="210">
        <f>SUM(R143:R144)</f>
        <v>171.73094399999999</v>
      </c>
      <c r="S142" s="209"/>
      <c r="T142" s="211">
        <f>SUM(T143:T144)</f>
        <v>0</v>
      </c>
      <c r="U142" s="12"/>
      <c r="V142" s="12"/>
      <c r="W142" s="12"/>
      <c r="X142" s="12"/>
      <c r="Y142" s="12"/>
      <c r="Z142" s="12"/>
      <c r="AA142" s="12"/>
      <c r="AB142" s="12"/>
      <c r="AC142" s="12"/>
      <c r="AD142" s="12"/>
      <c r="AE142" s="12"/>
      <c r="AR142" s="212" t="s">
        <v>8</v>
      </c>
      <c r="AT142" s="213" t="s">
        <v>73</v>
      </c>
      <c r="AU142" s="213" t="s">
        <v>8</v>
      </c>
      <c r="AY142" s="212" t="s">
        <v>123</v>
      </c>
      <c r="BK142" s="214">
        <f>SUM(BK143:BK144)</f>
        <v>0</v>
      </c>
    </row>
    <row r="143" s="2" customFormat="1" ht="33" customHeight="1">
      <c r="A143" s="37"/>
      <c r="B143" s="38"/>
      <c r="C143" s="217" t="s">
        <v>175</v>
      </c>
      <c r="D143" s="217" t="s">
        <v>125</v>
      </c>
      <c r="E143" s="218" t="s">
        <v>176</v>
      </c>
      <c r="F143" s="219" t="s">
        <v>177</v>
      </c>
      <c r="G143" s="220" t="s">
        <v>134</v>
      </c>
      <c r="H143" s="221">
        <v>84.480000000000004</v>
      </c>
      <c r="I143" s="222"/>
      <c r="J143" s="221">
        <f>ROUND(I143*H143,0)</f>
        <v>0</v>
      </c>
      <c r="K143" s="219" t="s">
        <v>129</v>
      </c>
      <c r="L143" s="43"/>
      <c r="M143" s="223" t="s">
        <v>1</v>
      </c>
      <c r="N143" s="224" t="s">
        <v>39</v>
      </c>
      <c r="O143" s="90"/>
      <c r="P143" s="225">
        <f>O143*H143</f>
        <v>0</v>
      </c>
      <c r="Q143" s="225">
        <v>2.0327999999999999</v>
      </c>
      <c r="R143" s="225">
        <f>Q143*H143</f>
        <v>171.73094399999999</v>
      </c>
      <c r="S143" s="225">
        <v>0</v>
      </c>
      <c r="T143" s="226">
        <f>S143*H143</f>
        <v>0</v>
      </c>
      <c r="U143" s="37"/>
      <c r="V143" s="37"/>
      <c r="W143" s="37"/>
      <c r="X143" s="37"/>
      <c r="Y143" s="37"/>
      <c r="Z143" s="37"/>
      <c r="AA143" s="37"/>
      <c r="AB143" s="37"/>
      <c r="AC143" s="37"/>
      <c r="AD143" s="37"/>
      <c r="AE143" s="37"/>
      <c r="AR143" s="227" t="s">
        <v>130</v>
      </c>
      <c r="AT143" s="227" t="s">
        <v>125</v>
      </c>
      <c r="AU143" s="227" t="s">
        <v>83</v>
      </c>
      <c r="AY143" s="16" t="s">
        <v>123</v>
      </c>
      <c r="BE143" s="228">
        <f>IF(N143="základní",J143,0)</f>
        <v>0</v>
      </c>
      <c r="BF143" s="228">
        <f>IF(N143="snížená",J143,0)</f>
        <v>0</v>
      </c>
      <c r="BG143" s="228">
        <f>IF(N143="zákl. přenesená",J143,0)</f>
        <v>0</v>
      </c>
      <c r="BH143" s="228">
        <f>IF(N143="sníž. přenesená",J143,0)</f>
        <v>0</v>
      </c>
      <c r="BI143" s="228">
        <f>IF(N143="nulová",J143,0)</f>
        <v>0</v>
      </c>
      <c r="BJ143" s="16" t="s">
        <v>8</v>
      </c>
      <c r="BK143" s="228">
        <f>ROUND(I143*H143,0)</f>
        <v>0</v>
      </c>
      <c r="BL143" s="16" t="s">
        <v>130</v>
      </c>
      <c r="BM143" s="227" t="s">
        <v>178</v>
      </c>
    </row>
    <row r="144" s="13" customFormat="1">
      <c r="A144" s="13"/>
      <c r="B144" s="229"/>
      <c r="C144" s="230"/>
      <c r="D144" s="231" t="s">
        <v>140</v>
      </c>
      <c r="E144" s="232" t="s">
        <v>1</v>
      </c>
      <c r="F144" s="233" t="s">
        <v>179</v>
      </c>
      <c r="G144" s="230"/>
      <c r="H144" s="234">
        <v>84.480000000000004</v>
      </c>
      <c r="I144" s="235"/>
      <c r="J144" s="230"/>
      <c r="K144" s="230"/>
      <c r="L144" s="236"/>
      <c r="M144" s="237"/>
      <c r="N144" s="238"/>
      <c r="O144" s="238"/>
      <c r="P144" s="238"/>
      <c r="Q144" s="238"/>
      <c r="R144" s="238"/>
      <c r="S144" s="238"/>
      <c r="T144" s="239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40" t="s">
        <v>140</v>
      </c>
      <c r="AU144" s="240" t="s">
        <v>83</v>
      </c>
      <c r="AV144" s="13" t="s">
        <v>83</v>
      </c>
      <c r="AW144" s="13" t="s">
        <v>31</v>
      </c>
      <c r="AX144" s="13" t="s">
        <v>8</v>
      </c>
      <c r="AY144" s="240" t="s">
        <v>123</v>
      </c>
    </row>
    <row r="145" s="12" customFormat="1" ht="22.8" customHeight="1">
      <c r="A145" s="12"/>
      <c r="B145" s="201"/>
      <c r="C145" s="202"/>
      <c r="D145" s="203" t="s">
        <v>73</v>
      </c>
      <c r="E145" s="215" t="s">
        <v>169</v>
      </c>
      <c r="F145" s="215" t="s">
        <v>180</v>
      </c>
      <c r="G145" s="202"/>
      <c r="H145" s="202"/>
      <c r="I145" s="205"/>
      <c r="J145" s="216">
        <f>BK145</f>
        <v>0</v>
      </c>
      <c r="K145" s="202"/>
      <c r="L145" s="207"/>
      <c r="M145" s="208"/>
      <c r="N145" s="209"/>
      <c r="O145" s="209"/>
      <c r="P145" s="210">
        <f>P146+SUM(P147:P164)</f>
        <v>0</v>
      </c>
      <c r="Q145" s="209"/>
      <c r="R145" s="210">
        <f>R146+SUM(R147:R164)</f>
        <v>15.372151199999998</v>
      </c>
      <c r="S145" s="209"/>
      <c r="T145" s="211">
        <f>T146+SUM(T147:T164)</f>
        <v>0.048000000000000001</v>
      </c>
      <c r="U145" s="12"/>
      <c r="V145" s="12"/>
      <c r="W145" s="12"/>
      <c r="X145" s="12"/>
      <c r="Y145" s="12"/>
      <c r="Z145" s="12"/>
      <c r="AA145" s="12"/>
      <c r="AB145" s="12"/>
      <c r="AC145" s="12"/>
      <c r="AD145" s="12"/>
      <c r="AE145" s="12"/>
      <c r="AR145" s="212" t="s">
        <v>8</v>
      </c>
      <c r="AT145" s="213" t="s">
        <v>73</v>
      </c>
      <c r="AU145" s="213" t="s">
        <v>8</v>
      </c>
      <c r="AY145" s="212" t="s">
        <v>123</v>
      </c>
      <c r="BK145" s="214">
        <f>BK146+SUM(BK147:BK164)</f>
        <v>0</v>
      </c>
    </row>
    <row r="146" s="2" customFormat="1" ht="24.15" customHeight="1">
      <c r="A146" s="37"/>
      <c r="B146" s="38"/>
      <c r="C146" s="217" t="s">
        <v>181</v>
      </c>
      <c r="D146" s="217" t="s">
        <v>125</v>
      </c>
      <c r="E146" s="218" t="s">
        <v>182</v>
      </c>
      <c r="F146" s="219" t="s">
        <v>183</v>
      </c>
      <c r="G146" s="220" t="s">
        <v>184</v>
      </c>
      <c r="H146" s="221">
        <v>84</v>
      </c>
      <c r="I146" s="222"/>
      <c r="J146" s="221">
        <f>ROUND(I146*H146,0)</f>
        <v>0</v>
      </c>
      <c r="K146" s="219" t="s">
        <v>129</v>
      </c>
      <c r="L146" s="43"/>
      <c r="M146" s="223" t="s">
        <v>1</v>
      </c>
      <c r="N146" s="224" t="s">
        <v>39</v>
      </c>
      <c r="O146" s="90"/>
      <c r="P146" s="225">
        <f>O146*H146</f>
        <v>0</v>
      </c>
      <c r="Q146" s="225">
        <v>0.10095</v>
      </c>
      <c r="R146" s="225">
        <f>Q146*H146</f>
        <v>8.4797999999999991</v>
      </c>
      <c r="S146" s="225">
        <v>0</v>
      </c>
      <c r="T146" s="226">
        <f>S146*H146</f>
        <v>0</v>
      </c>
      <c r="U146" s="37"/>
      <c r="V146" s="37"/>
      <c r="W146" s="37"/>
      <c r="X146" s="37"/>
      <c r="Y146" s="37"/>
      <c r="Z146" s="37"/>
      <c r="AA146" s="37"/>
      <c r="AB146" s="37"/>
      <c r="AC146" s="37"/>
      <c r="AD146" s="37"/>
      <c r="AE146" s="37"/>
      <c r="AR146" s="227" t="s">
        <v>130</v>
      </c>
      <c r="AT146" s="227" t="s">
        <v>125</v>
      </c>
      <c r="AU146" s="227" t="s">
        <v>83</v>
      </c>
      <c r="AY146" s="16" t="s">
        <v>123</v>
      </c>
      <c r="BE146" s="228">
        <f>IF(N146="základní",J146,0)</f>
        <v>0</v>
      </c>
      <c r="BF146" s="228">
        <f>IF(N146="snížená",J146,0)</f>
        <v>0</v>
      </c>
      <c r="BG146" s="228">
        <f>IF(N146="zákl. přenesená",J146,0)</f>
        <v>0</v>
      </c>
      <c r="BH146" s="228">
        <f>IF(N146="sníž. přenesená",J146,0)</f>
        <v>0</v>
      </c>
      <c r="BI146" s="228">
        <f>IF(N146="nulová",J146,0)</f>
        <v>0</v>
      </c>
      <c r="BJ146" s="16" t="s">
        <v>8</v>
      </c>
      <c r="BK146" s="228">
        <f>ROUND(I146*H146,0)</f>
        <v>0</v>
      </c>
      <c r="BL146" s="16" t="s">
        <v>130</v>
      </c>
      <c r="BM146" s="227" t="s">
        <v>185</v>
      </c>
    </row>
    <row r="147" s="13" customFormat="1">
      <c r="A147" s="13"/>
      <c r="B147" s="229"/>
      <c r="C147" s="230"/>
      <c r="D147" s="231" t="s">
        <v>140</v>
      </c>
      <c r="E147" s="232" t="s">
        <v>1</v>
      </c>
      <c r="F147" s="233" t="s">
        <v>186</v>
      </c>
      <c r="G147" s="230"/>
      <c r="H147" s="234">
        <v>84</v>
      </c>
      <c r="I147" s="235"/>
      <c r="J147" s="230"/>
      <c r="K147" s="230"/>
      <c r="L147" s="236"/>
      <c r="M147" s="237"/>
      <c r="N147" s="238"/>
      <c r="O147" s="238"/>
      <c r="P147" s="238"/>
      <c r="Q147" s="238"/>
      <c r="R147" s="238"/>
      <c r="S147" s="238"/>
      <c r="T147" s="239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40" t="s">
        <v>140</v>
      </c>
      <c r="AU147" s="240" t="s">
        <v>83</v>
      </c>
      <c r="AV147" s="13" t="s">
        <v>83</v>
      </c>
      <c r="AW147" s="13" t="s">
        <v>31</v>
      </c>
      <c r="AX147" s="13" t="s">
        <v>8</v>
      </c>
      <c r="AY147" s="240" t="s">
        <v>123</v>
      </c>
    </row>
    <row r="148" s="2" customFormat="1" ht="16.5" customHeight="1">
      <c r="A148" s="37"/>
      <c r="B148" s="38"/>
      <c r="C148" s="241" t="s">
        <v>187</v>
      </c>
      <c r="D148" s="241" t="s">
        <v>142</v>
      </c>
      <c r="E148" s="242" t="s">
        <v>188</v>
      </c>
      <c r="F148" s="243" t="s">
        <v>189</v>
      </c>
      <c r="G148" s="244" t="s">
        <v>184</v>
      </c>
      <c r="H148" s="245">
        <v>84</v>
      </c>
      <c r="I148" s="246"/>
      <c r="J148" s="245">
        <f>ROUND(I148*H148,0)</f>
        <v>0</v>
      </c>
      <c r="K148" s="243" t="s">
        <v>129</v>
      </c>
      <c r="L148" s="247"/>
      <c r="M148" s="248" t="s">
        <v>1</v>
      </c>
      <c r="N148" s="249" t="s">
        <v>39</v>
      </c>
      <c r="O148" s="90"/>
      <c r="P148" s="225">
        <f>O148*H148</f>
        <v>0</v>
      </c>
      <c r="Q148" s="225">
        <v>0.028000000000000001</v>
      </c>
      <c r="R148" s="225">
        <f>Q148*H148</f>
        <v>2.3519999999999999</v>
      </c>
      <c r="S148" s="225">
        <v>0</v>
      </c>
      <c r="T148" s="226">
        <f>S148*H148</f>
        <v>0</v>
      </c>
      <c r="U148" s="37"/>
      <c r="V148" s="37"/>
      <c r="W148" s="37"/>
      <c r="X148" s="37"/>
      <c r="Y148" s="37"/>
      <c r="Z148" s="37"/>
      <c r="AA148" s="37"/>
      <c r="AB148" s="37"/>
      <c r="AC148" s="37"/>
      <c r="AD148" s="37"/>
      <c r="AE148" s="37"/>
      <c r="AR148" s="227" t="s">
        <v>146</v>
      </c>
      <c r="AT148" s="227" t="s">
        <v>142</v>
      </c>
      <c r="AU148" s="227" t="s">
        <v>83</v>
      </c>
      <c r="AY148" s="16" t="s">
        <v>123</v>
      </c>
      <c r="BE148" s="228">
        <f>IF(N148="základní",J148,0)</f>
        <v>0</v>
      </c>
      <c r="BF148" s="228">
        <f>IF(N148="snížená",J148,0)</f>
        <v>0</v>
      </c>
      <c r="BG148" s="228">
        <f>IF(N148="zákl. přenesená",J148,0)</f>
        <v>0</v>
      </c>
      <c r="BH148" s="228">
        <f>IF(N148="sníž. přenesená",J148,0)</f>
        <v>0</v>
      </c>
      <c r="BI148" s="228">
        <f>IF(N148="nulová",J148,0)</f>
        <v>0</v>
      </c>
      <c r="BJ148" s="16" t="s">
        <v>8</v>
      </c>
      <c r="BK148" s="228">
        <f>ROUND(I148*H148,0)</f>
        <v>0</v>
      </c>
      <c r="BL148" s="16" t="s">
        <v>130</v>
      </c>
      <c r="BM148" s="227" t="s">
        <v>190</v>
      </c>
    </row>
    <row r="149" s="2" customFormat="1" ht="24.15" customHeight="1">
      <c r="A149" s="37"/>
      <c r="B149" s="38"/>
      <c r="C149" s="217" t="s">
        <v>191</v>
      </c>
      <c r="D149" s="217" t="s">
        <v>125</v>
      </c>
      <c r="E149" s="218" t="s">
        <v>192</v>
      </c>
      <c r="F149" s="219" t="s">
        <v>193</v>
      </c>
      <c r="G149" s="220" t="s">
        <v>134</v>
      </c>
      <c r="H149" s="221">
        <v>1.6799999999999999</v>
      </c>
      <c r="I149" s="222"/>
      <c r="J149" s="221">
        <f>ROUND(I149*H149,0)</f>
        <v>0</v>
      </c>
      <c r="K149" s="219" t="s">
        <v>129</v>
      </c>
      <c r="L149" s="43"/>
      <c r="M149" s="223" t="s">
        <v>1</v>
      </c>
      <c r="N149" s="224" t="s">
        <v>39</v>
      </c>
      <c r="O149" s="90"/>
      <c r="P149" s="225">
        <f>O149*H149</f>
        <v>0</v>
      </c>
      <c r="Q149" s="225">
        <v>2.2563399999999998</v>
      </c>
      <c r="R149" s="225">
        <f>Q149*H149</f>
        <v>3.7906511999999997</v>
      </c>
      <c r="S149" s="225">
        <v>0</v>
      </c>
      <c r="T149" s="226">
        <f>S149*H149</f>
        <v>0</v>
      </c>
      <c r="U149" s="37"/>
      <c r="V149" s="37"/>
      <c r="W149" s="37"/>
      <c r="X149" s="37"/>
      <c r="Y149" s="37"/>
      <c r="Z149" s="37"/>
      <c r="AA149" s="37"/>
      <c r="AB149" s="37"/>
      <c r="AC149" s="37"/>
      <c r="AD149" s="37"/>
      <c r="AE149" s="37"/>
      <c r="AR149" s="227" t="s">
        <v>130</v>
      </c>
      <c r="AT149" s="227" t="s">
        <v>125</v>
      </c>
      <c r="AU149" s="227" t="s">
        <v>83</v>
      </c>
      <c r="AY149" s="16" t="s">
        <v>123</v>
      </c>
      <c r="BE149" s="228">
        <f>IF(N149="základní",J149,0)</f>
        <v>0</v>
      </c>
      <c r="BF149" s="228">
        <f>IF(N149="snížená",J149,0)</f>
        <v>0</v>
      </c>
      <c r="BG149" s="228">
        <f>IF(N149="zákl. přenesená",J149,0)</f>
        <v>0</v>
      </c>
      <c r="BH149" s="228">
        <f>IF(N149="sníž. přenesená",J149,0)</f>
        <v>0</v>
      </c>
      <c r="BI149" s="228">
        <f>IF(N149="nulová",J149,0)</f>
        <v>0</v>
      </c>
      <c r="BJ149" s="16" t="s">
        <v>8</v>
      </c>
      <c r="BK149" s="228">
        <f>ROUND(I149*H149,0)</f>
        <v>0</v>
      </c>
      <c r="BL149" s="16" t="s">
        <v>130</v>
      </c>
      <c r="BM149" s="227" t="s">
        <v>194</v>
      </c>
    </row>
    <row r="150" s="13" customFormat="1">
      <c r="A150" s="13"/>
      <c r="B150" s="229"/>
      <c r="C150" s="230"/>
      <c r="D150" s="231" t="s">
        <v>140</v>
      </c>
      <c r="E150" s="232" t="s">
        <v>1</v>
      </c>
      <c r="F150" s="233" t="s">
        <v>195</v>
      </c>
      <c r="G150" s="230"/>
      <c r="H150" s="234">
        <v>1.6799999999999999</v>
      </c>
      <c r="I150" s="235"/>
      <c r="J150" s="230"/>
      <c r="K150" s="230"/>
      <c r="L150" s="236"/>
      <c r="M150" s="237"/>
      <c r="N150" s="238"/>
      <c r="O150" s="238"/>
      <c r="P150" s="238"/>
      <c r="Q150" s="238"/>
      <c r="R150" s="238"/>
      <c r="S150" s="238"/>
      <c r="T150" s="239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40" t="s">
        <v>140</v>
      </c>
      <c r="AU150" s="240" t="s">
        <v>83</v>
      </c>
      <c r="AV150" s="13" t="s">
        <v>83</v>
      </c>
      <c r="AW150" s="13" t="s">
        <v>31</v>
      </c>
      <c r="AX150" s="13" t="s">
        <v>8</v>
      </c>
      <c r="AY150" s="240" t="s">
        <v>123</v>
      </c>
    </row>
    <row r="151" s="2" customFormat="1" ht="21.75" customHeight="1">
      <c r="A151" s="37"/>
      <c r="B151" s="38"/>
      <c r="C151" s="217" t="s">
        <v>196</v>
      </c>
      <c r="D151" s="217" t="s">
        <v>125</v>
      </c>
      <c r="E151" s="218" t="s">
        <v>197</v>
      </c>
      <c r="F151" s="219" t="s">
        <v>198</v>
      </c>
      <c r="G151" s="220" t="s">
        <v>128</v>
      </c>
      <c r="H151" s="221">
        <v>13.5</v>
      </c>
      <c r="I151" s="222"/>
      <c r="J151" s="221">
        <f>ROUND(I151*H151,0)</f>
        <v>0</v>
      </c>
      <c r="K151" s="219" t="s">
        <v>129</v>
      </c>
      <c r="L151" s="43"/>
      <c r="M151" s="223" t="s">
        <v>1</v>
      </c>
      <c r="N151" s="224" t="s">
        <v>39</v>
      </c>
      <c r="O151" s="90"/>
      <c r="P151" s="225">
        <f>O151*H151</f>
        <v>0</v>
      </c>
      <c r="Q151" s="225">
        <v>0</v>
      </c>
      <c r="R151" s="225">
        <f>Q151*H151</f>
        <v>0</v>
      </c>
      <c r="S151" s="225">
        <v>0</v>
      </c>
      <c r="T151" s="226">
        <f>S151*H151</f>
        <v>0</v>
      </c>
      <c r="U151" s="37"/>
      <c r="V151" s="37"/>
      <c r="W151" s="37"/>
      <c r="X151" s="37"/>
      <c r="Y151" s="37"/>
      <c r="Z151" s="37"/>
      <c r="AA151" s="37"/>
      <c r="AB151" s="37"/>
      <c r="AC151" s="37"/>
      <c r="AD151" s="37"/>
      <c r="AE151" s="37"/>
      <c r="AR151" s="227" t="s">
        <v>130</v>
      </c>
      <c r="AT151" s="227" t="s">
        <v>125</v>
      </c>
      <c r="AU151" s="227" t="s">
        <v>83</v>
      </c>
      <c r="AY151" s="16" t="s">
        <v>123</v>
      </c>
      <c r="BE151" s="228">
        <f>IF(N151="základní",J151,0)</f>
        <v>0</v>
      </c>
      <c r="BF151" s="228">
        <f>IF(N151="snížená",J151,0)</f>
        <v>0</v>
      </c>
      <c r="BG151" s="228">
        <f>IF(N151="zákl. přenesená",J151,0)</f>
        <v>0</v>
      </c>
      <c r="BH151" s="228">
        <f>IF(N151="sníž. přenesená",J151,0)</f>
        <v>0</v>
      </c>
      <c r="BI151" s="228">
        <f>IF(N151="nulová",J151,0)</f>
        <v>0</v>
      </c>
      <c r="BJ151" s="16" t="s">
        <v>8</v>
      </c>
      <c r="BK151" s="228">
        <f>ROUND(I151*H151,0)</f>
        <v>0</v>
      </c>
      <c r="BL151" s="16" t="s">
        <v>130</v>
      </c>
      <c r="BM151" s="227" t="s">
        <v>199</v>
      </c>
    </row>
    <row r="152" s="13" customFormat="1">
      <c r="A152" s="13"/>
      <c r="B152" s="229"/>
      <c r="C152" s="230"/>
      <c r="D152" s="231" t="s">
        <v>140</v>
      </c>
      <c r="E152" s="232" t="s">
        <v>1</v>
      </c>
      <c r="F152" s="233" t="s">
        <v>200</v>
      </c>
      <c r="G152" s="230"/>
      <c r="H152" s="234">
        <v>13.5</v>
      </c>
      <c r="I152" s="235"/>
      <c r="J152" s="230"/>
      <c r="K152" s="230"/>
      <c r="L152" s="236"/>
      <c r="M152" s="237"/>
      <c r="N152" s="238"/>
      <c r="O152" s="238"/>
      <c r="P152" s="238"/>
      <c r="Q152" s="238"/>
      <c r="R152" s="238"/>
      <c r="S152" s="238"/>
      <c r="T152" s="239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40" t="s">
        <v>140</v>
      </c>
      <c r="AU152" s="240" t="s">
        <v>83</v>
      </c>
      <c r="AV152" s="13" t="s">
        <v>83</v>
      </c>
      <c r="AW152" s="13" t="s">
        <v>31</v>
      </c>
      <c r="AX152" s="13" t="s">
        <v>8</v>
      </c>
      <c r="AY152" s="240" t="s">
        <v>123</v>
      </c>
    </row>
    <row r="153" s="2" customFormat="1" ht="24.15" customHeight="1">
      <c r="A153" s="37"/>
      <c r="B153" s="38"/>
      <c r="C153" s="217" t="s">
        <v>9</v>
      </c>
      <c r="D153" s="217" t="s">
        <v>125</v>
      </c>
      <c r="E153" s="218" t="s">
        <v>201</v>
      </c>
      <c r="F153" s="219" t="s">
        <v>202</v>
      </c>
      <c r="G153" s="220" t="s">
        <v>128</v>
      </c>
      <c r="H153" s="221">
        <v>13.5</v>
      </c>
      <c r="I153" s="222"/>
      <c r="J153" s="221">
        <f>ROUND(I153*H153,0)</f>
        <v>0</v>
      </c>
      <c r="K153" s="219" t="s">
        <v>129</v>
      </c>
      <c r="L153" s="43"/>
      <c r="M153" s="223" t="s">
        <v>1</v>
      </c>
      <c r="N153" s="224" t="s">
        <v>39</v>
      </c>
      <c r="O153" s="90"/>
      <c r="P153" s="225">
        <f>O153*H153</f>
        <v>0</v>
      </c>
      <c r="Q153" s="225">
        <v>0</v>
      </c>
      <c r="R153" s="225">
        <f>Q153*H153</f>
        <v>0</v>
      </c>
      <c r="S153" s="225">
        <v>0</v>
      </c>
      <c r="T153" s="226">
        <f>S153*H153</f>
        <v>0</v>
      </c>
      <c r="U153" s="37"/>
      <c r="V153" s="37"/>
      <c r="W153" s="37"/>
      <c r="X153" s="37"/>
      <c r="Y153" s="37"/>
      <c r="Z153" s="37"/>
      <c r="AA153" s="37"/>
      <c r="AB153" s="37"/>
      <c r="AC153" s="37"/>
      <c r="AD153" s="37"/>
      <c r="AE153" s="37"/>
      <c r="AR153" s="227" t="s">
        <v>130</v>
      </c>
      <c r="AT153" s="227" t="s">
        <v>125</v>
      </c>
      <c r="AU153" s="227" t="s">
        <v>83</v>
      </c>
      <c r="AY153" s="16" t="s">
        <v>123</v>
      </c>
      <c r="BE153" s="228">
        <f>IF(N153="základní",J153,0)</f>
        <v>0</v>
      </c>
      <c r="BF153" s="228">
        <f>IF(N153="snížená",J153,0)</f>
        <v>0</v>
      </c>
      <c r="BG153" s="228">
        <f>IF(N153="zákl. přenesená",J153,0)</f>
        <v>0</v>
      </c>
      <c r="BH153" s="228">
        <f>IF(N153="sníž. přenesená",J153,0)</f>
        <v>0</v>
      </c>
      <c r="BI153" s="228">
        <f>IF(N153="nulová",J153,0)</f>
        <v>0</v>
      </c>
      <c r="BJ153" s="16" t="s">
        <v>8</v>
      </c>
      <c r="BK153" s="228">
        <f>ROUND(I153*H153,0)</f>
        <v>0</v>
      </c>
      <c r="BL153" s="16" t="s">
        <v>130</v>
      </c>
      <c r="BM153" s="227" t="s">
        <v>203</v>
      </c>
    </row>
    <row r="154" s="2" customFormat="1" ht="24.15" customHeight="1">
      <c r="A154" s="37"/>
      <c r="B154" s="38"/>
      <c r="C154" s="217" t="s">
        <v>204</v>
      </c>
      <c r="D154" s="217" t="s">
        <v>125</v>
      </c>
      <c r="E154" s="218" t="s">
        <v>205</v>
      </c>
      <c r="F154" s="219" t="s">
        <v>206</v>
      </c>
      <c r="G154" s="220" t="s">
        <v>128</v>
      </c>
      <c r="H154" s="221">
        <v>13.5</v>
      </c>
      <c r="I154" s="222"/>
      <c r="J154" s="221">
        <f>ROUND(I154*H154,0)</f>
        <v>0</v>
      </c>
      <c r="K154" s="219" t="s">
        <v>129</v>
      </c>
      <c r="L154" s="43"/>
      <c r="M154" s="223" t="s">
        <v>1</v>
      </c>
      <c r="N154" s="224" t="s">
        <v>39</v>
      </c>
      <c r="O154" s="90"/>
      <c r="P154" s="225">
        <f>O154*H154</f>
        <v>0</v>
      </c>
      <c r="Q154" s="225">
        <v>0.020140000000000002</v>
      </c>
      <c r="R154" s="225">
        <f>Q154*H154</f>
        <v>0.27189000000000002</v>
      </c>
      <c r="S154" s="225">
        <v>0</v>
      </c>
      <c r="T154" s="226">
        <f>S154*H154</f>
        <v>0</v>
      </c>
      <c r="U154" s="37"/>
      <c r="V154" s="37"/>
      <c r="W154" s="37"/>
      <c r="X154" s="37"/>
      <c r="Y154" s="37"/>
      <c r="Z154" s="37"/>
      <c r="AA154" s="37"/>
      <c r="AB154" s="37"/>
      <c r="AC154" s="37"/>
      <c r="AD154" s="37"/>
      <c r="AE154" s="37"/>
      <c r="AR154" s="227" t="s">
        <v>130</v>
      </c>
      <c r="AT154" s="227" t="s">
        <v>125</v>
      </c>
      <c r="AU154" s="227" t="s">
        <v>83</v>
      </c>
      <c r="AY154" s="16" t="s">
        <v>123</v>
      </c>
      <c r="BE154" s="228">
        <f>IF(N154="základní",J154,0)</f>
        <v>0</v>
      </c>
      <c r="BF154" s="228">
        <f>IF(N154="snížená",J154,0)</f>
        <v>0</v>
      </c>
      <c r="BG154" s="228">
        <f>IF(N154="zákl. přenesená",J154,0)</f>
        <v>0</v>
      </c>
      <c r="BH154" s="228">
        <f>IF(N154="sníž. přenesená",J154,0)</f>
        <v>0</v>
      </c>
      <c r="BI154" s="228">
        <f>IF(N154="nulová",J154,0)</f>
        <v>0</v>
      </c>
      <c r="BJ154" s="16" t="s">
        <v>8</v>
      </c>
      <c r="BK154" s="228">
        <f>ROUND(I154*H154,0)</f>
        <v>0</v>
      </c>
      <c r="BL154" s="16" t="s">
        <v>130</v>
      </c>
      <c r="BM154" s="227" t="s">
        <v>207</v>
      </c>
    </row>
    <row r="155" s="2" customFormat="1" ht="24.15" customHeight="1">
      <c r="A155" s="37"/>
      <c r="B155" s="38"/>
      <c r="C155" s="217" t="s">
        <v>208</v>
      </c>
      <c r="D155" s="217" t="s">
        <v>125</v>
      </c>
      <c r="E155" s="218" t="s">
        <v>209</v>
      </c>
      <c r="F155" s="219" t="s">
        <v>210</v>
      </c>
      <c r="G155" s="220" t="s">
        <v>128</v>
      </c>
      <c r="H155" s="221">
        <v>10</v>
      </c>
      <c r="I155" s="222"/>
      <c r="J155" s="221">
        <f>ROUND(I155*H155,0)</f>
        <v>0</v>
      </c>
      <c r="K155" s="219" t="s">
        <v>129</v>
      </c>
      <c r="L155" s="43"/>
      <c r="M155" s="223" t="s">
        <v>1</v>
      </c>
      <c r="N155" s="224" t="s">
        <v>39</v>
      </c>
      <c r="O155" s="90"/>
      <c r="P155" s="225">
        <f>O155*H155</f>
        <v>0</v>
      </c>
      <c r="Q155" s="225">
        <v>0.0015299999999999999</v>
      </c>
      <c r="R155" s="225">
        <f>Q155*H155</f>
        <v>0.015299999999999999</v>
      </c>
      <c r="S155" s="225">
        <v>0</v>
      </c>
      <c r="T155" s="226">
        <f>S155*H155</f>
        <v>0</v>
      </c>
      <c r="U155" s="37"/>
      <c r="V155" s="37"/>
      <c r="W155" s="37"/>
      <c r="X155" s="37"/>
      <c r="Y155" s="37"/>
      <c r="Z155" s="37"/>
      <c r="AA155" s="37"/>
      <c r="AB155" s="37"/>
      <c r="AC155" s="37"/>
      <c r="AD155" s="37"/>
      <c r="AE155" s="37"/>
      <c r="AR155" s="227" t="s">
        <v>130</v>
      </c>
      <c r="AT155" s="227" t="s">
        <v>125</v>
      </c>
      <c r="AU155" s="227" t="s">
        <v>83</v>
      </c>
      <c r="AY155" s="16" t="s">
        <v>123</v>
      </c>
      <c r="BE155" s="228">
        <f>IF(N155="základní",J155,0)</f>
        <v>0</v>
      </c>
      <c r="BF155" s="228">
        <f>IF(N155="snížená",J155,0)</f>
        <v>0</v>
      </c>
      <c r="BG155" s="228">
        <f>IF(N155="zákl. přenesená",J155,0)</f>
        <v>0</v>
      </c>
      <c r="BH155" s="228">
        <f>IF(N155="sníž. přenesená",J155,0)</f>
        <v>0</v>
      </c>
      <c r="BI155" s="228">
        <f>IF(N155="nulová",J155,0)</f>
        <v>0</v>
      </c>
      <c r="BJ155" s="16" t="s">
        <v>8</v>
      </c>
      <c r="BK155" s="228">
        <f>ROUND(I155*H155,0)</f>
        <v>0</v>
      </c>
      <c r="BL155" s="16" t="s">
        <v>130</v>
      </c>
      <c r="BM155" s="227" t="s">
        <v>211</v>
      </c>
    </row>
    <row r="156" s="2" customFormat="1" ht="24.15" customHeight="1">
      <c r="A156" s="37"/>
      <c r="B156" s="38"/>
      <c r="C156" s="217" t="s">
        <v>212</v>
      </c>
      <c r="D156" s="217" t="s">
        <v>125</v>
      </c>
      <c r="E156" s="218" t="s">
        <v>213</v>
      </c>
      <c r="F156" s="219" t="s">
        <v>214</v>
      </c>
      <c r="G156" s="220" t="s">
        <v>128</v>
      </c>
      <c r="H156" s="221">
        <v>49.5</v>
      </c>
      <c r="I156" s="222"/>
      <c r="J156" s="221">
        <f>ROUND(I156*H156,0)</f>
        <v>0</v>
      </c>
      <c r="K156" s="219" t="s">
        <v>129</v>
      </c>
      <c r="L156" s="43"/>
      <c r="M156" s="223" t="s">
        <v>1</v>
      </c>
      <c r="N156" s="224" t="s">
        <v>39</v>
      </c>
      <c r="O156" s="90"/>
      <c r="P156" s="225">
        <f>O156*H156</f>
        <v>0</v>
      </c>
      <c r="Q156" s="225">
        <v>0.0020999999999999999</v>
      </c>
      <c r="R156" s="225">
        <f>Q156*H156</f>
        <v>0.10394999999999999</v>
      </c>
      <c r="S156" s="225">
        <v>0</v>
      </c>
      <c r="T156" s="226">
        <f>S156*H156</f>
        <v>0</v>
      </c>
      <c r="U156" s="37"/>
      <c r="V156" s="37"/>
      <c r="W156" s="37"/>
      <c r="X156" s="37"/>
      <c r="Y156" s="37"/>
      <c r="Z156" s="37"/>
      <c r="AA156" s="37"/>
      <c r="AB156" s="37"/>
      <c r="AC156" s="37"/>
      <c r="AD156" s="37"/>
      <c r="AE156" s="37"/>
      <c r="AR156" s="227" t="s">
        <v>130</v>
      </c>
      <c r="AT156" s="227" t="s">
        <v>125</v>
      </c>
      <c r="AU156" s="227" t="s">
        <v>83</v>
      </c>
      <c r="AY156" s="16" t="s">
        <v>123</v>
      </c>
      <c r="BE156" s="228">
        <f>IF(N156="základní",J156,0)</f>
        <v>0</v>
      </c>
      <c r="BF156" s="228">
        <f>IF(N156="snížená",J156,0)</f>
        <v>0</v>
      </c>
      <c r="BG156" s="228">
        <f>IF(N156="zákl. přenesená",J156,0)</f>
        <v>0</v>
      </c>
      <c r="BH156" s="228">
        <f>IF(N156="sníž. přenesená",J156,0)</f>
        <v>0</v>
      </c>
      <c r="BI156" s="228">
        <f>IF(N156="nulová",J156,0)</f>
        <v>0</v>
      </c>
      <c r="BJ156" s="16" t="s">
        <v>8</v>
      </c>
      <c r="BK156" s="228">
        <f>ROUND(I156*H156,0)</f>
        <v>0</v>
      </c>
      <c r="BL156" s="16" t="s">
        <v>130</v>
      </c>
      <c r="BM156" s="227" t="s">
        <v>215</v>
      </c>
    </row>
    <row r="157" s="13" customFormat="1">
      <c r="A157" s="13"/>
      <c r="B157" s="229"/>
      <c r="C157" s="230"/>
      <c r="D157" s="231" t="s">
        <v>140</v>
      </c>
      <c r="E157" s="232" t="s">
        <v>1</v>
      </c>
      <c r="F157" s="233" t="s">
        <v>216</v>
      </c>
      <c r="G157" s="230"/>
      <c r="H157" s="234">
        <v>13.5</v>
      </c>
      <c r="I157" s="235"/>
      <c r="J157" s="230"/>
      <c r="K157" s="230"/>
      <c r="L157" s="236"/>
      <c r="M157" s="237"/>
      <c r="N157" s="238"/>
      <c r="O157" s="238"/>
      <c r="P157" s="238"/>
      <c r="Q157" s="238"/>
      <c r="R157" s="238"/>
      <c r="S157" s="238"/>
      <c r="T157" s="239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40" t="s">
        <v>140</v>
      </c>
      <c r="AU157" s="240" t="s">
        <v>83</v>
      </c>
      <c r="AV157" s="13" t="s">
        <v>83</v>
      </c>
      <c r="AW157" s="13" t="s">
        <v>31</v>
      </c>
      <c r="AX157" s="13" t="s">
        <v>74</v>
      </c>
      <c r="AY157" s="240" t="s">
        <v>123</v>
      </c>
    </row>
    <row r="158" s="13" customFormat="1">
      <c r="A158" s="13"/>
      <c r="B158" s="229"/>
      <c r="C158" s="230"/>
      <c r="D158" s="231" t="s">
        <v>140</v>
      </c>
      <c r="E158" s="232" t="s">
        <v>1</v>
      </c>
      <c r="F158" s="233" t="s">
        <v>217</v>
      </c>
      <c r="G158" s="230"/>
      <c r="H158" s="234">
        <v>36</v>
      </c>
      <c r="I158" s="235"/>
      <c r="J158" s="230"/>
      <c r="K158" s="230"/>
      <c r="L158" s="236"/>
      <c r="M158" s="237"/>
      <c r="N158" s="238"/>
      <c r="O158" s="238"/>
      <c r="P158" s="238"/>
      <c r="Q158" s="238"/>
      <c r="R158" s="238"/>
      <c r="S158" s="238"/>
      <c r="T158" s="239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40" t="s">
        <v>140</v>
      </c>
      <c r="AU158" s="240" t="s">
        <v>83</v>
      </c>
      <c r="AV158" s="13" t="s">
        <v>83</v>
      </c>
      <c r="AW158" s="13" t="s">
        <v>31</v>
      </c>
      <c r="AX158" s="13" t="s">
        <v>74</v>
      </c>
      <c r="AY158" s="240" t="s">
        <v>123</v>
      </c>
    </row>
    <row r="159" s="14" customFormat="1">
      <c r="A159" s="14"/>
      <c r="B159" s="250"/>
      <c r="C159" s="251"/>
      <c r="D159" s="231" t="s">
        <v>140</v>
      </c>
      <c r="E159" s="252" t="s">
        <v>1</v>
      </c>
      <c r="F159" s="253" t="s">
        <v>218</v>
      </c>
      <c r="G159" s="251"/>
      <c r="H159" s="254">
        <v>49.5</v>
      </c>
      <c r="I159" s="255"/>
      <c r="J159" s="251"/>
      <c r="K159" s="251"/>
      <c r="L159" s="256"/>
      <c r="M159" s="257"/>
      <c r="N159" s="258"/>
      <c r="O159" s="258"/>
      <c r="P159" s="258"/>
      <c r="Q159" s="258"/>
      <c r="R159" s="258"/>
      <c r="S159" s="258"/>
      <c r="T159" s="259"/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  <c r="AE159" s="14"/>
      <c r="AT159" s="260" t="s">
        <v>140</v>
      </c>
      <c r="AU159" s="260" t="s">
        <v>83</v>
      </c>
      <c r="AV159" s="14" t="s">
        <v>130</v>
      </c>
      <c r="AW159" s="14" t="s">
        <v>31</v>
      </c>
      <c r="AX159" s="14" t="s">
        <v>8</v>
      </c>
      <c r="AY159" s="260" t="s">
        <v>123</v>
      </c>
    </row>
    <row r="160" s="2" customFormat="1" ht="33" customHeight="1">
      <c r="A160" s="37"/>
      <c r="B160" s="38"/>
      <c r="C160" s="217" t="s">
        <v>219</v>
      </c>
      <c r="D160" s="217" t="s">
        <v>125</v>
      </c>
      <c r="E160" s="218" t="s">
        <v>220</v>
      </c>
      <c r="F160" s="219" t="s">
        <v>221</v>
      </c>
      <c r="G160" s="220" t="s">
        <v>184</v>
      </c>
      <c r="H160" s="221">
        <v>48</v>
      </c>
      <c r="I160" s="222"/>
      <c r="J160" s="221">
        <f>ROUND(I160*H160,0)</f>
        <v>0</v>
      </c>
      <c r="K160" s="219" t="s">
        <v>129</v>
      </c>
      <c r="L160" s="43"/>
      <c r="M160" s="223" t="s">
        <v>1</v>
      </c>
      <c r="N160" s="224" t="s">
        <v>39</v>
      </c>
      <c r="O160" s="90"/>
      <c r="P160" s="225">
        <f>O160*H160</f>
        <v>0</v>
      </c>
      <c r="Q160" s="225">
        <v>0.00122</v>
      </c>
      <c r="R160" s="225">
        <f>Q160*H160</f>
        <v>0.058560000000000001</v>
      </c>
      <c r="S160" s="225">
        <v>0.001</v>
      </c>
      <c r="T160" s="226">
        <f>S160*H160</f>
        <v>0.048000000000000001</v>
      </c>
      <c r="U160" s="37"/>
      <c r="V160" s="37"/>
      <c r="W160" s="37"/>
      <c r="X160" s="37"/>
      <c r="Y160" s="37"/>
      <c r="Z160" s="37"/>
      <c r="AA160" s="37"/>
      <c r="AB160" s="37"/>
      <c r="AC160" s="37"/>
      <c r="AD160" s="37"/>
      <c r="AE160" s="37"/>
      <c r="AR160" s="227" t="s">
        <v>130</v>
      </c>
      <c r="AT160" s="227" t="s">
        <v>125</v>
      </c>
      <c r="AU160" s="227" t="s">
        <v>83</v>
      </c>
      <c r="AY160" s="16" t="s">
        <v>123</v>
      </c>
      <c r="BE160" s="228">
        <f>IF(N160="základní",J160,0)</f>
        <v>0</v>
      </c>
      <c r="BF160" s="228">
        <f>IF(N160="snížená",J160,0)</f>
        <v>0</v>
      </c>
      <c r="BG160" s="228">
        <f>IF(N160="zákl. přenesená",J160,0)</f>
        <v>0</v>
      </c>
      <c r="BH160" s="228">
        <f>IF(N160="sníž. přenesená",J160,0)</f>
        <v>0</v>
      </c>
      <c r="BI160" s="228">
        <f>IF(N160="nulová",J160,0)</f>
        <v>0</v>
      </c>
      <c r="BJ160" s="16" t="s">
        <v>8</v>
      </c>
      <c r="BK160" s="228">
        <f>ROUND(I160*H160,0)</f>
        <v>0</v>
      </c>
      <c r="BL160" s="16" t="s">
        <v>130</v>
      </c>
      <c r="BM160" s="227" t="s">
        <v>222</v>
      </c>
    </row>
    <row r="161" s="13" customFormat="1">
      <c r="A161" s="13"/>
      <c r="B161" s="229"/>
      <c r="C161" s="230"/>
      <c r="D161" s="231" t="s">
        <v>140</v>
      </c>
      <c r="E161" s="232" t="s">
        <v>1</v>
      </c>
      <c r="F161" s="233" t="s">
        <v>223</v>
      </c>
      <c r="G161" s="230"/>
      <c r="H161" s="234">
        <v>48</v>
      </c>
      <c r="I161" s="235"/>
      <c r="J161" s="230"/>
      <c r="K161" s="230"/>
      <c r="L161" s="236"/>
      <c r="M161" s="237"/>
      <c r="N161" s="238"/>
      <c r="O161" s="238"/>
      <c r="P161" s="238"/>
      <c r="Q161" s="238"/>
      <c r="R161" s="238"/>
      <c r="S161" s="238"/>
      <c r="T161" s="239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40" t="s">
        <v>140</v>
      </c>
      <c r="AU161" s="240" t="s">
        <v>83</v>
      </c>
      <c r="AV161" s="13" t="s">
        <v>83</v>
      </c>
      <c r="AW161" s="13" t="s">
        <v>31</v>
      </c>
      <c r="AX161" s="13" t="s">
        <v>8</v>
      </c>
      <c r="AY161" s="240" t="s">
        <v>123</v>
      </c>
    </row>
    <row r="162" s="2" customFormat="1" ht="24.15" customHeight="1">
      <c r="A162" s="37"/>
      <c r="B162" s="38"/>
      <c r="C162" s="241" t="s">
        <v>224</v>
      </c>
      <c r="D162" s="241" t="s">
        <v>142</v>
      </c>
      <c r="E162" s="242" t="s">
        <v>225</v>
      </c>
      <c r="F162" s="243" t="s">
        <v>226</v>
      </c>
      <c r="G162" s="244" t="s">
        <v>166</v>
      </c>
      <c r="H162" s="245">
        <v>0.29999999999999999</v>
      </c>
      <c r="I162" s="246"/>
      <c r="J162" s="245">
        <f>ROUND(I162*H162,0)</f>
        <v>0</v>
      </c>
      <c r="K162" s="243" t="s">
        <v>129</v>
      </c>
      <c r="L162" s="247"/>
      <c r="M162" s="248" t="s">
        <v>1</v>
      </c>
      <c r="N162" s="249" t="s">
        <v>39</v>
      </c>
      <c r="O162" s="90"/>
      <c r="P162" s="225">
        <f>O162*H162</f>
        <v>0</v>
      </c>
      <c r="Q162" s="225">
        <v>1</v>
      </c>
      <c r="R162" s="225">
        <f>Q162*H162</f>
        <v>0.29999999999999999</v>
      </c>
      <c r="S162" s="225">
        <v>0</v>
      </c>
      <c r="T162" s="226">
        <f>S162*H162</f>
        <v>0</v>
      </c>
      <c r="U162" s="37"/>
      <c r="V162" s="37"/>
      <c r="W162" s="37"/>
      <c r="X162" s="37"/>
      <c r="Y162" s="37"/>
      <c r="Z162" s="37"/>
      <c r="AA162" s="37"/>
      <c r="AB162" s="37"/>
      <c r="AC162" s="37"/>
      <c r="AD162" s="37"/>
      <c r="AE162" s="37"/>
      <c r="AR162" s="227" t="s">
        <v>146</v>
      </c>
      <c r="AT162" s="227" t="s">
        <v>142</v>
      </c>
      <c r="AU162" s="227" t="s">
        <v>83</v>
      </c>
      <c r="AY162" s="16" t="s">
        <v>123</v>
      </c>
      <c r="BE162" s="228">
        <f>IF(N162="základní",J162,0)</f>
        <v>0</v>
      </c>
      <c r="BF162" s="228">
        <f>IF(N162="snížená",J162,0)</f>
        <v>0</v>
      </c>
      <c r="BG162" s="228">
        <f>IF(N162="zákl. přenesená",J162,0)</f>
        <v>0</v>
      </c>
      <c r="BH162" s="228">
        <f>IF(N162="sníž. přenesená",J162,0)</f>
        <v>0</v>
      </c>
      <c r="BI162" s="228">
        <f>IF(N162="nulová",J162,0)</f>
        <v>0</v>
      </c>
      <c r="BJ162" s="16" t="s">
        <v>8</v>
      </c>
      <c r="BK162" s="228">
        <f>ROUND(I162*H162,0)</f>
        <v>0</v>
      </c>
      <c r="BL162" s="16" t="s">
        <v>130</v>
      </c>
      <c r="BM162" s="227" t="s">
        <v>227</v>
      </c>
    </row>
    <row r="163" s="2" customFormat="1" ht="24.15" customHeight="1">
      <c r="A163" s="37"/>
      <c r="B163" s="38"/>
      <c r="C163" s="217" t="s">
        <v>7</v>
      </c>
      <c r="D163" s="217" t="s">
        <v>125</v>
      </c>
      <c r="E163" s="218" t="s">
        <v>228</v>
      </c>
      <c r="F163" s="219" t="s">
        <v>229</v>
      </c>
      <c r="G163" s="220" t="s">
        <v>230</v>
      </c>
      <c r="H163" s="221">
        <v>1</v>
      </c>
      <c r="I163" s="222"/>
      <c r="J163" s="221">
        <f>ROUND(I163*H163,0)</f>
        <v>0</v>
      </c>
      <c r="K163" s="219" t="s">
        <v>1</v>
      </c>
      <c r="L163" s="43"/>
      <c r="M163" s="223" t="s">
        <v>1</v>
      </c>
      <c r="N163" s="224" t="s">
        <v>39</v>
      </c>
      <c r="O163" s="90"/>
      <c r="P163" s="225">
        <f>O163*H163</f>
        <v>0</v>
      </c>
      <c r="Q163" s="225">
        <v>0</v>
      </c>
      <c r="R163" s="225">
        <f>Q163*H163</f>
        <v>0</v>
      </c>
      <c r="S163" s="225">
        <v>0</v>
      </c>
      <c r="T163" s="226">
        <f>S163*H163</f>
        <v>0</v>
      </c>
      <c r="U163" s="37"/>
      <c r="V163" s="37"/>
      <c r="W163" s="37"/>
      <c r="X163" s="37"/>
      <c r="Y163" s="37"/>
      <c r="Z163" s="37"/>
      <c r="AA163" s="37"/>
      <c r="AB163" s="37"/>
      <c r="AC163" s="37"/>
      <c r="AD163" s="37"/>
      <c r="AE163" s="37"/>
      <c r="AR163" s="227" t="s">
        <v>130</v>
      </c>
      <c r="AT163" s="227" t="s">
        <v>125</v>
      </c>
      <c r="AU163" s="227" t="s">
        <v>83</v>
      </c>
      <c r="AY163" s="16" t="s">
        <v>123</v>
      </c>
      <c r="BE163" s="228">
        <f>IF(N163="základní",J163,0)</f>
        <v>0</v>
      </c>
      <c r="BF163" s="228">
        <f>IF(N163="snížená",J163,0)</f>
        <v>0</v>
      </c>
      <c r="BG163" s="228">
        <f>IF(N163="zákl. přenesená",J163,0)</f>
        <v>0</v>
      </c>
      <c r="BH163" s="228">
        <f>IF(N163="sníž. přenesená",J163,0)</f>
        <v>0</v>
      </c>
      <c r="BI163" s="228">
        <f>IF(N163="nulová",J163,0)</f>
        <v>0</v>
      </c>
      <c r="BJ163" s="16" t="s">
        <v>8</v>
      </c>
      <c r="BK163" s="228">
        <f>ROUND(I163*H163,0)</f>
        <v>0</v>
      </c>
      <c r="BL163" s="16" t="s">
        <v>130</v>
      </c>
      <c r="BM163" s="227" t="s">
        <v>231</v>
      </c>
    </row>
    <row r="164" s="12" customFormat="1" ht="20.88" customHeight="1">
      <c r="A164" s="12"/>
      <c r="B164" s="201"/>
      <c r="C164" s="202"/>
      <c r="D164" s="203" t="s">
        <v>73</v>
      </c>
      <c r="E164" s="215" t="s">
        <v>232</v>
      </c>
      <c r="F164" s="215" t="s">
        <v>233</v>
      </c>
      <c r="G164" s="202"/>
      <c r="H164" s="202"/>
      <c r="I164" s="205"/>
      <c r="J164" s="216">
        <f>BK164</f>
        <v>0</v>
      </c>
      <c r="K164" s="202"/>
      <c r="L164" s="207"/>
      <c r="M164" s="208"/>
      <c r="N164" s="209"/>
      <c r="O164" s="209"/>
      <c r="P164" s="210">
        <f>SUM(P165:P166)</f>
        <v>0</v>
      </c>
      <c r="Q164" s="209"/>
      <c r="R164" s="210">
        <f>SUM(R165:R166)</f>
        <v>0</v>
      </c>
      <c r="S164" s="209"/>
      <c r="T164" s="211">
        <f>SUM(T165:T166)</f>
        <v>0</v>
      </c>
      <c r="U164" s="12"/>
      <c r="V164" s="12"/>
      <c r="W164" s="12"/>
      <c r="X164" s="12"/>
      <c r="Y164" s="12"/>
      <c r="Z164" s="12"/>
      <c r="AA164" s="12"/>
      <c r="AB164" s="12"/>
      <c r="AC164" s="12"/>
      <c r="AD164" s="12"/>
      <c r="AE164" s="12"/>
      <c r="AR164" s="212" t="s">
        <v>8</v>
      </c>
      <c r="AT164" s="213" t="s">
        <v>73</v>
      </c>
      <c r="AU164" s="213" t="s">
        <v>83</v>
      </c>
      <c r="AY164" s="212" t="s">
        <v>123</v>
      </c>
      <c r="BK164" s="214">
        <f>SUM(BK165:BK166)</f>
        <v>0</v>
      </c>
    </row>
    <row r="165" s="2" customFormat="1" ht="24.15" customHeight="1">
      <c r="A165" s="37"/>
      <c r="B165" s="38"/>
      <c r="C165" s="217" t="s">
        <v>234</v>
      </c>
      <c r="D165" s="217" t="s">
        <v>125</v>
      </c>
      <c r="E165" s="218" t="s">
        <v>235</v>
      </c>
      <c r="F165" s="219" t="s">
        <v>236</v>
      </c>
      <c r="G165" s="220" t="s">
        <v>184</v>
      </c>
      <c r="H165" s="221">
        <v>68</v>
      </c>
      <c r="I165" s="222"/>
      <c r="J165" s="221">
        <f>ROUND(I165*H165,0)</f>
        <v>0</v>
      </c>
      <c r="K165" s="219" t="s">
        <v>1</v>
      </c>
      <c r="L165" s="43"/>
      <c r="M165" s="223" t="s">
        <v>1</v>
      </c>
      <c r="N165" s="224" t="s">
        <v>39</v>
      </c>
      <c r="O165" s="90"/>
      <c r="P165" s="225">
        <f>O165*H165</f>
        <v>0</v>
      </c>
      <c r="Q165" s="225">
        <v>0</v>
      </c>
      <c r="R165" s="225">
        <f>Q165*H165</f>
        <v>0</v>
      </c>
      <c r="S165" s="225">
        <v>0</v>
      </c>
      <c r="T165" s="226">
        <f>S165*H165</f>
        <v>0</v>
      </c>
      <c r="U165" s="37"/>
      <c r="V165" s="37"/>
      <c r="W165" s="37"/>
      <c r="X165" s="37"/>
      <c r="Y165" s="37"/>
      <c r="Z165" s="37"/>
      <c r="AA165" s="37"/>
      <c r="AB165" s="37"/>
      <c r="AC165" s="37"/>
      <c r="AD165" s="37"/>
      <c r="AE165" s="37"/>
      <c r="AR165" s="227" t="s">
        <v>130</v>
      </c>
      <c r="AT165" s="227" t="s">
        <v>125</v>
      </c>
      <c r="AU165" s="227" t="s">
        <v>136</v>
      </c>
      <c r="AY165" s="16" t="s">
        <v>123</v>
      </c>
      <c r="BE165" s="228">
        <f>IF(N165="základní",J165,0)</f>
        <v>0</v>
      </c>
      <c r="BF165" s="228">
        <f>IF(N165="snížená",J165,0)</f>
        <v>0</v>
      </c>
      <c r="BG165" s="228">
        <f>IF(N165="zákl. přenesená",J165,0)</f>
        <v>0</v>
      </c>
      <c r="BH165" s="228">
        <f>IF(N165="sníž. přenesená",J165,0)</f>
        <v>0</v>
      </c>
      <c r="BI165" s="228">
        <f>IF(N165="nulová",J165,0)</f>
        <v>0</v>
      </c>
      <c r="BJ165" s="16" t="s">
        <v>8</v>
      </c>
      <c r="BK165" s="228">
        <f>ROUND(I165*H165,0)</f>
        <v>0</v>
      </c>
      <c r="BL165" s="16" t="s">
        <v>130</v>
      </c>
      <c r="BM165" s="227" t="s">
        <v>237</v>
      </c>
    </row>
    <row r="166" s="13" customFormat="1">
      <c r="A166" s="13"/>
      <c r="B166" s="229"/>
      <c r="C166" s="230"/>
      <c r="D166" s="231" t="s">
        <v>140</v>
      </c>
      <c r="E166" s="232" t="s">
        <v>1</v>
      </c>
      <c r="F166" s="233" t="s">
        <v>238</v>
      </c>
      <c r="G166" s="230"/>
      <c r="H166" s="234">
        <v>68</v>
      </c>
      <c r="I166" s="235"/>
      <c r="J166" s="230"/>
      <c r="K166" s="230"/>
      <c r="L166" s="236"/>
      <c r="M166" s="237"/>
      <c r="N166" s="238"/>
      <c r="O166" s="238"/>
      <c r="P166" s="238"/>
      <c r="Q166" s="238"/>
      <c r="R166" s="238"/>
      <c r="S166" s="238"/>
      <c r="T166" s="239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240" t="s">
        <v>140</v>
      </c>
      <c r="AU166" s="240" t="s">
        <v>136</v>
      </c>
      <c r="AV166" s="13" t="s">
        <v>83</v>
      </c>
      <c r="AW166" s="13" t="s">
        <v>31</v>
      </c>
      <c r="AX166" s="13" t="s">
        <v>8</v>
      </c>
      <c r="AY166" s="240" t="s">
        <v>123</v>
      </c>
    </row>
    <row r="167" s="12" customFormat="1" ht="22.8" customHeight="1">
      <c r="A167" s="12"/>
      <c r="B167" s="201"/>
      <c r="C167" s="202"/>
      <c r="D167" s="203" t="s">
        <v>73</v>
      </c>
      <c r="E167" s="215" t="s">
        <v>239</v>
      </c>
      <c r="F167" s="215" t="s">
        <v>240</v>
      </c>
      <c r="G167" s="202"/>
      <c r="H167" s="202"/>
      <c r="I167" s="205"/>
      <c r="J167" s="216">
        <f>BK167</f>
        <v>0</v>
      </c>
      <c r="K167" s="202"/>
      <c r="L167" s="207"/>
      <c r="M167" s="208"/>
      <c r="N167" s="209"/>
      <c r="O167" s="209"/>
      <c r="P167" s="210">
        <f>P168</f>
        <v>0</v>
      </c>
      <c r="Q167" s="209"/>
      <c r="R167" s="210">
        <f>R168</f>
        <v>0</v>
      </c>
      <c r="S167" s="209"/>
      <c r="T167" s="211">
        <f>T168</f>
        <v>0</v>
      </c>
      <c r="U167" s="12"/>
      <c r="V167" s="12"/>
      <c r="W167" s="12"/>
      <c r="X167" s="12"/>
      <c r="Y167" s="12"/>
      <c r="Z167" s="12"/>
      <c r="AA167" s="12"/>
      <c r="AB167" s="12"/>
      <c r="AC167" s="12"/>
      <c r="AD167" s="12"/>
      <c r="AE167" s="12"/>
      <c r="AR167" s="212" t="s">
        <v>8</v>
      </c>
      <c r="AT167" s="213" t="s">
        <v>73</v>
      </c>
      <c r="AU167" s="213" t="s">
        <v>8</v>
      </c>
      <c r="AY167" s="212" t="s">
        <v>123</v>
      </c>
      <c r="BK167" s="214">
        <f>BK168</f>
        <v>0</v>
      </c>
    </row>
    <row r="168" s="2" customFormat="1" ht="16.5" customHeight="1">
      <c r="A168" s="37"/>
      <c r="B168" s="38"/>
      <c r="C168" s="217" t="s">
        <v>241</v>
      </c>
      <c r="D168" s="217" t="s">
        <v>125</v>
      </c>
      <c r="E168" s="218" t="s">
        <v>242</v>
      </c>
      <c r="F168" s="219" t="s">
        <v>243</v>
      </c>
      <c r="G168" s="220" t="s">
        <v>166</v>
      </c>
      <c r="H168" s="221">
        <v>188.03</v>
      </c>
      <c r="I168" s="222"/>
      <c r="J168" s="221">
        <f>ROUND(I168*H168,0)</f>
        <v>0</v>
      </c>
      <c r="K168" s="219" t="s">
        <v>129</v>
      </c>
      <c r="L168" s="43"/>
      <c r="M168" s="261" t="s">
        <v>1</v>
      </c>
      <c r="N168" s="262" t="s">
        <v>39</v>
      </c>
      <c r="O168" s="263"/>
      <c r="P168" s="264">
        <f>O168*H168</f>
        <v>0</v>
      </c>
      <c r="Q168" s="264">
        <v>0</v>
      </c>
      <c r="R168" s="264">
        <f>Q168*H168</f>
        <v>0</v>
      </c>
      <c r="S168" s="264">
        <v>0</v>
      </c>
      <c r="T168" s="265">
        <f>S168*H168</f>
        <v>0</v>
      </c>
      <c r="U168" s="37"/>
      <c r="V168" s="37"/>
      <c r="W168" s="37"/>
      <c r="X168" s="37"/>
      <c r="Y168" s="37"/>
      <c r="Z168" s="37"/>
      <c r="AA168" s="37"/>
      <c r="AB168" s="37"/>
      <c r="AC168" s="37"/>
      <c r="AD168" s="37"/>
      <c r="AE168" s="37"/>
      <c r="AR168" s="227" t="s">
        <v>130</v>
      </c>
      <c r="AT168" s="227" t="s">
        <v>125</v>
      </c>
      <c r="AU168" s="227" t="s">
        <v>83</v>
      </c>
      <c r="AY168" s="16" t="s">
        <v>123</v>
      </c>
      <c r="BE168" s="228">
        <f>IF(N168="základní",J168,0)</f>
        <v>0</v>
      </c>
      <c r="BF168" s="228">
        <f>IF(N168="snížená",J168,0)</f>
        <v>0</v>
      </c>
      <c r="BG168" s="228">
        <f>IF(N168="zákl. přenesená",J168,0)</f>
        <v>0</v>
      </c>
      <c r="BH168" s="228">
        <f>IF(N168="sníž. přenesená",J168,0)</f>
        <v>0</v>
      </c>
      <c r="BI168" s="228">
        <f>IF(N168="nulová",J168,0)</f>
        <v>0</v>
      </c>
      <c r="BJ168" s="16" t="s">
        <v>8</v>
      </c>
      <c r="BK168" s="228">
        <f>ROUND(I168*H168,0)</f>
        <v>0</v>
      </c>
      <c r="BL168" s="16" t="s">
        <v>130</v>
      </c>
      <c r="BM168" s="227" t="s">
        <v>244</v>
      </c>
    </row>
    <row r="169" s="2" customFormat="1" ht="6.96" customHeight="1">
      <c r="A169" s="37"/>
      <c r="B169" s="65"/>
      <c r="C169" s="66"/>
      <c r="D169" s="66"/>
      <c r="E169" s="66"/>
      <c r="F169" s="66"/>
      <c r="G169" s="66"/>
      <c r="H169" s="66"/>
      <c r="I169" s="66"/>
      <c r="J169" s="66"/>
      <c r="K169" s="66"/>
      <c r="L169" s="43"/>
      <c r="M169" s="37"/>
      <c r="O169" s="37"/>
      <c r="P169" s="37"/>
      <c r="Q169" s="37"/>
      <c r="R169" s="37"/>
      <c r="S169" s="37"/>
      <c r="T169" s="37"/>
      <c r="U169" s="37"/>
      <c r="V169" s="37"/>
      <c r="W169" s="37"/>
      <c r="X169" s="37"/>
      <c r="Y169" s="37"/>
      <c r="Z169" s="37"/>
      <c r="AA169" s="37"/>
      <c r="AB169" s="37"/>
      <c r="AC169" s="37"/>
      <c r="AD169" s="37"/>
      <c r="AE169" s="37"/>
    </row>
  </sheetData>
  <sheetProtection sheet="1" autoFilter="0" formatColumns="0" formatRows="0" objects="1" scenarios="1" spinCount="100000" saltValue="m6ppxo9bFyvAfbGHgGWT565GSwZn3KoZKyDX9eg+bfkxD/ouptbaXhUfcNwrTHWIJ/6/UozvB82tJJ/As88mbA==" hashValue="BL+EcDvYOAuri+A9U5wko5vdo4CYEEKUDpvIQatRfDklnetQbpYaVvgWcIH3iBJd/zKm8NZkSRgdX+E+8zxHow==" algorithmName="SHA-512" password="CC35"/>
  <autoFilter ref="C122:K168"/>
  <mergeCells count="9">
    <mergeCell ref="E7:H7"/>
    <mergeCell ref="E9:H9"/>
    <mergeCell ref="E18:H18"/>
    <mergeCell ref="E27:H27"/>
    <mergeCell ref="E85:H85"/>
    <mergeCell ref="E87:H87"/>
    <mergeCell ref="E113:H113"/>
    <mergeCell ref="E115:H115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6" t="s">
        <v>86</v>
      </c>
    </row>
    <row r="3" hidden="1" s="1" customFormat="1" ht="6.96" customHeight="1">
      <c r="B3" s="135"/>
      <c r="C3" s="136"/>
      <c r="D3" s="136"/>
      <c r="E3" s="136"/>
      <c r="F3" s="136"/>
      <c r="G3" s="136"/>
      <c r="H3" s="136"/>
      <c r="I3" s="136"/>
      <c r="J3" s="136"/>
      <c r="K3" s="136"/>
      <c r="L3" s="19"/>
      <c r="AT3" s="16" t="s">
        <v>83</v>
      </c>
    </row>
    <row r="4" hidden="1" s="1" customFormat="1" ht="24.96" customHeight="1">
      <c r="B4" s="19"/>
      <c r="D4" s="137" t="s">
        <v>93</v>
      </c>
      <c r="L4" s="19"/>
      <c r="M4" s="138" t="s">
        <v>11</v>
      </c>
      <c r="AT4" s="16" t="s">
        <v>4</v>
      </c>
    </row>
    <row r="5" hidden="1" s="1" customFormat="1" ht="6.96" customHeight="1">
      <c r="B5" s="19"/>
      <c r="L5" s="19"/>
    </row>
    <row r="6" hidden="1" s="1" customFormat="1" ht="12" customHeight="1">
      <c r="B6" s="19"/>
      <c r="D6" s="139" t="s">
        <v>16</v>
      </c>
      <c r="L6" s="19"/>
    </row>
    <row r="7" hidden="1" s="1" customFormat="1" ht="16.5" customHeight="1">
      <c r="B7" s="19"/>
      <c r="E7" s="140" t="str">
        <f>'Rekapitulace stavby'!K6</f>
        <v>Rekonstrukce požární nádrže v Žirči</v>
      </c>
      <c r="F7" s="139"/>
      <c r="G7" s="139"/>
      <c r="H7" s="139"/>
      <c r="L7" s="19"/>
    </row>
    <row r="8" hidden="1" s="2" customFormat="1" ht="12" customHeight="1">
      <c r="A8" s="37"/>
      <c r="B8" s="43"/>
      <c r="C8" s="37"/>
      <c r="D8" s="139" t="s">
        <v>94</v>
      </c>
      <c r="E8" s="37"/>
      <c r="F8" s="37"/>
      <c r="G8" s="37"/>
      <c r="H8" s="37"/>
      <c r="I8" s="37"/>
      <c r="J8" s="37"/>
      <c r="K8" s="37"/>
      <c r="L8" s="62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</row>
    <row r="9" hidden="1" s="2" customFormat="1" ht="16.5" customHeight="1">
      <c r="A9" s="37"/>
      <c r="B9" s="43"/>
      <c r="C9" s="37"/>
      <c r="D9" s="37"/>
      <c r="E9" s="141" t="s">
        <v>245</v>
      </c>
      <c r="F9" s="37"/>
      <c r="G9" s="37"/>
      <c r="H9" s="37"/>
      <c r="I9" s="37"/>
      <c r="J9" s="37"/>
      <c r="K9" s="37"/>
      <c r="L9" s="62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hidden="1" s="2" customFormat="1">
      <c r="A10" s="37"/>
      <c r="B10" s="43"/>
      <c r="C10" s="37"/>
      <c r="D10" s="37"/>
      <c r="E10" s="37"/>
      <c r="F10" s="37"/>
      <c r="G10" s="37"/>
      <c r="H10" s="37"/>
      <c r="I10" s="37"/>
      <c r="J10" s="37"/>
      <c r="K10" s="37"/>
      <c r="L10" s="62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hidden="1" s="2" customFormat="1" ht="12" customHeight="1">
      <c r="A11" s="37"/>
      <c r="B11" s="43"/>
      <c r="C11" s="37"/>
      <c r="D11" s="139" t="s">
        <v>18</v>
      </c>
      <c r="E11" s="37"/>
      <c r="F11" s="142" t="s">
        <v>1</v>
      </c>
      <c r="G11" s="37"/>
      <c r="H11" s="37"/>
      <c r="I11" s="139" t="s">
        <v>19</v>
      </c>
      <c r="J11" s="142" t="s">
        <v>1</v>
      </c>
      <c r="K11" s="37"/>
      <c r="L11" s="62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hidden="1" s="2" customFormat="1" ht="12" customHeight="1">
      <c r="A12" s="37"/>
      <c r="B12" s="43"/>
      <c r="C12" s="37"/>
      <c r="D12" s="139" t="s">
        <v>20</v>
      </c>
      <c r="E12" s="37"/>
      <c r="F12" s="142" t="s">
        <v>21</v>
      </c>
      <c r="G12" s="37"/>
      <c r="H12" s="37"/>
      <c r="I12" s="139" t="s">
        <v>22</v>
      </c>
      <c r="J12" s="143" t="str">
        <f>'Rekapitulace stavby'!AN8</f>
        <v>7. 2. 2023</v>
      </c>
      <c r="K12" s="37"/>
      <c r="L12" s="62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hidden="1" s="2" customFormat="1" ht="10.8" customHeight="1">
      <c r="A13" s="37"/>
      <c r="B13" s="43"/>
      <c r="C13" s="37"/>
      <c r="D13" s="37"/>
      <c r="E13" s="37"/>
      <c r="F13" s="37"/>
      <c r="G13" s="37"/>
      <c r="H13" s="37"/>
      <c r="I13" s="37"/>
      <c r="J13" s="37"/>
      <c r="K13" s="37"/>
      <c r="L13" s="62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hidden="1" s="2" customFormat="1" ht="12" customHeight="1">
      <c r="A14" s="37"/>
      <c r="B14" s="43"/>
      <c r="C14" s="37"/>
      <c r="D14" s="139" t="s">
        <v>24</v>
      </c>
      <c r="E14" s="37"/>
      <c r="F14" s="37"/>
      <c r="G14" s="37"/>
      <c r="H14" s="37"/>
      <c r="I14" s="139" t="s">
        <v>25</v>
      </c>
      <c r="J14" s="142" t="str">
        <f>IF('Rekapitulace stavby'!AN10="","",'Rekapitulace stavby'!AN10)</f>
        <v/>
      </c>
      <c r="K14" s="37"/>
      <c r="L14" s="62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hidden="1" s="2" customFormat="1" ht="18" customHeight="1">
      <c r="A15" s="37"/>
      <c r="B15" s="43"/>
      <c r="C15" s="37"/>
      <c r="D15" s="37"/>
      <c r="E15" s="142" t="str">
        <f>IF('Rekapitulace stavby'!E11="","",'Rekapitulace stavby'!E11)</f>
        <v xml:space="preserve"> </v>
      </c>
      <c r="F15" s="37"/>
      <c r="G15" s="37"/>
      <c r="H15" s="37"/>
      <c r="I15" s="139" t="s">
        <v>27</v>
      </c>
      <c r="J15" s="142" t="str">
        <f>IF('Rekapitulace stavby'!AN11="","",'Rekapitulace stavby'!AN11)</f>
        <v/>
      </c>
      <c r="K15" s="37"/>
      <c r="L15" s="62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hidden="1" s="2" customFormat="1" ht="6.96" customHeight="1">
      <c r="A16" s="37"/>
      <c r="B16" s="43"/>
      <c r="C16" s="37"/>
      <c r="D16" s="37"/>
      <c r="E16" s="37"/>
      <c r="F16" s="37"/>
      <c r="G16" s="37"/>
      <c r="H16" s="37"/>
      <c r="I16" s="37"/>
      <c r="J16" s="37"/>
      <c r="K16" s="37"/>
      <c r="L16" s="62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hidden="1" s="2" customFormat="1" ht="12" customHeight="1">
      <c r="A17" s="37"/>
      <c r="B17" s="43"/>
      <c r="C17" s="37"/>
      <c r="D17" s="139" t="s">
        <v>28</v>
      </c>
      <c r="E17" s="37"/>
      <c r="F17" s="37"/>
      <c r="G17" s="37"/>
      <c r="H17" s="37"/>
      <c r="I17" s="139" t="s">
        <v>25</v>
      </c>
      <c r="J17" s="32" t="str">
        <f>'Rekapitulace stavby'!AN13</f>
        <v>Vyplň údaj</v>
      </c>
      <c r="K17" s="37"/>
      <c r="L17" s="62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hidden="1" s="2" customFormat="1" ht="18" customHeight="1">
      <c r="A18" s="37"/>
      <c r="B18" s="43"/>
      <c r="C18" s="37"/>
      <c r="D18" s="37"/>
      <c r="E18" s="32" t="str">
        <f>'Rekapitulace stavby'!E14</f>
        <v>Vyplň údaj</v>
      </c>
      <c r="F18" s="142"/>
      <c r="G18" s="142"/>
      <c r="H18" s="142"/>
      <c r="I18" s="139" t="s">
        <v>27</v>
      </c>
      <c r="J18" s="32" t="str">
        <f>'Rekapitulace stavby'!AN14</f>
        <v>Vyplň údaj</v>
      </c>
      <c r="K18" s="37"/>
      <c r="L18" s="62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hidden="1" s="2" customFormat="1" ht="6.96" customHeight="1">
      <c r="A19" s="37"/>
      <c r="B19" s="43"/>
      <c r="C19" s="37"/>
      <c r="D19" s="37"/>
      <c r="E19" s="37"/>
      <c r="F19" s="37"/>
      <c r="G19" s="37"/>
      <c r="H19" s="37"/>
      <c r="I19" s="37"/>
      <c r="J19" s="37"/>
      <c r="K19" s="37"/>
      <c r="L19" s="62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hidden="1" s="2" customFormat="1" ht="12" customHeight="1">
      <c r="A20" s="37"/>
      <c r="B20" s="43"/>
      <c r="C20" s="37"/>
      <c r="D20" s="139" t="s">
        <v>30</v>
      </c>
      <c r="E20" s="37"/>
      <c r="F20" s="37"/>
      <c r="G20" s="37"/>
      <c r="H20" s="37"/>
      <c r="I20" s="139" t="s">
        <v>25</v>
      </c>
      <c r="J20" s="142" t="str">
        <f>IF('Rekapitulace stavby'!AN16="","",'Rekapitulace stavby'!AN16)</f>
        <v/>
      </c>
      <c r="K20" s="37"/>
      <c r="L20" s="62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hidden="1" s="2" customFormat="1" ht="18" customHeight="1">
      <c r="A21" s="37"/>
      <c r="B21" s="43"/>
      <c r="C21" s="37"/>
      <c r="D21" s="37"/>
      <c r="E21" s="142" t="str">
        <f>IF('Rekapitulace stavby'!E17="","",'Rekapitulace stavby'!E17)</f>
        <v xml:space="preserve"> </v>
      </c>
      <c r="F21" s="37"/>
      <c r="G21" s="37"/>
      <c r="H21" s="37"/>
      <c r="I21" s="139" t="s">
        <v>27</v>
      </c>
      <c r="J21" s="142" t="str">
        <f>IF('Rekapitulace stavby'!AN17="","",'Rekapitulace stavby'!AN17)</f>
        <v/>
      </c>
      <c r="K21" s="37"/>
      <c r="L21" s="62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hidden="1" s="2" customFormat="1" ht="6.96" customHeight="1">
      <c r="A22" s="37"/>
      <c r="B22" s="43"/>
      <c r="C22" s="37"/>
      <c r="D22" s="37"/>
      <c r="E22" s="37"/>
      <c r="F22" s="37"/>
      <c r="G22" s="37"/>
      <c r="H22" s="37"/>
      <c r="I22" s="37"/>
      <c r="J22" s="37"/>
      <c r="K22" s="37"/>
      <c r="L22" s="62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hidden="1" s="2" customFormat="1" ht="12" customHeight="1">
      <c r="A23" s="37"/>
      <c r="B23" s="43"/>
      <c r="C23" s="37"/>
      <c r="D23" s="139" t="s">
        <v>32</v>
      </c>
      <c r="E23" s="37"/>
      <c r="F23" s="37"/>
      <c r="G23" s="37"/>
      <c r="H23" s="37"/>
      <c r="I23" s="139" t="s">
        <v>25</v>
      </c>
      <c r="J23" s="142" t="str">
        <f>IF('Rekapitulace stavby'!AN19="","",'Rekapitulace stavby'!AN19)</f>
        <v/>
      </c>
      <c r="K23" s="37"/>
      <c r="L23" s="62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hidden="1" s="2" customFormat="1" ht="18" customHeight="1">
      <c r="A24" s="37"/>
      <c r="B24" s="43"/>
      <c r="C24" s="37"/>
      <c r="D24" s="37"/>
      <c r="E24" s="142" t="str">
        <f>IF('Rekapitulace stavby'!E20="","",'Rekapitulace stavby'!E20)</f>
        <v xml:space="preserve"> </v>
      </c>
      <c r="F24" s="37"/>
      <c r="G24" s="37"/>
      <c r="H24" s="37"/>
      <c r="I24" s="139" t="s">
        <v>27</v>
      </c>
      <c r="J24" s="142" t="str">
        <f>IF('Rekapitulace stavby'!AN20="","",'Rekapitulace stavby'!AN20)</f>
        <v/>
      </c>
      <c r="K24" s="37"/>
      <c r="L24" s="62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hidden="1" s="2" customFormat="1" ht="6.96" customHeight="1">
      <c r="A25" s="37"/>
      <c r="B25" s="43"/>
      <c r="C25" s="37"/>
      <c r="D25" s="37"/>
      <c r="E25" s="37"/>
      <c r="F25" s="37"/>
      <c r="G25" s="37"/>
      <c r="H25" s="37"/>
      <c r="I25" s="37"/>
      <c r="J25" s="37"/>
      <c r="K25" s="37"/>
      <c r="L25" s="62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hidden="1" s="2" customFormat="1" ht="12" customHeight="1">
      <c r="A26" s="37"/>
      <c r="B26" s="43"/>
      <c r="C26" s="37"/>
      <c r="D26" s="139" t="s">
        <v>33</v>
      </c>
      <c r="E26" s="37"/>
      <c r="F26" s="37"/>
      <c r="G26" s="37"/>
      <c r="H26" s="37"/>
      <c r="I26" s="37"/>
      <c r="J26" s="37"/>
      <c r="K26" s="37"/>
      <c r="L26" s="62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hidden="1" s="8" customFormat="1" ht="16.5" customHeight="1">
      <c r="A27" s="144"/>
      <c r="B27" s="145"/>
      <c r="C27" s="144"/>
      <c r="D27" s="144"/>
      <c r="E27" s="146" t="s">
        <v>1</v>
      </c>
      <c r="F27" s="146"/>
      <c r="G27" s="146"/>
      <c r="H27" s="146"/>
      <c r="I27" s="144"/>
      <c r="J27" s="144"/>
      <c r="K27" s="144"/>
      <c r="L27" s="147"/>
      <c r="S27" s="144"/>
      <c r="T27" s="144"/>
      <c r="U27" s="144"/>
      <c r="V27" s="144"/>
      <c r="W27" s="144"/>
      <c r="X27" s="144"/>
      <c r="Y27" s="144"/>
      <c r="Z27" s="144"/>
      <c r="AA27" s="144"/>
      <c r="AB27" s="144"/>
      <c r="AC27" s="144"/>
      <c r="AD27" s="144"/>
      <c r="AE27" s="144"/>
    </row>
    <row r="28" hidden="1" s="2" customFormat="1" ht="6.96" customHeight="1">
      <c r="A28" s="37"/>
      <c r="B28" s="43"/>
      <c r="C28" s="37"/>
      <c r="D28" s="37"/>
      <c r="E28" s="37"/>
      <c r="F28" s="37"/>
      <c r="G28" s="37"/>
      <c r="H28" s="37"/>
      <c r="I28" s="37"/>
      <c r="J28" s="37"/>
      <c r="K28" s="37"/>
      <c r="L28" s="62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hidden="1" s="2" customFormat="1" ht="6.96" customHeight="1">
      <c r="A29" s="37"/>
      <c r="B29" s="43"/>
      <c r="C29" s="37"/>
      <c r="D29" s="148"/>
      <c r="E29" s="148"/>
      <c r="F29" s="148"/>
      <c r="G29" s="148"/>
      <c r="H29" s="148"/>
      <c r="I29" s="148"/>
      <c r="J29" s="148"/>
      <c r="K29" s="148"/>
      <c r="L29" s="62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</row>
    <row r="30" hidden="1" s="2" customFormat="1" ht="25.44" customHeight="1">
      <c r="A30" s="37"/>
      <c r="B30" s="43"/>
      <c r="C30" s="37"/>
      <c r="D30" s="149" t="s">
        <v>34</v>
      </c>
      <c r="E30" s="37"/>
      <c r="F30" s="37"/>
      <c r="G30" s="37"/>
      <c r="H30" s="37"/>
      <c r="I30" s="37"/>
      <c r="J30" s="150">
        <f>ROUND(J122, 2)</f>
        <v>0</v>
      </c>
      <c r="K30" s="37"/>
      <c r="L30" s="62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hidden="1" s="2" customFormat="1" ht="6.96" customHeight="1">
      <c r="A31" s="37"/>
      <c r="B31" s="43"/>
      <c r="C31" s="37"/>
      <c r="D31" s="148"/>
      <c r="E31" s="148"/>
      <c r="F31" s="148"/>
      <c r="G31" s="148"/>
      <c r="H31" s="148"/>
      <c r="I31" s="148"/>
      <c r="J31" s="148"/>
      <c r="K31" s="148"/>
      <c r="L31" s="62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hidden="1" s="2" customFormat="1" ht="14.4" customHeight="1">
      <c r="A32" s="37"/>
      <c r="B32" s="43"/>
      <c r="C32" s="37"/>
      <c r="D32" s="37"/>
      <c r="E32" s="37"/>
      <c r="F32" s="151" t="s">
        <v>36</v>
      </c>
      <c r="G32" s="37"/>
      <c r="H32" s="37"/>
      <c r="I32" s="151" t="s">
        <v>35</v>
      </c>
      <c r="J32" s="151" t="s">
        <v>37</v>
      </c>
      <c r="K32" s="37"/>
      <c r="L32" s="62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hidden="1" s="2" customFormat="1" ht="14.4" customHeight="1">
      <c r="A33" s="37"/>
      <c r="B33" s="43"/>
      <c r="C33" s="37"/>
      <c r="D33" s="152" t="s">
        <v>38</v>
      </c>
      <c r="E33" s="139" t="s">
        <v>39</v>
      </c>
      <c r="F33" s="153">
        <f>ROUND((SUM(BE122:BE160)),  2)</f>
        <v>0</v>
      </c>
      <c r="G33" s="37"/>
      <c r="H33" s="37"/>
      <c r="I33" s="154">
        <v>0.20999999999999999</v>
      </c>
      <c r="J33" s="153">
        <f>ROUND(((SUM(BE122:BE160))*I33),  2)</f>
        <v>0</v>
      </c>
      <c r="K33" s="37"/>
      <c r="L33" s="62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hidden="1" s="2" customFormat="1" ht="14.4" customHeight="1">
      <c r="A34" s="37"/>
      <c r="B34" s="43"/>
      <c r="C34" s="37"/>
      <c r="D34" s="37"/>
      <c r="E34" s="139" t="s">
        <v>40</v>
      </c>
      <c r="F34" s="153">
        <f>ROUND((SUM(BF122:BF160)),  2)</f>
        <v>0</v>
      </c>
      <c r="G34" s="37"/>
      <c r="H34" s="37"/>
      <c r="I34" s="154">
        <v>0.14999999999999999</v>
      </c>
      <c r="J34" s="153">
        <f>ROUND(((SUM(BF122:BF160))*I34),  2)</f>
        <v>0</v>
      </c>
      <c r="K34" s="37"/>
      <c r="L34" s="62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hidden="1" s="2" customFormat="1" ht="14.4" customHeight="1">
      <c r="A35" s="37"/>
      <c r="B35" s="43"/>
      <c r="C35" s="37"/>
      <c r="D35" s="37"/>
      <c r="E35" s="139" t="s">
        <v>41</v>
      </c>
      <c r="F35" s="153">
        <f>ROUND((SUM(BG122:BG160)),  2)</f>
        <v>0</v>
      </c>
      <c r="G35" s="37"/>
      <c r="H35" s="37"/>
      <c r="I35" s="154">
        <v>0.20999999999999999</v>
      </c>
      <c r="J35" s="153">
        <f>0</f>
        <v>0</v>
      </c>
      <c r="K35" s="37"/>
      <c r="L35" s="62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hidden="1" s="2" customFormat="1" ht="14.4" customHeight="1">
      <c r="A36" s="37"/>
      <c r="B36" s="43"/>
      <c r="C36" s="37"/>
      <c r="D36" s="37"/>
      <c r="E36" s="139" t="s">
        <v>42</v>
      </c>
      <c r="F36" s="153">
        <f>ROUND((SUM(BH122:BH160)),  2)</f>
        <v>0</v>
      </c>
      <c r="G36" s="37"/>
      <c r="H36" s="37"/>
      <c r="I36" s="154">
        <v>0.14999999999999999</v>
      </c>
      <c r="J36" s="153">
        <f>0</f>
        <v>0</v>
      </c>
      <c r="K36" s="37"/>
      <c r="L36" s="62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hidden="1" s="2" customFormat="1" ht="14.4" customHeight="1">
      <c r="A37" s="37"/>
      <c r="B37" s="43"/>
      <c r="C37" s="37"/>
      <c r="D37" s="37"/>
      <c r="E37" s="139" t="s">
        <v>43</v>
      </c>
      <c r="F37" s="153">
        <f>ROUND((SUM(BI122:BI160)),  2)</f>
        <v>0</v>
      </c>
      <c r="G37" s="37"/>
      <c r="H37" s="37"/>
      <c r="I37" s="154">
        <v>0</v>
      </c>
      <c r="J37" s="153">
        <f>0</f>
        <v>0</v>
      </c>
      <c r="K37" s="37"/>
      <c r="L37" s="62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hidden="1" s="2" customFormat="1" ht="6.96" customHeight="1">
      <c r="A38" s="37"/>
      <c r="B38" s="43"/>
      <c r="C38" s="37"/>
      <c r="D38" s="37"/>
      <c r="E38" s="37"/>
      <c r="F38" s="37"/>
      <c r="G38" s="37"/>
      <c r="H38" s="37"/>
      <c r="I38" s="37"/>
      <c r="J38" s="37"/>
      <c r="K38" s="37"/>
      <c r="L38" s="62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hidden="1" s="2" customFormat="1" ht="25.44" customHeight="1">
      <c r="A39" s="37"/>
      <c r="B39" s="43"/>
      <c r="C39" s="155"/>
      <c r="D39" s="156" t="s">
        <v>44</v>
      </c>
      <c r="E39" s="157"/>
      <c r="F39" s="157"/>
      <c r="G39" s="158" t="s">
        <v>45</v>
      </c>
      <c r="H39" s="159" t="s">
        <v>46</v>
      </c>
      <c r="I39" s="157"/>
      <c r="J39" s="160">
        <f>SUM(J30:J37)</f>
        <v>0</v>
      </c>
      <c r="K39" s="161"/>
      <c r="L39" s="62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hidden="1" s="2" customFormat="1" ht="14.4" customHeight="1">
      <c r="A40" s="37"/>
      <c r="B40" s="43"/>
      <c r="C40" s="37"/>
      <c r="D40" s="37"/>
      <c r="E40" s="37"/>
      <c r="F40" s="37"/>
      <c r="G40" s="37"/>
      <c r="H40" s="37"/>
      <c r="I40" s="37"/>
      <c r="J40" s="37"/>
      <c r="K40" s="37"/>
      <c r="L40" s="62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1" hidden="1" s="1" customFormat="1" ht="14.4" customHeight="1">
      <c r="B41" s="19"/>
      <c r="L41" s="19"/>
    </row>
    <row r="42" hidden="1" s="1" customFormat="1" ht="14.4" customHeight="1">
      <c r="B42" s="19"/>
      <c r="L42" s="19"/>
    </row>
    <row r="43" hidden="1" s="1" customFormat="1" ht="14.4" customHeight="1">
      <c r="B43" s="19"/>
      <c r="L43" s="19"/>
    </row>
    <row r="44" hidden="1" s="1" customFormat="1" ht="14.4" customHeight="1">
      <c r="B44" s="19"/>
      <c r="L44" s="19"/>
    </row>
    <row r="45" hidden="1" s="1" customFormat="1" ht="14.4" customHeight="1">
      <c r="B45" s="19"/>
      <c r="L45" s="19"/>
    </row>
    <row r="46" hidden="1" s="1" customFormat="1" ht="14.4" customHeight="1">
      <c r="B46" s="19"/>
      <c r="L46" s="19"/>
    </row>
    <row r="47" hidden="1" s="1" customFormat="1" ht="14.4" customHeight="1">
      <c r="B47" s="19"/>
      <c r="L47" s="19"/>
    </row>
    <row r="48" hidden="1" s="1" customFormat="1" ht="14.4" customHeight="1">
      <c r="B48" s="19"/>
      <c r="L48" s="19"/>
    </row>
    <row r="49" hidden="1" s="1" customFormat="1" ht="14.4" customHeight="1">
      <c r="B49" s="19"/>
      <c r="L49" s="19"/>
    </row>
    <row r="50" hidden="1" s="2" customFormat="1" ht="14.4" customHeight="1">
      <c r="B50" s="62"/>
      <c r="D50" s="162" t="s">
        <v>47</v>
      </c>
      <c r="E50" s="163"/>
      <c r="F50" s="163"/>
      <c r="G50" s="162" t="s">
        <v>48</v>
      </c>
      <c r="H50" s="163"/>
      <c r="I50" s="163"/>
      <c r="J50" s="163"/>
      <c r="K50" s="163"/>
      <c r="L50" s="62"/>
    </row>
    <row r="51" hidden="1">
      <c r="B51" s="19"/>
      <c r="L51" s="19"/>
    </row>
    <row r="52" hidden="1">
      <c r="B52" s="19"/>
      <c r="L52" s="19"/>
    </row>
    <row r="53" hidden="1">
      <c r="B53" s="19"/>
      <c r="L53" s="19"/>
    </row>
    <row r="54" hidden="1">
      <c r="B54" s="19"/>
      <c r="L54" s="19"/>
    </row>
    <row r="55" hidden="1">
      <c r="B55" s="19"/>
      <c r="L55" s="19"/>
    </row>
    <row r="56" hidden="1">
      <c r="B56" s="19"/>
      <c r="L56" s="19"/>
    </row>
    <row r="57" hidden="1">
      <c r="B57" s="19"/>
      <c r="L57" s="19"/>
    </row>
    <row r="58" hidden="1">
      <c r="B58" s="19"/>
      <c r="L58" s="19"/>
    </row>
    <row r="59" hidden="1">
      <c r="B59" s="19"/>
      <c r="L59" s="19"/>
    </row>
    <row r="60" hidden="1">
      <c r="B60" s="19"/>
      <c r="L60" s="19"/>
    </row>
    <row r="61" hidden="1" s="2" customFormat="1">
      <c r="A61" s="37"/>
      <c r="B61" s="43"/>
      <c r="C61" s="37"/>
      <c r="D61" s="164" t="s">
        <v>49</v>
      </c>
      <c r="E61" s="165"/>
      <c r="F61" s="166" t="s">
        <v>50</v>
      </c>
      <c r="G61" s="164" t="s">
        <v>49</v>
      </c>
      <c r="H61" s="165"/>
      <c r="I61" s="165"/>
      <c r="J61" s="167" t="s">
        <v>50</v>
      </c>
      <c r="K61" s="165"/>
      <c r="L61" s="62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</row>
    <row r="62" hidden="1">
      <c r="B62" s="19"/>
      <c r="L62" s="19"/>
    </row>
    <row r="63" hidden="1">
      <c r="B63" s="19"/>
      <c r="L63" s="19"/>
    </row>
    <row r="64" hidden="1">
      <c r="B64" s="19"/>
      <c r="L64" s="19"/>
    </row>
    <row r="65" hidden="1" s="2" customFormat="1">
      <c r="A65" s="37"/>
      <c r="B65" s="43"/>
      <c r="C65" s="37"/>
      <c r="D65" s="162" t="s">
        <v>51</v>
      </c>
      <c r="E65" s="168"/>
      <c r="F65" s="168"/>
      <c r="G65" s="162" t="s">
        <v>52</v>
      </c>
      <c r="H65" s="168"/>
      <c r="I65" s="168"/>
      <c r="J65" s="168"/>
      <c r="K65" s="168"/>
      <c r="L65" s="62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</row>
    <row r="66" hidden="1">
      <c r="B66" s="19"/>
      <c r="L66" s="19"/>
    </row>
    <row r="67" hidden="1">
      <c r="B67" s="19"/>
      <c r="L67" s="19"/>
    </row>
    <row r="68" hidden="1">
      <c r="B68" s="19"/>
      <c r="L68" s="19"/>
    </row>
    <row r="69" hidden="1">
      <c r="B69" s="19"/>
      <c r="L69" s="19"/>
    </row>
    <row r="70" hidden="1">
      <c r="B70" s="19"/>
      <c r="L70" s="19"/>
    </row>
    <row r="71" hidden="1">
      <c r="B71" s="19"/>
      <c r="L71" s="19"/>
    </row>
    <row r="72" hidden="1">
      <c r="B72" s="19"/>
      <c r="L72" s="19"/>
    </row>
    <row r="73" hidden="1">
      <c r="B73" s="19"/>
      <c r="L73" s="19"/>
    </row>
    <row r="74" hidden="1">
      <c r="B74" s="19"/>
      <c r="L74" s="19"/>
    </row>
    <row r="75" hidden="1">
      <c r="B75" s="19"/>
      <c r="L75" s="19"/>
    </row>
    <row r="76" hidden="1" s="2" customFormat="1">
      <c r="A76" s="37"/>
      <c r="B76" s="43"/>
      <c r="C76" s="37"/>
      <c r="D76" s="164" t="s">
        <v>49</v>
      </c>
      <c r="E76" s="165"/>
      <c r="F76" s="166" t="s">
        <v>50</v>
      </c>
      <c r="G76" s="164" t="s">
        <v>49</v>
      </c>
      <c r="H76" s="165"/>
      <c r="I76" s="165"/>
      <c r="J76" s="167" t="s">
        <v>50</v>
      </c>
      <c r="K76" s="165"/>
      <c r="L76" s="62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77" hidden="1" s="2" customFormat="1" ht="14.4" customHeight="1">
      <c r="A77" s="37"/>
      <c r="B77" s="169"/>
      <c r="C77" s="170"/>
      <c r="D77" s="170"/>
      <c r="E77" s="170"/>
      <c r="F77" s="170"/>
      <c r="G77" s="170"/>
      <c r="H77" s="170"/>
      <c r="I77" s="170"/>
      <c r="J77" s="170"/>
      <c r="K77" s="170"/>
      <c r="L77" s="62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78" hidden="1"/>
    <row r="79" hidden="1"/>
    <row r="80" hidden="1"/>
    <row r="81" s="2" customFormat="1" ht="6.96" customHeight="1">
      <c r="A81" s="37"/>
      <c r="B81" s="171"/>
      <c r="C81" s="172"/>
      <c r="D81" s="172"/>
      <c r="E81" s="172"/>
      <c r="F81" s="172"/>
      <c r="G81" s="172"/>
      <c r="H81" s="172"/>
      <c r="I81" s="172"/>
      <c r="J81" s="172"/>
      <c r="K81" s="172"/>
      <c r="L81" s="62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</row>
    <row r="82" s="2" customFormat="1" ht="24.96" customHeight="1">
      <c r="A82" s="37"/>
      <c r="B82" s="38"/>
      <c r="C82" s="22" t="s">
        <v>96</v>
      </c>
      <c r="D82" s="39"/>
      <c r="E82" s="39"/>
      <c r="F82" s="39"/>
      <c r="G82" s="39"/>
      <c r="H82" s="39"/>
      <c r="I82" s="39"/>
      <c r="J82" s="39"/>
      <c r="K82" s="39"/>
      <c r="L82" s="62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</row>
    <row r="83" s="2" customFormat="1" ht="6.96" customHeight="1">
      <c r="A83" s="37"/>
      <c r="B83" s="38"/>
      <c r="C83" s="39"/>
      <c r="D83" s="39"/>
      <c r="E83" s="39"/>
      <c r="F83" s="39"/>
      <c r="G83" s="39"/>
      <c r="H83" s="39"/>
      <c r="I83" s="39"/>
      <c r="J83" s="39"/>
      <c r="K83" s="39"/>
      <c r="L83" s="62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</row>
    <row r="84" s="2" customFormat="1" ht="12" customHeight="1">
      <c r="A84" s="37"/>
      <c r="B84" s="38"/>
      <c r="C84" s="31" t="s">
        <v>16</v>
      </c>
      <c r="D84" s="39"/>
      <c r="E84" s="39"/>
      <c r="F84" s="39"/>
      <c r="G84" s="39"/>
      <c r="H84" s="39"/>
      <c r="I84" s="39"/>
      <c r="J84" s="39"/>
      <c r="K84" s="39"/>
      <c r="L84" s="62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</row>
    <row r="85" s="2" customFormat="1" ht="16.5" customHeight="1">
      <c r="A85" s="37"/>
      <c r="B85" s="38"/>
      <c r="C85" s="39"/>
      <c r="D85" s="39"/>
      <c r="E85" s="173" t="str">
        <f>E7</f>
        <v>Rekonstrukce požární nádrže v Žirči</v>
      </c>
      <c r="F85" s="31"/>
      <c r="G85" s="31"/>
      <c r="H85" s="31"/>
      <c r="I85" s="39"/>
      <c r="J85" s="39"/>
      <c r="K85" s="39"/>
      <c r="L85" s="62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</row>
    <row r="86" s="2" customFormat="1" ht="12" customHeight="1">
      <c r="A86" s="37"/>
      <c r="B86" s="38"/>
      <c r="C86" s="31" t="s">
        <v>94</v>
      </c>
      <c r="D86" s="39"/>
      <c r="E86" s="39"/>
      <c r="F86" s="39"/>
      <c r="G86" s="39"/>
      <c r="H86" s="39"/>
      <c r="I86" s="39"/>
      <c r="J86" s="39"/>
      <c r="K86" s="39"/>
      <c r="L86" s="62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</row>
    <row r="87" s="2" customFormat="1" ht="16.5" customHeight="1">
      <c r="A87" s="37"/>
      <c r="B87" s="38"/>
      <c r="C87" s="39"/>
      <c r="D87" s="39"/>
      <c r="E87" s="75" t="str">
        <f>E9</f>
        <v>SO-02 - Železobetonová předstěna přední části nádrže</v>
      </c>
      <c r="F87" s="39"/>
      <c r="G87" s="39"/>
      <c r="H87" s="39"/>
      <c r="I87" s="39"/>
      <c r="J87" s="39"/>
      <c r="K87" s="39"/>
      <c r="L87" s="62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</row>
    <row r="88" s="2" customFormat="1" ht="6.96" customHeight="1">
      <c r="A88" s="37"/>
      <c r="B88" s="38"/>
      <c r="C88" s="39"/>
      <c r="D88" s="39"/>
      <c r="E88" s="39"/>
      <c r="F88" s="39"/>
      <c r="G88" s="39"/>
      <c r="H88" s="39"/>
      <c r="I88" s="39"/>
      <c r="J88" s="39"/>
      <c r="K88" s="39"/>
      <c r="L88" s="62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</row>
    <row r="89" s="2" customFormat="1" ht="12" customHeight="1">
      <c r="A89" s="37"/>
      <c r="B89" s="38"/>
      <c r="C89" s="31" t="s">
        <v>20</v>
      </c>
      <c r="D89" s="39"/>
      <c r="E89" s="39"/>
      <c r="F89" s="26" t="str">
        <f>F12</f>
        <v xml:space="preserve"> </v>
      </c>
      <c r="G89" s="39"/>
      <c r="H89" s="39"/>
      <c r="I89" s="31" t="s">
        <v>22</v>
      </c>
      <c r="J89" s="78" t="str">
        <f>IF(J12="","",J12)</f>
        <v>7. 2. 2023</v>
      </c>
      <c r="K89" s="39"/>
      <c r="L89" s="62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</row>
    <row r="90" s="2" customFormat="1" ht="6.96" customHeight="1">
      <c r="A90" s="37"/>
      <c r="B90" s="38"/>
      <c r="C90" s="39"/>
      <c r="D90" s="39"/>
      <c r="E90" s="39"/>
      <c r="F90" s="39"/>
      <c r="G90" s="39"/>
      <c r="H90" s="39"/>
      <c r="I90" s="39"/>
      <c r="J90" s="39"/>
      <c r="K90" s="39"/>
      <c r="L90" s="62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</row>
    <row r="91" s="2" customFormat="1" ht="15.15" customHeight="1">
      <c r="A91" s="37"/>
      <c r="B91" s="38"/>
      <c r="C91" s="31" t="s">
        <v>24</v>
      </c>
      <c r="D91" s="39"/>
      <c r="E91" s="39"/>
      <c r="F91" s="26" t="str">
        <f>E15</f>
        <v xml:space="preserve"> </v>
      </c>
      <c r="G91" s="39"/>
      <c r="H91" s="39"/>
      <c r="I91" s="31" t="s">
        <v>30</v>
      </c>
      <c r="J91" s="35" t="str">
        <f>E21</f>
        <v xml:space="preserve"> </v>
      </c>
      <c r="K91" s="39"/>
      <c r="L91" s="62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</row>
    <row r="92" s="2" customFormat="1" ht="15.15" customHeight="1">
      <c r="A92" s="37"/>
      <c r="B92" s="38"/>
      <c r="C92" s="31" t="s">
        <v>28</v>
      </c>
      <c r="D92" s="39"/>
      <c r="E92" s="39"/>
      <c r="F92" s="26" t="str">
        <f>IF(E18="","",E18)</f>
        <v>Vyplň údaj</v>
      </c>
      <c r="G92" s="39"/>
      <c r="H92" s="39"/>
      <c r="I92" s="31" t="s">
        <v>32</v>
      </c>
      <c r="J92" s="35" t="str">
        <f>E24</f>
        <v xml:space="preserve"> </v>
      </c>
      <c r="K92" s="39"/>
      <c r="L92" s="62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</row>
    <row r="93" s="2" customFormat="1" ht="10.32" customHeight="1">
      <c r="A93" s="37"/>
      <c r="B93" s="38"/>
      <c r="C93" s="39"/>
      <c r="D93" s="39"/>
      <c r="E93" s="39"/>
      <c r="F93" s="39"/>
      <c r="G93" s="39"/>
      <c r="H93" s="39"/>
      <c r="I93" s="39"/>
      <c r="J93" s="39"/>
      <c r="K93" s="39"/>
      <c r="L93" s="62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</row>
    <row r="94" s="2" customFormat="1" ht="29.28" customHeight="1">
      <c r="A94" s="37"/>
      <c r="B94" s="38"/>
      <c r="C94" s="174" t="s">
        <v>97</v>
      </c>
      <c r="D94" s="175"/>
      <c r="E94" s="175"/>
      <c r="F94" s="175"/>
      <c r="G94" s="175"/>
      <c r="H94" s="175"/>
      <c r="I94" s="175"/>
      <c r="J94" s="176" t="s">
        <v>98</v>
      </c>
      <c r="K94" s="175"/>
      <c r="L94" s="62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</row>
    <row r="95" s="2" customFormat="1" ht="10.32" customHeight="1">
      <c r="A95" s="37"/>
      <c r="B95" s="38"/>
      <c r="C95" s="39"/>
      <c r="D95" s="39"/>
      <c r="E95" s="39"/>
      <c r="F95" s="39"/>
      <c r="G95" s="39"/>
      <c r="H95" s="39"/>
      <c r="I95" s="39"/>
      <c r="J95" s="39"/>
      <c r="K95" s="39"/>
      <c r="L95" s="62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</row>
    <row r="96" s="2" customFormat="1" ht="22.8" customHeight="1">
      <c r="A96" s="37"/>
      <c r="B96" s="38"/>
      <c r="C96" s="177" t="s">
        <v>99</v>
      </c>
      <c r="D96" s="39"/>
      <c r="E96" s="39"/>
      <c r="F96" s="39"/>
      <c r="G96" s="39"/>
      <c r="H96" s="39"/>
      <c r="I96" s="39"/>
      <c r="J96" s="109">
        <f>J122</f>
        <v>0</v>
      </c>
      <c r="K96" s="39"/>
      <c r="L96" s="62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  <c r="AU96" s="16" t="s">
        <v>100</v>
      </c>
    </row>
    <row r="97" s="9" customFormat="1" ht="24.96" customHeight="1">
      <c r="A97" s="9"/>
      <c r="B97" s="178"/>
      <c r="C97" s="179"/>
      <c r="D97" s="180" t="s">
        <v>101</v>
      </c>
      <c r="E97" s="181"/>
      <c r="F97" s="181"/>
      <c r="G97" s="181"/>
      <c r="H97" s="181"/>
      <c r="I97" s="181"/>
      <c r="J97" s="182">
        <f>J123</f>
        <v>0</v>
      </c>
      <c r="K97" s="179"/>
      <c r="L97" s="183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84"/>
      <c r="C98" s="185"/>
      <c r="D98" s="186" t="s">
        <v>102</v>
      </c>
      <c r="E98" s="187"/>
      <c r="F98" s="187"/>
      <c r="G98" s="187"/>
      <c r="H98" s="187"/>
      <c r="I98" s="187"/>
      <c r="J98" s="188">
        <f>J124</f>
        <v>0</v>
      </c>
      <c r="K98" s="185"/>
      <c r="L98" s="189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84"/>
      <c r="C99" s="185"/>
      <c r="D99" s="186" t="s">
        <v>103</v>
      </c>
      <c r="E99" s="187"/>
      <c r="F99" s="187"/>
      <c r="G99" s="187"/>
      <c r="H99" s="187"/>
      <c r="I99" s="187"/>
      <c r="J99" s="188">
        <f>J130</f>
        <v>0</v>
      </c>
      <c r="K99" s="185"/>
      <c r="L99" s="189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84"/>
      <c r="C100" s="185"/>
      <c r="D100" s="186" t="s">
        <v>105</v>
      </c>
      <c r="E100" s="187"/>
      <c r="F100" s="187"/>
      <c r="G100" s="187"/>
      <c r="H100" s="187"/>
      <c r="I100" s="187"/>
      <c r="J100" s="188">
        <f>J140</f>
        <v>0</v>
      </c>
      <c r="K100" s="185"/>
      <c r="L100" s="189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4.88" customHeight="1">
      <c r="A101" s="10"/>
      <c r="B101" s="184"/>
      <c r="C101" s="185"/>
      <c r="D101" s="186" t="s">
        <v>106</v>
      </c>
      <c r="E101" s="187"/>
      <c r="F101" s="187"/>
      <c r="G101" s="187"/>
      <c r="H101" s="187"/>
      <c r="I101" s="187"/>
      <c r="J101" s="188">
        <f>J156</f>
        <v>0</v>
      </c>
      <c r="K101" s="185"/>
      <c r="L101" s="189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84"/>
      <c r="C102" s="185"/>
      <c r="D102" s="186" t="s">
        <v>107</v>
      </c>
      <c r="E102" s="187"/>
      <c r="F102" s="187"/>
      <c r="G102" s="187"/>
      <c r="H102" s="187"/>
      <c r="I102" s="187"/>
      <c r="J102" s="188">
        <f>J159</f>
        <v>0</v>
      </c>
      <c r="K102" s="185"/>
      <c r="L102" s="189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2" customFormat="1" ht="21.84" customHeight="1">
      <c r="A103" s="37"/>
      <c r="B103" s="38"/>
      <c r="C103" s="39"/>
      <c r="D103" s="39"/>
      <c r="E103" s="39"/>
      <c r="F103" s="39"/>
      <c r="G103" s="39"/>
      <c r="H103" s="39"/>
      <c r="I103" s="39"/>
      <c r="J103" s="39"/>
      <c r="K103" s="39"/>
      <c r="L103" s="62"/>
      <c r="S103" s="37"/>
      <c r="T103" s="37"/>
      <c r="U103" s="37"/>
      <c r="V103" s="37"/>
      <c r="W103" s="37"/>
      <c r="X103" s="37"/>
      <c r="Y103" s="37"/>
      <c r="Z103" s="37"/>
      <c r="AA103" s="37"/>
      <c r="AB103" s="37"/>
      <c r="AC103" s="37"/>
      <c r="AD103" s="37"/>
      <c r="AE103" s="37"/>
    </row>
    <row r="104" s="2" customFormat="1" ht="6.96" customHeight="1">
      <c r="A104" s="37"/>
      <c r="B104" s="65"/>
      <c r="C104" s="66"/>
      <c r="D104" s="66"/>
      <c r="E104" s="66"/>
      <c r="F104" s="66"/>
      <c r="G104" s="66"/>
      <c r="H104" s="66"/>
      <c r="I104" s="66"/>
      <c r="J104" s="66"/>
      <c r="K104" s="66"/>
      <c r="L104" s="62"/>
      <c r="S104" s="37"/>
      <c r="T104" s="37"/>
      <c r="U104" s="37"/>
      <c r="V104" s="37"/>
      <c r="W104" s="37"/>
      <c r="X104" s="37"/>
      <c r="Y104" s="37"/>
      <c r="Z104" s="37"/>
      <c r="AA104" s="37"/>
      <c r="AB104" s="37"/>
      <c r="AC104" s="37"/>
      <c r="AD104" s="37"/>
      <c r="AE104" s="37"/>
    </row>
    <row r="108" s="2" customFormat="1" ht="6.96" customHeight="1">
      <c r="A108" s="37"/>
      <c r="B108" s="67"/>
      <c r="C108" s="68"/>
      <c r="D108" s="68"/>
      <c r="E108" s="68"/>
      <c r="F108" s="68"/>
      <c r="G108" s="68"/>
      <c r="H108" s="68"/>
      <c r="I108" s="68"/>
      <c r="J108" s="68"/>
      <c r="K108" s="68"/>
      <c r="L108" s="62"/>
      <c r="S108" s="37"/>
      <c r="T108" s="37"/>
      <c r="U108" s="37"/>
      <c r="V108" s="37"/>
      <c r="W108" s="37"/>
      <c r="X108" s="37"/>
      <c r="Y108" s="37"/>
      <c r="Z108" s="37"/>
      <c r="AA108" s="37"/>
      <c r="AB108" s="37"/>
      <c r="AC108" s="37"/>
      <c r="AD108" s="37"/>
      <c r="AE108" s="37"/>
    </row>
    <row r="109" s="2" customFormat="1" ht="24.96" customHeight="1">
      <c r="A109" s="37"/>
      <c r="B109" s="38"/>
      <c r="C109" s="22" t="s">
        <v>108</v>
      </c>
      <c r="D109" s="39"/>
      <c r="E109" s="39"/>
      <c r="F109" s="39"/>
      <c r="G109" s="39"/>
      <c r="H109" s="39"/>
      <c r="I109" s="39"/>
      <c r="J109" s="39"/>
      <c r="K109" s="39"/>
      <c r="L109" s="62"/>
      <c r="S109" s="37"/>
      <c r="T109" s="37"/>
      <c r="U109" s="37"/>
      <c r="V109" s="37"/>
      <c r="W109" s="37"/>
      <c r="X109" s="37"/>
      <c r="Y109" s="37"/>
      <c r="Z109" s="37"/>
      <c r="AA109" s="37"/>
      <c r="AB109" s="37"/>
      <c r="AC109" s="37"/>
      <c r="AD109" s="37"/>
      <c r="AE109" s="37"/>
    </row>
    <row r="110" s="2" customFormat="1" ht="6.96" customHeight="1">
      <c r="A110" s="37"/>
      <c r="B110" s="38"/>
      <c r="C110" s="39"/>
      <c r="D110" s="39"/>
      <c r="E110" s="39"/>
      <c r="F110" s="39"/>
      <c r="G110" s="39"/>
      <c r="H110" s="39"/>
      <c r="I110" s="39"/>
      <c r="J110" s="39"/>
      <c r="K110" s="39"/>
      <c r="L110" s="62"/>
      <c r="S110" s="37"/>
      <c r="T110" s="37"/>
      <c r="U110" s="37"/>
      <c r="V110" s="37"/>
      <c r="W110" s="37"/>
      <c r="X110" s="37"/>
      <c r="Y110" s="37"/>
      <c r="Z110" s="37"/>
      <c r="AA110" s="37"/>
      <c r="AB110" s="37"/>
      <c r="AC110" s="37"/>
      <c r="AD110" s="37"/>
      <c r="AE110" s="37"/>
    </row>
    <row r="111" s="2" customFormat="1" ht="12" customHeight="1">
      <c r="A111" s="37"/>
      <c r="B111" s="38"/>
      <c r="C111" s="31" t="s">
        <v>16</v>
      </c>
      <c r="D111" s="39"/>
      <c r="E111" s="39"/>
      <c r="F111" s="39"/>
      <c r="G111" s="39"/>
      <c r="H111" s="39"/>
      <c r="I111" s="39"/>
      <c r="J111" s="39"/>
      <c r="K111" s="39"/>
      <c r="L111" s="62"/>
      <c r="S111" s="37"/>
      <c r="T111" s="37"/>
      <c r="U111" s="37"/>
      <c r="V111" s="37"/>
      <c r="W111" s="37"/>
      <c r="X111" s="37"/>
      <c r="Y111" s="37"/>
      <c r="Z111" s="37"/>
      <c r="AA111" s="37"/>
      <c r="AB111" s="37"/>
      <c r="AC111" s="37"/>
      <c r="AD111" s="37"/>
      <c r="AE111" s="37"/>
    </row>
    <row r="112" s="2" customFormat="1" ht="16.5" customHeight="1">
      <c r="A112" s="37"/>
      <c r="B112" s="38"/>
      <c r="C112" s="39"/>
      <c r="D112" s="39"/>
      <c r="E112" s="173" t="str">
        <f>E7</f>
        <v>Rekonstrukce požární nádrže v Žirči</v>
      </c>
      <c r="F112" s="31"/>
      <c r="G112" s="31"/>
      <c r="H112" s="31"/>
      <c r="I112" s="39"/>
      <c r="J112" s="39"/>
      <c r="K112" s="39"/>
      <c r="L112" s="62"/>
      <c r="S112" s="37"/>
      <c r="T112" s="37"/>
      <c r="U112" s="37"/>
      <c r="V112" s="37"/>
      <c r="W112" s="37"/>
      <c r="X112" s="37"/>
      <c r="Y112" s="37"/>
      <c r="Z112" s="37"/>
      <c r="AA112" s="37"/>
      <c r="AB112" s="37"/>
      <c r="AC112" s="37"/>
      <c r="AD112" s="37"/>
      <c r="AE112" s="37"/>
    </row>
    <row r="113" s="2" customFormat="1" ht="12" customHeight="1">
      <c r="A113" s="37"/>
      <c r="B113" s="38"/>
      <c r="C113" s="31" t="s">
        <v>94</v>
      </c>
      <c r="D113" s="39"/>
      <c r="E113" s="39"/>
      <c r="F113" s="39"/>
      <c r="G113" s="39"/>
      <c r="H113" s="39"/>
      <c r="I113" s="39"/>
      <c r="J113" s="39"/>
      <c r="K113" s="39"/>
      <c r="L113" s="62"/>
      <c r="S113" s="37"/>
      <c r="T113" s="37"/>
      <c r="U113" s="37"/>
      <c r="V113" s="37"/>
      <c r="W113" s="37"/>
      <c r="X113" s="37"/>
      <c r="Y113" s="37"/>
      <c r="Z113" s="37"/>
      <c r="AA113" s="37"/>
      <c r="AB113" s="37"/>
      <c r="AC113" s="37"/>
      <c r="AD113" s="37"/>
      <c r="AE113" s="37"/>
    </row>
    <row r="114" s="2" customFormat="1" ht="16.5" customHeight="1">
      <c r="A114" s="37"/>
      <c r="B114" s="38"/>
      <c r="C114" s="39"/>
      <c r="D114" s="39"/>
      <c r="E114" s="75" t="str">
        <f>E9</f>
        <v>SO-02 - Železobetonová předstěna přední části nádrže</v>
      </c>
      <c r="F114" s="39"/>
      <c r="G114" s="39"/>
      <c r="H114" s="39"/>
      <c r="I114" s="39"/>
      <c r="J114" s="39"/>
      <c r="K114" s="39"/>
      <c r="L114" s="62"/>
      <c r="S114" s="37"/>
      <c r="T114" s="37"/>
      <c r="U114" s="37"/>
      <c r="V114" s="37"/>
      <c r="W114" s="37"/>
      <c r="X114" s="37"/>
      <c r="Y114" s="37"/>
      <c r="Z114" s="37"/>
      <c r="AA114" s="37"/>
      <c r="AB114" s="37"/>
      <c r="AC114" s="37"/>
      <c r="AD114" s="37"/>
      <c r="AE114" s="37"/>
    </row>
    <row r="115" s="2" customFormat="1" ht="6.96" customHeight="1">
      <c r="A115" s="37"/>
      <c r="B115" s="38"/>
      <c r="C115" s="39"/>
      <c r="D115" s="39"/>
      <c r="E115" s="39"/>
      <c r="F115" s="39"/>
      <c r="G115" s="39"/>
      <c r="H115" s="39"/>
      <c r="I115" s="39"/>
      <c r="J115" s="39"/>
      <c r="K115" s="39"/>
      <c r="L115" s="62"/>
      <c r="S115" s="37"/>
      <c r="T115" s="37"/>
      <c r="U115" s="37"/>
      <c r="V115" s="37"/>
      <c r="W115" s="37"/>
      <c r="X115" s="37"/>
      <c r="Y115" s="37"/>
      <c r="Z115" s="37"/>
      <c r="AA115" s="37"/>
      <c r="AB115" s="37"/>
      <c r="AC115" s="37"/>
      <c r="AD115" s="37"/>
      <c r="AE115" s="37"/>
    </row>
    <row r="116" s="2" customFormat="1" ht="12" customHeight="1">
      <c r="A116" s="37"/>
      <c r="B116" s="38"/>
      <c r="C116" s="31" t="s">
        <v>20</v>
      </c>
      <c r="D116" s="39"/>
      <c r="E116" s="39"/>
      <c r="F116" s="26" t="str">
        <f>F12</f>
        <v xml:space="preserve"> </v>
      </c>
      <c r="G116" s="39"/>
      <c r="H116" s="39"/>
      <c r="I116" s="31" t="s">
        <v>22</v>
      </c>
      <c r="J116" s="78" t="str">
        <f>IF(J12="","",J12)</f>
        <v>7. 2. 2023</v>
      </c>
      <c r="K116" s="39"/>
      <c r="L116" s="62"/>
      <c r="S116" s="37"/>
      <c r="T116" s="37"/>
      <c r="U116" s="37"/>
      <c r="V116" s="37"/>
      <c r="W116" s="37"/>
      <c r="X116" s="37"/>
      <c r="Y116" s="37"/>
      <c r="Z116" s="37"/>
      <c r="AA116" s="37"/>
      <c r="AB116" s="37"/>
      <c r="AC116" s="37"/>
      <c r="AD116" s="37"/>
      <c r="AE116" s="37"/>
    </row>
    <row r="117" s="2" customFormat="1" ht="6.96" customHeight="1">
      <c r="A117" s="37"/>
      <c r="B117" s="38"/>
      <c r="C117" s="39"/>
      <c r="D117" s="39"/>
      <c r="E117" s="39"/>
      <c r="F117" s="39"/>
      <c r="G117" s="39"/>
      <c r="H117" s="39"/>
      <c r="I117" s="39"/>
      <c r="J117" s="39"/>
      <c r="K117" s="39"/>
      <c r="L117" s="62"/>
      <c r="S117" s="37"/>
      <c r="T117" s="37"/>
      <c r="U117" s="37"/>
      <c r="V117" s="37"/>
      <c r="W117" s="37"/>
      <c r="X117" s="37"/>
      <c r="Y117" s="37"/>
      <c r="Z117" s="37"/>
      <c r="AA117" s="37"/>
      <c r="AB117" s="37"/>
      <c r="AC117" s="37"/>
      <c r="AD117" s="37"/>
      <c r="AE117" s="37"/>
    </row>
    <row r="118" s="2" customFormat="1" ht="15.15" customHeight="1">
      <c r="A118" s="37"/>
      <c r="B118" s="38"/>
      <c r="C118" s="31" t="s">
        <v>24</v>
      </c>
      <c r="D118" s="39"/>
      <c r="E118" s="39"/>
      <c r="F118" s="26" t="str">
        <f>E15</f>
        <v xml:space="preserve"> </v>
      </c>
      <c r="G118" s="39"/>
      <c r="H118" s="39"/>
      <c r="I118" s="31" t="s">
        <v>30</v>
      </c>
      <c r="J118" s="35" t="str">
        <f>E21</f>
        <v xml:space="preserve"> </v>
      </c>
      <c r="K118" s="39"/>
      <c r="L118" s="62"/>
      <c r="S118" s="37"/>
      <c r="T118" s="37"/>
      <c r="U118" s="37"/>
      <c r="V118" s="37"/>
      <c r="W118" s="37"/>
      <c r="X118" s="37"/>
      <c r="Y118" s="37"/>
      <c r="Z118" s="37"/>
      <c r="AA118" s="37"/>
      <c r="AB118" s="37"/>
      <c r="AC118" s="37"/>
      <c r="AD118" s="37"/>
      <c r="AE118" s="37"/>
    </row>
    <row r="119" s="2" customFormat="1" ht="15.15" customHeight="1">
      <c r="A119" s="37"/>
      <c r="B119" s="38"/>
      <c r="C119" s="31" t="s">
        <v>28</v>
      </c>
      <c r="D119" s="39"/>
      <c r="E119" s="39"/>
      <c r="F119" s="26" t="str">
        <f>IF(E18="","",E18)</f>
        <v>Vyplň údaj</v>
      </c>
      <c r="G119" s="39"/>
      <c r="H119" s="39"/>
      <c r="I119" s="31" t="s">
        <v>32</v>
      </c>
      <c r="J119" s="35" t="str">
        <f>E24</f>
        <v xml:space="preserve"> </v>
      </c>
      <c r="K119" s="39"/>
      <c r="L119" s="62"/>
      <c r="S119" s="37"/>
      <c r="T119" s="37"/>
      <c r="U119" s="37"/>
      <c r="V119" s="37"/>
      <c r="W119" s="37"/>
      <c r="X119" s="37"/>
      <c r="Y119" s="37"/>
      <c r="Z119" s="37"/>
      <c r="AA119" s="37"/>
      <c r="AB119" s="37"/>
      <c r="AC119" s="37"/>
      <c r="AD119" s="37"/>
      <c r="AE119" s="37"/>
    </row>
    <row r="120" s="2" customFormat="1" ht="10.32" customHeight="1">
      <c r="A120" s="37"/>
      <c r="B120" s="38"/>
      <c r="C120" s="39"/>
      <c r="D120" s="39"/>
      <c r="E120" s="39"/>
      <c r="F120" s="39"/>
      <c r="G120" s="39"/>
      <c r="H120" s="39"/>
      <c r="I120" s="39"/>
      <c r="J120" s="39"/>
      <c r="K120" s="39"/>
      <c r="L120" s="62"/>
      <c r="S120" s="37"/>
      <c r="T120" s="37"/>
      <c r="U120" s="37"/>
      <c r="V120" s="37"/>
      <c r="W120" s="37"/>
      <c r="X120" s="37"/>
      <c r="Y120" s="37"/>
      <c r="Z120" s="37"/>
      <c r="AA120" s="37"/>
      <c r="AB120" s="37"/>
      <c r="AC120" s="37"/>
      <c r="AD120" s="37"/>
      <c r="AE120" s="37"/>
    </row>
    <row r="121" s="11" customFormat="1" ht="29.28" customHeight="1">
      <c r="A121" s="190"/>
      <c r="B121" s="191"/>
      <c r="C121" s="192" t="s">
        <v>109</v>
      </c>
      <c r="D121" s="193" t="s">
        <v>59</v>
      </c>
      <c r="E121" s="193" t="s">
        <v>55</v>
      </c>
      <c r="F121" s="193" t="s">
        <v>56</v>
      </c>
      <c r="G121" s="193" t="s">
        <v>110</v>
      </c>
      <c r="H121" s="193" t="s">
        <v>111</v>
      </c>
      <c r="I121" s="193" t="s">
        <v>112</v>
      </c>
      <c r="J121" s="193" t="s">
        <v>98</v>
      </c>
      <c r="K121" s="194" t="s">
        <v>113</v>
      </c>
      <c r="L121" s="195"/>
      <c r="M121" s="99" t="s">
        <v>1</v>
      </c>
      <c r="N121" s="100" t="s">
        <v>38</v>
      </c>
      <c r="O121" s="100" t="s">
        <v>114</v>
      </c>
      <c r="P121" s="100" t="s">
        <v>115</v>
      </c>
      <c r="Q121" s="100" t="s">
        <v>116</v>
      </c>
      <c r="R121" s="100" t="s">
        <v>117</v>
      </c>
      <c r="S121" s="100" t="s">
        <v>118</v>
      </c>
      <c r="T121" s="101" t="s">
        <v>119</v>
      </c>
      <c r="U121" s="190"/>
      <c r="V121" s="190"/>
      <c r="W121" s="190"/>
      <c r="X121" s="190"/>
      <c r="Y121" s="190"/>
      <c r="Z121" s="190"/>
      <c r="AA121" s="190"/>
      <c r="AB121" s="190"/>
      <c r="AC121" s="190"/>
      <c r="AD121" s="190"/>
      <c r="AE121" s="190"/>
    </row>
    <row r="122" s="2" customFormat="1" ht="22.8" customHeight="1">
      <c r="A122" s="37"/>
      <c r="B122" s="38"/>
      <c r="C122" s="106" t="s">
        <v>120</v>
      </c>
      <c r="D122" s="39"/>
      <c r="E122" s="39"/>
      <c r="F122" s="39"/>
      <c r="G122" s="39"/>
      <c r="H122" s="39"/>
      <c r="I122" s="39"/>
      <c r="J122" s="196">
        <f>BK122</f>
        <v>0</v>
      </c>
      <c r="K122" s="39"/>
      <c r="L122" s="43"/>
      <c r="M122" s="102"/>
      <c r="N122" s="197"/>
      <c r="O122" s="103"/>
      <c r="P122" s="198">
        <f>P123</f>
        <v>0</v>
      </c>
      <c r="Q122" s="103"/>
      <c r="R122" s="198">
        <f>R123</f>
        <v>0.70272590000000001</v>
      </c>
      <c r="S122" s="103"/>
      <c r="T122" s="199">
        <f>T123</f>
        <v>0.0060000000000000001</v>
      </c>
      <c r="U122" s="37"/>
      <c r="V122" s="37"/>
      <c r="W122" s="37"/>
      <c r="X122" s="37"/>
      <c r="Y122" s="37"/>
      <c r="Z122" s="37"/>
      <c r="AA122" s="37"/>
      <c r="AB122" s="37"/>
      <c r="AC122" s="37"/>
      <c r="AD122" s="37"/>
      <c r="AE122" s="37"/>
      <c r="AT122" s="16" t="s">
        <v>73</v>
      </c>
      <c r="AU122" s="16" t="s">
        <v>100</v>
      </c>
      <c r="BK122" s="200">
        <f>BK123</f>
        <v>0</v>
      </c>
    </row>
    <row r="123" s="12" customFormat="1" ht="25.92" customHeight="1">
      <c r="A123" s="12"/>
      <c r="B123" s="201"/>
      <c r="C123" s="202"/>
      <c r="D123" s="203" t="s">
        <v>73</v>
      </c>
      <c r="E123" s="204" t="s">
        <v>121</v>
      </c>
      <c r="F123" s="204" t="s">
        <v>122</v>
      </c>
      <c r="G123" s="202"/>
      <c r="H123" s="202"/>
      <c r="I123" s="205"/>
      <c r="J123" s="206">
        <f>BK123</f>
        <v>0</v>
      </c>
      <c r="K123" s="202"/>
      <c r="L123" s="207"/>
      <c r="M123" s="208"/>
      <c r="N123" s="209"/>
      <c r="O123" s="209"/>
      <c r="P123" s="210">
        <f>P124+P130+P140+P159</f>
        <v>0</v>
      </c>
      <c r="Q123" s="209"/>
      <c r="R123" s="210">
        <f>R124+R130+R140+R159</f>
        <v>0.70272590000000001</v>
      </c>
      <c r="S123" s="209"/>
      <c r="T123" s="211">
        <f>T124+T130+T140+T159</f>
        <v>0.0060000000000000001</v>
      </c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R123" s="212" t="s">
        <v>8</v>
      </c>
      <c r="AT123" s="213" t="s">
        <v>73</v>
      </c>
      <c r="AU123" s="213" t="s">
        <v>74</v>
      </c>
      <c r="AY123" s="212" t="s">
        <v>123</v>
      </c>
      <c r="BK123" s="214">
        <f>BK124+BK130+BK140+BK159</f>
        <v>0</v>
      </c>
    </row>
    <row r="124" s="12" customFormat="1" ht="22.8" customHeight="1">
      <c r="A124" s="12"/>
      <c r="B124" s="201"/>
      <c r="C124" s="202"/>
      <c r="D124" s="203" t="s">
        <v>73</v>
      </c>
      <c r="E124" s="215" t="s">
        <v>8</v>
      </c>
      <c r="F124" s="215" t="s">
        <v>124</v>
      </c>
      <c r="G124" s="202"/>
      <c r="H124" s="202"/>
      <c r="I124" s="205"/>
      <c r="J124" s="216">
        <f>BK124</f>
        <v>0</v>
      </c>
      <c r="K124" s="202"/>
      <c r="L124" s="207"/>
      <c r="M124" s="208"/>
      <c r="N124" s="209"/>
      <c r="O124" s="209"/>
      <c r="P124" s="210">
        <f>SUM(P125:P129)</f>
        <v>0</v>
      </c>
      <c r="Q124" s="209"/>
      <c r="R124" s="210">
        <f>SUM(R125:R129)</f>
        <v>0.00084000000000000003</v>
      </c>
      <c r="S124" s="209"/>
      <c r="T124" s="211">
        <f>SUM(T125:T129)</f>
        <v>0</v>
      </c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R124" s="212" t="s">
        <v>8</v>
      </c>
      <c r="AT124" s="213" t="s">
        <v>73</v>
      </c>
      <c r="AU124" s="213" t="s">
        <v>8</v>
      </c>
      <c r="AY124" s="212" t="s">
        <v>123</v>
      </c>
      <c r="BK124" s="214">
        <f>SUM(BK125:BK129)</f>
        <v>0</v>
      </c>
    </row>
    <row r="125" s="2" customFormat="1" ht="24.15" customHeight="1">
      <c r="A125" s="37"/>
      <c r="B125" s="38"/>
      <c r="C125" s="217" t="s">
        <v>8</v>
      </c>
      <c r="D125" s="217" t="s">
        <v>125</v>
      </c>
      <c r="E125" s="218" t="s">
        <v>132</v>
      </c>
      <c r="F125" s="219" t="s">
        <v>133</v>
      </c>
      <c r="G125" s="220" t="s">
        <v>134</v>
      </c>
      <c r="H125" s="221">
        <v>5.7999999999999998</v>
      </c>
      <c r="I125" s="222"/>
      <c r="J125" s="221">
        <f>ROUND(I125*H125,0)</f>
        <v>0</v>
      </c>
      <c r="K125" s="219" t="s">
        <v>129</v>
      </c>
      <c r="L125" s="43"/>
      <c r="M125" s="223" t="s">
        <v>1</v>
      </c>
      <c r="N125" s="224" t="s">
        <v>39</v>
      </c>
      <c r="O125" s="90"/>
      <c r="P125" s="225">
        <f>O125*H125</f>
        <v>0</v>
      </c>
      <c r="Q125" s="225">
        <v>0</v>
      </c>
      <c r="R125" s="225">
        <f>Q125*H125</f>
        <v>0</v>
      </c>
      <c r="S125" s="225">
        <v>0</v>
      </c>
      <c r="T125" s="226">
        <f>S125*H125</f>
        <v>0</v>
      </c>
      <c r="U125" s="37"/>
      <c r="V125" s="37"/>
      <c r="W125" s="37"/>
      <c r="X125" s="37"/>
      <c r="Y125" s="37"/>
      <c r="Z125" s="37"/>
      <c r="AA125" s="37"/>
      <c r="AB125" s="37"/>
      <c r="AC125" s="37"/>
      <c r="AD125" s="37"/>
      <c r="AE125" s="37"/>
      <c r="AR125" s="227" t="s">
        <v>130</v>
      </c>
      <c r="AT125" s="227" t="s">
        <v>125</v>
      </c>
      <c r="AU125" s="227" t="s">
        <v>83</v>
      </c>
      <c r="AY125" s="16" t="s">
        <v>123</v>
      </c>
      <c r="BE125" s="228">
        <f>IF(N125="základní",J125,0)</f>
        <v>0</v>
      </c>
      <c r="BF125" s="228">
        <f>IF(N125="snížená",J125,0)</f>
        <v>0</v>
      </c>
      <c r="BG125" s="228">
        <f>IF(N125="zákl. přenesená",J125,0)</f>
        <v>0</v>
      </c>
      <c r="BH125" s="228">
        <f>IF(N125="sníž. přenesená",J125,0)</f>
        <v>0</v>
      </c>
      <c r="BI125" s="228">
        <f>IF(N125="nulová",J125,0)</f>
        <v>0</v>
      </c>
      <c r="BJ125" s="16" t="s">
        <v>8</v>
      </c>
      <c r="BK125" s="228">
        <f>ROUND(I125*H125,0)</f>
        <v>0</v>
      </c>
      <c r="BL125" s="16" t="s">
        <v>130</v>
      </c>
      <c r="BM125" s="227" t="s">
        <v>246</v>
      </c>
    </row>
    <row r="126" s="2" customFormat="1" ht="24.15" customHeight="1">
      <c r="A126" s="37"/>
      <c r="B126" s="38"/>
      <c r="C126" s="217" t="s">
        <v>83</v>
      </c>
      <c r="D126" s="217" t="s">
        <v>125</v>
      </c>
      <c r="E126" s="218" t="s">
        <v>137</v>
      </c>
      <c r="F126" s="219" t="s">
        <v>138</v>
      </c>
      <c r="G126" s="220" t="s">
        <v>128</v>
      </c>
      <c r="H126" s="221">
        <v>60</v>
      </c>
      <c r="I126" s="222"/>
      <c r="J126" s="221">
        <f>ROUND(I126*H126,0)</f>
        <v>0</v>
      </c>
      <c r="K126" s="219" t="s">
        <v>129</v>
      </c>
      <c r="L126" s="43"/>
      <c r="M126" s="223" t="s">
        <v>1</v>
      </c>
      <c r="N126" s="224" t="s">
        <v>39</v>
      </c>
      <c r="O126" s="90"/>
      <c r="P126" s="225">
        <f>O126*H126</f>
        <v>0</v>
      </c>
      <c r="Q126" s="225">
        <v>0</v>
      </c>
      <c r="R126" s="225">
        <f>Q126*H126</f>
        <v>0</v>
      </c>
      <c r="S126" s="225">
        <v>0</v>
      </c>
      <c r="T126" s="226">
        <f>S126*H126</f>
        <v>0</v>
      </c>
      <c r="U126" s="37"/>
      <c r="V126" s="37"/>
      <c r="W126" s="37"/>
      <c r="X126" s="37"/>
      <c r="Y126" s="37"/>
      <c r="Z126" s="37"/>
      <c r="AA126" s="37"/>
      <c r="AB126" s="37"/>
      <c r="AC126" s="37"/>
      <c r="AD126" s="37"/>
      <c r="AE126" s="37"/>
      <c r="AR126" s="227" t="s">
        <v>130</v>
      </c>
      <c r="AT126" s="227" t="s">
        <v>125</v>
      </c>
      <c r="AU126" s="227" t="s">
        <v>83</v>
      </c>
      <c r="AY126" s="16" t="s">
        <v>123</v>
      </c>
      <c r="BE126" s="228">
        <f>IF(N126="základní",J126,0)</f>
        <v>0</v>
      </c>
      <c r="BF126" s="228">
        <f>IF(N126="snížená",J126,0)</f>
        <v>0</v>
      </c>
      <c r="BG126" s="228">
        <f>IF(N126="zákl. přenesená",J126,0)</f>
        <v>0</v>
      </c>
      <c r="BH126" s="228">
        <f>IF(N126="sníž. přenesená",J126,0)</f>
        <v>0</v>
      </c>
      <c r="BI126" s="228">
        <f>IF(N126="nulová",J126,0)</f>
        <v>0</v>
      </c>
      <c r="BJ126" s="16" t="s">
        <v>8</v>
      </c>
      <c r="BK126" s="228">
        <f>ROUND(I126*H126,0)</f>
        <v>0</v>
      </c>
      <c r="BL126" s="16" t="s">
        <v>130</v>
      </c>
      <c r="BM126" s="227" t="s">
        <v>247</v>
      </c>
    </row>
    <row r="127" s="13" customFormat="1">
      <c r="A127" s="13"/>
      <c r="B127" s="229"/>
      <c r="C127" s="230"/>
      <c r="D127" s="231" t="s">
        <v>140</v>
      </c>
      <c r="E127" s="232" t="s">
        <v>1</v>
      </c>
      <c r="F127" s="233" t="s">
        <v>248</v>
      </c>
      <c r="G127" s="230"/>
      <c r="H127" s="234">
        <v>60</v>
      </c>
      <c r="I127" s="235"/>
      <c r="J127" s="230"/>
      <c r="K127" s="230"/>
      <c r="L127" s="236"/>
      <c r="M127" s="237"/>
      <c r="N127" s="238"/>
      <c r="O127" s="238"/>
      <c r="P127" s="238"/>
      <c r="Q127" s="238"/>
      <c r="R127" s="238"/>
      <c r="S127" s="238"/>
      <c r="T127" s="239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T127" s="240" t="s">
        <v>140</v>
      </c>
      <c r="AU127" s="240" t="s">
        <v>83</v>
      </c>
      <c r="AV127" s="13" t="s">
        <v>83</v>
      </c>
      <c r="AW127" s="13" t="s">
        <v>31</v>
      </c>
      <c r="AX127" s="13" t="s">
        <v>8</v>
      </c>
      <c r="AY127" s="240" t="s">
        <v>123</v>
      </c>
    </row>
    <row r="128" s="2" customFormat="1" ht="16.5" customHeight="1">
      <c r="A128" s="37"/>
      <c r="B128" s="38"/>
      <c r="C128" s="241" t="s">
        <v>136</v>
      </c>
      <c r="D128" s="241" t="s">
        <v>142</v>
      </c>
      <c r="E128" s="242" t="s">
        <v>143</v>
      </c>
      <c r="F128" s="243" t="s">
        <v>144</v>
      </c>
      <c r="G128" s="244" t="s">
        <v>145</v>
      </c>
      <c r="H128" s="245">
        <v>0.83999999999999997</v>
      </c>
      <c r="I128" s="246"/>
      <c r="J128" s="245">
        <f>ROUND(I128*H128,0)</f>
        <v>0</v>
      </c>
      <c r="K128" s="243" t="s">
        <v>129</v>
      </c>
      <c r="L128" s="247"/>
      <c r="M128" s="248" t="s">
        <v>1</v>
      </c>
      <c r="N128" s="249" t="s">
        <v>39</v>
      </c>
      <c r="O128" s="90"/>
      <c r="P128" s="225">
        <f>O128*H128</f>
        <v>0</v>
      </c>
      <c r="Q128" s="225">
        <v>0.001</v>
      </c>
      <c r="R128" s="225">
        <f>Q128*H128</f>
        <v>0.00084000000000000003</v>
      </c>
      <c r="S128" s="225">
        <v>0</v>
      </c>
      <c r="T128" s="226">
        <f>S128*H128</f>
        <v>0</v>
      </c>
      <c r="U128" s="37"/>
      <c r="V128" s="37"/>
      <c r="W128" s="37"/>
      <c r="X128" s="37"/>
      <c r="Y128" s="37"/>
      <c r="Z128" s="37"/>
      <c r="AA128" s="37"/>
      <c r="AB128" s="37"/>
      <c r="AC128" s="37"/>
      <c r="AD128" s="37"/>
      <c r="AE128" s="37"/>
      <c r="AR128" s="227" t="s">
        <v>146</v>
      </c>
      <c r="AT128" s="227" t="s">
        <v>142</v>
      </c>
      <c r="AU128" s="227" t="s">
        <v>83</v>
      </c>
      <c r="AY128" s="16" t="s">
        <v>123</v>
      </c>
      <c r="BE128" s="228">
        <f>IF(N128="základní",J128,0)</f>
        <v>0</v>
      </c>
      <c r="BF128" s="228">
        <f>IF(N128="snížená",J128,0)</f>
        <v>0</v>
      </c>
      <c r="BG128" s="228">
        <f>IF(N128="zákl. přenesená",J128,0)</f>
        <v>0</v>
      </c>
      <c r="BH128" s="228">
        <f>IF(N128="sníž. přenesená",J128,0)</f>
        <v>0</v>
      </c>
      <c r="BI128" s="228">
        <f>IF(N128="nulová",J128,0)</f>
        <v>0</v>
      </c>
      <c r="BJ128" s="16" t="s">
        <v>8</v>
      </c>
      <c r="BK128" s="228">
        <f>ROUND(I128*H128,0)</f>
        <v>0</v>
      </c>
      <c r="BL128" s="16" t="s">
        <v>130</v>
      </c>
      <c r="BM128" s="227" t="s">
        <v>249</v>
      </c>
    </row>
    <row r="129" s="13" customFormat="1">
      <c r="A129" s="13"/>
      <c r="B129" s="229"/>
      <c r="C129" s="230"/>
      <c r="D129" s="231" t="s">
        <v>140</v>
      </c>
      <c r="E129" s="232" t="s">
        <v>1</v>
      </c>
      <c r="F129" s="233" t="s">
        <v>250</v>
      </c>
      <c r="G129" s="230"/>
      <c r="H129" s="234">
        <v>0.83999999999999997</v>
      </c>
      <c r="I129" s="235"/>
      <c r="J129" s="230"/>
      <c r="K129" s="230"/>
      <c r="L129" s="236"/>
      <c r="M129" s="237"/>
      <c r="N129" s="238"/>
      <c r="O129" s="238"/>
      <c r="P129" s="238"/>
      <c r="Q129" s="238"/>
      <c r="R129" s="238"/>
      <c r="S129" s="238"/>
      <c r="T129" s="239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T129" s="240" t="s">
        <v>140</v>
      </c>
      <c r="AU129" s="240" t="s">
        <v>83</v>
      </c>
      <c r="AV129" s="13" t="s">
        <v>83</v>
      </c>
      <c r="AW129" s="13" t="s">
        <v>31</v>
      </c>
      <c r="AX129" s="13" t="s">
        <v>8</v>
      </c>
      <c r="AY129" s="240" t="s">
        <v>123</v>
      </c>
    </row>
    <row r="130" s="12" customFormat="1" ht="22.8" customHeight="1">
      <c r="A130" s="12"/>
      <c r="B130" s="201"/>
      <c r="C130" s="202"/>
      <c r="D130" s="203" t="s">
        <v>73</v>
      </c>
      <c r="E130" s="215" t="s">
        <v>136</v>
      </c>
      <c r="F130" s="215" t="s">
        <v>149</v>
      </c>
      <c r="G130" s="202"/>
      <c r="H130" s="202"/>
      <c r="I130" s="205"/>
      <c r="J130" s="216">
        <f>BK130</f>
        <v>0</v>
      </c>
      <c r="K130" s="202"/>
      <c r="L130" s="207"/>
      <c r="M130" s="208"/>
      <c r="N130" s="209"/>
      <c r="O130" s="209"/>
      <c r="P130" s="210">
        <f>SUM(P131:P139)</f>
        <v>0</v>
      </c>
      <c r="Q130" s="209"/>
      <c r="R130" s="210">
        <f>SUM(R131:R139)</f>
        <v>0.51321090000000003</v>
      </c>
      <c r="S130" s="209"/>
      <c r="T130" s="211">
        <f>SUM(T131:T139)</f>
        <v>0</v>
      </c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R130" s="212" t="s">
        <v>8</v>
      </c>
      <c r="AT130" s="213" t="s">
        <v>73</v>
      </c>
      <c r="AU130" s="213" t="s">
        <v>8</v>
      </c>
      <c r="AY130" s="212" t="s">
        <v>123</v>
      </c>
      <c r="BK130" s="214">
        <f>SUM(BK131:BK139)</f>
        <v>0</v>
      </c>
    </row>
    <row r="131" s="2" customFormat="1" ht="24.15" customHeight="1">
      <c r="A131" s="37"/>
      <c r="B131" s="38"/>
      <c r="C131" s="217" t="s">
        <v>130</v>
      </c>
      <c r="D131" s="217" t="s">
        <v>125</v>
      </c>
      <c r="E131" s="218" t="s">
        <v>151</v>
      </c>
      <c r="F131" s="219" t="s">
        <v>152</v>
      </c>
      <c r="G131" s="220" t="s">
        <v>134</v>
      </c>
      <c r="H131" s="221">
        <v>7.7400000000000002</v>
      </c>
      <c r="I131" s="222"/>
      <c r="J131" s="221">
        <f>ROUND(I131*H131,0)</f>
        <v>0</v>
      </c>
      <c r="K131" s="219" t="s">
        <v>129</v>
      </c>
      <c r="L131" s="43"/>
      <c r="M131" s="223" t="s">
        <v>1</v>
      </c>
      <c r="N131" s="224" t="s">
        <v>39</v>
      </c>
      <c r="O131" s="90"/>
      <c r="P131" s="225">
        <f>O131*H131</f>
        <v>0</v>
      </c>
      <c r="Q131" s="225">
        <v>0</v>
      </c>
      <c r="R131" s="225">
        <f>Q131*H131</f>
        <v>0</v>
      </c>
      <c r="S131" s="225">
        <v>0</v>
      </c>
      <c r="T131" s="226">
        <f>S131*H131</f>
        <v>0</v>
      </c>
      <c r="U131" s="37"/>
      <c r="V131" s="37"/>
      <c r="W131" s="37"/>
      <c r="X131" s="37"/>
      <c r="Y131" s="37"/>
      <c r="Z131" s="37"/>
      <c r="AA131" s="37"/>
      <c r="AB131" s="37"/>
      <c r="AC131" s="37"/>
      <c r="AD131" s="37"/>
      <c r="AE131" s="37"/>
      <c r="AR131" s="227" t="s">
        <v>130</v>
      </c>
      <c r="AT131" s="227" t="s">
        <v>125</v>
      </c>
      <c r="AU131" s="227" t="s">
        <v>83</v>
      </c>
      <c r="AY131" s="16" t="s">
        <v>123</v>
      </c>
      <c r="BE131" s="228">
        <f>IF(N131="základní",J131,0)</f>
        <v>0</v>
      </c>
      <c r="BF131" s="228">
        <f>IF(N131="snížená",J131,0)</f>
        <v>0</v>
      </c>
      <c r="BG131" s="228">
        <f>IF(N131="zákl. přenesená",J131,0)</f>
        <v>0</v>
      </c>
      <c r="BH131" s="228">
        <f>IF(N131="sníž. přenesená",J131,0)</f>
        <v>0</v>
      </c>
      <c r="BI131" s="228">
        <f>IF(N131="nulová",J131,0)</f>
        <v>0</v>
      </c>
      <c r="BJ131" s="16" t="s">
        <v>8</v>
      </c>
      <c r="BK131" s="228">
        <f>ROUND(I131*H131,0)</f>
        <v>0</v>
      </c>
      <c r="BL131" s="16" t="s">
        <v>130</v>
      </c>
      <c r="BM131" s="227" t="s">
        <v>251</v>
      </c>
    </row>
    <row r="132" s="13" customFormat="1">
      <c r="A132" s="13"/>
      <c r="B132" s="229"/>
      <c r="C132" s="230"/>
      <c r="D132" s="231" t="s">
        <v>140</v>
      </c>
      <c r="E132" s="232" t="s">
        <v>1</v>
      </c>
      <c r="F132" s="233" t="s">
        <v>252</v>
      </c>
      <c r="G132" s="230"/>
      <c r="H132" s="234">
        <v>7.7400000000000002</v>
      </c>
      <c r="I132" s="235"/>
      <c r="J132" s="230"/>
      <c r="K132" s="230"/>
      <c r="L132" s="236"/>
      <c r="M132" s="237"/>
      <c r="N132" s="238"/>
      <c r="O132" s="238"/>
      <c r="P132" s="238"/>
      <c r="Q132" s="238"/>
      <c r="R132" s="238"/>
      <c r="S132" s="238"/>
      <c r="T132" s="239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240" t="s">
        <v>140</v>
      </c>
      <c r="AU132" s="240" t="s">
        <v>83</v>
      </c>
      <c r="AV132" s="13" t="s">
        <v>83</v>
      </c>
      <c r="AW132" s="13" t="s">
        <v>31</v>
      </c>
      <c r="AX132" s="13" t="s">
        <v>8</v>
      </c>
      <c r="AY132" s="240" t="s">
        <v>123</v>
      </c>
    </row>
    <row r="133" s="2" customFormat="1" ht="21.75" customHeight="1">
      <c r="A133" s="37"/>
      <c r="B133" s="38"/>
      <c r="C133" s="217" t="s">
        <v>150</v>
      </c>
      <c r="D133" s="217" t="s">
        <v>125</v>
      </c>
      <c r="E133" s="218" t="s">
        <v>156</v>
      </c>
      <c r="F133" s="219" t="s">
        <v>157</v>
      </c>
      <c r="G133" s="220" t="s">
        <v>128</v>
      </c>
      <c r="H133" s="221">
        <v>31.859999999999999</v>
      </c>
      <c r="I133" s="222"/>
      <c r="J133" s="221">
        <f>ROUND(I133*H133,0)</f>
        <v>0</v>
      </c>
      <c r="K133" s="219" t="s">
        <v>129</v>
      </c>
      <c r="L133" s="43"/>
      <c r="M133" s="223" t="s">
        <v>1</v>
      </c>
      <c r="N133" s="224" t="s">
        <v>39</v>
      </c>
      <c r="O133" s="90"/>
      <c r="P133" s="225">
        <f>O133*H133</f>
        <v>0</v>
      </c>
      <c r="Q133" s="225">
        <v>0.00726</v>
      </c>
      <c r="R133" s="225">
        <f>Q133*H133</f>
        <v>0.2313036</v>
      </c>
      <c r="S133" s="225">
        <v>0</v>
      </c>
      <c r="T133" s="226">
        <f>S133*H133</f>
        <v>0</v>
      </c>
      <c r="U133" s="37"/>
      <c r="V133" s="37"/>
      <c r="W133" s="37"/>
      <c r="X133" s="37"/>
      <c r="Y133" s="37"/>
      <c r="Z133" s="37"/>
      <c r="AA133" s="37"/>
      <c r="AB133" s="37"/>
      <c r="AC133" s="37"/>
      <c r="AD133" s="37"/>
      <c r="AE133" s="37"/>
      <c r="AR133" s="227" t="s">
        <v>130</v>
      </c>
      <c r="AT133" s="227" t="s">
        <v>125</v>
      </c>
      <c r="AU133" s="227" t="s">
        <v>83</v>
      </c>
      <c r="AY133" s="16" t="s">
        <v>123</v>
      </c>
      <c r="BE133" s="228">
        <f>IF(N133="základní",J133,0)</f>
        <v>0</v>
      </c>
      <c r="BF133" s="228">
        <f>IF(N133="snížená",J133,0)</f>
        <v>0</v>
      </c>
      <c r="BG133" s="228">
        <f>IF(N133="zákl. přenesená",J133,0)</f>
        <v>0</v>
      </c>
      <c r="BH133" s="228">
        <f>IF(N133="sníž. přenesená",J133,0)</f>
        <v>0</v>
      </c>
      <c r="BI133" s="228">
        <f>IF(N133="nulová",J133,0)</f>
        <v>0</v>
      </c>
      <c r="BJ133" s="16" t="s">
        <v>8</v>
      </c>
      <c r="BK133" s="228">
        <f>ROUND(I133*H133,0)</f>
        <v>0</v>
      </c>
      <c r="BL133" s="16" t="s">
        <v>130</v>
      </c>
      <c r="BM133" s="227" t="s">
        <v>253</v>
      </c>
    </row>
    <row r="134" s="13" customFormat="1">
      <c r="A134" s="13"/>
      <c r="B134" s="229"/>
      <c r="C134" s="230"/>
      <c r="D134" s="231" t="s">
        <v>140</v>
      </c>
      <c r="E134" s="232" t="s">
        <v>1</v>
      </c>
      <c r="F134" s="233" t="s">
        <v>254</v>
      </c>
      <c r="G134" s="230"/>
      <c r="H134" s="234">
        <v>31.859999999999999</v>
      </c>
      <c r="I134" s="235"/>
      <c r="J134" s="230"/>
      <c r="K134" s="230"/>
      <c r="L134" s="236"/>
      <c r="M134" s="237"/>
      <c r="N134" s="238"/>
      <c r="O134" s="238"/>
      <c r="P134" s="238"/>
      <c r="Q134" s="238"/>
      <c r="R134" s="238"/>
      <c r="S134" s="238"/>
      <c r="T134" s="239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40" t="s">
        <v>140</v>
      </c>
      <c r="AU134" s="240" t="s">
        <v>83</v>
      </c>
      <c r="AV134" s="13" t="s">
        <v>83</v>
      </c>
      <c r="AW134" s="13" t="s">
        <v>31</v>
      </c>
      <c r="AX134" s="13" t="s">
        <v>8</v>
      </c>
      <c r="AY134" s="240" t="s">
        <v>123</v>
      </c>
    </row>
    <row r="135" s="2" customFormat="1" ht="21.75" customHeight="1">
      <c r="A135" s="37"/>
      <c r="B135" s="38"/>
      <c r="C135" s="217" t="s">
        <v>155</v>
      </c>
      <c r="D135" s="217" t="s">
        <v>125</v>
      </c>
      <c r="E135" s="218" t="s">
        <v>161</v>
      </c>
      <c r="F135" s="219" t="s">
        <v>162</v>
      </c>
      <c r="G135" s="220" t="s">
        <v>128</v>
      </c>
      <c r="H135" s="221">
        <v>31.859999999999999</v>
      </c>
      <c r="I135" s="222"/>
      <c r="J135" s="221">
        <f>ROUND(I135*H135,0)</f>
        <v>0</v>
      </c>
      <c r="K135" s="219" t="s">
        <v>129</v>
      </c>
      <c r="L135" s="43"/>
      <c r="M135" s="223" t="s">
        <v>1</v>
      </c>
      <c r="N135" s="224" t="s">
        <v>39</v>
      </c>
      <c r="O135" s="90"/>
      <c r="P135" s="225">
        <f>O135*H135</f>
        <v>0</v>
      </c>
      <c r="Q135" s="225">
        <v>0.00085999999999999998</v>
      </c>
      <c r="R135" s="225">
        <f>Q135*H135</f>
        <v>0.0273996</v>
      </c>
      <c r="S135" s="225">
        <v>0</v>
      </c>
      <c r="T135" s="226">
        <f>S135*H135</f>
        <v>0</v>
      </c>
      <c r="U135" s="37"/>
      <c r="V135" s="37"/>
      <c r="W135" s="37"/>
      <c r="X135" s="37"/>
      <c r="Y135" s="37"/>
      <c r="Z135" s="37"/>
      <c r="AA135" s="37"/>
      <c r="AB135" s="37"/>
      <c r="AC135" s="37"/>
      <c r="AD135" s="37"/>
      <c r="AE135" s="37"/>
      <c r="AR135" s="227" t="s">
        <v>130</v>
      </c>
      <c r="AT135" s="227" t="s">
        <v>125</v>
      </c>
      <c r="AU135" s="227" t="s">
        <v>83</v>
      </c>
      <c r="AY135" s="16" t="s">
        <v>123</v>
      </c>
      <c r="BE135" s="228">
        <f>IF(N135="základní",J135,0)</f>
        <v>0</v>
      </c>
      <c r="BF135" s="228">
        <f>IF(N135="snížená",J135,0)</f>
        <v>0</v>
      </c>
      <c r="BG135" s="228">
        <f>IF(N135="zákl. přenesená",J135,0)</f>
        <v>0</v>
      </c>
      <c r="BH135" s="228">
        <f>IF(N135="sníž. přenesená",J135,0)</f>
        <v>0</v>
      </c>
      <c r="BI135" s="228">
        <f>IF(N135="nulová",J135,0)</f>
        <v>0</v>
      </c>
      <c r="BJ135" s="16" t="s">
        <v>8</v>
      </c>
      <c r="BK135" s="228">
        <f>ROUND(I135*H135,0)</f>
        <v>0</v>
      </c>
      <c r="BL135" s="16" t="s">
        <v>130</v>
      </c>
      <c r="BM135" s="227" t="s">
        <v>255</v>
      </c>
    </row>
    <row r="136" s="2" customFormat="1" ht="24.15" customHeight="1">
      <c r="A136" s="37"/>
      <c r="B136" s="38"/>
      <c r="C136" s="217" t="s">
        <v>160</v>
      </c>
      <c r="D136" s="217" t="s">
        <v>125</v>
      </c>
      <c r="E136" s="218" t="s">
        <v>164</v>
      </c>
      <c r="F136" s="219" t="s">
        <v>165</v>
      </c>
      <c r="G136" s="220" t="s">
        <v>166</v>
      </c>
      <c r="H136" s="221">
        <v>0.089999999999999997</v>
      </c>
      <c r="I136" s="222"/>
      <c r="J136" s="221">
        <f>ROUND(I136*H136,0)</f>
        <v>0</v>
      </c>
      <c r="K136" s="219" t="s">
        <v>129</v>
      </c>
      <c r="L136" s="43"/>
      <c r="M136" s="223" t="s">
        <v>1</v>
      </c>
      <c r="N136" s="224" t="s">
        <v>39</v>
      </c>
      <c r="O136" s="90"/>
      <c r="P136" s="225">
        <f>O136*H136</f>
        <v>0</v>
      </c>
      <c r="Q136" s="225">
        <v>1.09528</v>
      </c>
      <c r="R136" s="225">
        <f>Q136*H136</f>
        <v>0.098575200000000002</v>
      </c>
      <c r="S136" s="225">
        <v>0</v>
      </c>
      <c r="T136" s="226">
        <f>S136*H136</f>
        <v>0</v>
      </c>
      <c r="U136" s="37"/>
      <c r="V136" s="37"/>
      <c r="W136" s="37"/>
      <c r="X136" s="37"/>
      <c r="Y136" s="37"/>
      <c r="Z136" s="37"/>
      <c r="AA136" s="37"/>
      <c r="AB136" s="37"/>
      <c r="AC136" s="37"/>
      <c r="AD136" s="37"/>
      <c r="AE136" s="37"/>
      <c r="AR136" s="227" t="s">
        <v>130</v>
      </c>
      <c r="AT136" s="227" t="s">
        <v>125</v>
      </c>
      <c r="AU136" s="227" t="s">
        <v>83</v>
      </c>
      <c r="AY136" s="16" t="s">
        <v>123</v>
      </c>
      <c r="BE136" s="228">
        <f>IF(N136="základní",J136,0)</f>
        <v>0</v>
      </c>
      <c r="BF136" s="228">
        <f>IF(N136="snížená",J136,0)</f>
        <v>0</v>
      </c>
      <c r="BG136" s="228">
        <f>IF(N136="zákl. přenesená",J136,0)</f>
        <v>0</v>
      </c>
      <c r="BH136" s="228">
        <f>IF(N136="sníž. přenesená",J136,0)</f>
        <v>0</v>
      </c>
      <c r="BI136" s="228">
        <f>IF(N136="nulová",J136,0)</f>
        <v>0</v>
      </c>
      <c r="BJ136" s="16" t="s">
        <v>8</v>
      </c>
      <c r="BK136" s="228">
        <f>ROUND(I136*H136,0)</f>
        <v>0</v>
      </c>
      <c r="BL136" s="16" t="s">
        <v>130</v>
      </c>
      <c r="BM136" s="227" t="s">
        <v>256</v>
      </c>
    </row>
    <row r="137" s="13" customFormat="1">
      <c r="A137" s="13"/>
      <c r="B137" s="229"/>
      <c r="C137" s="230"/>
      <c r="D137" s="231" t="s">
        <v>140</v>
      </c>
      <c r="E137" s="232" t="s">
        <v>1</v>
      </c>
      <c r="F137" s="233" t="s">
        <v>257</v>
      </c>
      <c r="G137" s="230"/>
      <c r="H137" s="234">
        <v>0.089999999999999997</v>
      </c>
      <c r="I137" s="235"/>
      <c r="J137" s="230"/>
      <c r="K137" s="230"/>
      <c r="L137" s="236"/>
      <c r="M137" s="237"/>
      <c r="N137" s="238"/>
      <c r="O137" s="238"/>
      <c r="P137" s="238"/>
      <c r="Q137" s="238"/>
      <c r="R137" s="238"/>
      <c r="S137" s="238"/>
      <c r="T137" s="239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40" t="s">
        <v>140</v>
      </c>
      <c r="AU137" s="240" t="s">
        <v>83</v>
      </c>
      <c r="AV137" s="13" t="s">
        <v>83</v>
      </c>
      <c r="AW137" s="13" t="s">
        <v>31</v>
      </c>
      <c r="AX137" s="13" t="s">
        <v>8</v>
      </c>
      <c r="AY137" s="240" t="s">
        <v>123</v>
      </c>
    </row>
    <row r="138" s="2" customFormat="1" ht="24.15" customHeight="1">
      <c r="A138" s="37"/>
      <c r="B138" s="38"/>
      <c r="C138" s="217" t="s">
        <v>146</v>
      </c>
      <c r="D138" s="217" t="s">
        <v>125</v>
      </c>
      <c r="E138" s="218" t="s">
        <v>258</v>
      </c>
      <c r="F138" s="219" t="s">
        <v>259</v>
      </c>
      <c r="G138" s="220" t="s">
        <v>166</v>
      </c>
      <c r="H138" s="221">
        <v>0.14999999999999999</v>
      </c>
      <c r="I138" s="222"/>
      <c r="J138" s="221">
        <f>ROUND(I138*H138,0)</f>
        <v>0</v>
      </c>
      <c r="K138" s="219" t="s">
        <v>129</v>
      </c>
      <c r="L138" s="43"/>
      <c r="M138" s="223" t="s">
        <v>1</v>
      </c>
      <c r="N138" s="224" t="s">
        <v>39</v>
      </c>
      <c r="O138" s="90"/>
      <c r="P138" s="225">
        <f>O138*H138</f>
        <v>0</v>
      </c>
      <c r="Q138" s="225">
        <v>1.03955</v>
      </c>
      <c r="R138" s="225">
        <f>Q138*H138</f>
        <v>0.1559325</v>
      </c>
      <c r="S138" s="225">
        <v>0</v>
      </c>
      <c r="T138" s="226">
        <f>S138*H138</f>
        <v>0</v>
      </c>
      <c r="U138" s="37"/>
      <c r="V138" s="37"/>
      <c r="W138" s="37"/>
      <c r="X138" s="37"/>
      <c r="Y138" s="37"/>
      <c r="Z138" s="37"/>
      <c r="AA138" s="37"/>
      <c r="AB138" s="37"/>
      <c r="AC138" s="37"/>
      <c r="AD138" s="37"/>
      <c r="AE138" s="37"/>
      <c r="AR138" s="227" t="s">
        <v>130</v>
      </c>
      <c r="AT138" s="227" t="s">
        <v>125</v>
      </c>
      <c r="AU138" s="227" t="s">
        <v>83</v>
      </c>
      <c r="AY138" s="16" t="s">
        <v>123</v>
      </c>
      <c r="BE138" s="228">
        <f>IF(N138="základní",J138,0)</f>
        <v>0</v>
      </c>
      <c r="BF138" s="228">
        <f>IF(N138="snížená",J138,0)</f>
        <v>0</v>
      </c>
      <c r="BG138" s="228">
        <f>IF(N138="zákl. přenesená",J138,0)</f>
        <v>0</v>
      </c>
      <c r="BH138" s="228">
        <f>IF(N138="sníž. přenesená",J138,0)</f>
        <v>0</v>
      </c>
      <c r="BI138" s="228">
        <f>IF(N138="nulová",J138,0)</f>
        <v>0</v>
      </c>
      <c r="BJ138" s="16" t="s">
        <v>8</v>
      </c>
      <c r="BK138" s="228">
        <f>ROUND(I138*H138,0)</f>
        <v>0</v>
      </c>
      <c r="BL138" s="16" t="s">
        <v>130</v>
      </c>
      <c r="BM138" s="227" t="s">
        <v>260</v>
      </c>
    </row>
    <row r="139" s="13" customFormat="1">
      <c r="A139" s="13"/>
      <c r="B139" s="229"/>
      <c r="C139" s="230"/>
      <c r="D139" s="231" t="s">
        <v>140</v>
      </c>
      <c r="E139" s="232" t="s">
        <v>1</v>
      </c>
      <c r="F139" s="233" t="s">
        <v>261</v>
      </c>
      <c r="G139" s="230"/>
      <c r="H139" s="234">
        <v>0.14999999999999999</v>
      </c>
      <c r="I139" s="235"/>
      <c r="J139" s="230"/>
      <c r="K139" s="230"/>
      <c r="L139" s="236"/>
      <c r="M139" s="237"/>
      <c r="N139" s="238"/>
      <c r="O139" s="238"/>
      <c r="P139" s="238"/>
      <c r="Q139" s="238"/>
      <c r="R139" s="238"/>
      <c r="S139" s="238"/>
      <c r="T139" s="239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40" t="s">
        <v>140</v>
      </c>
      <c r="AU139" s="240" t="s">
        <v>83</v>
      </c>
      <c r="AV139" s="13" t="s">
        <v>83</v>
      </c>
      <c r="AW139" s="13" t="s">
        <v>31</v>
      </c>
      <c r="AX139" s="13" t="s">
        <v>8</v>
      </c>
      <c r="AY139" s="240" t="s">
        <v>123</v>
      </c>
    </row>
    <row r="140" s="12" customFormat="1" ht="22.8" customHeight="1">
      <c r="A140" s="12"/>
      <c r="B140" s="201"/>
      <c r="C140" s="202"/>
      <c r="D140" s="203" t="s">
        <v>73</v>
      </c>
      <c r="E140" s="215" t="s">
        <v>169</v>
      </c>
      <c r="F140" s="215" t="s">
        <v>180</v>
      </c>
      <c r="G140" s="202"/>
      <c r="H140" s="202"/>
      <c r="I140" s="205"/>
      <c r="J140" s="216">
        <f>BK140</f>
        <v>0</v>
      </c>
      <c r="K140" s="202"/>
      <c r="L140" s="207"/>
      <c r="M140" s="208"/>
      <c r="N140" s="209"/>
      <c r="O140" s="209"/>
      <c r="P140" s="210">
        <f>P141+SUM(P142:P156)</f>
        <v>0</v>
      </c>
      <c r="Q140" s="209"/>
      <c r="R140" s="210">
        <f>R141+SUM(R142:R156)</f>
        <v>0.18867500000000001</v>
      </c>
      <c r="S140" s="209"/>
      <c r="T140" s="211">
        <f>T141+SUM(T142:T156)</f>
        <v>0.0060000000000000001</v>
      </c>
      <c r="U140" s="12"/>
      <c r="V140" s="12"/>
      <c r="W140" s="12"/>
      <c r="X140" s="12"/>
      <c r="Y140" s="12"/>
      <c r="Z140" s="12"/>
      <c r="AA140" s="12"/>
      <c r="AB140" s="12"/>
      <c r="AC140" s="12"/>
      <c r="AD140" s="12"/>
      <c r="AE140" s="12"/>
      <c r="AR140" s="212" t="s">
        <v>8</v>
      </c>
      <c r="AT140" s="213" t="s">
        <v>73</v>
      </c>
      <c r="AU140" s="213" t="s">
        <v>8</v>
      </c>
      <c r="AY140" s="212" t="s">
        <v>123</v>
      </c>
      <c r="BK140" s="214">
        <f>BK141+SUM(BK142:BK156)</f>
        <v>0</v>
      </c>
    </row>
    <row r="141" s="2" customFormat="1" ht="21.75" customHeight="1">
      <c r="A141" s="37"/>
      <c r="B141" s="38"/>
      <c r="C141" s="217" t="s">
        <v>169</v>
      </c>
      <c r="D141" s="217" t="s">
        <v>125</v>
      </c>
      <c r="E141" s="218" t="s">
        <v>197</v>
      </c>
      <c r="F141" s="219" t="s">
        <v>198</v>
      </c>
      <c r="G141" s="220" t="s">
        <v>128</v>
      </c>
      <c r="H141" s="221">
        <v>35.149999999999999</v>
      </c>
      <c r="I141" s="222"/>
      <c r="J141" s="221">
        <f>ROUND(I141*H141,0)</f>
        <v>0</v>
      </c>
      <c r="K141" s="219" t="s">
        <v>129</v>
      </c>
      <c r="L141" s="43"/>
      <c r="M141" s="223" t="s">
        <v>1</v>
      </c>
      <c r="N141" s="224" t="s">
        <v>39</v>
      </c>
      <c r="O141" s="90"/>
      <c r="P141" s="225">
        <f>O141*H141</f>
        <v>0</v>
      </c>
      <c r="Q141" s="225">
        <v>0</v>
      </c>
      <c r="R141" s="225">
        <f>Q141*H141</f>
        <v>0</v>
      </c>
      <c r="S141" s="225">
        <v>0</v>
      </c>
      <c r="T141" s="226">
        <f>S141*H141</f>
        <v>0</v>
      </c>
      <c r="U141" s="37"/>
      <c r="V141" s="37"/>
      <c r="W141" s="37"/>
      <c r="X141" s="37"/>
      <c r="Y141" s="37"/>
      <c r="Z141" s="37"/>
      <c r="AA141" s="37"/>
      <c r="AB141" s="37"/>
      <c r="AC141" s="37"/>
      <c r="AD141" s="37"/>
      <c r="AE141" s="37"/>
      <c r="AR141" s="227" t="s">
        <v>130</v>
      </c>
      <c r="AT141" s="227" t="s">
        <v>125</v>
      </c>
      <c r="AU141" s="227" t="s">
        <v>83</v>
      </c>
      <c r="AY141" s="16" t="s">
        <v>123</v>
      </c>
      <c r="BE141" s="228">
        <f>IF(N141="základní",J141,0)</f>
        <v>0</v>
      </c>
      <c r="BF141" s="228">
        <f>IF(N141="snížená",J141,0)</f>
        <v>0</v>
      </c>
      <c r="BG141" s="228">
        <f>IF(N141="zákl. přenesená",J141,0)</f>
        <v>0</v>
      </c>
      <c r="BH141" s="228">
        <f>IF(N141="sníž. přenesená",J141,0)</f>
        <v>0</v>
      </c>
      <c r="BI141" s="228">
        <f>IF(N141="nulová",J141,0)</f>
        <v>0</v>
      </c>
      <c r="BJ141" s="16" t="s">
        <v>8</v>
      </c>
      <c r="BK141" s="228">
        <f>ROUND(I141*H141,0)</f>
        <v>0</v>
      </c>
      <c r="BL141" s="16" t="s">
        <v>130</v>
      </c>
      <c r="BM141" s="227" t="s">
        <v>262</v>
      </c>
    </row>
    <row r="142" s="13" customFormat="1">
      <c r="A142" s="13"/>
      <c r="B142" s="229"/>
      <c r="C142" s="230"/>
      <c r="D142" s="231" t="s">
        <v>140</v>
      </c>
      <c r="E142" s="232" t="s">
        <v>1</v>
      </c>
      <c r="F142" s="233" t="s">
        <v>263</v>
      </c>
      <c r="G142" s="230"/>
      <c r="H142" s="234">
        <v>35.149999999999999</v>
      </c>
      <c r="I142" s="235"/>
      <c r="J142" s="230"/>
      <c r="K142" s="230"/>
      <c r="L142" s="236"/>
      <c r="M142" s="237"/>
      <c r="N142" s="238"/>
      <c r="O142" s="238"/>
      <c r="P142" s="238"/>
      <c r="Q142" s="238"/>
      <c r="R142" s="238"/>
      <c r="S142" s="238"/>
      <c r="T142" s="239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40" t="s">
        <v>140</v>
      </c>
      <c r="AU142" s="240" t="s">
        <v>83</v>
      </c>
      <c r="AV142" s="13" t="s">
        <v>83</v>
      </c>
      <c r="AW142" s="13" t="s">
        <v>31</v>
      </c>
      <c r="AX142" s="13" t="s">
        <v>8</v>
      </c>
      <c r="AY142" s="240" t="s">
        <v>123</v>
      </c>
    </row>
    <row r="143" s="2" customFormat="1" ht="24.15" customHeight="1">
      <c r="A143" s="37"/>
      <c r="B143" s="38"/>
      <c r="C143" s="217" t="s">
        <v>175</v>
      </c>
      <c r="D143" s="217" t="s">
        <v>125</v>
      </c>
      <c r="E143" s="218" t="s">
        <v>213</v>
      </c>
      <c r="F143" s="219" t="s">
        <v>214</v>
      </c>
      <c r="G143" s="220" t="s">
        <v>128</v>
      </c>
      <c r="H143" s="221">
        <v>35.149999999999999</v>
      </c>
      <c r="I143" s="222"/>
      <c r="J143" s="221">
        <f>ROUND(I143*H143,0)</f>
        <v>0</v>
      </c>
      <c r="K143" s="219" t="s">
        <v>129</v>
      </c>
      <c r="L143" s="43"/>
      <c r="M143" s="223" t="s">
        <v>1</v>
      </c>
      <c r="N143" s="224" t="s">
        <v>39</v>
      </c>
      <c r="O143" s="90"/>
      <c r="P143" s="225">
        <f>O143*H143</f>
        <v>0</v>
      </c>
      <c r="Q143" s="225">
        <v>0.0020999999999999999</v>
      </c>
      <c r="R143" s="225">
        <f>Q143*H143</f>
        <v>0.073814999999999992</v>
      </c>
      <c r="S143" s="225">
        <v>0</v>
      </c>
      <c r="T143" s="226">
        <f>S143*H143</f>
        <v>0</v>
      </c>
      <c r="U143" s="37"/>
      <c r="V143" s="37"/>
      <c r="W143" s="37"/>
      <c r="X143" s="37"/>
      <c r="Y143" s="37"/>
      <c r="Z143" s="37"/>
      <c r="AA143" s="37"/>
      <c r="AB143" s="37"/>
      <c r="AC143" s="37"/>
      <c r="AD143" s="37"/>
      <c r="AE143" s="37"/>
      <c r="AR143" s="227" t="s">
        <v>130</v>
      </c>
      <c r="AT143" s="227" t="s">
        <v>125</v>
      </c>
      <c r="AU143" s="227" t="s">
        <v>83</v>
      </c>
      <c r="AY143" s="16" t="s">
        <v>123</v>
      </c>
      <c r="BE143" s="228">
        <f>IF(N143="základní",J143,0)</f>
        <v>0</v>
      </c>
      <c r="BF143" s="228">
        <f>IF(N143="snížená",J143,0)</f>
        <v>0</v>
      </c>
      <c r="BG143" s="228">
        <f>IF(N143="zákl. přenesená",J143,0)</f>
        <v>0</v>
      </c>
      <c r="BH143" s="228">
        <f>IF(N143="sníž. přenesená",J143,0)</f>
        <v>0</v>
      </c>
      <c r="BI143" s="228">
        <f>IF(N143="nulová",J143,0)</f>
        <v>0</v>
      </c>
      <c r="BJ143" s="16" t="s">
        <v>8</v>
      </c>
      <c r="BK143" s="228">
        <f>ROUND(I143*H143,0)</f>
        <v>0</v>
      </c>
      <c r="BL143" s="16" t="s">
        <v>130</v>
      </c>
      <c r="BM143" s="227" t="s">
        <v>264</v>
      </c>
    </row>
    <row r="144" s="13" customFormat="1">
      <c r="A144" s="13"/>
      <c r="B144" s="229"/>
      <c r="C144" s="230"/>
      <c r="D144" s="231" t="s">
        <v>140</v>
      </c>
      <c r="E144" s="232" t="s">
        <v>1</v>
      </c>
      <c r="F144" s="233" t="s">
        <v>265</v>
      </c>
      <c r="G144" s="230"/>
      <c r="H144" s="234">
        <v>35.149999999999999</v>
      </c>
      <c r="I144" s="235"/>
      <c r="J144" s="230"/>
      <c r="K144" s="230"/>
      <c r="L144" s="236"/>
      <c r="M144" s="237"/>
      <c r="N144" s="238"/>
      <c r="O144" s="238"/>
      <c r="P144" s="238"/>
      <c r="Q144" s="238"/>
      <c r="R144" s="238"/>
      <c r="S144" s="238"/>
      <c r="T144" s="239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40" t="s">
        <v>140</v>
      </c>
      <c r="AU144" s="240" t="s">
        <v>83</v>
      </c>
      <c r="AV144" s="13" t="s">
        <v>83</v>
      </c>
      <c r="AW144" s="13" t="s">
        <v>31</v>
      </c>
      <c r="AX144" s="13" t="s">
        <v>8</v>
      </c>
      <c r="AY144" s="240" t="s">
        <v>123</v>
      </c>
    </row>
    <row r="145" s="2" customFormat="1" ht="33" customHeight="1">
      <c r="A145" s="37"/>
      <c r="B145" s="38"/>
      <c r="C145" s="217" t="s">
        <v>181</v>
      </c>
      <c r="D145" s="217" t="s">
        <v>125</v>
      </c>
      <c r="E145" s="218" t="s">
        <v>266</v>
      </c>
      <c r="F145" s="219" t="s">
        <v>267</v>
      </c>
      <c r="G145" s="220" t="s">
        <v>184</v>
      </c>
      <c r="H145" s="221">
        <v>60</v>
      </c>
      <c r="I145" s="222"/>
      <c r="J145" s="221">
        <f>ROUND(I145*H145,0)</f>
        <v>0</v>
      </c>
      <c r="K145" s="219" t="s">
        <v>129</v>
      </c>
      <c r="L145" s="43"/>
      <c r="M145" s="223" t="s">
        <v>1</v>
      </c>
      <c r="N145" s="224" t="s">
        <v>39</v>
      </c>
      <c r="O145" s="90"/>
      <c r="P145" s="225">
        <f>O145*H145</f>
        <v>0</v>
      </c>
      <c r="Q145" s="225">
        <v>0.00029</v>
      </c>
      <c r="R145" s="225">
        <f>Q145*H145</f>
        <v>0.017399999999999999</v>
      </c>
      <c r="S145" s="225">
        <v>0</v>
      </c>
      <c r="T145" s="226">
        <f>S145*H145</f>
        <v>0</v>
      </c>
      <c r="U145" s="37"/>
      <c r="V145" s="37"/>
      <c r="W145" s="37"/>
      <c r="X145" s="37"/>
      <c r="Y145" s="37"/>
      <c r="Z145" s="37"/>
      <c r="AA145" s="37"/>
      <c r="AB145" s="37"/>
      <c r="AC145" s="37"/>
      <c r="AD145" s="37"/>
      <c r="AE145" s="37"/>
      <c r="AR145" s="227" t="s">
        <v>130</v>
      </c>
      <c r="AT145" s="227" t="s">
        <v>125</v>
      </c>
      <c r="AU145" s="227" t="s">
        <v>83</v>
      </c>
      <c r="AY145" s="16" t="s">
        <v>123</v>
      </c>
      <c r="BE145" s="228">
        <f>IF(N145="základní",J145,0)</f>
        <v>0</v>
      </c>
      <c r="BF145" s="228">
        <f>IF(N145="snížená",J145,0)</f>
        <v>0</v>
      </c>
      <c r="BG145" s="228">
        <f>IF(N145="zákl. přenesená",J145,0)</f>
        <v>0</v>
      </c>
      <c r="BH145" s="228">
        <f>IF(N145="sníž. přenesená",J145,0)</f>
        <v>0</v>
      </c>
      <c r="BI145" s="228">
        <f>IF(N145="nulová",J145,0)</f>
        <v>0</v>
      </c>
      <c r="BJ145" s="16" t="s">
        <v>8</v>
      </c>
      <c r="BK145" s="228">
        <f>ROUND(I145*H145,0)</f>
        <v>0</v>
      </c>
      <c r="BL145" s="16" t="s">
        <v>130</v>
      </c>
      <c r="BM145" s="227" t="s">
        <v>268</v>
      </c>
    </row>
    <row r="146" s="13" customFormat="1">
      <c r="A146" s="13"/>
      <c r="B146" s="229"/>
      <c r="C146" s="230"/>
      <c r="D146" s="231" t="s">
        <v>140</v>
      </c>
      <c r="E146" s="232" t="s">
        <v>1</v>
      </c>
      <c r="F146" s="233" t="s">
        <v>269</v>
      </c>
      <c r="G146" s="230"/>
      <c r="H146" s="234">
        <v>60</v>
      </c>
      <c r="I146" s="235"/>
      <c r="J146" s="230"/>
      <c r="K146" s="230"/>
      <c r="L146" s="236"/>
      <c r="M146" s="237"/>
      <c r="N146" s="238"/>
      <c r="O146" s="238"/>
      <c r="P146" s="238"/>
      <c r="Q146" s="238"/>
      <c r="R146" s="238"/>
      <c r="S146" s="238"/>
      <c r="T146" s="239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40" t="s">
        <v>140</v>
      </c>
      <c r="AU146" s="240" t="s">
        <v>83</v>
      </c>
      <c r="AV146" s="13" t="s">
        <v>83</v>
      </c>
      <c r="AW146" s="13" t="s">
        <v>31</v>
      </c>
      <c r="AX146" s="13" t="s">
        <v>8</v>
      </c>
      <c r="AY146" s="240" t="s">
        <v>123</v>
      </c>
    </row>
    <row r="147" s="2" customFormat="1" ht="24.15" customHeight="1">
      <c r="A147" s="37"/>
      <c r="B147" s="38"/>
      <c r="C147" s="241" t="s">
        <v>187</v>
      </c>
      <c r="D147" s="241" t="s">
        <v>142</v>
      </c>
      <c r="E147" s="242" t="s">
        <v>270</v>
      </c>
      <c r="F147" s="243" t="s">
        <v>271</v>
      </c>
      <c r="G147" s="244" t="s">
        <v>166</v>
      </c>
      <c r="H147" s="245">
        <v>0.02</v>
      </c>
      <c r="I147" s="246"/>
      <c r="J147" s="245">
        <f>ROUND(I147*H147,0)</f>
        <v>0</v>
      </c>
      <c r="K147" s="243" t="s">
        <v>129</v>
      </c>
      <c r="L147" s="247"/>
      <c r="M147" s="248" t="s">
        <v>1</v>
      </c>
      <c r="N147" s="249" t="s">
        <v>39</v>
      </c>
      <c r="O147" s="90"/>
      <c r="P147" s="225">
        <f>O147*H147</f>
        <v>0</v>
      </c>
      <c r="Q147" s="225">
        <v>1</v>
      </c>
      <c r="R147" s="225">
        <f>Q147*H147</f>
        <v>0.02</v>
      </c>
      <c r="S147" s="225">
        <v>0</v>
      </c>
      <c r="T147" s="226">
        <f>S147*H147</f>
        <v>0</v>
      </c>
      <c r="U147" s="37"/>
      <c r="V147" s="37"/>
      <c r="W147" s="37"/>
      <c r="X147" s="37"/>
      <c r="Y147" s="37"/>
      <c r="Z147" s="37"/>
      <c r="AA147" s="37"/>
      <c r="AB147" s="37"/>
      <c r="AC147" s="37"/>
      <c r="AD147" s="37"/>
      <c r="AE147" s="37"/>
      <c r="AR147" s="227" t="s">
        <v>146</v>
      </c>
      <c r="AT147" s="227" t="s">
        <v>142</v>
      </c>
      <c r="AU147" s="227" t="s">
        <v>83</v>
      </c>
      <c r="AY147" s="16" t="s">
        <v>123</v>
      </c>
      <c r="BE147" s="228">
        <f>IF(N147="základní",J147,0)</f>
        <v>0</v>
      </c>
      <c r="BF147" s="228">
        <f>IF(N147="snížená",J147,0)</f>
        <v>0</v>
      </c>
      <c r="BG147" s="228">
        <f>IF(N147="zákl. přenesená",J147,0)</f>
        <v>0</v>
      </c>
      <c r="BH147" s="228">
        <f>IF(N147="sníž. přenesená",J147,0)</f>
        <v>0</v>
      </c>
      <c r="BI147" s="228">
        <f>IF(N147="nulová",J147,0)</f>
        <v>0</v>
      </c>
      <c r="BJ147" s="16" t="s">
        <v>8</v>
      </c>
      <c r="BK147" s="228">
        <f>ROUND(I147*H147,0)</f>
        <v>0</v>
      </c>
      <c r="BL147" s="16" t="s">
        <v>130</v>
      </c>
      <c r="BM147" s="227" t="s">
        <v>272</v>
      </c>
    </row>
    <row r="148" s="2" customFormat="1" ht="33" customHeight="1">
      <c r="A148" s="37"/>
      <c r="B148" s="38"/>
      <c r="C148" s="217" t="s">
        <v>191</v>
      </c>
      <c r="D148" s="217" t="s">
        <v>125</v>
      </c>
      <c r="E148" s="218" t="s">
        <v>273</v>
      </c>
      <c r="F148" s="219" t="s">
        <v>274</v>
      </c>
      <c r="G148" s="220" t="s">
        <v>184</v>
      </c>
      <c r="H148" s="221">
        <v>19.5</v>
      </c>
      <c r="I148" s="222"/>
      <c r="J148" s="221">
        <f>ROUND(I148*H148,0)</f>
        <v>0</v>
      </c>
      <c r="K148" s="219" t="s">
        <v>129</v>
      </c>
      <c r="L148" s="43"/>
      <c r="M148" s="223" t="s">
        <v>1</v>
      </c>
      <c r="N148" s="224" t="s">
        <v>39</v>
      </c>
      <c r="O148" s="90"/>
      <c r="P148" s="225">
        <f>O148*H148</f>
        <v>0</v>
      </c>
      <c r="Q148" s="225">
        <v>0.00051999999999999995</v>
      </c>
      <c r="R148" s="225">
        <f>Q148*H148</f>
        <v>0.01014</v>
      </c>
      <c r="S148" s="225">
        <v>0</v>
      </c>
      <c r="T148" s="226">
        <f>S148*H148</f>
        <v>0</v>
      </c>
      <c r="U148" s="37"/>
      <c r="V148" s="37"/>
      <c r="W148" s="37"/>
      <c r="X148" s="37"/>
      <c r="Y148" s="37"/>
      <c r="Z148" s="37"/>
      <c r="AA148" s="37"/>
      <c r="AB148" s="37"/>
      <c r="AC148" s="37"/>
      <c r="AD148" s="37"/>
      <c r="AE148" s="37"/>
      <c r="AR148" s="227" t="s">
        <v>130</v>
      </c>
      <c r="AT148" s="227" t="s">
        <v>125</v>
      </c>
      <c r="AU148" s="227" t="s">
        <v>83</v>
      </c>
      <c r="AY148" s="16" t="s">
        <v>123</v>
      </c>
      <c r="BE148" s="228">
        <f>IF(N148="základní",J148,0)</f>
        <v>0</v>
      </c>
      <c r="BF148" s="228">
        <f>IF(N148="snížená",J148,0)</f>
        <v>0</v>
      </c>
      <c r="BG148" s="228">
        <f>IF(N148="zákl. přenesená",J148,0)</f>
        <v>0</v>
      </c>
      <c r="BH148" s="228">
        <f>IF(N148="sníž. přenesená",J148,0)</f>
        <v>0</v>
      </c>
      <c r="BI148" s="228">
        <f>IF(N148="nulová",J148,0)</f>
        <v>0</v>
      </c>
      <c r="BJ148" s="16" t="s">
        <v>8</v>
      </c>
      <c r="BK148" s="228">
        <f>ROUND(I148*H148,0)</f>
        <v>0</v>
      </c>
      <c r="BL148" s="16" t="s">
        <v>130</v>
      </c>
      <c r="BM148" s="227" t="s">
        <v>275</v>
      </c>
    </row>
    <row r="149" s="13" customFormat="1">
      <c r="A149" s="13"/>
      <c r="B149" s="229"/>
      <c r="C149" s="230"/>
      <c r="D149" s="231" t="s">
        <v>140</v>
      </c>
      <c r="E149" s="232" t="s">
        <v>1</v>
      </c>
      <c r="F149" s="233" t="s">
        <v>276</v>
      </c>
      <c r="G149" s="230"/>
      <c r="H149" s="234">
        <v>19.5</v>
      </c>
      <c r="I149" s="235"/>
      <c r="J149" s="230"/>
      <c r="K149" s="230"/>
      <c r="L149" s="236"/>
      <c r="M149" s="237"/>
      <c r="N149" s="238"/>
      <c r="O149" s="238"/>
      <c r="P149" s="238"/>
      <c r="Q149" s="238"/>
      <c r="R149" s="238"/>
      <c r="S149" s="238"/>
      <c r="T149" s="239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40" t="s">
        <v>140</v>
      </c>
      <c r="AU149" s="240" t="s">
        <v>83</v>
      </c>
      <c r="AV149" s="13" t="s">
        <v>83</v>
      </c>
      <c r="AW149" s="13" t="s">
        <v>31</v>
      </c>
      <c r="AX149" s="13" t="s">
        <v>8</v>
      </c>
      <c r="AY149" s="240" t="s">
        <v>123</v>
      </c>
    </row>
    <row r="150" s="2" customFormat="1" ht="24.15" customHeight="1">
      <c r="A150" s="37"/>
      <c r="B150" s="38"/>
      <c r="C150" s="241" t="s">
        <v>196</v>
      </c>
      <c r="D150" s="241" t="s">
        <v>142</v>
      </c>
      <c r="E150" s="242" t="s">
        <v>277</v>
      </c>
      <c r="F150" s="243" t="s">
        <v>278</v>
      </c>
      <c r="G150" s="244" t="s">
        <v>166</v>
      </c>
      <c r="H150" s="245">
        <v>0.02</v>
      </c>
      <c r="I150" s="246"/>
      <c r="J150" s="245">
        <f>ROUND(I150*H150,0)</f>
        <v>0</v>
      </c>
      <c r="K150" s="243" t="s">
        <v>129</v>
      </c>
      <c r="L150" s="247"/>
      <c r="M150" s="248" t="s">
        <v>1</v>
      </c>
      <c r="N150" s="249" t="s">
        <v>39</v>
      </c>
      <c r="O150" s="90"/>
      <c r="P150" s="225">
        <f>O150*H150</f>
        <v>0</v>
      </c>
      <c r="Q150" s="225">
        <v>1</v>
      </c>
      <c r="R150" s="225">
        <f>Q150*H150</f>
        <v>0.02</v>
      </c>
      <c r="S150" s="225">
        <v>0</v>
      </c>
      <c r="T150" s="226">
        <f>S150*H150</f>
        <v>0</v>
      </c>
      <c r="U150" s="37"/>
      <c r="V150" s="37"/>
      <c r="W150" s="37"/>
      <c r="X150" s="37"/>
      <c r="Y150" s="37"/>
      <c r="Z150" s="37"/>
      <c r="AA150" s="37"/>
      <c r="AB150" s="37"/>
      <c r="AC150" s="37"/>
      <c r="AD150" s="37"/>
      <c r="AE150" s="37"/>
      <c r="AR150" s="227" t="s">
        <v>146</v>
      </c>
      <c r="AT150" s="227" t="s">
        <v>142</v>
      </c>
      <c r="AU150" s="227" t="s">
        <v>83</v>
      </c>
      <c r="AY150" s="16" t="s">
        <v>123</v>
      </c>
      <c r="BE150" s="228">
        <f>IF(N150="základní",J150,0)</f>
        <v>0</v>
      </c>
      <c r="BF150" s="228">
        <f>IF(N150="snížená",J150,0)</f>
        <v>0</v>
      </c>
      <c r="BG150" s="228">
        <f>IF(N150="zákl. přenesená",J150,0)</f>
        <v>0</v>
      </c>
      <c r="BH150" s="228">
        <f>IF(N150="sníž. přenesená",J150,0)</f>
        <v>0</v>
      </c>
      <c r="BI150" s="228">
        <f>IF(N150="nulová",J150,0)</f>
        <v>0</v>
      </c>
      <c r="BJ150" s="16" t="s">
        <v>8</v>
      </c>
      <c r="BK150" s="228">
        <f>ROUND(I150*H150,0)</f>
        <v>0</v>
      </c>
      <c r="BL150" s="16" t="s">
        <v>130</v>
      </c>
      <c r="BM150" s="227" t="s">
        <v>279</v>
      </c>
    </row>
    <row r="151" s="2" customFormat="1" ht="33" customHeight="1">
      <c r="A151" s="37"/>
      <c r="B151" s="38"/>
      <c r="C151" s="217" t="s">
        <v>9</v>
      </c>
      <c r="D151" s="217" t="s">
        <v>125</v>
      </c>
      <c r="E151" s="218" t="s">
        <v>220</v>
      </c>
      <c r="F151" s="219" t="s">
        <v>221</v>
      </c>
      <c r="G151" s="220" t="s">
        <v>184</v>
      </c>
      <c r="H151" s="221">
        <v>6</v>
      </c>
      <c r="I151" s="222"/>
      <c r="J151" s="221">
        <f>ROUND(I151*H151,0)</f>
        <v>0</v>
      </c>
      <c r="K151" s="219" t="s">
        <v>129</v>
      </c>
      <c r="L151" s="43"/>
      <c r="M151" s="223" t="s">
        <v>1</v>
      </c>
      <c r="N151" s="224" t="s">
        <v>39</v>
      </c>
      <c r="O151" s="90"/>
      <c r="P151" s="225">
        <f>O151*H151</f>
        <v>0</v>
      </c>
      <c r="Q151" s="225">
        <v>0.00122</v>
      </c>
      <c r="R151" s="225">
        <f>Q151*H151</f>
        <v>0.0073200000000000001</v>
      </c>
      <c r="S151" s="225">
        <v>0.001</v>
      </c>
      <c r="T151" s="226">
        <f>S151*H151</f>
        <v>0.0060000000000000001</v>
      </c>
      <c r="U151" s="37"/>
      <c r="V151" s="37"/>
      <c r="W151" s="37"/>
      <c r="X151" s="37"/>
      <c r="Y151" s="37"/>
      <c r="Z151" s="37"/>
      <c r="AA151" s="37"/>
      <c r="AB151" s="37"/>
      <c r="AC151" s="37"/>
      <c r="AD151" s="37"/>
      <c r="AE151" s="37"/>
      <c r="AR151" s="227" t="s">
        <v>130</v>
      </c>
      <c r="AT151" s="227" t="s">
        <v>125</v>
      </c>
      <c r="AU151" s="227" t="s">
        <v>83</v>
      </c>
      <c r="AY151" s="16" t="s">
        <v>123</v>
      </c>
      <c r="BE151" s="228">
        <f>IF(N151="základní",J151,0)</f>
        <v>0</v>
      </c>
      <c r="BF151" s="228">
        <f>IF(N151="snížená",J151,0)</f>
        <v>0</v>
      </c>
      <c r="BG151" s="228">
        <f>IF(N151="zákl. přenesená",J151,0)</f>
        <v>0</v>
      </c>
      <c r="BH151" s="228">
        <f>IF(N151="sníž. přenesená",J151,0)</f>
        <v>0</v>
      </c>
      <c r="BI151" s="228">
        <f>IF(N151="nulová",J151,0)</f>
        <v>0</v>
      </c>
      <c r="BJ151" s="16" t="s">
        <v>8</v>
      </c>
      <c r="BK151" s="228">
        <f>ROUND(I151*H151,0)</f>
        <v>0</v>
      </c>
      <c r="BL151" s="16" t="s">
        <v>130</v>
      </c>
      <c r="BM151" s="227" t="s">
        <v>280</v>
      </c>
    </row>
    <row r="152" s="13" customFormat="1">
      <c r="A152" s="13"/>
      <c r="B152" s="229"/>
      <c r="C152" s="230"/>
      <c r="D152" s="231" t="s">
        <v>140</v>
      </c>
      <c r="E152" s="232" t="s">
        <v>1</v>
      </c>
      <c r="F152" s="233" t="s">
        <v>281</v>
      </c>
      <c r="G152" s="230"/>
      <c r="H152" s="234">
        <v>6</v>
      </c>
      <c r="I152" s="235"/>
      <c r="J152" s="230"/>
      <c r="K152" s="230"/>
      <c r="L152" s="236"/>
      <c r="M152" s="237"/>
      <c r="N152" s="238"/>
      <c r="O152" s="238"/>
      <c r="P152" s="238"/>
      <c r="Q152" s="238"/>
      <c r="R152" s="238"/>
      <c r="S152" s="238"/>
      <c r="T152" s="239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40" t="s">
        <v>140</v>
      </c>
      <c r="AU152" s="240" t="s">
        <v>83</v>
      </c>
      <c r="AV152" s="13" t="s">
        <v>83</v>
      </c>
      <c r="AW152" s="13" t="s">
        <v>31</v>
      </c>
      <c r="AX152" s="13" t="s">
        <v>8</v>
      </c>
      <c r="AY152" s="240" t="s">
        <v>123</v>
      </c>
    </row>
    <row r="153" s="2" customFormat="1" ht="24.15" customHeight="1">
      <c r="A153" s="37"/>
      <c r="B153" s="38"/>
      <c r="C153" s="241" t="s">
        <v>204</v>
      </c>
      <c r="D153" s="241" t="s">
        <v>142</v>
      </c>
      <c r="E153" s="242" t="s">
        <v>225</v>
      </c>
      <c r="F153" s="243" t="s">
        <v>226</v>
      </c>
      <c r="G153" s="244" t="s">
        <v>166</v>
      </c>
      <c r="H153" s="245">
        <v>0.040000000000000001</v>
      </c>
      <c r="I153" s="246"/>
      <c r="J153" s="245">
        <f>ROUND(I153*H153,0)</f>
        <v>0</v>
      </c>
      <c r="K153" s="243" t="s">
        <v>129</v>
      </c>
      <c r="L153" s="247"/>
      <c r="M153" s="248" t="s">
        <v>1</v>
      </c>
      <c r="N153" s="249" t="s">
        <v>39</v>
      </c>
      <c r="O153" s="90"/>
      <c r="P153" s="225">
        <f>O153*H153</f>
        <v>0</v>
      </c>
      <c r="Q153" s="225">
        <v>1</v>
      </c>
      <c r="R153" s="225">
        <f>Q153*H153</f>
        <v>0.040000000000000001</v>
      </c>
      <c r="S153" s="225">
        <v>0</v>
      </c>
      <c r="T153" s="226">
        <f>S153*H153</f>
        <v>0</v>
      </c>
      <c r="U153" s="37"/>
      <c r="V153" s="37"/>
      <c r="W153" s="37"/>
      <c r="X153" s="37"/>
      <c r="Y153" s="37"/>
      <c r="Z153" s="37"/>
      <c r="AA153" s="37"/>
      <c r="AB153" s="37"/>
      <c r="AC153" s="37"/>
      <c r="AD153" s="37"/>
      <c r="AE153" s="37"/>
      <c r="AR153" s="227" t="s">
        <v>146</v>
      </c>
      <c r="AT153" s="227" t="s">
        <v>142</v>
      </c>
      <c r="AU153" s="227" t="s">
        <v>83</v>
      </c>
      <c r="AY153" s="16" t="s">
        <v>123</v>
      </c>
      <c r="BE153" s="228">
        <f>IF(N153="základní",J153,0)</f>
        <v>0</v>
      </c>
      <c r="BF153" s="228">
        <f>IF(N153="snížená",J153,0)</f>
        <v>0</v>
      </c>
      <c r="BG153" s="228">
        <f>IF(N153="zákl. přenesená",J153,0)</f>
        <v>0</v>
      </c>
      <c r="BH153" s="228">
        <f>IF(N153="sníž. přenesená",J153,0)</f>
        <v>0</v>
      </c>
      <c r="BI153" s="228">
        <f>IF(N153="nulová",J153,0)</f>
        <v>0</v>
      </c>
      <c r="BJ153" s="16" t="s">
        <v>8</v>
      </c>
      <c r="BK153" s="228">
        <f>ROUND(I153*H153,0)</f>
        <v>0</v>
      </c>
      <c r="BL153" s="16" t="s">
        <v>130</v>
      </c>
      <c r="BM153" s="227" t="s">
        <v>282</v>
      </c>
    </row>
    <row r="154" s="2" customFormat="1" ht="24.15" customHeight="1">
      <c r="A154" s="37"/>
      <c r="B154" s="38"/>
      <c r="C154" s="217" t="s">
        <v>208</v>
      </c>
      <c r="D154" s="217" t="s">
        <v>125</v>
      </c>
      <c r="E154" s="218" t="s">
        <v>228</v>
      </c>
      <c r="F154" s="219" t="s">
        <v>229</v>
      </c>
      <c r="G154" s="220" t="s">
        <v>230</v>
      </c>
      <c r="H154" s="221">
        <v>1</v>
      </c>
      <c r="I154" s="222"/>
      <c r="J154" s="221">
        <f>ROUND(I154*H154,0)</f>
        <v>0</v>
      </c>
      <c r="K154" s="219" t="s">
        <v>1</v>
      </c>
      <c r="L154" s="43"/>
      <c r="M154" s="223" t="s">
        <v>1</v>
      </c>
      <c r="N154" s="224" t="s">
        <v>39</v>
      </c>
      <c r="O154" s="90"/>
      <c r="P154" s="225">
        <f>O154*H154</f>
        <v>0</v>
      </c>
      <c r="Q154" s="225">
        <v>0</v>
      </c>
      <c r="R154" s="225">
        <f>Q154*H154</f>
        <v>0</v>
      </c>
      <c r="S154" s="225">
        <v>0</v>
      </c>
      <c r="T154" s="226">
        <f>S154*H154</f>
        <v>0</v>
      </c>
      <c r="U154" s="37"/>
      <c r="V154" s="37"/>
      <c r="W154" s="37"/>
      <c r="X154" s="37"/>
      <c r="Y154" s="37"/>
      <c r="Z154" s="37"/>
      <c r="AA154" s="37"/>
      <c r="AB154" s="37"/>
      <c r="AC154" s="37"/>
      <c r="AD154" s="37"/>
      <c r="AE154" s="37"/>
      <c r="AR154" s="227" t="s">
        <v>130</v>
      </c>
      <c r="AT154" s="227" t="s">
        <v>125</v>
      </c>
      <c r="AU154" s="227" t="s">
        <v>83</v>
      </c>
      <c r="AY154" s="16" t="s">
        <v>123</v>
      </c>
      <c r="BE154" s="228">
        <f>IF(N154="základní",J154,0)</f>
        <v>0</v>
      </c>
      <c r="BF154" s="228">
        <f>IF(N154="snížená",J154,0)</f>
        <v>0</v>
      </c>
      <c r="BG154" s="228">
        <f>IF(N154="zákl. přenesená",J154,0)</f>
        <v>0</v>
      </c>
      <c r="BH154" s="228">
        <f>IF(N154="sníž. přenesená",J154,0)</f>
        <v>0</v>
      </c>
      <c r="BI154" s="228">
        <f>IF(N154="nulová",J154,0)</f>
        <v>0</v>
      </c>
      <c r="BJ154" s="16" t="s">
        <v>8</v>
      </c>
      <c r="BK154" s="228">
        <f>ROUND(I154*H154,0)</f>
        <v>0</v>
      </c>
      <c r="BL154" s="16" t="s">
        <v>130</v>
      </c>
      <c r="BM154" s="227" t="s">
        <v>283</v>
      </c>
    </row>
    <row r="155" s="2" customFormat="1" ht="24.15" customHeight="1">
      <c r="A155" s="37"/>
      <c r="B155" s="38"/>
      <c r="C155" s="217" t="s">
        <v>212</v>
      </c>
      <c r="D155" s="217" t="s">
        <v>125</v>
      </c>
      <c r="E155" s="218" t="s">
        <v>284</v>
      </c>
      <c r="F155" s="219" t="s">
        <v>285</v>
      </c>
      <c r="G155" s="220" t="s">
        <v>230</v>
      </c>
      <c r="H155" s="221">
        <v>1</v>
      </c>
      <c r="I155" s="222"/>
      <c r="J155" s="221">
        <f>ROUND(I155*H155,0)</f>
        <v>0</v>
      </c>
      <c r="K155" s="219" t="s">
        <v>1</v>
      </c>
      <c r="L155" s="43"/>
      <c r="M155" s="223" t="s">
        <v>1</v>
      </c>
      <c r="N155" s="224" t="s">
        <v>39</v>
      </c>
      <c r="O155" s="90"/>
      <c r="P155" s="225">
        <f>O155*H155</f>
        <v>0</v>
      </c>
      <c r="Q155" s="225">
        <v>0</v>
      </c>
      <c r="R155" s="225">
        <f>Q155*H155</f>
        <v>0</v>
      </c>
      <c r="S155" s="225">
        <v>0</v>
      </c>
      <c r="T155" s="226">
        <f>S155*H155</f>
        <v>0</v>
      </c>
      <c r="U155" s="37"/>
      <c r="V155" s="37"/>
      <c r="W155" s="37"/>
      <c r="X155" s="37"/>
      <c r="Y155" s="37"/>
      <c r="Z155" s="37"/>
      <c r="AA155" s="37"/>
      <c r="AB155" s="37"/>
      <c r="AC155" s="37"/>
      <c r="AD155" s="37"/>
      <c r="AE155" s="37"/>
      <c r="AR155" s="227" t="s">
        <v>130</v>
      </c>
      <c r="AT155" s="227" t="s">
        <v>125</v>
      </c>
      <c r="AU155" s="227" t="s">
        <v>83</v>
      </c>
      <c r="AY155" s="16" t="s">
        <v>123</v>
      </c>
      <c r="BE155" s="228">
        <f>IF(N155="základní",J155,0)</f>
        <v>0</v>
      </c>
      <c r="BF155" s="228">
        <f>IF(N155="snížená",J155,0)</f>
        <v>0</v>
      </c>
      <c r="BG155" s="228">
        <f>IF(N155="zákl. přenesená",J155,0)</f>
        <v>0</v>
      </c>
      <c r="BH155" s="228">
        <f>IF(N155="sníž. přenesená",J155,0)</f>
        <v>0</v>
      </c>
      <c r="BI155" s="228">
        <f>IF(N155="nulová",J155,0)</f>
        <v>0</v>
      </c>
      <c r="BJ155" s="16" t="s">
        <v>8</v>
      </c>
      <c r="BK155" s="228">
        <f>ROUND(I155*H155,0)</f>
        <v>0</v>
      </c>
      <c r="BL155" s="16" t="s">
        <v>130</v>
      </c>
      <c r="BM155" s="227" t="s">
        <v>286</v>
      </c>
    </row>
    <row r="156" s="12" customFormat="1" ht="20.88" customHeight="1">
      <c r="A156" s="12"/>
      <c r="B156" s="201"/>
      <c r="C156" s="202"/>
      <c r="D156" s="203" t="s">
        <v>73</v>
      </c>
      <c r="E156" s="215" t="s">
        <v>232</v>
      </c>
      <c r="F156" s="215" t="s">
        <v>233</v>
      </c>
      <c r="G156" s="202"/>
      <c r="H156" s="202"/>
      <c r="I156" s="205"/>
      <c r="J156" s="216">
        <f>BK156</f>
        <v>0</v>
      </c>
      <c r="K156" s="202"/>
      <c r="L156" s="207"/>
      <c r="M156" s="208"/>
      <c r="N156" s="209"/>
      <c r="O156" s="209"/>
      <c r="P156" s="210">
        <f>SUM(P157:P158)</f>
        <v>0</v>
      </c>
      <c r="Q156" s="209"/>
      <c r="R156" s="210">
        <f>SUM(R157:R158)</f>
        <v>0</v>
      </c>
      <c r="S156" s="209"/>
      <c r="T156" s="211">
        <f>SUM(T157:T158)</f>
        <v>0</v>
      </c>
      <c r="U156" s="12"/>
      <c r="V156" s="12"/>
      <c r="W156" s="12"/>
      <c r="X156" s="12"/>
      <c r="Y156" s="12"/>
      <c r="Z156" s="12"/>
      <c r="AA156" s="12"/>
      <c r="AB156" s="12"/>
      <c r="AC156" s="12"/>
      <c r="AD156" s="12"/>
      <c r="AE156" s="12"/>
      <c r="AR156" s="212" t="s">
        <v>8</v>
      </c>
      <c r="AT156" s="213" t="s">
        <v>73</v>
      </c>
      <c r="AU156" s="213" t="s">
        <v>83</v>
      </c>
      <c r="AY156" s="212" t="s">
        <v>123</v>
      </c>
      <c r="BK156" s="214">
        <f>SUM(BK157:BK158)</f>
        <v>0</v>
      </c>
    </row>
    <row r="157" s="2" customFormat="1" ht="24.15" customHeight="1">
      <c r="A157" s="37"/>
      <c r="B157" s="38"/>
      <c r="C157" s="217" t="s">
        <v>219</v>
      </c>
      <c r="D157" s="217" t="s">
        <v>125</v>
      </c>
      <c r="E157" s="218" t="s">
        <v>235</v>
      </c>
      <c r="F157" s="219" t="s">
        <v>236</v>
      </c>
      <c r="G157" s="220" t="s">
        <v>184</v>
      </c>
      <c r="H157" s="221">
        <v>68</v>
      </c>
      <c r="I157" s="222"/>
      <c r="J157" s="221">
        <f>ROUND(I157*H157,0)</f>
        <v>0</v>
      </c>
      <c r="K157" s="219" t="s">
        <v>1</v>
      </c>
      <c r="L157" s="43"/>
      <c r="M157" s="223" t="s">
        <v>1</v>
      </c>
      <c r="N157" s="224" t="s">
        <v>39</v>
      </c>
      <c r="O157" s="90"/>
      <c r="P157" s="225">
        <f>O157*H157</f>
        <v>0</v>
      </c>
      <c r="Q157" s="225">
        <v>0</v>
      </c>
      <c r="R157" s="225">
        <f>Q157*H157</f>
        <v>0</v>
      </c>
      <c r="S157" s="225">
        <v>0</v>
      </c>
      <c r="T157" s="226">
        <f>S157*H157</f>
        <v>0</v>
      </c>
      <c r="U157" s="37"/>
      <c r="V157" s="37"/>
      <c r="W157" s="37"/>
      <c r="X157" s="37"/>
      <c r="Y157" s="37"/>
      <c r="Z157" s="37"/>
      <c r="AA157" s="37"/>
      <c r="AB157" s="37"/>
      <c r="AC157" s="37"/>
      <c r="AD157" s="37"/>
      <c r="AE157" s="37"/>
      <c r="AR157" s="227" t="s">
        <v>130</v>
      </c>
      <c r="AT157" s="227" t="s">
        <v>125</v>
      </c>
      <c r="AU157" s="227" t="s">
        <v>136</v>
      </c>
      <c r="AY157" s="16" t="s">
        <v>123</v>
      </c>
      <c r="BE157" s="228">
        <f>IF(N157="základní",J157,0)</f>
        <v>0</v>
      </c>
      <c r="BF157" s="228">
        <f>IF(N157="snížená",J157,0)</f>
        <v>0</v>
      </c>
      <c r="BG157" s="228">
        <f>IF(N157="zákl. přenesená",J157,0)</f>
        <v>0</v>
      </c>
      <c r="BH157" s="228">
        <f>IF(N157="sníž. přenesená",J157,0)</f>
        <v>0</v>
      </c>
      <c r="BI157" s="228">
        <f>IF(N157="nulová",J157,0)</f>
        <v>0</v>
      </c>
      <c r="BJ157" s="16" t="s">
        <v>8</v>
      </c>
      <c r="BK157" s="228">
        <f>ROUND(I157*H157,0)</f>
        <v>0</v>
      </c>
      <c r="BL157" s="16" t="s">
        <v>130</v>
      </c>
      <c r="BM157" s="227" t="s">
        <v>287</v>
      </c>
    </row>
    <row r="158" s="13" customFormat="1">
      <c r="A158" s="13"/>
      <c r="B158" s="229"/>
      <c r="C158" s="230"/>
      <c r="D158" s="231" t="s">
        <v>140</v>
      </c>
      <c r="E158" s="232" t="s">
        <v>1</v>
      </c>
      <c r="F158" s="233" t="s">
        <v>238</v>
      </c>
      <c r="G158" s="230"/>
      <c r="H158" s="234">
        <v>68</v>
      </c>
      <c r="I158" s="235"/>
      <c r="J158" s="230"/>
      <c r="K158" s="230"/>
      <c r="L158" s="236"/>
      <c r="M158" s="237"/>
      <c r="N158" s="238"/>
      <c r="O158" s="238"/>
      <c r="P158" s="238"/>
      <c r="Q158" s="238"/>
      <c r="R158" s="238"/>
      <c r="S158" s="238"/>
      <c r="T158" s="239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40" t="s">
        <v>140</v>
      </c>
      <c r="AU158" s="240" t="s">
        <v>136</v>
      </c>
      <c r="AV158" s="13" t="s">
        <v>83</v>
      </c>
      <c r="AW158" s="13" t="s">
        <v>31</v>
      </c>
      <c r="AX158" s="13" t="s">
        <v>8</v>
      </c>
      <c r="AY158" s="240" t="s">
        <v>123</v>
      </c>
    </row>
    <row r="159" s="12" customFormat="1" ht="22.8" customHeight="1">
      <c r="A159" s="12"/>
      <c r="B159" s="201"/>
      <c r="C159" s="202"/>
      <c r="D159" s="203" t="s">
        <v>73</v>
      </c>
      <c r="E159" s="215" t="s">
        <v>239</v>
      </c>
      <c r="F159" s="215" t="s">
        <v>240</v>
      </c>
      <c r="G159" s="202"/>
      <c r="H159" s="202"/>
      <c r="I159" s="205"/>
      <c r="J159" s="216">
        <f>BK159</f>
        <v>0</v>
      </c>
      <c r="K159" s="202"/>
      <c r="L159" s="207"/>
      <c r="M159" s="208"/>
      <c r="N159" s="209"/>
      <c r="O159" s="209"/>
      <c r="P159" s="210">
        <f>P160</f>
        <v>0</v>
      </c>
      <c r="Q159" s="209"/>
      <c r="R159" s="210">
        <f>R160</f>
        <v>0</v>
      </c>
      <c r="S159" s="209"/>
      <c r="T159" s="211">
        <f>T160</f>
        <v>0</v>
      </c>
      <c r="U159" s="12"/>
      <c r="V159" s="12"/>
      <c r="W159" s="12"/>
      <c r="X159" s="12"/>
      <c r="Y159" s="12"/>
      <c r="Z159" s="12"/>
      <c r="AA159" s="12"/>
      <c r="AB159" s="12"/>
      <c r="AC159" s="12"/>
      <c r="AD159" s="12"/>
      <c r="AE159" s="12"/>
      <c r="AR159" s="212" t="s">
        <v>8</v>
      </c>
      <c r="AT159" s="213" t="s">
        <v>73</v>
      </c>
      <c r="AU159" s="213" t="s">
        <v>8</v>
      </c>
      <c r="AY159" s="212" t="s">
        <v>123</v>
      </c>
      <c r="BK159" s="214">
        <f>BK160</f>
        <v>0</v>
      </c>
    </row>
    <row r="160" s="2" customFormat="1" ht="16.5" customHeight="1">
      <c r="A160" s="37"/>
      <c r="B160" s="38"/>
      <c r="C160" s="217" t="s">
        <v>224</v>
      </c>
      <c r="D160" s="217" t="s">
        <v>125</v>
      </c>
      <c r="E160" s="218" t="s">
        <v>242</v>
      </c>
      <c r="F160" s="219" t="s">
        <v>243</v>
      </c>
      <c r="G160" s="220" t="s">
        <v>166</v>
      </c>
      <c r="H160" s="221">
        <v>0.69999999999999996</v>
      </c>
      <c r="I160" s="222"/>
      <c r="J160" s="221">
        <f>ROUND(I160*H160,0)</f>
        <v>0</v>
      </c>
      <c r="K160" s="219" t="s">
        <v>129</v>
      </c>
      <c r="L160" s="43"/>
      <c r="M160" s="261" t="s">
        <v>1</v>
      </c>
      <c r="N160" s="262" t="s">
        <v>39</v>
      </c>
      <c r="O160" s="263"/>
      <c r="P160" s="264">
        <f>O160*H160</f>
        <v>0</v>
      </c>
      <c r="Q160" s="264">
        <v>0</v>
      </c>
      <c r="R160" s="264">
        <f>Q160*H160</f>
        <v>0</v>
      </c>
      <c r="S160" s="264">
        <v>0</v>
      </c>
      <c r="T160" s="265">
        <f>S160*H160</f>
        <v>0</v>
      </c>
      <c r="U160" s="37"/>
      <c r="V160" s="37"/>
      <c r="W160" s="37"/>
      <c r="X160" s="37"/>
      <c r="Y160" s="37"/>
      <c r="Z160" s="37"/>
      <c r="AA160" s="37"/>
      <c r="AB160" s="37"/>
      <c r="AC160" s="37"/>
      <c r="AD160" s="37"/>
      <c r="AE160" s="37"/>
      <c r="AR160" s="227" t="s">
        <v>130</v>
      </c>
      <c r="AT160" s="227" t="s">
        <v>125</v>
      </c>
      <c r="AU160" s="227" t="s">
        <v>83</v>
      </c>
      <c r="AY160" s="16" t="s">
        <v>123</v>
      </c>
      <c r="BE160" s="228">
        <f>IF(N160="základní",J160,0)</f>
        <v>0</v>
      </c>
      <c r="BF160" s="228">
        <f>IF(N160="snížená",J160,0)</f>
        <v>0</v>
      </c>
      <c r="BG160" s="228">
        <f>IF(N160="zákl. přenesená",J160,0)</f>
        <v>0</v>
      </c>
      <c r="BH160" s="228">
        <f>IF(N160="sníž. přenesená",J160,0)</f>
        <v>0</v>
      </c>
      <c r="BI160" s="228">
        <f>IF(N160="nulová",J160,0)</f>
        <v>0</v>
      </c>
      <c r="BJ160" s="16" t="s">
        <v>8</v>
      </c>
      <c r="BK160" s="228">
        <f>ROUND(I160*H160,0)</f>
        <v>0</v>
      </c>
      <c r="BL160" s="16" t="s">
        <v>130</v>
      </c>
      <c r="BM160" s="227" t="s">
        <v>288</v>
      </c>
    </row>
    <row r="161" s="2" customFormat="1" ht="6.96" customHeight="1">
      <c r="A161" s="37"/>
      <c r="B161" s="65"/>
      <c r="C161" s="66"/>
      <c r="D161" s="66"/>
      <c r="E161" s="66"/>
      <c r="F161" s="66"/>
      <c r="G161" s="66"/>
      <c r="H161" s="66"/>
      <c r="I161" s="66"/>
      <c r="J161" s="66"/>
      <c r="K161" s="66"/>
      <c r="L161" s="43"/>
      <c r="M161" s="37"/>
      <c r="O161" s="37"/>
      <c r="P161" s="37"/>
      <c r="Q161" s="37"/>
      <c r="R161" s="37"/>
      <c r="S161" s="37"/>
      <c r="T161" s="37"/>
      <c r="U161" s="37"/>
      <c r="V161" s="37"/>
      <c r="W161" s="37"/>
      <c r="X161" s="37"/>
      <c r="Y161" s="37"/>
      <c r="Z161" s="37"/>
      <c r="AA161" s="37"/>
      <c r="AB161" s="37"/>
      <c r="AC161" s="37"/>
      <c r="AD161" s="37"/>
      <c r="AE161" s="37"/>
    </row>
  </sheetData>
  <sheetProtection sheet="1" autoFilter="0" formatColumns="0" formatRows="0" objects="1" scenarios="1" spinCount="100000" saltValue="imD3tmGnhNLdhpglmvm0BzsP6Q0Qx2BrF05HPVnnlOzjqBjj+pCO18at12Us5S2jpINLfTt8KIenxhEGGigInA==" hashValue="uFdlrXdpTyClIj2s8G9Ex8m2ZZhGNiLjkRlC9mwGg7V87jR2I/hKA5wQ52Wqe8rwrEodwXu1fenM3hbOid/DxQ==" algorithmName="SHA-512" password="CC35"/>
  <autoFilter ref="C121:K160"/>
  <mergeCells count="9">
    <mergeCell ref="E7:H7"/>
    <mergeCell ref="E9:H9"/>
    <mergeCell ref="E18:H18"/>
    <mergeCell ref="E27:H27"/>
    <mergeCell ref="E85:H85"/>
    <mergeCell ref="E87:H87"/>
    <mergeCell ref="E112:H112"/>
    <mergeCell ref="E114:H114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6" t="s">
        <v>89</v>
      </c>
    </row>
    <row r="3" hidden="1" s="1" customFormat="1" ht="6.96" customHeight="1">
      <c r="B3" s="135"/>
      <c r="C3" s="136"/>
      <c r="D3" s="136"/>
      <c r="E3" s="136"/>
      <c r="F3" s="136"/>
      <c r="G3" s="136"/>
      <c r="H3" s="136"/>
      <c r="I3" s="136"/>
      <c r="J3" s="136"/>
      <c r="K3" s="136"/>
      <c r="L3" s="19"/>
      <c r="AT3" s="16" t="s">
        <v>83</v>
      </c>
    </row>
    <row r="4" hidden="1" s="1" customFormat="1" ht="24.96" customHeight="1">
      <c r="B4" s="19"/>
      <c r="D4" s="137" t="s">
        <v>93</v>
      </c>
      <c r="L4" s="19"/>
      <c r="M4" s="138" t="s">
        <v>11</v>
      </c>
      <c r="AT4" s="16" t="s">
        <v>4</v>
      </c>
    </row>
    <row r="5" hidden="1" s="1" customFormat="1" ht="6.96" customHeight="1">
      <c r="B5" s="19"/>
      <c r="L5" s="19"/>
    </row>
    <row r="6" hidden="1" s="1" customFormat="1" ht="12" customHeight="1">
      <c r="B6" s="19"/>
      <c r="D6" s="139" t="s">
        <v>16</v>
      </c>
      <c r="L6" s="19"/>
    </row>
    <row r="7" hidden="1" s="1" customFormat="1" ht="16.5" customHeight="1">
      <c r="B7" s="19"/>
      <c r="E7" s="140" t="str">
        <f>'Rekapitulace stavby'!K6</f>
        <v>Rekonstrukce požární nádrže v Žirči</v>
      </c>
      <c r="F7" s="139"/>
      <c r="G7" s="139"/>
      <c r="H7" s="139"/>
      <c r="L7" s="19"/>
    </row>
    <row r="8" hidden="1" s="2" customFormat="1" ht="12" customHeight="1">
      <c r="A8" s="37"/>
      <c r="B8" s="43"/>
      <c r="C8" s="37"/>
      <c r="D8" s="139" t="s">
        <v>94</v>
      </c>
      <c r="E8" s="37"/>
      <c r="F8" s="37"/>
      <c r="G8" s="37"/>
      <c r="H8" s="37"/>
      <c r="I8" s="37"/>
      <c r="J8" s="37"/>
      <c r="K8" s="37"/>
      <c r="L8" s="62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</row>
    <row r="9" hidden="1" s="2" customFormat="1" ht="16.5" customHeight="1">
      <c r="A9" s="37"/>
      <c r="B9" s="43"/>
      <c r="C9" s="37"/>
      <c r="D9" s="37"/>
      <c r="E9" s="141" t="s">
        <v>289</v>
      </c>
      <c r="F9" s="37"/>
      <c r="G9" s="37"/>
      <c r="H9" s="37"/>
      <c r="I9" s="37"/>
      <c r="J9" s="37"/>
      <c r="K9" s="37"/>
      <c r="L9" s="62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hidden="1" s="2" customFormat="1">
      <c r="A10" s="37"/>
      <c r="B10" s="43"/>
      <c r="C10" s="37"/>
      <c r="D10" s="37"/>
      <c r="E10" s="37"/>
      <c r="F10" s="37"/>
      <c r="G10" s="37"/>
      <c r="H10" s="37"/>
      <c r="I10" s="37"/>
      <c r="J10" s="37"/>
      <c r="K10" s="37"/>
      <c r="L10" s="62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hidden="1" s="2" customFormat="1" ht="12" customHeight="1">
      <c r="A11" s="37"/>
      <c r="B11" s="43"/>
      <c r="C11" s="37"/>
      <c r="D11" s="139" t="s">
        <v>18</v>
      </c>
      <c r="E11" s="37"/>
      <c r="F11" s="142" t="s">
        <v>1</v>
      </c>
      <c r="G11" s="37"/>
      <c r="H11" s="37"/>
      <c r="I11" s="139" t="s">
        <v>19</v>
      </c>
      <c r="J11" s="142" t="s">
        <v>1</v>
      </c>
      <c r="K11" s="37"/>
      <c r="L11" s="62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hidden="1" s="2" customFormat="1" ht="12" customHeight="1">
      <c r="A12" s="37"/>
      <c r="B12" s="43"/>
      <c r="C12" s="37"/>
      <c r="D12" s="139" t="s">
        <v>20</v>
      </c>
      <c r="E12" s="37"/>
      <c r="F12" s="142" t="s">
        <v>21</v>
      </c>
      <c r="G12" s="37"/>
      <c r="H12" s="37"/>
      <c r="I12" s="139" t="s">
        <v>22</v>
      </c>
      <c r="J12" s="143" t="str">
        <f>'Rekapitulace stavby'!AN8</f>
        <v>7. 2. 2023</v>
      </c>
      <c r="K12" s="37"/>
      <c r="L12" s="62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hidden="1" s="2" customFormat="1" ht="10.8" customHeight="1">
      <c r="A13" s="37"/>
      <c r="B13" s="43"/>
      <c r="C13" s="37"/>
      <c r="D13" s="37"/>
      <c r="E13" s="37"/>
      <c r="F13" s="37"/>
      <c r="G13" s="37"/>
      <c r="H13" s="37"/>
      <c r="I13" s="37"/>
      <c r="J13" s="37"/>
      <c r="K13" s="37"/>
      <c r="L13" s="62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hidden="1" s="2" customFormat="1" ht="12" customHeight="1">
      <c r="A14" s="37"/>
      <c r="B14" s="43"/>
      <c r="C14" s="37"/>
      <c r="D14" s="139" t="s">
        <v>24</v>
      </c>
      <c r="E14" s="37"/>
      <c r="F14" s="37"/>
      <c r="G14" s="37"/>
      <c r="H14" s="37"/>
      <c r="I14" s="139" t="s">
        <v>25</v>
      </c>
      <c r="J14" s="142" t="str">
        <f>IF('Rekapitulace stavby'!AN10="","",'Rekapitulace stavby'!AN10)</f>
        <v/>
      </c>
      <c r="K14" s="37"/>
      <c r="L14" s="62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hidden="1" s="2" customFormat="1" ht="18" customHeight="1">
      <c r="A15" s="37"/>
      <c r="B15" s="43"/>
      <c r="C15" s="37"/>
      <c r="D15" s="37"/>
      <c r="E15" s="142" t="str">
        <f>IF('Rekapitulace stavby'!E11="","",'Rekapitulace stavby'!E11)</f>
        <v xml:space="preserve"> </v>
      </c>
      <c r="F15" s="37"/>
      <c r="G15" s="37"/>
      <c r="H15" s="37"/>
      <c r="I15" s="139" t="s">
        <v>27</v>
      </c>
      <c r="J15" s="142" t="str">
        <f>IF('Rekapitulace stavby'!AN11="","",'Rekapitulace stavby'!AN11)</f>
        <v/>
      </c>
      <c r="K15" s="37"/>
      <c r="L15" s="62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hidden="1" s="2" customFormat="1" ht="6.96" customHeight="1">
      <c r="A16" s="37"/>
      <c r="B16" s="43"/>
      <c r="C16" s="37"/>
      <c r="D16" s="37"/>
      <c r="E16" s="37"/>
      <c r="F16" s="37"/>
      <c r="G16" s="37"/>
      <c r="H16" s="37"/>
      <c r="I16" s="37"/>
      <c r="J16" s="37"/>
      <c r="K16" s="37"/>
      <c r="L16" s="62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hidden="1" s="2" customFormat="1" ht="12" customHeight="1">
      <c r="A17" s="37"/>
      <c r="B17" s="43"/>
      <c r="C17" s="37"/>
      <c r="D17" s="139" t="s">
        <v>28</v>
      </c>
      <c r="E17" s="37"/>
      <c r="F17" s="37"/>
      <c r="G17" s="37"/>
      <c r="H17" s="37"/>
      <c r="I17" s="139" t="s">
        <v>25</v>
      </c>
      <c r="J17" s="32" t="str">
        <f>'Rekapitulace stavby'!AN13</f>
        <v>Vyplň údaj</v>
      </c>
      <c r="K17" s="37"/>
      <c r="L17" s="62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hidden="1" s="2" customFormat="1" ht="18" customHeight="1">
      <c r="A18" s="37"/>
      <c r="B18" s="43"/>
      <c r="C18" s="37"/>
      <c r="D18" s="37"/>
      <c r="E18" s="32" t="str">
        <f>'Rekapitulace stavby'!E14</f>
        <v>Vyplň údaj</v>
      </c>
      <c r="F18" s="142"/>
      <c r="G18" s="142"/>
      <c r="H18" s="142"/>
      <c r="I18" s="139" t="s">
        <v>27</v>
      </c>
      <c r="J18" s="32" t="str">
        <f>'Rekapitulace stavby'!AN14</f>
        <v>Vyplň údaj</v>
      </c>
      <c r="K18" s="37"/>
      <c r="L18" s="62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hidden="1" s="2" customFormat="1" ht="6.96" customHeight="1">
      <c r="A19" s="37"/>
      <c r="B19" s="43"/>
      <c r="C19" s="37"/>
      <c r="D19" s="37"/>
      <c r="E19" s="37"/>
      <c r="F19" s="37"/>
      <c r="G19" s="37"/>
      <c r="H19" s="37"/>
      <c r="I19" s="37"/>
      <c r="J19" s="37"/>
      <c r="K19" s="37"/>
      <c r="L19" s="62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hidden="1" s="2" customFormat="1" ht="12" customHeight="1">
      <c r="A20" s="37"/>
      <c r="B20" s="43"/>
      <c r="C20" s="37"/>
      <c r="D20" s="139" t="s">
        <v>30</v>
      </c>
      <c r="E20" s="37"/>
      <c r="F20" s="37"/>
      <c r="G20" s="37"/>
      <c r="H20" s="37"/>
      <c r="I20" s="139" t="s">
        <v>25</v>
      </c>
      <c r="J20" s="142" t="str">
        <f>IF('Rekapitulace stavby'!AN16="","",'Rekapitulace stavby'!AN16)</f>
        <v/>
      </c>
      <c r="K20" s="37"/>
      <c r="L20" s="62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hidden="1" s="2" customFormat="1" ht="18" customHeight="1">
      <c r="A21" s="37"/>
      <c r="B21" s="43"/>
      <c r="C21" s="37"/>
      <c r="D21" s="37"/>
      <c r="E21" s="142" t="str">
        <f>IF('Rekapitulace stavby'!E17="","",'Rekapitulace stavby'!E17)</f>
        <v xml:space="preserve"> </v>
      </c>
      <c r="F21" s="37"/>
      <c r="G21" s="37"/>
      <c r="H21" s="37"/>
      <c r="I21" s="139" t="s">
        <v>27</v>
      </c>
      <c r="J21" s="142" t="str">
        <f>IF('Rekapitulace stavby'!AN17="","",'Rekapitulace stavby'!AN17)</f>
        <v/>
      </c>
      <c r="K21" s="37"/>
      <c r="L21" s="62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hidden="1" s="2" customFormat="1" ht="6.96" customHeight="1">
      <c r="A22" s="37"/>
      <c r="B22" s="43"/>
      <c r="C22" s="37"/>
      <c r="D22" s="37"/>
      <c r="E22" s="37"/>
      <c r="F22" s="37"/>
      <c r="G22" s="37"/>
      <c r="H22" s="37"/>
      <c r="I22" s="37"/>
      <c r="J22" s="37"/>
      <c r="K22" s="37"/>
      <c r="L22" s="62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hidden="1" s="2" customFormat="1" ht="12" customHeight="1">
      <c r="A23" s="37"/>
      <c r="B23" s="43"/>
      <c r="C23" s="37"/>
      <c r="D23" s="139" t="s">
        <v>32</v>
      </c>
      <c r="E23" s="37"/>
      <c r="F23" s="37"/>
      <c r="G23" s="37"/>
      <c r="H23" s="37"/>
      <c r="I23" s="139" t="s">
        <v>25</v>
      </c>
      <c r="J23" s="142" t="str">
        <f>IF('Rekapitulace stavby'!AN19="","",'Rekapitulace stavby'!AN19)</f>
        <v/>
      </c>
      <c r="K23" s="37"/>
      <c r="L23" s="62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hidden="1" s="2" customFormat="1" ht="18" customHeight="1">
      <c r="A24" s="37"/>
      <c r="B24" s="43"/>
      <c r="C24" s="37"/>
      <c r="D24" s="37"/>
      <c r="E24" s="142" t="str">
        <f>IF('Rekapitulace stavby'!E20="","",'Rekapitulace stavby'!E20)</f>
        <v xml:space="preserve"> </v>
      </c>
      <c r="F24" s="37"/>
      <c r="G24" s="37"/>
      <c r="H24" s="37"/>
      <c r="I24" s="139" t="s">
        <v>27</v>
      </c>
      <c r="J24" s="142" t="str">
        <f>IF('Rekapitulace stavby'!AN20="","",'Rekapitulace stavby'!AN20)</f>
        <v/>
      </c>
      <c r="K24" s="37"/>
      <c r="L24" s="62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hidden="1" s="2" customFormat="1" ht="6.96" customHeight="1">
      <c r="A25" s="37"/>
      <c r="B25" s="43"/>
      <c r="C25" s="37"/>
      <c r="D25" s="37"/>
      <c r="E25" s="37"/>
      <c r="F25" s="37"/>
      <c r="G25" s="37"/>
      <c r="H25" s="37"/>
      <c r="I25" s="37"/>
      <c r="J25" s="37"/>
      <c r="K25" s="37"/>
      <c r="L25" s="62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hidden="1" s="2" customFormat="1" ht="12" customHeight="1">
      <c r="A26" s="37"/>
      <c r="B26" s="43"/>
      <c r="C26" s="37"/>
      <c r="D26" s="139" t="s">
        <v>33</v>
      </c>
      <c r="E26" s="37"/>
      <c r="F26" s="37"/>
      <c r="G26" s="37"/>
      <c r="H26" s="37"/>
      <c r="I26" s="37"/>
      <c r="J26" s="37"/>
      <c r="K26" s="37"/>
      <c r="L26" s="62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hidden="1" s="8" customFormat="1" ht="16.5" customHeight="1">
      <c r="A27" s="144"/>
      <c r="B27" s="145"/>
      <c r="C27" s="144"/>
      <c r="D27" s="144"/>
      <c r="E27" s="146" t="s">
        <v>1</v>
      </c>
      <c r="F27" s="146"/>
      <c r="G27" s="146"/>
      <c r="H27" s="146"/>
      <c r="I27" s="144"/>
      <c r="J27" s="144"/>
      <c r="K27" s="144"/>
      <c r="L27" s="147"/>
      <c r="S27" s="144"/>
      <c r="T27" s="144"/>
      <c r="U27" s="144"/>
      <c r="V27" s="144"/>
      <c r="W27" s="144"/>
      <c r="X27" s="144"/>
      <c r="Y27" s="144"/>
      <c r="Z27" s="144"/>
      <c r="AA27" s="144"/>
      <c r="AB27" s="144"/>
      <c r="AC27" s="144"/>
      <c r="AD27" s="144"/>
      <c r="AE27" s="144"/>
    </row>
    <row r="28" hidden="1" s="2" customFormat="1" ht="6.96" customHeight="1">
      <c r="A28" s="37"/>
      <c r="B28" s="43"/>
      <c r="C28" s="37"/>
      <c r="D28" s="37"/>
      <c r="E28" s="37"/>
      <c r="F28" s="37"/>
      <c r="G28" s="37"/>
      <c r="H28" s="37"/>
      <c r="I28" s="37"/>
      <c r="J28" s="37"/>
      <c r="K28" s="37"/>
      <c r="L28" s="62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hidden="1" s="2" customFormat="1" ht="6.96" customHeight="1">
      <c r="A29" s="37"/>
      <c r="B29" s="43"/>
      <c r="C29" s="37"/>
      <c r="D29" s="148"/>
      <c r="E29" s="148"/>
      <c r="F29" s="148"/>
      <c r="G29" s="148"/>
      <c r="H29" s="148"/>
      <c r="I29" s="148"/>
      <c r="J29" s="148"/>
      <c r="K29" s="148"/>
      <c r="L29" s="62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</row>
    <row r="30" hidden="1" s="2" customFormat="1" ht="25.44" customHeight="1">
      <c r="A30" s="37"/>
      <c r="B30" s="43"/>
      <c r="C30" s="37"/>
      <c r="D30" s="149" t="s">
        <v>34</v>
      </c>
      <c r="E30" s="37"/>
      <c r="F30" s="37"/>
      <c r="G30" s="37"/>
      <c r="H30" s="37"/>
      <c r="I30" s="37"/>
      <c r="J30" s="150">
        <f>ROUND(J120, 2)</f>
        <v>0</v>
      </c>
      <c r="K30" s="37"/>
      <c r="L30" s="62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hidden="1" s="2" customFormat="1" ht="6.96" customHeight="1">
      <c r="A31" s="37"/>
      <c r="B31" s="43"/>
      <c r="C31" s="37"/>
      <c r="D31" s="148"/>
      <c r="E31" s="148"/>
      <c r="F31" s="148"/>
      <c r="G31" s="148"/>
      <c r="H31" s="148"/>
      <c r="I31" s="148"/>
      <c r="J31" s="148"/>
      <c r="K31" s="148"/>
      <c r="L31" s="62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hidden="1" s="2" customFormat="1" ht="14.4" customHeight="1">
      <c r="A32" s="37"/>
      <c r="B32" s="43"/>
      <c r="C32" s="37"/>
      <c r="D32" s="37"/>
      <c r="E32" s="37"/>
      <c r="F32" s="151" t="s">
        <v>36</v>
      </c>
      <c r="G32" s="37"/>
      <c r="H32" s="37"/>
      <c r="I32" s="151" t="s">
        <v>35</v>
      </c>
      <c r="J32" s="151" t="s">
        <v>37</v>
      </c>
      <c r="K32" s="37"/>
      <c r="L32" s="62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hidden="1" s="2" customFormat="1" ht="14.4" customHeight="1">
      <c r="A33" s="37"/>
      <c r="B33" s="43"/>
      <c r="C33" s="37"/>
      <c r="D33" s="152" t="s">
        <v>38</v>
      </c>
      <c r="E33" s="139" t="s">
        <v>39</v>
      </c>
      <c r="F33" s="153">
        <f>ROUND((SUM(BE120:BE140)),  2)</f>
        <v>0</v>
      </c>
      <c r="G33" s="37"/>
      <c r="H33" s="37"/>
      <c r="I33" s="154">
        <v>0.20999999999999999</v>
      </c>
      <c r="J33" s="153">
        <f>ROUND(((SUM(BE120:BE140))*I33),  2)</f>
        <v>0</v>
      </c>
      <c r="K33" s="37"/>
      <c r="L33" s="62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hidden="1" s="2" customFormat="1" ht="14.4" customHeight="1">
      <c r="A34" s="37"/>
      <c r="B34" s="43"/>
      <c r="C34" s="37"/>
      <c r="D34" s="37"/>
      <c r="E34" s="139" t="s">
        <v>40</v>
      </c>
      <c r="F34" s="153">
        <f>ROUND((SUM(BF120:BF140)),  2)</f>
        <v>0</v>
      </c>
      <c r="G34" s="37"/>
      <c r="H34" s="37"/>
      <c r="I34" s="154">
        <v>0.14999999999999999</v>
      </c>
      <c r="J34" s="153">
        <f>ROUND(((SUM(BF120:BF140))*I34),  2)</f>
        <v>0</v>
      </c>
      <c r="K34" s="37"/>
      <c r="L34" s="62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hidden="1" s="2" customFormat="1" ht="14.4" customHeight="1">
      <c r="A35" s="37"/>
      <c r="B35" s="43"/>
      <c r="C35" s="37"/>
      <c r="D35" s="37"/>
      <c r="E35" s="139" t="s">
        <v>41</v>
      </c>
      <c r="F35" s="153">
        <f>ROUND((SUM(BG120:BG140)),  2)</f>
        <v>0</v>
      </c>
      <c r="G35" s="37"/>
      <c r="H35" s="37"/>
      <c r="I35" s="154">
        <v>0.20999999999999999</v>
      </c>
      <c r="J35" s="153">
        <f>0</f>
        <v>0</v>
      </c>
      <c r="K35" s="37"/>
      <c r="L35" s="62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hidden="1" s="2" customFormat="1" ht="14.4" customHeight="1">
      <c r="A36" s="37"/>
      <c r="B36" s="43"/>
      <c r="C36" s="37"/>
      <c r="D36" s="37"/>
      <c r="E36" s="139" t="s">
        <v>42</v>
      </c>
      <c r="F36" s="153">
        <f>ROUND((SUM(BH120:BH140)),  2)</f>
        <v>0</v>
      </c>
      <c r="G36" s="37"/>
      <c r="H36" s="37"/>
      <c r="I36" s="154">
        <v>0.14999999999999999</v>
      </c>
      <c r="J36" s="153">
        <f>0</f>
        <v>0</v>
      </c>
      <c r="K36" s="37"/>
      <c r="L36" s="62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hidden="1" s="2" customFormat="1" ht="14.4" customHeight="1">
      <c r="A37" s="37"/>
      <c r="B37" s="43"/>
      <c r="C37" s="37"/>
      <c r="D37" s="37"/>
      <c r="E37" s="139" t="s">
        <v>43</v>
      </c>
      <c r="F37" s="153">
        <f>ROUND((SUM(BI120:BI140)),  2)</f>
        <v>0</v>
      </c>
      <c r="G37" s="37"/>
      <c r="H37" s="37"/>
      <c r="I37" s="154">
        <v>0</v>
      </c>
      <c r="J37" s="153">
        <f>0</f>
        <v>0</v>
      </c>
      <c r="K37" s="37"/>
      <c r="L37" s="62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hidden="1" s="2" customFormat="1" ht="6.96" customHeight="1">
      <c r="A38" s="37"/>
      <c r="B38" s="43"/>
      <c r="C38" s="37"/>
      <c r="D38" s="37"/>
      <c r="E38" s="37"/>
      <c r="F38" s="37"/>
      <c r="G38" s="37"/>
      <c r="H38" s="37"/>
      <c r="I38" s="37"/>
      <c r="J38" s="37"/>
      <c r="K38" s="37"/>
      <c r="L38" s="62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hidden="1" s="2" customFormat="1" ht="25.44" customHeight="1">
      <c r="A39" s="37"/>
      <c r="B39" s="43"/>
      <c r="C39" s="155"/>
      <c r="D39" s="156" t="s">
        <v>44</v>
      </c>
      <c r="E39" s="157"/>
      <c r="F39" s="157"/>
      <c r="G39" s="158" t="s">
        <v>45</v>
      </c>
      <c r="H39" s="159" t="s">
        <v>46</v>
      </c>
      <c r="I39" s="157"/>
      <c r="J39" s="160">
        <f>SUM(J30:J37)</f>
        <v>0</v>
      </c>
      <c r="K39" s="161"/>
      <c r="L39" s="62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hidden="1" s="2" customFormat="1" ht="14.4" customHeight="1">
      <c r="A40" s="37"/>
      <c r="B40" s="43"/>
      <c r="C40" s="37"/>
      <c r="D40" s="37"/>
      <c r="E40" s="37"/>
      <c r="F40" s="37"/>
      <c r="G40" s="37"/>
      <c r="H40" s="37"/>
      <c r="I40" s="37"/>
      <c r="J40" s="37"/>
      <c r="K40" s="37"/>
      <c r="L40" s="62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1" hidden="1" s="1" customFormat="1" ht="14.4" customHeight="1">
      <c r="B41" s="19"/>
      <c r="L41" s="19"/>
    </row>
    <row r="42" hidden="1" s="1" customFormat="1" ht="14.4" customHeight="1">
      <c r="B42" s="19"/>
      <c r="L42" s="19"/>
    </row>
    <row r="43" hidden="1" s="1" customFormat="1" ht="14.4" customHeight="1">
      <c r="B43" s="19"/>
      <c r="L43" s="19"/>
    </row>
    <row r="44" hidden="1" s="1" customFormat="1" ht="14.4" customHeight="1">
      <c r="B44" s="19"/>
      <c r="L44" s="19"/>
    </row>
    <row r="45" hidden="1" s="1" customFormat="1" ht="14.4" customHeight="1">
      <c r="B45" s="19"/>
      <c r="L45" s="19"/>
    </row>
    <row r="46" hidden="1" s="1" customFormat="1" ht="14.4" customHeight="1">
      <c r="B46" s="19"/>
      <c r="L46" s="19"/>
    </row>
    <row r="47" hidden="1" s="1" customFormat="1" ht="14.4" customHeight="1">
      <c r="B47" s="19"/>
      <c r="L47" s="19"/>
    </row>
    <row r="48" hidden="1" s="1" customFormat="1" ht="14.4" customHeight="1">
      <c r="B48" s="19"/>
      <c r="L48" s="19"/>
    </row>
    <row r="49" hidden="1" s="1" customFormat="1" ht="14.4" customHeight="1">
      <c r="B49" s="19"/>
      <c r="L49" s="19"/>
    </row>
    <row r="50" hidden="1" s="2" customFormat="1" ht="14.4" customHeight="1">
      <c r="B50" s="62"/>
      <c r="D50" s="162" t="s">
        <v>47</v>
      </c>
      <c r="E50" s="163"/>
      <c r="F50" s="163"/>
      <c r="G50" s="162" t="s">
        <v>48</v>
      </c>
      <c r="H50" s="163"/>
      <c r="I50" s="163"/>
      <c r="J50" s="163"/>
      <c r="K50" s="163"/>
      <c r="L50" s="62"/>
    </row>
    <row r="51" hidden="1">
      <c r="B51" s="19"/>
      <c r="L51" s="19"/>
    </row>
    <row r="52" hidden="1">
      <c r="B52" s="19"/>
      <c r="L52" s="19"/>
    </row>
    <row r="53" hidden="1">
      <c r="B53" s="19"/>
      <c r="L53" s="19"/>
    </row>
    <row r="54" hidden="1">
      <c r="B54" s="19"/>
      <c r="L54" s="19"/>
    </row>
    <row r="55" hidden="1">
      <c r="B55" s="19"/>
      <c r="L55" s="19"/>
    </row>
    <row r="56" hidden="1">
      <c r="B56" s="19"/>
      <c r="L56" s="19"/>
    </row>
    <row r="57" hidden="1">
      <c r="B57" s="19"/>
      <c r="L57" s="19"/>
    </row>
    <row r="58" hidden="1">
      <c r="B58" s="19"/>
      <c r="L58" s="19"/>
    </row>
    <row r="59" hidden="1">
      <c r="B59" s="19"/>
      <c r="L59" s="19"/>
    </row>
    <row r="60" hidden="1">
      <c r="B60" s="19"/>
      <c r="L60" s="19"/>
    </row>
    <row r="61" hidden="1" s="2" customFormat="1">
      <c r="A61" s="37"/>
      <c r="B61" s="43"/>
      <c r="C61" s="37"/>
      <c r="D61" s="164" t="s">
        <v>49</v>
      </c>
      <c r="E61" s="165"/>
      <c r="F61" s="166" t="s">
        <v>50</v>
      </c>
      <c r="G61" s="164" t="s">
        <v>49</v>
      </c>
      <c r="H61" s="165"/>
      <c r="I61" s="165"/>
      <c r="J61" s="167" t="s">
        <v>50</v>
      </c>
      <c r="K61" s="165"/>
      <c r="L61" s="62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</row>
    <row r="62" hidden="1">
      <c r="B62" s="19"/>
      <c r="L62" s="19"/>
    </row>
    <row r="63" hidden="1">
      <c r="B63" s="19"/>
      <c r="L63" s="19"/>
    </row>
    <row r="64" hidden="1">
      <c r="B64" s="19"/>
      <c r="L64" s="19"/>
    </row>
    <row r="65" hidden="1" s="2" customFormat="1">
      <c r="A65" s="37"/>
      <c r="B65" s="43"/>
      <c r="C65" s="37"/>
      <c r="D65" s="162" t="s">
        <v>51</v>
      </c>
      <c r="E65" s="168"/>
      <c r="F65" s="168"/>
      <c r="G65" s="162" t="s">
        <v>52</v>
      </c>
      <c r="H65" s="168"/>
      <c r="I65" s="168"/>
      <c r="J65" s="168"/>
      <c r="K65" s="168"/>
      <c r="L65" s="62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</row>
    <row r="66" hidden="1">
      <c r="B66" s="19"/>
      <c r="L66" s="19"/>
    </row>
    <row r="67" hidden="1">
      <c r="B67" s="19"/>
      <c r="L67" s="19"/>
    </row>
    <row r="68" hidden="1">
      <c r="B68" s="19"/>
      <c r="L68" s="19"/>
    </row>
    <row r="69" hidden="1">
      <c r="B69" s="19"/>
      <c r="L69" s="19"/>
    </row>
    <row r="70" hidden="1">
      <c r="B70" s="19"/>
      <c r="L70" s="19"/>
    </row>
    <row r="71" hidden="1">
      <c r="B71" s="19"/>
      <c r="L71" s="19"/>
    </row>
    <row r="72" hidden="1">
      <c r="B72" s="19"/>
      <c r="L72" s="19"/>
    </row>
    <row r="73" hidden="1">
      <c r="B73" s="19"/>
      <c r="L73" s="19"/>
    </row>
    <row r="74" hidden="1">
      <c r="B74" s="19"/>
      <c r="L74" s="19"/>
    </row>
    <row r="75" hidden="1">
      <c r="B75" s="19"/>
      <c r="L75" s="19"/>
    </row>
    <row r="76" hidden="1" s="2" customFormat="1">
      <c r="A76" s="37"/>
      <c r="B76" s="43"/>
      <c r="C76" s="37"/>
      <c r="D76" s="164" t="s">
        <v>49</v>
      </c>
      <c r="E76" s="165"/>
      <c r="F76" s="166" t="s">
        <v>50</v>
      </c>
      <c r="G76" s="164" t="s">
        <v>49</v>
      </c>
      <c r="H76" s="165"/>
      <c r="I76" s="165"/>
      <c r="J76" s="167" t="s">
        <v>50</v>
      </c>
      <c r="K76" s="165"/>
      <c r="L76" s="62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77" hidden="1" s="2" customFormat="1" ht="14.4" customHeight="1">
      <c r="A77" s="37"/>
      <c r="B77" s="169"/>
      <c r="C77" s="170"/>
      <c r="D77" s="170"/>
      <c r="E77" s="170"/>
      <c r="F77" s="170"/>
      <c r="G77" s="170"/>
      <c r="H77" s="170"/>
      <c r="I77" s="170"/>
      <c r="J77" s="170"/>
      <c r="K77" s="170"/>
      <c r="L77" s="62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78" hidden="1"/>
    <row r="79" hidden="1"/>
    <row r="80" hidden="1"/>
    <row r="81" s="2" customFormat="1" ht="6.96" customHeight="1">
      <c r="A81" s="37"/>
      <c r="B81" s="171"/>
      <c r="C81" s="172"/>
      <c r="D81" s="172"/>
      <c r="E81" s="172"/>
      <c r="F81" s="172"/>
      <c r="G81" s="172"/>
      <c r="H81" s="172"/>
      <c r="I81" s="172"/>
      <c r="J81" s="172"/>
      <c r="K81" s="172"/>
      <c r="L81" s="62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</row>
    <row r="82" s="2" customFormat="1" ht="24.96" customHeight="1">
      <c r="A82" s="37"/>
      <c r="B82" s="38"/>
      <c r="C82" s="22" t="s">
        <v>96</v>
      </c>
      <c r="D82" s="39"/>
      <c r="E82" s="39"/>
      <c r="F82" s="39"/>
      <c r="G82" s="39"/>
      <c r="H82" s="39"/>
      <c r="I82" s="39"/>
      <c r="J82" s="39"/>
      <c r="K82" s="39"/>
      <c r="L82" s="62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</row>
    <row r="83" s="2" customFormat="1" ht="6.96" customHeight="1">
      <c r="A83" s="37"/>
      <c r="B83" s="38"/>
      <c r="C83" s="39"/>
      <c r="D83" s="39"/>
      <c r="E83" s="39"/>
      <c r="F83" s="39"/>
      <c r="G83" s="39"/>
      <c r="H83" s="39"/>
      <c r="I83" s="39"/>
      <c r="J83" s="39"/>
      <c r="K83" s="39"/>
      <c r="L83" s="62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</row>
    <row r="84" s="2" customFormat="1" ht="12" customHeight="1">
      <c r="A84" s="37"/>
      <c r="B84" s="38"/>
      <c r="C84" s="31" t="s">
        <v>16</v>
      </c>
      <c r="D84" s="39"/>
      <c r="E84" s="39"/>
      <c r="F84" s="39"/>
      <c r="G84" s="39"/>
      <c r="H84" s="39"/>
      <c r="I84" s="39"/>
      <c r="J84" s="39"/>
      <c r="K84" s="39"/>
      <c r="L84" s="62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</row>
    <row r="85" s="2" customFormat="1" ht="16.5" customHeight="1">
      <c r="A85" s="37"/>
      <c r="B85" s="38"/>
      <c r="C85" s="39"/>
      <c r="D85" s="39"/>
      <c r="E85" s="173" t="str">
        <f>E7</f>
        <v>Rekonstrukce požární nádrže v Žirči</v>
      </c>
      <c r="F85" s="31"/>
      <c r="G85" s="31"/>
      <c r="H85" s="31"/>
      <c r="I85" s="39"/>
      <c r="J85" s="39"/>
      <c r="K85" s="39"/>
      <c r="L85" s="62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</row>
    <row r="86" s="2" customFormat="1" ht="12" customHeight="1">
      <c r="A86" s="37"/>
      <c r="B86" s="38"/>
      <c r="C86" s="31" t="s">
        <v>94</v>
      </c>
      <c r="D86" s="39"/>
      <c r="E86" s="39"/>
      <c r="F86" s="39"/>
      <c r="G86" s="39"/>
      <c r="H86" s="39"/>
      <c r="I86" s="39"/>
      <c r="J86" s="39"/>
      <c r="K86" s="39"/>
      <c r="L86" s="62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</row>
    <row r="87" s="2" customFormat="1" ht="16.5" customHeight="1">
      <c r="A87" s="37"/>
      <c r="B87" s="38"/>
      <c r="C87" s="39"/>
      <c r="D87" s="39"/>
      <c r="E87" s="75" t="str">
        <f>E9</f>
        <v>SO-03 - Zpevnění stávající přístupové komunikace</v>
      </c>
      <c r="F87" s="39"/>
      <c r="G87" s="39"/>
      <c r="H87" s="39"/>
      <c r="I87" s="39"/>
      <c r="J87" s="39"/>
      <c r="K87" s="39"/>
      <c r="L87" s="62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</row>
    <row r="88" s="2" customFormat="1" ht="6.96" customHeight="1">
      <c r="A88" s="37"/>
      <c r="B88" s="38"/>
      <c r="C88" s="39"/>
      <c r="D88" s="39"/>
      <c r="E88" s="39"/>
      <c r="F88" s="39"/>
      <c r="G88" s="39"/>
      <c r="H88" s="39"/>
      <c r="I88" s="39"/>
      <c r="J88" s="39"/>
      <c r="K88" s="39"/>
      <c r="L88" s="62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</row>
    <row r="89" s="2" customFormat="1" ht="12" customHeight="1">
      <c r="A89" s="37"/>
      <c r="B89" s="38"/>
      <c r="C89" s="31" t="s">
        <v>20</v>
      </c>
      <c r="D89" s="39"/>
      <c r="E89" s="39"/>
      <c r="F89" s="26" t="str">
        <f>F12</f>
        <v xml:space="preserve"> </v>
      </c>
      <c r="G89" s="39"/>
      <c r="H89" s="39"/>
      <c r="I89" s="31" t="s">
        <v>22</v>
      </c>
      <c r="J89" s="78" t="str">
        <f>IF(J12="","",J12)</f>
        <v>7. 2. 2023</v>
      </c>
      <c r="K89" s="39"/>
      <c r="L89" s="62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</row>
    <row r="90" s="2" customFormat="1" ht="6.96" customHeight="1">
      <c r="A90" s="37"/>
      <c r="B90" s="38"/>
      <c r="C90" s="39"/>
      <c r="D90" s="39"/>
      <c r="E90" s="39"/>
      <c r="F90" s="39"/>
      <c r="G90" s="39"/>
      <c r="H90" s="39"/>
      <c r="I90" s="39"/>
      <c r="J90" s="39"/>
      <c r="K90" s="39"/>
      <c r="L90" s="62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</row>
    <row r="91" s="2" customFormat="1" ht="15.15" customHeight="1">
      <c r="A91" s="37"/>
      <c r="B91" s="38"/>
      <c r="C91" s="31" t="s">
        <v>24</v>
      </c>
      <c r="D91" s="39"/>
      <c r="E91" s="39"/>
      <c r="F91" s="26" t="str">
        <f>E15</f>
        <v xml:space="preserve"> </v>
      </c>
      <c r="G91" s="39"/>
      <c r="H91" s="39"/>
      <c r="I91" s="31" t="s">
        <v>30</v>
      </c>
      <c r="J91" s="35" t="str">
        <f>E21</f>
        <v xml:space="preserve"> </v>
      </c>
      <c r="K91" s="39"/>
      <c r="L91" s="62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</row>
    <row r="92" s="2" customFormat="1" ht="15.15" customHeight="1">
      <c r="A92" s="37"/>
      <c r="B92" s="38"/>
      <c r="C92" s="31" t="s">
        <v>28</v>
      </c>
      <c r="D92" s="39"/>
      <c r="E92" s="39"/>
      <c r="F92" s="26" t="str">
        <f>IF(E18="","",E18)</f>
        <v>Vyplň údaj</v>
      </c>
      <c r="G92" s="39"/>
      <c r="H92" s="39"/>
      <c r="I92" s="31" t="s">
        <v>32</v>
      </c>
      <c r="J92" s="35" t="str">
        <f>E24</f>
        <v xml:space="preserve"> </v>
      </c>
      <c r="K92" s="39"/>
      <c r="L92" s="62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</row>
    <row r="93" s="2" customFormat="1" ht="10.32" customHeight="1">
      <c r="A93" s="37"/>
      <c r="B93" s="38"/>
      <c r="C93" s="39"/>
      <c r="D93" s="39"/>
      <c r="E93" s="39"/>
      <c r="F93" s="39"/>
      <c r="G93" s="39"/>
      <c r="H93" s="39"/>
      <c r="I93" s="39"/>
      <c r="J93" s="39"/>
      <c r="K93" s="39"/>
      <c r="L93" s="62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</row>
    <row r="94" s="2" customFormat="1" ht="29.28" customHeight="1">
      <c r="A94" s="37"/>
      <c r="B94" s="38"/>
      <c r="C94" s="174" t="s">
        <v>97</v>
      </c>
      <c r="D94" s="175"/>
      <c r="E94" s="175"/>
      <c r="F94" s="175"/>
      <c r="G94" s="175"/>
      <c r="H94" s="175"/>
      <c r="I94" s="175"/>
      <c r="J94" s="176" t="s">
        <v>98</v>
      </c>
      <c r="K94" s="175"/>
      <c r="L94" s="62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</row>
    <row r="95" s="2" customFormat="1" ht="10.32" customHeight="1">
      <c r="A95" s="37"/>
      <c r="B95" s="38"/>
      <c r="C95" s="39"/>
      <c r="D95" s="39"/>
      <c r="E95" s="39"/>
      <c r="F95" s="39"/>
      <c r="G95" s="39"/>
      <c r="H95" s="39"/>
      <c r="I95" s="39"/>
      <c r="J95" s="39"/>
      <c r="K95" s="39"/>
      <c r="L95" s="62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</row>
    <row r="96" s="2" customFormat="1" ht="22.8" customHeight="1">
      <c r="A96" s="37"/>
      <c r="B96" s="38"/>
      <c r="C96" s="177" t="s">
        <v>99</v>
      </c>
      <c r="D96" s="39"/>
      <c r="E96" s="39"/>
      <c r="F96" s="39"/>
      <c r="G96" s="39"/>
      <c r="H96" s="39"/>
      <c r="I96" s="39"/>
      <c r="J96" s="109">
        <f>J120</f>
        <v>0</v>
      </c>
      <c r="K96" s="39"/>
      <c r="L96" s="62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  <c r="AU96" s="16" t="s">
        <v>100</v>
      </c>
    </row>
    <row r="97" s="9" customFormat="1" ht="24.96" customHeight="1">
      <c r="A97" s="9"/>
      <c r="B97" s="178"/>
      <c r="C97" s="179"/>
      <c r="D97" s="180" t="s">
        <v>101</v>
      </c>
      <c r="E97" s="181"/>
      <c r="F97" s="181"/>
      <c r="G97" s="181"/>
      <c r="H97" s="181"/>
      <c r="I97" s="181"/>
      <c r="J97" s="182">
        <f>J121</f>
        <v>0</v>
      </c>
      <c r="K97" s="179"/>
      <c r="L97" s="183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84"/>
      <c r="C98" s="185"/>
      <c r="D98" s="186" t="s">
        <v>102</v>
      </c>
      <c r="E98" s="187"/>
      <c r="F98" s="187"/>
      <c r="G98" s="187"/>
      <c r="H98" s="187"/>
      <c r="I98" s="187"/>
      <c r="J98" s="188">
        <f>J122</f>
        <v>0</v>
      </c>
      <c r="K98" s="185"/>
      <c r="L98" s="189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84"/>
      <c r="C99" s="185"/>
      <c r="D99" s="186" t="s">
        <v>290</v>
      </c>
      <c r="E99" s="187"/>
      <c r="F99" s="187"/>
      <c r="G99" s="187"/>
      <c r="H99" s="187"/>
      <c r="I99" s="187"/>
      <c r="J99" s="188">
        <f>J132</f>
        <v>0</v>
      </c>
      <c r="K99" s="185"/>
      <c r="L99" s="189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84"/>
      <c r="C100" s="185"/>
      <c r="D100" s="186" t="s">
        <v>105</v>
      </c>
      <c r="E100" s="187"/>
      <c r="F100" s="187"/>
      <c r="G100" s="187"/>
      <c r="H100" s="187"/>
      <c r="I100" s="187"/>
      <c r="J100" s="188">
        <f>J136</f>
        <v>0</v>
      </c>
      <c r="K100" s="185"/>
      <c r="L100" s="189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2" customFormat="1" ht="21.84" customHeight="1">
      <c r="A101" s="37"/>
      <c r="B101" s="38"/>
      <c r="C101" s="39"/>
      <c r="D101" s="39"/>
      <c r="E101" s="39"/>
      <c r="F101" s="39"/>
      <c r="G101" s="39"/>
      <c r="H101" s="39"/>
      <c r="I101" s="39"/>
      <c r="J101" s="39"/>
      <c r="K101" s="39"/>
      <c r="L101" s="62"/>
      <c r="S101" s="37"/>
      <c r="T101" s="37"/>
      <c r="U101" s="37"/>
      <c r="V101" s="37"/>
      <c r="W101" s="37"/>
      <c r="X101" s="37"/>
      <c r="Y101" s="37"/>
      <c r="Z101" s="37"/>
      <c r="AA101" s="37"/>
      <c r="AB101" s="37"/>
      <c r="AC101" s="37"/>
      <c r="AD101" s="37"/>
      <c r="AE101" s="37"/>
    </row>
    <row r="102" s="2" customFormat="1" ht="6.96" customHeight="1">
      <c r="A102" s="37"/>
      <c r="B102" s="65"/>
      <c r="C102" s="66"/>
      <c r="D102" s="66"/>
      <c r="E102" s="66"/>
      <c r="F102" s="66"/>
      <c r="G102" s="66"/>
      <c r="H102" s="66"/>
      <c r="I102" s="66"/>
      <c r="J102" s="66"/>
      <c r="K102" s="66"/>
      <c r="L102" s="62"/>
      <c r="S102" s="37"/>
      <c r="T102" s="37"/>
      <c r="U102" s="37"/>
      <c r="V102" s="37"/>
      <c r="W102" s="37"/>
      <c r="X102" s="37"/>
      <c r="Y102" s="37"/>
      <c r="Z102" s="37"/>
      <c r="AA102" s="37"/>
      <c r="AB102" s="37"/>
      <c r="AC102" s="37"/>
      <c r="AD102" s="37"/>
      <c r="AE102" s="37"/>
    </row>
    <row r="106" s="2" customFormat="1" ht="6.96" customHeight="1">
      <c r="A106" s="37"/>
      <c r="B106" s="67"/>
      <c r="C106" s="68"/>
      <c r="D106" s="68"/>
      <c r="E106" s="68"/>
      <c r="F106" s="68"/>
      <c r="G106" s="68"/>
      <c r="H106" s="68"/>
      <c r="I106" s="68"/>
      <c r="J106" s="68"/>
      <c r="K106" s="68"/>
      <c r="L106" s="62"/>
      <c r="S106" s="37"/>
      <c r="T106" s="37"/>
      <c r="U106" s="37"/>
      <c r="V106" s="37"/>
      <c r="W106" s="37"/>
      <c r="X106" s="37"/>
      <c r="Y106" s="37"/>
      <c r="Z106" s="37"/>
      <c r="AA106" s="37"/>
      <c r="AB106" s="37"/>
      <c r="AC106" s="37"/>
      <c r="AD106" s="37"/>
      <c r="AE106" s="37"/>
    </row>
    <row r="107" s="2" customFormat="1" ht="24.96" customHeight="1">
      <c r="A107" s="37"/>
      <c r="B107" s="38"/>
      <c r="C107" s="22" t="s">
        <v>108</v>
      </c>
      <c r="D107" s="39"/>
      <c r="E107" s="39"/>
      <c r="F107" s="39"/>
      <c r="G107" s="39"/>
      <c r="H107" s="39"/>
      <c r="I107" s="39"/>
      <c r="J107" s="39"/>
      <c r="K107" s="39"/>
      <c r="L107" s="62"/>
      <c r="S107" s="37"/>
      <c r="T107" s="37"/>
      <c r="U107" s="37"/>
      <c r="V107" s="37"/>
      <c r="W107" s="37"/>
      <c r="X107" s="37"/>
      <c r="Y107" s="37"/>
      <c r="Z107" s="37"/>
      <c r="AA107" s="37"/>
      <c r="AB107" s="37"/>
      <c r="AC107" s="37"/>
      <c r="AD107" s="37"/>
      <c r="AE107" s="37"/>
    </row>
    <row r="108" s="2" customFormat="1" ht="6.96" customHeight="1">
      <c r="A108" s="37"/>
      <c r="B108" s="38"/>
      <c r="C108" s="39"/>
      <c r="D108" s="39"/>
      <c r="E108" s="39"/>
      <c r="F108" s="39"/>
      <c r="G108" s="39"/>
      <c r="H108" s="39"/>
      <c r="I108" s="39"/>
      <c r="J108" s="39"/>
      <c r="K108" s="39"/>
      <c r="L108" s="62"/>
      <c r="S108" s="37"/>
      <c r="T108" s="37"/>
      <c r="U108" s="37"/>
      <c r="V108" s="37"/>
      <c r="W108" s="37"/>
      <c r="X108" s="37"/>
      <c r="Y108" s="37"/>
      <c r="Z108" s="37"/>
      <c r="AA108" s="37"/>
      <c r="AB108" s="37"/>
      <c r="AC108" s="37"/>
      <c r="AD108" s="37"/>
      <c r="AE108" s="37"/>
    </row>
    <row r="109" s="2" customFormat="1" ht="12" customHeight="1">
      <c r="A109" s="37"/>
      <c r="B109" s="38"/>
      <c r="C109" s="31" t="s">
        <v>16</v>
      </c>
      <c r="D109" s="39"/>
      <c r="E109" s="39"/>
      <c r="F109" s="39"/>
      <c r="G109" s="39"/>
      <c r="H109" s="39"/>
      <c r="I109" s="39"/>
      <c r="J109" s="39"/>
      <c r="K109" s="39"/>
      <c r="L109" s="62"/>
      <c r="S109" s="37"/>
      <c r="T109" s="37"/>
      <c r="U109" s="37"/>
      <c r="V109" s="37"/>
      <c r="W109" s="37"/>
      <c r="X109" s="37"/>
      <c r="Y109" s="37"/>
      <c r="Z109" s="37"/>
      <c r="AA109" s="37"/>
      <c r="AB109" s="37"/>
      <c r="AC109" s="37"/>
      <c r="AD109" s="37"/>
      <c r="AE109" s="37"/>
    </row>
    <row r="110" s="2" customFormat="1" ht="16.5" customHeight="1">
      <c r="A110" s="37"/>
      <c r="B110" s="38"/>
      <c r="C110" s="39"/>
      <c r="D110" s="39"/>
      <c r="E110" s="173" t="str">
        <f>E7</f>
        <v>Rekonstrukce požární nádrže v Žirči</v>
      </c>
      <c r="F110" s="31"/>
      <c r="G110" s="31"/>
      <c r="H110" s="31"/>
      <c r="I110" s="39"/>
      <c r="J110" s="39"/>
      <c r="K110" s="39"/>
      <c r="L110" s="62"/>
      <c r="S110" s="37"/>
      <c r="T110" s="37"/>
      <c r="U110" s="37"/>
      <c r="V110" s="37"/>
      <c r="W110" s="37"/>
      <c r="X110" s="37"/>
      <c r="Y110" s="37"/>
      <c r="Z110" s="37"/>
      <c r="AA110" s="37"/>
      <c r="AB110" s="37"/>
      <c r="AC110" s="37"/>
      <c r="AD110" s="37"/>
      <c r="AE110" s="37"/>
    </row>
    <row r="111" s="2" customFormat="1" ht="12" customHeight="1">
      <c r="A111" s="37"/>
      <c r="B111" s="38"/>
      <c r="C111" s="31" t="s">
        <v>94</v>
      </c>
      <c r="D111" s="39"/>
      <c r="E111" s="39"/>
      <c r="F111" s="39"/>
      <c r="G111" s="39"/>
      <c r="H111" s="39"/>
      <c r="I111" s="39"/>
      <c r="J111" s="39"/>
      <c r="K111" s="39"/>
      <c r="L111" s="62"/>
      <c r="S111" s="37"/>
      <c r="T111" s="37"/>
      <c r="U111" s="37"/>
      <c r="V111" s="37"/>
      <c r="W111" s="37"/>
      <c r="X111" s="37"/>
      <c r="Y111" s="37"/>
      <c r="Z111" s="37"/>
      <c r="AA111" s="37"/>
      <c r="AB111" s="37"/>
      <c r="AC111" s="37"/>
      <c r="AD111" s="37"/>
      <c r="AE111" s="37"/>
    </row>
    <row r="112" s="2" customFormat="1" ht="16.5" customHeight="1">
      <c r="A112" s="37"/>
      <c r="B112" s="38"/>
      <c r="C112" s="39"/>
      <c r="D112" s="39"/>
      <c r="E112" s="75" t="str">
        <f>E9</f>
        <v>SO-03 - Zpevnění stávající přístupové komunikace</v>
      </c>
      <c r="F112" s="39"/>
      <c r="G112" s="39"/>
      <c r="H112" s="39"/>
      <c r="I112" s="39"/>
      <c r="J112" s="39"/>
      <c r="K112" s="39"/>
      <c r="L112" s="62"/>
      <c r="S112" s="37"/>
      <c r="T112" s="37"/>
      <c r="U112" s="37"/>
      <c r="V112" s="37"/>
      <c r="W112" s="37"/>
      <c r="X112" s="37"/>
      <c r="Y112" s="37"/>
      <c r="Z112" s="37"/>
      <c r="AA112" s="37"/>
      <c r="AB112" s="37"/>
      <c r="AC112" s="37"/>
      <c r="AD112" s="37"/>
      <c r="AE112" s="37"/>
    </row>
    <row r="113" s="2" customFormat="1" ht="6.96" customHeight="1">
      <c r="A113" s="37"/>
      <c r="B113" s="38"/>
      <c r="C113" s="39"/>
      <c r="D113" s="39"/>
      <c r="E113" s="39"/>
      <c r="F113" s="39"/>
      <c r="G113" s="39"/>
      <c r="H113" s="39"/>
      <c r="I113" s="39"/>
      <c r="J113" s="39"/>
      <c r="K113" s="39"/>
      <c r="L113" s="62"/>
      <c r="S113" s="37"/>
      <c r="T113" s="37"/>
      <c r="U113" s="37"/>
      <c r="V113" s="37"/>
      <c r="W113" s="37"/>
      <c r="X113" s="37"/>
      <c r="Y113" s="37"/>
      <c r="Z113" s="37"/>
      <c r="AA113" s="37"/>
      <c r="AB113" s="37"/>
      <c r="AC113" s="37"/>
      <c r="AD113" s="37"/>
      <c r="AE113" s="37"/>
    </row>
    <row r="114" s="2" customFormat="1" ht="12" customHeight="1">
      <c r="A114" s="37"/>
      <c r="B114" s="38"/>
      <c r="C114" s="31" t="s">
        <v>20</v>
      </c>
      <c r="D114" s="39"/>
      <c r="E114" s="39"/>
      <c r="F114" s="26" t="str">
        <f>F12</f>
        <v xml:space="preserve"> </v>
      </c>
      <c r="G114" s="39"/>
      <c r="H114" s="39"/>
      <c r="I114" s="31" t="s">
        <v>22</v>
      </c>
      <c r="J114" s="78" t="str">
        <f>IF(J12="","",J12)</f>
        <v>7. 2. 2023</v>
      </c>
      <c r="K114" s="39"/>
      <c r="L114" s="62"/>
      <c r="S114" s="37"/>
      <c r="T114" s="37"/>
      <c r="U114" s="37"/>
      <c r="V114" s="37"/>
      <c r="W114" s="37"/>
      <c r="X114" s="37"/>
      <c r="Y114" s="37"/>
      <c r="Z114" s="37"/>
      <c r="AA114" s="37"/>
      <c r="AB114" s="37"/>
      <c r="AC114" s="37"/>
      <c r="AD114" s="37"/>
      <c r="AE114" s="37"/>
    </row>
    <row r="115" s="2" customFormat="1" ht="6.96" customHeight="1">
      <c r="A115" s="37"/>
      <c r="B115" s="38"/>
      <c r="C115" s="39"/>
      <c r="D115" s="39"/>
      <c r="E115" s="39"/>
      <c r="F115" s="39"/>
      <c r="G115" s="39"/>
      <c r="H115" s="39"/>
      <c r="I115" s="39"/>
      <c r="J115" s="39"/>
      <c r="K115" s="39"/>
      <c r="L115" s="62"/>
      <c r="S115" s="37"/>
      <c r="T115" s="37"/>
      <c r="U115" s="37"/>
      <c r="V115" s="37"/>
      <c r="W115" s="37"/>
      <c r="X115" s="37"/>
      <c r="Y115" s="37"/>
      <c r="Z115" s="37"/>
      <c r="AA115" s="37"/>
      <c r="AB115" s="37"/>
      <c r="AC115" s="37"/>
      <c r="AD115" s="37"/>
      <c r="AE115" s="37"/>
    </row>
    <row r="116" s="2" customFormat="1" ht="15.15" customHeight="1">
      <c r="A116" s="37"/>
      <c r="B116" s="38"/>
      <c r="C116" s="31" t="s">
        <v>24</v>
      </c>
      <c r="D116" s="39"/>
      <c r="E116" s="39"/>
      <c r="F116" s="26" t="str">
        <f>E15</f>
        <v xml:space="preserve"> </v>
      </c>
      <c r="G116" s="39"/>
      <c r="H116" s="39"/>
      <c r="I116" s="31" t="s">
        <v>30</v>
      </c>
      <c r="J116" s="35" t="str">
        <f>E21</f>
        <v xml:space="preserve"> </v>
      </c>
      <c r="K116" s="39"/>
      <c r="L116" s="62"/>
      <c r="S116" s="37"/>
      <c r="T116" s="37"/>
      <c r="U116" s="37"/>
      <c r="V116" s="37"/>
      <c r="W116" s="37"/>
      <c r="X116" s="37"/>
      <c r="Y116" s="37"/>
      <c r="Z116" s="37"/>
      <c r="AA116" s="37"/>
      <c r="AB116" s="37"/>
      <c r="AC116" s="37"/>
      <c r="AD116" s="37"/>
      <c r="AE116" s="37"/>
    </row>
    <row r="117" s="2" customFormat="1" ht="15.15" customHeight="1">
      <c r="A117" s="37"/>
      <c r="B117" s="38"/>
      <c r="C117" s="31" t="s">
        <v>28</v>
      </c>
      <c r="D117" s="39"/>
      <c r="E117" s="39"/>
      <c r="F117" s="26" t="str">
        <f>IF(E18="","",E18)</f>
        <v>Vyplň údaj</v>
      </c>
      <c r="G117" s="39"/>
      <c r="H117" s="39"/>
      <c r="I117" s="31" t="s">
        <v>32</v>
      </c>
      <c r="J117" s="35" t="str">
        <f>E24</f>
        <v xml:space="preserve"> </v>
      </c>
      <c r="K117" s="39"/>
      <c r="L117" s="62"/>
      <c r="S117" s="37"/>
      <c r="T117" s="37"/>
      <c r="U117" s="37"/>
      <c r="V117" s="37"/>
      <c r="W117" s="37"/>
      <c r="X117" s="37"/>
      <c r="Y117" s="37"/>
      <c r="Z117" s="37"/>
      <c r="AA117" s="37"/>
      <c r="AB117" s="37"/>
      <c r="AC117" s="37"/>
      <c r="AD117" s="37"/>
      <c r="AE117" s="37"/>
    </row>
    <row r="118" s="2" customFormat="1" ht="10.32" customHeight="1">
      <c r="A118" s="37"/>
      <c r="B118" s="38"/>
      <c r="C118" s="39"/>
      <c r="D118" s="39"/>
      <c r="E118" s="39"/>
      <c r="F118" s="39"/>
      <c r="G118" s="39"/>
      <c r="H118" s="39"/>
      <c r="I118" s="39"/>
      <c r="J118" s="39"/>
      <c r="K118" s="39"/>
      <c r="L118" s="62"/>
      <c r="S118" s="37"/>
      <c r="T118" s="37"/>
      <c r="U118" s="37"/>
      <c r="V118" s="37"/>
      <c r="W118" s="37"/>
      <c r="X118" s="37"/>
      <c r="Y118" s="37"/>
      <c r="Z118" s="37"/>
      <c r="AA118" s="37"/>
      <c r="AB118" s="37"/>
      <c r="AC118" s="37"/>
      <c r="AD118" s="37"/>
      <c r="AE118" s="37"/>
    </row>
    <row r="119" s="11" customFormat="1" ht="29.28" customHeight="1">
      <c r="A119" s="190"/>
      <c r="B119" s="191"/>
      <c r="C119" s="192" t="s">
        <v>109</v>
      </c>
      <c r="D119" s="193" t="s">
        <v>59</v>
      </c>
      <c r="E119" s="193" t="s">
        <v>55</v>
      </c>
      <c r="F119" s="193" t="s">
        <v>56</v>
      </c>
      <c r="G119" s="193" t="s">
        <v>110</v>
      </c>
      <c r="H119" s="193" t="s">
        <v>111</v>
      </c>
      <c r="I119" s="193" t="s">
        <v>112</v>
      </c>
      <c r="J119" s="193" t="s">
        <v>98</v>
      </c>
      <c r="K119" s="194" t="s">
        <v>113</v>
      </c>
      <c r="L119" s="195"/>
      <c r="M119" s="99" t="s">
        <v>1</v>
      </c>
      <c r="N119" s="100" t="s">
        <v>38</v>
      </c>
      <c r="O119" s="100" t="s">
        <v>114</v>
      </c>
      <c r="P119" s="100" t="s">
        <v>115</v>
      </c>
      <c r="Q119" s="100" t="s">
        <v>116</v>
      </c>
      <c r="R119" s="100" t="s">
        <v>117</v>
      </c>
      <c r="S119" s="100" t="s">
        <v>118</v>
      </c>
      <c r="T119" s="101" t="s">
        <v>119</v>
      </c>
      <c r="U119" s="190"/>
      <c r="V119" s="190"/>
      <c r="W119" s="190"/>
      <c r="X119" s="190"/>
      <c r="Y119" s="190"/>
      <c r="Z119" s="190"/>
      <c r="AA119" s="190"/>
      <c r="AB119" s="190"/>
      <c r="AC119" s="190"/>
      <c r="AD119" s="190"/>
      <c r="AE119" s="190"/>
    </row>
    <row r="120" s="2" customFormat="1" ht="22.8" customHeight="1">
      <c r="A120" s="37"/>
      <c r="B120" s="38"/>
      <c r="C120" s="106" t="s">
        <v>120</v>
      </c>
      <c r="D120" s="39"/>
      <c r="E120" s="39"/>
      <c r="F120" s="39"/>
      <c r="G120" s="39"/>
      <c r="H120" s="39"/>
      <c r="I120" s="39"/>
      <c r="J120" s="196">
        <f>BK120</f>
        <v>0</v>
      </c>
      <c r="K120" s="39"/>
      <c r="L120" s="43"/>
      <c r="M120" s="102"/>
      <c r="N120" s="197"/>
      <c r="O120" s="103"/>
      <c r="P120" s="198">
        <f>P121</f>
        <v>0</v>
      </c>
      <c r="Q120" s="103"/>
      <c r="R120" s="198">
        <f>R121</f>
        <v>0.055281999999999998</v>
      </c>
      <c r="S120" s="103"/>
      <c r="T120" s="199">
        <f>T121</f>
        <v>0</v>
      </c>
      <c r="U120" s="37"/>
      <c r="V120" s="37"/>
      <c r="W120" s="37"/>
      <c r="X120" s="37"/>
      <c r="Y120" s="37"/>
      <c r="Z120" s="37"/>
      <c r="AA120" s="37"/>
      <c r="AB120" s="37"/>
      <c r="AC120" s="37"/>
      <c r="AD120" s="37"/>
      <c r="AE120" s="37"/>
      <c r="AT120" s="16" t="s">
        <v>73</v>
      </c>
      <c r="AU120" s="16" t="s">
        <v>100</v>
      </c>
      <c r="BK120" s="200">
        <f>BK121</f>
        <v>0</v>
      </c>
    </row>
    <row r="121" s="12" customFormat="1" ht="25.92" customHeight="1">
      <c r="A121" s="12"/>
      <c r="B121" s="201"/>
      <c r="C121" s="202"/>
      <c r="D121" s="203" t="s">
        <v>73</v>
      </c>
      <c r="E121" s="204" t="s">
        <v>121</v>
      </c>
      <c r="F121" s="204" t="s">
        <v>122</v>
      </c>
      <c r="G121" s="202"/>
      <c r="H121" s="202"/>
      <c r="I121" s="205"/>
      <c r="J121" s="206">
        <f>BK121</f>
        <v>0</v>
      </c>
      <c r="K121" s="202"/>
      <c r="L121" s="207"/>
      <c r="M121" s="208"/>
      <c r="N121" s="209"/>
      <c r="O121" s="209"/>
      <c r="P121" s="210">
        <f>P122+P132+P136</f>
        <v>0</v>
      </c>
      <c r="Q121" s="209"/>
      <c r="R121" s="210">
        <f>R122+R132+R136</f>
        <v>0.055281999999999998</v>
      </c>
      <c r="S121" s="209"/>
      <c r="T121" s="211">
        <f>T122+T132+T136</f>
        <v>0</v>
      </c>
      <c r="U121" s="12"/>
      <c r="V121" s="12"/>
      <c r="W121" s="12"/>
      <c r="X121" s="12"/>
      <c r="Y121" s="12"/>
      <c r="Z121" s="12"/>
      <c r="AA121" s="12"/>
      <c r="AB121" s="12"/>
      <c r="AC121" s="12"/>
      <c r="AD121" s="12"/>
      <c r="AE121" s="12"/>
      <c r="AR121" s="212" t="s">
        <v>8</v>
      </c>
      <c r="AT121" s="213" t="s">
        <v>73</v>
      </c>
      <c r="AU121" s="213" t="s">
        <v>74</v>
      </c>
      <c r="AY121" s="212" t="s">
        <v>123</v>
      </c>
      <c r="BK121" s="214">
        <f>BK122+BK132+BK136</f>
        <v>0</v>
      </c>
    </row>
    <row r="122" s="12" customFormat="1" ht="22.8" customHeight="1">
      <c r="A122" s="12"/>
      <c r="B122" s="201"/>
      <c r="C122" s="202"/>
      <c r="D122" s="203" t="s">
        <v>73</v>
      </c>
      <c r="E122" s="215" t="s">
        <v>8</v>
      </c>
      <c r="F122" s="215" t="s">
        <v>124</v>
      </c>
      <c r="G122" s="202"/>
      <c r="H122" s="202"/>
      <c r="I122" s="205"/>
      <c r="J122" s="216">
        <f>BK122</f>
        <v>0</v>
      </c>
      <c r="K122" s="202"/>
      <c r="L122" s="207"/>
      <c r="M122" s="208"/>
      <c r="N122" s="209"/>
      <c r="O122" s="209"/>
      <c r="P122" s="210">
        <f>SUM(P123:P131)</f>
        <v>0</v>
      </c>
      <c r="Q122" s="209"/>
      <c r="R122" s="210">
        <f>SUM(R123:R131)</f>
        <v>0.00095</v>
      </c>
      <c r="S122" s="209"/>
      <c r="T122" s="211">
        <f>SUM(T123:T131)</f>
        <v>0</v>
      </c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R122" s="212" t="s">
        <v>8</v>
      </c>
      <c r="AT122" s="213" t="s">
        <v>73</v>
      </c>
      <c r="AU122" s="213" t="s">
        <v>8</v>
      </c>
      <c r="AY122" s="212" t="s">
        <v>123</v>
      </c>
      <c r="BK122" s="214">
        <f>SUM(BK123:BK131)</f>
        <v>0</v>
      </c>
    </row>
    <row r="123" s="2" customFormat="1" ht="37.8" customHeight="1">
      <c r="A123" s="37"/>
      <c r="B123" s="38"/>
      <c r="C123" s="217" t="s">
        <v>8</v>
      </c>
      <c r="D123" s="217" t="s">
        <v>125</v>
      </c>
      <c r="E123" s="218" t="s">
        <v>291</v>
      </c>
      <c r="F123" s="219" t="s">
        <v>292</v>
      </c>
      <c r="G123" s="220" t="s">
        <v>134</v>
      </c>
      <c r="H123" s="221">
        <v>40.799999999999997</v>
      </c>
      <c r="I123" s="222"/>
      <c r="J123" s="221">
        <f>ROUND(I123*H123,0)</f>
        <v>0</v>
      </c>
      <c r="K123" s="219" t="s">
        <v>129</v>
      </c>
      <c r="L123" s="43"/>
      <c r="M123" s="223" t="s">
        <v>1</v>
      </c>
      <c r="N123" s="224" t="s">
        <v>39</v>
      </c>
      <c r="O123" s="90"/>
      <c r="P123" s="225">
        <f>O123*H123</f>
        <v>0</v>
      </c>
      <c r="Q123" s="225">
        <v>0</v>
      </c>
      <c r="R123" s="225">
        <f>Q123*H123</f>
        <v>0</v>
      </c>
      <c r="S123" s="225">
        <v>0</v>
      </c>
      <c r="T123" s="226">
        <f>S123*H123</f>
        <v>0</v>
      </c>
      <c r="U123" s="37"/>
      <c r="V123" s="37"/>
      <c r="W123" s="37"/>
      <c r="X123" s="37"/>
      <c r="Y123" s="37"/>
      <c r="Z123" s="37"/>
      <c r="AA123" s="37"/>
      <c r="AB123" s="37"/>
      <c r="AC123" s="37"/>
      <c r="AD123" s="37"/>
      <c r="AE123" s="37"/>
      <c r="AR123" s="227" t="s">
        <v>130</v>
      </c>
      <c r="AT123" s="227" t="s">
        <v>125</v>
      </c>
      <c r="AU123" s="227" t="s">
        <v>83</v>
      </c>
      <c r="AY123" s="16" t="s">
        <v>123</v>
      </c>
      <c r="BE123" s="228">
        <f>IF(N123="základní",J123,0)</f>
        <v>0</v>
      </c>
      <c r="BF123" s="228">
        <f>IF(N123="snížená",J123,0)</f>
        <v>0</v>
      </c>
      <c r="BG123" s="228">
        <f>IF(N123="zákl. přenesená",J123,0)</f>
        <v>0</v>
      </c>
      <c r="BH123" s="228">
        <f>IF(N123="sníž. přenesená",J123,0)</f>
        <v>0</v>
      </c>
      <c r="BI123" s="228">
        <f>IF(N123="nulová",J123,0)</f>
        <v>0</v>
      </c>
      <c r="BJ123" s="16" t="s">
        <v>8</v>
      </c>
      <c r="BK123" s="228">
        <f>ROUND(I123*H123,0)</f>
        <v>0</v>
      </c>
      <c r="BL123" s="16" t="s">
        <v>130</v>
      </c>
      <c r="BM123" s="227" t="s">
        <v>293</v>
      </c>
    </row>
    <row r="124" s="13" customFormat="1">
      <c r="A124" s="13"/>
      <c r="B124" s="229"/>
      <c r="C124" s="230"/>
      <c r="D124" s="231" t="s">
        <v>140</v>
      </c>
      <c r="E124" s="232" t="s">
        <v>1</v>
      </c>
      <c r="F124" s="233" t="s">
        <v>294</v>
      </c>
      <c r="G124" s="230"/>
      <c r="H124" s="234">
        <v>40.799999999999997</v>
      </c>
      <c r="I124" s="235"/>
      <c r="J124" s="230"/>
      <c r="K124" s="230"/>
      <c r="L124" s="236"/>
      <c r="M124" s="237"/>
      <c r="N124" s="238"/>
      <c r="O124" s="238"/>
      <c r="P124" s="238"/>
      <c r="Q124" s="238"/>
      <c r="R124" s="238"/>
      <c r="S124" s="238"/>
      <c r="T124" s="239"/>
      <c r="U124" s="13"/>
      <c r="V124" s="13"/>
      <c r="W124" s="13"/>
      <c r="X124" s="13"/>
      <c r="Y124" s="13"/>
      <c r="Z124" s="13"/>
      <c r="AA124" s="13"/>
      <c r="AB124" s="13"/>
      <c r="AC124" s="13"/>
      <c r="AD124" s="13"/>
      <c r="AE124" s="13"/>
      <c r="AT124" s="240" t="s">
        <v>140</v>
      </c>
      <c r="AU124" s="240" t="s">
        <v>83</v>
      </c>
      <c r="AV124" s="13" t="s">
        <v>83</v>
      </c>
      <c r="AW124" s="13" t="s">
        <v>31</v>
      </c>
      <c r="AX124" s="13" t="s">
        <v>8</v>
      </c>
      <c r="AY124" s="240" t="s">
        <v>123</v>
      </c>
    </row>
    <row r="125" s="2" customFormat="1" ht="37.8" customHeight="1">
      <c r="A125" s="37"/>
      <c r="B125" s="38"/>
      <c r="C125" s="217" t="s">
        <v>83</v>
      </c>
      <c r="D125" s="217" t="s">
        <v>125</v>
      </c>
      <c r="E125" s="218" t="s">
        <v>295</v>
      </c>
      <c r="F125" s="219" t="s">
        <v>296</v>
      </c>
      <c r="G125" s="220" t="s">
        <v>134</v>
      </c>
      <c r="H125" s="221">
        <v>40.799999999999997</v>
      </c>
      <c r="I125" s="222"/>
      <c r="J125" s="221">
        <f>ROUND(I125*H125,0)</f>
        <v>0</v>
      </c>
      <c r="K125" s="219" t="s">
        <v>129</v>
      </c>
      <c r="L125" s="43"/>
      <c r="M125" s="223" t="s">
        <v>1</v>
      </c>
      <c r="N125" s="224" t="s">
        <v>39</v>
      </c>
      <c r="O125" s="90"/>
      <c r="P125" s="225">
        <f>O125*H125</f>
        <v>0</v>
      </c>
      <c r="Q125" s="225">
        <v>0</v>
      </c>
      <c r="R125" s="225">
        <f>Q125*H125</f>
        <v>0</v>
      </c>
      <c r="S125" s="225">
        <v>0</v>
      </c>
      <c r="T125" s="226">
        <f>S125*H125</f>
        <v>0</v>
      </c>
      <c r="U125" s="37"/>
      <c r="V125" s="37"/>
      <c r="W125" s="37"/>
      <c r="X125" s="37"/>
      <c r="Y125" s="37"/>
      <c r="Z125" s="37"/>
      <c r="AA125" s="37"/>
      <c r="AB125" s="37"/>
      <c r="AC125" s="37"/>
      <c r="AD125" s="37"/>
      <c r="AE125" s="37"/>
      <c r="AR125" s="227" t="s">
        <v>130</v>
      </c>
      <c r="AT125" s="227" t="s">
        <v>125</v>
      </c>
      <c r="AU125" s="227" t="s">
        <v>83</v>
      </c>
      <c r="AY125" s="16" t="s">
        <v>123</v>
      </c>
      <c r="BE125" s="228">
        <f>IF(N125="základní",J125,0)</f>
        <v>0</v>
      </c>
      <c r="BF125" s="228">
        <f>IF(N125="snížená",J125,0)</f>
        <v>0</v>
      </c>
      <c r="BG125" s="228">
        <f>IF(N125="zákl. přenesená",J125,0)</f>
        <v>0</v>
      </c>
      <c r="BH125" s="228">
        <f>IF(N125="sníž. přenesená",J125,0)</f>
        <v>0</v>
      </c>
      <c r="BI125" s="228">
        <f>IF(N125="nulová",J125,0)</f>
        <v>0</v>
      </c>
      <c r="BJ125" s="16" t="s">
        <v>8</v>
      </c>
      <c r="BK125" s="228">
        <f>ROUND(I125*H125,0)</f>
        <v>0</v>
      </c>
      <c r="BL125" s="16" t="s">
        <v>130</v>
      </c>
      <c r="BM125" s="227" t="s">
        <v>297</v>
      </c>
    </row>
    <row r="126" s="2" customFormat="1" ht="24.15" customHeight="1">
      <c r="A126" s="37"/>
      <c r="B126" s="38"/>
      <c r="C126" s="217" t="s">
        <v>136</v>
      </c>
      <c r="D126" s="217" t="s">
        <v>125</v>
      </c>
      <c r="E126" s="218" t="s">
        <v>137</v>
      </c>
      <c r="F126" s="219" t="s">
        <v>138</v>
      </c>
      <c r="G126" s="220" t="s">
        <v>128</v>
      </c>
      <c r="H126" s="221">
        <v>68</v>
      </c>
      <c r="I126" s="222"/>
      <c r="J126" s="221">
        <f>ROUND(I126*H126,0)</f>
        <v>0</v>
      </c>
      <c r="K126" s="219" t="s">
        <v>129</v>
      </c>
      <c r="L126" s="43"/>
      <c r="M126" s="223" t="s">
        <v>1</v>
      </c>
      <c r="N126" s="224" t="s">
        <v>39</v>
      </c>
      <c r="O126" s="90"/>
      <c r="P126" s="225">
        <f>O126*H126</f>
        <v>0</v>
      </c>
      <c r="Q126" s="225">
        <v>0</v>
      </c>
      <c r="R126" s="225">
        <f>Q126*H126</f>
        <v>0</v>
      </c>
      <c r="S126" s="225">
        <v>0</v>
      </c>
      <c r="T126" s="226">
        <f>S126*H126</f>
        <v>0</v>
      </c>
      <c r="U126" s="37"/>
      <c r="V126" s="37"/>
      <c r="W126" s="37"/>
      <c r="X126" s="37"/>
      <c r="Y126" s="37"/>
      <c r="Z126" s="37"/>
      <c r="AA126" s="37"/>
      <c r="AB126" s="37"/>
      <c r="AC126" s="37"/>
      <c r="AD126" s="37"/>
      <c r="AE126" s="37"/>
      <c r="AR126" s="227" t="s">
        <v>130</v>
      </c>
      <c r="AT126" s="227" t="s">
        <v>125</v>
      </c>
      <c r="AU126" s="227" t="s">
        <v>83</v>
      </c>
      <c r="AY126" s="16" t="s">
        <v>123</v>
      </c>
      <c r="BE126" s="228">
        <f>IF(N126="základní",J126,0)</f>
        <v>0</v>
      </c>
      <c r="BF126" s="228">
        <f>IF(N126="snížená",J126,0)</f>
        <v>0</v>
      </c>
      <c r="BG126" s="228">
        <f>IF(N126="zákl. přenesená",J126,0)</f>
        <v>0</v>
      </c>
      <c r="BH126" s="228">
        <f>IF(N126="sníž. přenesená",J126,0)</f>
        <v>0</v>
      </c>
      <c r="BI126" s="228">
        <f>IF(N126="nulová",J126,0)</f>
        <v>0</v>
      </c>
      <c r="BJ126" s="16" t="s">
        <v>8</v>
      </c>
      <c r="BK126" s="228">
        <f>ROUND(I126*H126,0)</f>
        <v>0</v>
      </c>
      <c r="BL126" s="16" t="s">
        <v>130</v>
      </c>
      <c r="BM126" s="227" t="s">
        <v>298</v>
      </c>
    </row>
    <row r="127" s="13" customFormat="1">
      <c r="A127" s="13"/>
      <c r="B127" s="229"/>
      <c r="C127" s="230"/>
      <c r="D127" s="231" t="s">
        <v>140</v>
      </c>
      <c r="E127" s="232" t="s">
        <v>1</v>
      </c>
      <c r="F127" s="233" t="s">
        <v>299</v>
      </c>
      <c r="G127" s="230"/>
      <c r="H127" s="234">
        <v>68</v>
      </c>
      <c r="I127" s="235"/>
      <c r="J127" s="230"/>
      <c r="K127" s="230"/>
      <c r="L127" s="236"/>
      <c r="M127" s="237"/>
      <c r="N127" s="238"/>
      <c r="O127" s="238"/>
      <c r="P127" s="238"/>
      <c r="Q127" s="238"/>
      <c r="R127" s="238"/>
      <c r="S127" s="238"/>
      <c r="T127" s="239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T127" s="240" t="s">
        <v>140</v>
      </c>
      <c r="AU127" s="240" t="s">
        <v>83</v>
      </c>
      <c r="AV127" s="13" t="s">
        <v>83</v>
      </c>
      <c r="AW127" s="13" t="s">
        <v>31</v>
      </c>
      <c r="AX127" s="13" t="s">
        <v>8</v>
      </c>
      <c r="AY127" s="240" t="s">
        <v>123</v>
      </c>
    </row>
    <row r="128" s="2" customFormat="1" ht="16.5" customHeight="1">
      <c r="A128" s="37"/>
      <c r="B128" s="38"/>
      <c r="C128" s="241" t="s">
        <v>130</v>
      </c>
      <c r="D128" s="241" t="s">
        <v>142</v>
      </c>
      <c r="E128" s="242" t="s">
        <v>300</v>
      </c>
      <c r="F128" s="243" t="s">
        <v>301</v>
      </c>
      <c r="G128" s="244" t="s">
        <v>145</v>
      </c>
      <c r="H128" s="245">
        <v>0.94999999999999996</v>
      </c>
      <c r="I128" s="246"/>
      <c r="J128" s="245">
        <f>ROUND(I128*H128,0)</f>
        <v>0</v>
      </c>
      <c r="K128" s="243" t="s">
        <v>129</v>
      </c>
      <c r="L128" s="247"/>
      <c r="M128" s="248" t="s">
        <v>1</v>
      </c>
      <c r="N128" s="249" t="s">
        <v>39</v>
      </c>
      <c r="O128" s="90"/>
      <c r="P128" s="225">
        <f>O128*H128</f>
        <v>0</v>
      </c>
      <c r="Q128" s="225">
        <v>0.001</v>
      </c>
      <c r="R128" s="225">
        <f>Q128*H128</f>
        <v>0.00095</v>
      </c>
      <c r="S128" s="225">
        <v>0</v>
      </c>
      <c r="T128" s="226">
        <f>S128*H128</f>
        <v>0</v>
      </c>
      <c r="U128" s="37"/>
      <c r="V128" s="37"/>
      <c r="W128" s="37"/>
      <c r="X128" s="37"/>
      <c r="Y128" s="37"/>
      <c r="Z128" s="37"/>
      <c r="AA128" s="37"/>
      <c r="AB128" s="37"/>
      <c r="AC128" s="37"/>
      <c r="AD128" s="37"/>
      <c r="AE128" s="37"/>
      <c r="AR128" s="227" t="s">
        <v>146</v>
      </c>
      <c r="AT128" s="227" t="s">
        <v>142</v>
      </c>
      <c r="AU128" s="227" t="s">
        <v>83</v>
      </c>
      <c r="AY128" s="16" t="s">
        <v>123</v>
      </c>
      <c r="BE128" s="228">
        <f>IF(N128="základní",J128,0)</f>
        <v>0</v>
      </c>
      <c r="BF128" s="228">
        <f>IF(N128="snížená",J128,0)</f>
        <v>0</v>
      </c>
      <c r="BG128" s="228">
        <f>IF(N128="zákl. přenesená",J128,0)</f>
        <v>0</v>
      </c>
      <c r="BH128" s="228">
        <f>IF(N128="sníž. přenesená",J128,0)</f>
        <v>0</v>
      </c>
      <c r="BI128" s="228">
        <f>IF(N128="nulová",J128,0)</f>
        <v>0</v>
      </c>
      <c r="BJ128" s="16" t="s">
        <v>8</v>
      </c>
      <c r="BK128" s="228">
        <f>ROUND(I128*H128,0)</f>
        <v>0</v>
      </c>
      <c r="BL128" s="16" t="s">
        <v>130</v>
      </c>
      <c r="BM128" s="227" t="s">
        <v>302</v>
      </c>
    </row>
    <row r="129" s="13" customFormat="1">
      <c r="A129" s="13"/>
      <c r="B129" s="229"/>
      <c r="C129" s="230"/>
      <c r="D129" s="231" t="s">
        <v>140</v>
      </c>
      <c r="E129" s="232" t="s">
        <v>1</v>
      </c>
      <c r="F129" s="233" t="s">
        <v>303</v>
      </c>
      <c r="G129" s="230"/>
      <c r="H129" s="234">
        <v>0.94999999999999996</v>
      </c>
      <c r="I129" s="235"/>
      <c r="J129" s="230"/>
      <c r="K129" s="230"/>
      <c r="L129" s="236"/>
      <c r="M129" s="237"/>
      <c r="N129" s="238"/>
      <c r="O129" s="238"/>
      <c r="P129" s="238"/>
      <c r="Q129" s="238"/>
      <c r="R129" s="238"/>
      <c r="S129" s="238"/>
      <c r="T129" s="239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T129" s="240" t="s">
        <v>140</v>
      </c>
      <c r="AU129" s="240" t="s">
        <v>83</v>
      </c>
      <c r="AV129" s="13" t="s">
        <v>83</v>
      </c>
      <c r="AW129" s="13" t="s">
        <v>31</v>
      </c>
      <c r="AX129" s="13" t="s">
        <v>8</v>
      </c>
      <c r="AY129" s="240" t="s">
        <v>123</v>
      </c>
    </row>
    <row r="130" s="2" customFormat="1" ht="24.15" customHeight="1">
      <c r="A130" s="37"/>
      <c r="B130" s="38"/>
      <c r="C130" s="217" t="s">
        <v>150</v>
      </c>
      <c r="D130" s="217" t="s">
        <v>125</v>
      </c>
      <c r="E130" s="218" t="s">
        <v>304</v>
      </c>
      <c r="F130" s="219" t="s">
        <v>305</v>
      </c>
      <c r="G130" s="220" t="s">
        <v>128</v>
      </c>
      <c r="H130" s="221">
        <v>68</v>
      </c>
      <c r="I130" s="222"/>
      <c r="J130" s="221">
        <f>ROUND(I130*H130,0)</f>
        <v>0</v>
      </c>
      <c r="K130" s="219" t="s">
        <v>129</v>
      </c>
      <c r="L130" s="43"/>
      <c r="M130" s="223" t="s">
        <v>1</v>
      </c>
      <c r="N130" s="224" t="s">
        <v>39</v>
      </c>
      <c r="O130" s="90"/>
      <c r="P130" s="225">
        <f>O130*H130</f>
        <v>0</v>
      </c>
      <c r="Q130" s="225">
        <v>0</v>
      </c>
      <c r="R130" s="225">
        <f>Q130*H130</f>
        <v>0</v>
      </c>
      <c r="S130" s="225">
        <v>0</v>
      </c>
      <c r="T130" s="226">
        <f>S130*H130</f>
        <v>0</v>
      </c>
      <c r="U130" s="37"/>
      <c r="V130" s="37"/>
      <c r="W130" s="37"/>
      <c r="X130" s="37"/>
      <c r="Y130" s="37"/>
      <c r="Z130" s="37"/>
      <c r="AA130" s="37"/>
      <c r="AB130" s="37"/>
      <c r="AC130" s="37"/>
      <c r="AD130" s="37"/>
      <c r="AE130" s="37"/>
      <c r="AR130" s="227" t="s">
        <v>130</v>
      </c>
      <c r="AT130" s="227" t="s">
        <v>125</v>
      </c>
      <c r="AU130" s="227" t="s">
        <v>83</v>
      </c>
      <c r="AY130" s="16" t="s">
        <v>123</v>
      </c>
      <c r="BE130" s="228">
        <f>IF(N130="základní",J130,0)</f>
        <v>0</v>
      </c>
      <c r="BF130" s="228">
        <f>IF(N130="snížená",J130,0)</f>
        <v>0</v>
      </c>
      <c r="BG130" s="228">
        <f>IF(N130="zákl. přenesená",J130,0)</f>
        <v>0</v>
      </c>
      <c r="BH130" s="228">
        <f>IF(N130="sníž. přenesená",J130,0)</f>
        <v>0</v>
      </c>
      <c r="BI130" s="228">
        <f>IF(N130="nulová",J130,0)</f>
        <v>0</v>
      </c>
      <c r="BJ130" s="16" t="s">
        <v>8</v>
      </c>
      <c r="BK130" s="228">
        <f>ROUND(I130*H130,0)</f>
        <v>0</v>
      </c>
      <c r="BL130" s="16" t="s">
        <v>130</v>
      </c>
      <c r="BM130" s="227" t="s">
        <v>306</v>
      </c>
    </row>
    <row r="131" s="13" customFormat="1">
      <c r="A131" s="13"/>
      <c r="B131" s="229"/>
      <c r="C131" s="230"/>
      <c r="D131" s="231" t="s">
        <v>140</v>
      </c>
      <c r="E131" s="232" t="s">
        <v>1</v>
      </c>
      <c r="F131" s="233" t="s">
        <v>307</v>
      </c>
      <c r="G131" s="230"/>
      <c r="H131" s="234">
        <v>68</v>
      </c>
      <c r="I131" s="235"/>
      <c r="J131" s="230"/>
      <c r="K131" s="230"/>
      <c r="L131" s="236"/>
      <c r="M131" s="237"/>
      <c r="N131" s="238"/>
      <c r="O131" s="238"/>
      <c r="P131" s="238"/>
      <c r="Q131" s="238"/>
      <c r="R131" s="238"/>
      <c r="S131" s="238"/>
      <c r="T131" s="239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T131" s="240" t="s">
        <v>140</v>
      </c>
      <c r="AU131" s="240" t="s">
        <v>83</v>
      </c>
      <c r="AV131" s="13" t="s">
        <v>83</v>
      </c>
      <c r="AW131" s="13" t="s">
        <v>31</v>
      </c>
      <c r="AX131" s="13" t="s">
        <v>8</v>
      </c>
      <c r="AY131" s="240" t="s">
        <v>123</v>
      </c>
    </row>
    <row r="132" s="12" customFormat="1" ht="22.8" customHeight="1">
      <c r="A132" s="12"/>
      <c r="B132" s="201"/>
      <c r="C132" s="202"/>
      <c r="D132" s="203" t="s">
        <v>73</v>
      </c>
      <c r="E132" s="215" t="s">
        <v>150</v>
      </c>
      <c r="F132" s="215" t="s">
        <v>308</v>
      </c>
      <c r="G132" s="202"/>
      <c r="H132" s="202"/>
      <c r="I132" s="205"/>
      <c r="J132" s="216">
        <f>BK132</f>
        <v>0</v>
      </c>
      <c r="K132" s="202"/>
      <c r="L132" s="207"/>
      <c r="M132" s="208"/>
      <c r="N132" s="209"/>
      <c r="O132" s="209"/>
      <c r="P132" s="210">
        <f>SUM(P133:P135)</f>
        <v>0</v>
      </c>
      <c r="Q132" s="209"/>
      <c r="R132" s="210">
        <f>SUM(R133:R135)</f>
        <v>0</v>
      </c>
      <c r="S132" s="209"/>
      <c r="T132" s="211">
        <f>SUM(T133:T135)</f>
        <v>0</v>
      </c>
      <c r="U132" s="12"/>
      <c r="V132" s="12"/>
      <c r="W132" s="12"/>
      <c r="X132" s="12"/>
      <c r="Y132" s="12"/>
      <c r="Z132" s="12"/>
      <c r="AA132" s="12"/>
      <c r="AB132" s="12"/>
      <c r="AC132" s="12"/>
      <c r="AD132" s="12"/>
      <c r="AE132" s="12"/>
      <c r="AR132" s="212" t="s">
        <v>8</v>
      </c>
      <c r="AT132" s="213" t="s">
        <v>73</v>
      </c>
      <c r="AU132" s="213" t="s">
        <v>8</v>
      </c>
      <c r="AY132" s="212" t="s">
        <v>123</v>
      </c>
      <c r="BK132" s="214">
        <f>SUM(BK133:BK135)</f>
        <v>0</v>
      </c>
    </row>
    <row r="133" s="2" customFormat="1" ht="21.75" customHeight="1">
      <c r="A133" s="37"/>
      <c r="B133" s="38"/>
      <c r="C133" s="217" t="s">
        <v>155</v>
      </c>
      <c r="D133" s="217" t="s">
        <v>125</v>
      </c>
      <c r="E133" s="218" t="s">
        <v>309</v>
      </c>
      <c r="F133" s="219" t="s">
        <v>310</v>
      </c>
      <c r="G133" s="220" t="s">
        <v>128</v>
      </c>
      <c r="H133" s="221">
        <v>102</v>
      </c>
      <c r="I133" s="222"/>
      <c r="J133" s="221">
        <f>ROUND(I133*H133,0)</f>
        <v>0</v>
      </c>
      <c r="K133" s="219" t="s">
        <v>129</v>
      </c>
      <c r="L133" s="43"/>
      <c r="M133" s="223" t="s">
        <v>1</v>
      </c>
      <c r="N133" s="224" t="s">
        <v>39</v>
      </c>
      <c r="O133" s="90"/>
      <c r="P133" s="225">
        <f>O133*H133</f>
        <v>0</v>
      </c>
      <c r="Q133" s="225">
        <v>0</v>
      </c>
      <c r="R133" s="225">
        <f>Q133*H133</f>
        <v>0</v>
      </c>
      <c r="S133" s="225">
        <v>0</v>
      </c>
      <c r="T133" s="226">
        <f>S133*H133</f>
        <v>0</v>
      </c>
      <c r="U133" s="37"/>
      <c r="V133" s="37"/>
      <c r="W133" s="37"/>
      <c r="X133" s="37"/>
      <c r="Y133" s="37"/>
      <c r="Z133" s="37"/>
      <c r="AA133" s="37"/>
      <c r="AB133" s="37"/>
      <c r="AC133" s="37"/>
      <c r="AD133" s="37"/>
      <c r="AE133" s="37"/>
      <c r="AR133" s="227" t="s">
        <v>130</v>
      </c>
      <c r="AT133" s="227" t="s">
        <v>125</v>
      </c>
      <c r="AU133" s="227" t="s">
        <v>83</v>
      </c>
      <c r="AY133" s="16" t="s">
        <v>123</v>
      </c>
      <c r="BE133" s="228">
        <f>IF(N133="základní",J133,0)</f>
        <v>0</v>
      </c>
      <c r="BF133" s="228">
        <f>IF(N133="snížená",J133,0)</f>
        <v>0</v>
      </c>
      <c r="BG133" s="228">
        <f>IF(N133="zákl. přenesená",J133,0)</f>
        <v>0</v>
      </c>
      <c r="BH133" s="228">
        <f>IF(N133="sníž. přenesená",J133,0)</f>
        <v>0</v>
      </c>
      <c r="BI133" s="228">
        <f>IF(N133="nulová",J133,0)</f>
        <v>0</v>
      </c>
      <c r="BJ133" s="16" t="s">
        <v>8</v>
      </c>
      <c r="BK133" s="228">
        <f>ROUND(I133*H133,0)</f>
        <v>0</v>
      </c>
      <c r="BL133" s="16" t="s">
        <v>130</v>
      </c>
      <c r="BM133" s="227" t="s">
        <v>311</v>
      </c>
    </row>
    <row r="134" s="13" customFormat="1">
      <c r="A134" s="13"/>
      <c r="B134" s="229"/>
      <c r="C134" s="230"/>
      <c r="D134" s="231" t="s">
        <v>140</v>
      </c>
      <c r="E134" s="232" t="s">
        <v>1</v>
      </c>
      <c r="F134" s="233" t="s">
        <v>312</v>
      </c>
      <c r="G134" s="230"/>
      <c r="H134" s="234">
        <v>102</v>
      </c>
      <c r="I134" s="235"/>
      <c r="J134" s="230"/>
      <c r="K134" s="230"/>
      <c r="L134" s="236"/>
      <c r="M134" s="237"/>
      <c r="N134" s="238"/>
      <c r="O134" s="238"/>
      <c r="P134" s="238"/>
      <c r="Q134" s="238"/>
      <c r="R134" s="238"/>
      <c r="S134" s="238"/>
      <c r="T134" s="239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40" t="s">
        <v>140</v>
      </c>
      <c r="AU134" s="240" t="s">
        <v>83</v>
      </c>
      <c r="AV134" s="13" t="s">
        <v>83</v>
      </c>
      <c r="AW134" s="13" t="s">
        <v>31</v>
      </c>
      <c r="AX134" s="13" t="s">
        <v>8</v>
      </c>
      <c r="AY134" s="240" t="s">
        <v>123</v>
      </c>
    </row>
    <row r="135" s="2" customFormat="1" ht="21.75" customHeight="1">
      <c r="A135" s="37"/>
      <c r="B135" s="38"/>
      <c r="C135" s="217" t="s">
        <v>160</v>
      </c>
      <c r="D135" s="217" t="s">
        <v>125</v>
      </c>
      <c r="E135" s="218" t="s">
        <v>309</v>
      </c>
      <c r="F135" s="219" t="s">
        <v>310</v>
      </c>
      <c r="G135" s="220" t="s">
        <v>128</v>
      </c>
      <c r="H135" s="221">
        <v>102</v>
      </c>
      <c r="I135" s="222"/>
      <c r="J135" s="221">
        <f>ROUND(I135*H135,0)</f>
        <v>0</v>
      </c>
      <c r="K135" s="219" t="s">
        <v>129</v>
      </c>
      <c r="L135" s="43"/>
      <c r="M135" s="223" t="s">
        <v>1</v>
      </c>
      <c r="N135" s="224" t="s">
        <v>39</v>
      </c>
      <c r="O135" s="90"/>
      <c r="P135" s="225">
        <f>O135*H135</f>
        <v>0</v>
      </c>
      <c r="Q135" s="225">
        <v>0</v>
      </c>
      <c r="R135" s="225">
        <f>Q135*H135</f>
        <v>0</v>
      </c>
      <c r="S135" s="225">
        <v>0</v>
      </c>
      <c r="T135" s="226">
        <f>S135*H135</f>
        <v>0</v>
      </c>
      <c r="U135" s="37"/>
      <c r="V135" s="37"/>
      <c r="W135" s="37"/>
      <c r="X135" s="37"/>
      <c r="Y135" s="37"/>
      <c r="Z135" s="37"/>
      <c r="AA135" s="37"/>
      <c r="AB135" s="37"/>
      <c r="AC135" s="37"/>
      <c r="AD135" s="37"/>
      <c r="AE135" s="37"/>
      <c r="AR135" s="227" t="s">
        <v>130</v>
      </c>
      <c r="AT135" s="227" t="s">
        <v>125</v>
      </c>
      <c r="AU135" s="227" t="s">
        <v>83</v>
      </c>
      <c r="AY135" s="16" t="s">
        <v>123</v>
      </c>
      <c r="BE135" s="228">
        <f>IF(N135="základní",J135,0)</f>
        <v>0</v>
      </c>
      <c r="BF135" s="228">
        <f>IF(N135="snížená",J135,0)</f>
        <v>0</v>
      </c>
      <c r="BG135" s="228">
        <f>IF(N135="zákl. přenesená",J135,0)</f>
        <v>0</v>
      </c>
      <c r="BH135" s="228">
        <f>IF(N135="sníž. přenesená",J135,0)</f>
        <v>0</v>
      </c>
      <c r="BI135" s="228">
        <f>IF(N135="nulová",J135,0)</f>
        <v>0</v>
      </c>
      <c r="BJ135" s="16" t="s">
        <v>8</v>
      </c>
      <c r="BK135" s="228">
        <f>ROUND(I135*H135,0)</f>
        <v>0</v>
      </c>
      <c r="BL135" s="16" t="s">
        <v>130</v>
      </c>
      <c r="BM135" s="227" t="s">
        <v>313</v>
      </c>
    </row>
    <row r="136" s="12" customFormat="1" ht="22.8" customHeight="1">
      <c r="A136" s="12"/>
      <c r="B136" s="201"/>
      <c r="C136" s="202"/>
      <c r="D136" s="203" t="s">
        <v>73</v>
      </c>
      <c r="E136" s="215" t="s">
        <v>169</v>
      </c>
      <c r="F136" s="215" t="s">
        <v>180</v>
      </c>
      <c r="G136" s="202"/>
      <c r="H136" s="202"/>
      <c r="I136" s="205"/>
      <c r="J136" s="216">
        <f>BK136</f>
        <v>0</v>
      </c>
      <c r="K136" s="202"/>
      <c r="L136" s="207"/>
      <c r="M136" s="208"/>
      <c r="N136" s="209"/>
      <c r="O136" s="209"/>
      <c r="P136" s="210">
        <f>SUM(P137:P140)</f>
        <v>0</v>
      </c>
      <c r="Q136" s="209"/>
      <c r="R136" s="210">
        <f>SUM(R137:R140)</f>
        <v>0.054331999999999998</v>
      </c>
      <c r="S136" s="209"/>
      <c r="T136" s="211">
        <f>SUM(T137:T140)</f>
        <v>0</v>
      </c>
      <c r="U136" s="12"/>
      <c r="V136" s="12"/>
      <c r="W136" s="12"/>
      <c r="X136" s="12"/>
      <c r="Y136" s="12"/>
      <c r="Z136" s="12"/>
      <c r="AA136" s="12"/>
      <c r="AB136" s="12"/>
      <c r="AC136" s="12"/>
      <c r="AD136" s="12"/>
      <c r="AE136" s="12"/>
      <c r="AR136" s="212" t="s">
        <v>8</v>
      </c>
      <c r="AT136" s="213" t="s">
        <v>73</v>
      </c>
      <c r="AU136" s="213" t="s">
        <v>8</v>
      </c>
      <c r="AY136" s="212" t="s">
        <v>123</v>
      </c>
      <c r="BK136" s="214">
        <f>SUM(BK137:BK140)</f>
        <v>0</v>
      </c>
    </row>
    <row r="137" s="2" customFormat="1" ht="24.15" customHeight="1">
      <c r="A137" s="37"/>
      <c r="B137" s="38"/>
      <c r="C137" s="217" t="s">
        <v>146</v>
      </c>
      <c r="D137" s="217" t="s">
        <v>125</v>
      </c>
      <c r="E137" s="218" t="s">
        <v>314</v>
      </c>
      <c r="F137" s="219" t="s">
        <v>315</v>
      </c>
      <c r="G137" s="220" t="s">
        <v>128</v>
      </c>
      <c r="H137" s="221">
        <v>115.59999999999999</v>
      </c>
      <c r="I137" s="222"/>
      <c r="J137" s="221">
        <f>ROUND(I137*H137,0)</f>
        <v>0</v>
      </c>
      <c r="K137" s="219" t="s">
        <v>129</v>
      </c>
      <c r="L137" s="43"/>
      <c r="M137" s="223" t="s">
        <v>1</v>
      </c>
      <c r="N137" s="224" t="s">
        <v>39</v>
      </c>
      <c r="O137" s="90"/>
      <c r="P137" s="225">
        <f>O137*H137</f>
        <v>0</v>
      </c>
      <c r="Q137" s="225">
        <v>0.00046999999999999999</v>
      </c>
      <c r="R137" s="225">
        <f>Q137*H137</f>
        <v>0.054331999999999998</v>
      </c>
      <c r="S137" s="225">
        <v>0</v>
      </c>
      <c r="T137" s="226">
        <f>S137*H137</f>
        <v>0</v>
      </c>
      <c r="U137" s="37"/>
      <c r="V137" s="37"/>
      <c r="W137" s="37"/>
      <c r="X137" s="37"/>
      <c r="Y137" s="37"/>
      <c r="Z137" s="37"/>
      <c r="AA137" s="37"/>
      <c r="AB137" s="37"/>
      <c r="AC137" s="37"/>
      <c r="AD137" s="37"/>
      <c r="AE137" s="37"/>
      <c r="AR137" s="227" t="s">
        <v>130</v>
      </c>
      <c r="AT137" s="227" t="s">
        <v>125</v>
      </c>
      <c r="AU137" s="227" t="s">
        <v>83</v>
      </c>
      <c r="AY137" s="16" t="s">
        <v>123</v>
      </c>
      <c r="BE137" s="228">
        <f>IF(N137="základní",J137,0)</f>
        <v>0</v>
      </c>
      <c r="BF137" s="228">
        <f>IF(N137="snížená",J137,0)</f>
        <v>0</v>
      </c>
      <c r="BG137" s="228">
        <f>IF(N137="zákl. přenesená",J137,0)</f>
        <v>0</v>
      </c>
      <c r="BH137" s="228">
        <f>IF(N137="sníž. přenesená",J137,0)</f>
        <v>0</v>
      </c>
      <c r="BI137" s="228">
        <f>IF(N137="nulová",J137,0)</f>
        <v>0</v>
      </c>
      <c r="BJ137" s="16" t="s">
        <v>8</v>
      </c>
      <c r="BK137" s="228">
        <f>ROUND(I137*H137,0)</f>
        <v>0</v>
      </c>
      <c r="BL137" s="16" t="s">
        <v>130</v>
      </c>
      <c r="BM137" s="227" t="s">
        <v>316</v>
      </c>
    </row>
    <row r="138" s="13" customFormat="1">
      <c r="A138" s="13"/>
      <c r="B138" s="229"/>
      <c r="C138" s="230"/>
      <c r="D138" s="231" t="s">
        <v>140</v>
      </c>
      <c r="E138" s="232" t="s">
        <v>1</v>
      </c>
      <c r="F138" s="233" t="s">
        <v>317</v>
      </c>
      <c r="G138" s="230"/>
      <c r="H138" s="234">
        <v>115.59999999999999</v>
      </c>
      <c r="I138" s="235"/>
      <c r="J138" s="230"/>
      <c r="K138" s="230"/>
      <c r="L138" s="236"/>
      <c r="M138" s="237"/>
      <c r="N138" s="238"/>
      <c r="O138" s="238"/>
      <c r="P138" s="238"/>
      <c r="Q138" s="238"/>
      <c r="R138" s="238"/>
      <c r="S138" s="238"/>
      <c r="T138" s="239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40" t="s">
        <v>140</v>
      </c>
      <c r="AU138" s="240" t="s">
        <v>83</v>
      </c>
      <c r="AV138" s="13" t="s">
        <v>83</v>
      </c>
      <c r="AW138" s="13" t="s">
        <v>31</v>
      </c>
      <c r="AX138" s="13" t="s">
        <v>8</v>
      </c>
      <c r="AY138" s="240" t="s">
        <v>123</v>
      </c>
    </row>
    <row r="139" s="2" customFormat="1" ht="37.8" customHeight="1">
      <c r="A139" s="37"/>
      <c r="B139" s="38"/>
      <c r="C139" s="217" t="s">
        <v>169</v>
      </c>
      <c r="D139" s="217" t="s">
        <v>125</v>
      </c>
      <c r="E139" s="218" t="s">
        <v>318</v>
      </c>
      <c r="F139" s="219" t="s">
        <v>319</v>
      </c>
      <c r="G139" s="220" t="s">
        <v>320</v>
      </c>
      <c r="H139" s="221">
        <v>1</v>
      </c>
      <c r="I139" s="222"/>
      <c r="J139" s="221">
        <f>ROUND(I139*H139,0)</f>
        <v>0</v>
      </c>
      <c r="K139" s="219" t="s">
        <v>1</v>
      </c>
      <c r="L139" s="43"/>
      <c r="M139" s="223" t="s">
        <v>1</v>
      </c>
      <c r="N139" s="224" t="s">
        <v>39</v>
      </c>
      <c r="O139" s="90"/>
      <c r="P139" s="225">
        <f>O139*H139</f>
        <v>0</v>
      </c>
      <c r="Q139" s="225">
        <v>0</v>
      </c>
      <c r="R139" s="225">
        <f>Q139*H139</f>
        <v>0</v>
      </c>
      <c r="S139" s="225">
        <v>0</v>
      </c>
      <c r="T139" s="226">
        <f>S139*H139</f>
        <v>0</v>
      </c>
      <c r="U139" s="37"/>
      <c r="V139" s="37"/>
      <c r="W139" s="37"/>
      <c r="X139" s="37"/>
      <c r="Y139" s="37"/>
      <c r="Z139" s="37"/>
      <c r="AA139" s="37"/>
      <c r="AB139" s="37"/>
      <c r="AC139" s="37"/>
      <c r="AD139" s="37"/>
      <c r="AE139" s="37"/>
      <c r="AR139" s="227" t="s">
        <v>130</v>
      </c>
      <c r="AT139" s="227" t="s">
        <v>125</v>
      </c>
      <c r="AU139" s="227" t="s">
        <v>83</v>
      </c>
      <c r="AY139" s="16" t="s">
        <v>123</v>
      </c>
      <c r="BE139" s="228">
        <f>IF(N139="základní",J139,0)</f>
        <v>0</v>
      </c>
      <c r="BF139" s="228">
        <f>IF(N139="snížená",J139,0)</f>
        <v>0</v>
      </c>
      <c r="BG139" s="228">
        <f>IF(N139="zákl. přenesená",J139,0)</f>
        <v>0</v>
      </c>
      <c r="BH139" s="228">
        <f>IF(N139="sníž. přenesená",J139,0)</f>
        <v>0</v>
      </c>
      <c r="BI139" s="228">
        <f>IF(N139="nulová",J139,0)</f>
        <v>0</v>
      </c>
      <c r="BJ139" s="16" t="s">
        <v>8</v>
      </c>
      <c r="BK139" s="228">
        <f>ROUND(I139*H139,0)</f>
        <v>0</v>
      </c>
      <c r="BL139" s="16" t="s">
        <v>130</v>
      </c>
      <c r="BM139" s="227" t="s">
        <v>321</v>
      </c>
    </row>
    <row r="140" s="2" customFormat="1" ht="24.15" customHeight="1">
      <c r="A140" s="37"/>
      <c r="B140" s="38"/>
      <c r="C140" s="217" t="s">
        <v>175</v>
      </c>
      <c r="D140" s="217" t="s">
        <v>125</v>
      </c>
      <c r="E140" s="218" t="s">
        <v>322</v>
      </c>
      <c r="F140" s="219" t="s">
        <v>323</v>
      </c>
      <c r="G140" s="220" t="s">
        <v>320</v>
      </c>
      <c r="H140" s="221">
        <v>1</v>
      </c>
      <c r="I140" s="222"/>
      <c r="J140" s="221">
        <f>ROUND(I140*H140,0)</f>
        <v>0</v>
      </c>
      <c r="K140" s="219" t="s">
        <v>1</v>
      </c>
      <c r="L140" s="43"/>
      <c r="M140" s="261" t="s">
        <v>1</v>
      </c>
      <c r="N140" s="262" t="s">
        <v>39</v>
      </c>
      <c r="O140" s="263"/>
      <c r="P140" s="264">
        <f>O140*H140</f>
        <v>0</v>
      </c>
      <c r="Q140" s="264">
        <v>0</v>
      </c>
      <c r="R140" s="264">
        <f>Q140*H140</f>
        <v>0</v>
      </c>
      <c r="S140" s="264">
        <v>0</v>
      </c>
      <c r="T140" s="265">
        <f>S140*H140</f>
        <v>0</v>
      </c>
      <c r="U140" s="37"/>
      <c r="V140" s="37"/>
      <c r="W140" s="37"/>
      <c r="X140" s="37"/>
      <c r="Y140" s="37"/>
      <c r="Z140" s="37"/>
      <c r="AA140" s="37"/>
      <c r="AB140" s="37"/>
      <c r="AC140" s="37"/>
      <c r="AD140" s="37"/>
      <c r="AE140" s="37"/>
      <c r="AR140" s="227" t="s">
        <v>130</v>
      </c>
      <c r="AT140" s="227" t="s">
        <v>125</v>
      </c>
      <c r="AU140" s="227" t="s">
        <v>83</v>
      </c>
      <c r="AY140" s="16" t="s">
        <v>123</v>
      </c>
      <c r="BE140" s="228">
        <f>IF(N140="základní",J140,0)</f>
        <v>0</v>
      </c>
      <c r="BF140" s="228">
        <f>IF(N140="snížená",J140,0)</f>
        <v>0</v>
      </c>
      <c r="BG140" s="228">
        <f>IF(N140="zákl. přenesená",J140,0)</f>
        <v>0</v>
      </c>
      <c r="BH140" s="228">
        <f>IF(N140="sníž. přenesená",J140,0)</f>
        <v>0</v>
      </c>
      <c r="BI140" s="228">
        <f>IF(N140="nulová",J140,0)</f>
        <v>0</v>
      </c>
      <c r="BJ140" s="16" t="s">
        <v>8</v>
      </c>
      <c r="BK140" s="228">
        <f>ROUND(I140*H140,0)</f>
        <v>0</v>
      </c>
      <c r="BL140" s="16" t="s">
        <v>130</v>
      </c>
      <c r="BM140" s="227" t="s">
        <v>324</v>
      </c>
    </row>
    <row r="141" s="2" customFormat="1" ht="6.96" customHeight="1">
      <c r="A141" s="37"/>
      <c r="B141" s="65"/>
      <c r="C141" s="66"/>
      <c r="D141" s="66"/>
      <c r="E141" s="66"/>
      <c r="F141" s="66"/>
      <c r="G141" s="66"/>
      <c r="H141" s="66"/>
      <c r="I141" s="66"/>
      <c r="J141" s="66"/>
      <c r="K141" s="66"/>
      <c r="L141" s="43"/>
      <c r="M141" s="37"/>
      <c r="O141" s="37"/>
      <c r="P141" s="37"/>
      <c r="Q141" s="37"/>
      <c r="R141" s="37"/>
      <c r="S141" s="37"/>
      <c r="T141" s="37"/>
      <c r="U141" s="37"/>
      <c r="V141" s="37"/>
      <c r="W141" s="37"/>
      <c r="X141" s="37"/>
      <c r="Y141" s="37"/>
      <c r="Z141" s="37"/>
      <c r="AA141" s="37"/>
      <c r="AB141" s="37"/>
      <c r="AC141" s="37"/>
      <c r="AD141" s="37"/>
      <c r="AE141" s="37"/>
    </row>
  </sheetData>
  <sheetProtection sheet="1" autoFilter="0" formatColumns="0" formatRows="0" objects="1" scenarios="1" spinCount="100000" saltValue="WOdkXg6kvV/E4938W/oEqSa/kWyBzChXOgEJDE3Rkrkc2Xx7+MS7T3ip4Tmj+M02EFEBi5JDGWndvO7tYzN+jA==" hashValue="9FdGw5ddYjSVqtf4Zh9iTKsP1cfeNX6HtX4etZO6k949mOs/mYgOUxWqgim7S3/a/Ob4cJ0z8k2u67y/j7PX2Q==" algorithmName="SHA-512" password="CC35"/>
  <autoFilter ref="C119:K140"/>
  <mergeCells count="9">
    <mergeCell ref="E7:H7"/>
    <mergeCell ref="E9:H9"/>
    <mergeCell ref="E18:H18"/>
    <mergeCell ref="E27:H27"/>
    <mergeCell ref="E85:H85"/>
    <mergeCell ref="E87:H87"/>
    <mergeCell ref="E110:H110"/>
    <mergeCell ref="E112:H112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6" t="s">
        <v>92</v>
      </c>
    </row>
    <row r="3" hidden="1" s="1" customFormat="1" ht="6.96" customHeight="1">
      <c r="B3" s="135"/>
      <c r="C3" s="136"/>
      <c r="D3" s="136"/>
      <c r="E3" s="136"/>
      <c r="F3" s="136"/>
      <c r="G3" s="136"/>
      <c r="H3" s="136"/>
      <c r="I3" s="136"/>
      <c r="J3" s="136"/>
      <c r="K3" s="136"/>
      <c r="L3" s="19"/>
      <c r="AT3" s="16" t="s">
        <v>83</v>
      </c>
    </row>
    <row r="4" hidden="1" s="1" customFormat="1" ht="24.96" customHeight="1">
      <c r="B4" s="19"/>
      <c r="D4" s="137" t="s">
        <v>93</v>
      </c>
      <c r="L4" s="19"/>
      <c r="M4" s="138" t="s">
        <v>11</v>
      </c>
      <c r="AT4" s="16" t="s">
        <v>4</v>
      </c>
    </row>
    <row r="5" hidden="1" s="1" customFormat="1" ht="6.96" customHeight="1">
      <c r="B5" s="19"/>
      <c r="L5" s="19"/>
    </row>
    <row r="6" hidden="1" s="1" customFormat="1" ht="12" customHeight="1">
      <c r="B6" s="19"/>
      <c r="D6" s="139" t="s">
        <v>16</v>
      </c>
      <c r="L6" s="19"/>
    </row>
    <row r="7" hidden="1" s="1" customFormat="1" ht="16.5" customHeight="1">
      <c r="B7" s="19"/>
      <c r="E7" s="140" t="str">
        <f>'Rekapitulace stavby'!K6</f>
        <v>Rekonstrukce požární nádrže v Žirči</v>
      </c>
      <c r="F7" s="139"/>
      <c r="G7" s="139"/>
      <c r="H7" s="139"/>
      <c r="L7" s="19"/>
    </row>
    <row r="8" hidden="1" s="2" customFormat="1" ht="12" customHeight="1">
      <c r="A8" s="37"/>
      <c r="B8" s="43"/>
      <c r="C8" s="37"/>
      <c r="D8" s="139" t="s">
        <v>94</v>
      </c>
      <c r="E8" s="37"/>
      <c r="F8" s="37"/>
      <c r="G8" s="37"/>
      <c r="H8" s="37"/>
      <c r="I8" s="37"/>
      <c r="J8" s="37"/>
      <c r="K8" s="37"/>
      <c r="L8" s="62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</row>
    <row r="9" hidden="1" s="2" customFormat="1" ht="16.5" customHeight="1">
      <c r="A9" s="37"/>
      <c r="B9" s="43"/>
      <c r="C9" s="37"/>
      <c r="D9" s="37"/>
      <c r="E9" s="141" t="s">
        <v>325</v>
      </c>
      <c r="F9" s="37"/>
      <c r="G9" s="37"/>
      <c r="H9" s="37"/>
      <c r="I9" s="37"/>
      <c r="J9" s="37"/>
      <c r="K9" s="37"/>
      <c r="L9" s="62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hidden="1" s="2" customFormat="1">
      <c r="A10" s="37"/>
      <c r="B10" s="43"/>
      <c r="C10" s="37"/>
      <c r="D10" s="37"/>
      <c r="E10" s="37"/>
      <c r="F10" s="37"/>
      <c r="G10" s="37"/>
      <c r="H10" s="37"/>
      <c r="I10" s="37"/>
      <c r="J10" s="37"/>
      <c r="K10" s="37"/>
      <c r="L10" s="62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hidden="1" s="2" customFormat="1" ht="12" customHeight="1">
      <c r="A11" s="37"/>
      <c r="B11" s="43"/>
      <c r="C11" s="37"/>
      <c r="D11" s="139" t="s">
        <v>18</v>
      </c>
      <c r="E11" s="37"/>
      <c r="F11" s="142" t="s">
        <v>1</v>
      </c>
      <c r="G11" s="37"/>
      <c r="H11" s="37"/>
      <c r="I11" s="139" t="s">
        <v>19</v>
      </c>
      <c r="J11" s="142" t="s">
        <v>1</v>
      </c>
      <c r="K11" s="37"/>
      <c r="L11" s="62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hidden="1" s="2" customFormat="1" ht="12" customHeight="1">
      <c r="A12" s="37"/>
      <c r="B12" s="43"/>
      <c r="C12" s="37"/>
      <c r="D12" s="139" t="s">
        <v>20</v>
      </c>
      <c r="E12" s="37"/>
      <c r="F12" s="142" t="s">
        <v>21</v>
      </c>
      <c r="G12" s="37"/>
      <c r="H12" s="37"/>
      <c r="I12" s="139" t="s">
        <v>22</v>
      </c>
      <c r="J12" s="143" t="str">
        <f>'Rekapitulace stavby'!AN8</f>
        <v>7. 2. 2023</v>
      </c>
      <c r="K12" s="37"/>
      <c r="L12" s="62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hidden="1" s="2" customFormat="1" ht="10.8" customHeight="1">
      <c r="A13" s="37"/>
      <c r="B13" s="43"/>
      <c r="C13" s="37"/>
      <c r="D13" s="37"/>
      <c r="E13" s="37"/>
      <c r="F13" s="37"/>
      <c r="G13" s="37"/>
      <c r="H13" s="37"/>
      <c r="I13" s="37"/>
      <c r="J13" s="37"/>
      <c r="K13" s="37"/>
      <c r="L13" s="62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hidden="1" s="2" customFormat="1" ht="12" customHeight="1">
      <c r="A14" s="37"/>
      <c r="B14" s="43"/>
      <c r="C14" s="37"/>
      <c r="D14" s="139" t="s">
        <v>24</v>
      </c>
      <c r="E14" s="37"/>
      <c r="F14" s="37"/>
      <c r="G14" s="37"/>
      <c r="H14" s="37"/>
      <c r="I14" s="139" t="s">
        <v>25</v>
      </c>
      <c r="J14" s="142" t="str">
        <f>IF('Rekapitulace stavby'!AN10="","",'Rekapitulace stavby'!AN10)</f>
        <v/>
      </c>
      <c r="K14" s="37"/>
      <c r="L14" s="62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hidden="1" s="2" customFormat="1" ht="18" customHeight="1">
      <c r="A15" s="37"/>
      <c r="B15" s="43"/>
      <c r="C15" s="37"/>
      <c r="D15" s="37"/>
      <c r="E15" s="142" t="str">
        <f>IF('Rekapitulace stavby'!E11="","",'Rekapitulace stavby'!E11)</f>
        <v xml:space="preserve"> </v>
      </c>
      <c r="F15" s="37"/>
      <c r="G15" s="37"/>
      <c r="H15" s="37"/>
      <c r="I15" s="139" t="s">
        <v>27</v>
      </c>
      <c r="J15" s="142" t="str">
        <f>IF('Rekapitulace stavby'!AN11="","",'Rekapitulace stavby'!AN11)</f>
        <v/>
      </c>
      <c r="K15" s="37"/>
      <c r="L15" s="62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hidden="1" s="2" customFormat="1" ht="6.96" customHeight="1">
      <c r="A16" s="37"/>
      <c r="B16" s="43"/>
      <c r="C16" s="37"/>
      <c r="D16" s="37"/>
      <c r="E16" s="37"/>
      <c r="F16" s="37"/>
      <c r="G16" s="37"/>
      <c r="H16" s="37"/>
      <c r="I16" s="37"/>
      <c r="J16" s="37"/>
      <c r="K16" s="37"/>
      <c r="L16" s="62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hidden="1" s="2" customFormat="1" ht="12" customHeight="1">
      <c r="A17" s="37"/>
      <c r="B17" s="43"/>
      <c r="C17" s="37"/>
      <c r="D17" s="139" t="s">
        <v>28</v>
      </c>
      <c r="E17" s="37"/>
      <c r="F17" s="37"/>
      <c r="G17" s="37"/>
      <c r="H17" s="37"/>
      <c r="I17" s="139" t="s">
        <v>25</v>
      </c>
      <c r="J17" s="32" t="str">
        <f>'Rekapitulace stavby'!AN13</f>
        <v>Vyplň údaj</v>
      </c>
      <c r="K17" s="37"/>
      <c r="L17" s="62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hidden="1" s="2" customFormat="1" ht="18" customHeight="1">
      <c r="A18" s="37"/>
      <c r="B18" s="43"/>
      <c r="C18" s="37"/>
      <c r="D18" s="37"/>
      <c r="E18" s="32" t="str">
        <f>'Rekapitulace stavby'!E14</f>
        <v>Vyplň údaj</v>
      </c>
      <c r="F18" s="142"/>
      <c r="G18" s="142"/>
      <c r="H18" s="142"/>
      <c r="I18" s="139" t="s">
        <v>27</v>
      </c>
      <c r="J18" s="32" t="str">
        <f>'Rekapitulace stavby'!AN14</f>
        <v>Vyplň údaj</v>
      </c>
      <c r="K18" s="37"/>
      <c r="L18" s="62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hidden="1" s="2" customFormat="1" ht="6.96" customHeight="1">
      <c r="A19" s="37"/>
      <c r="B19" s="43"/>
      <c r="C19" s="37"/>
      <c r="D19" s="37"/>
      <c r="E19" s="37"/>
      <c r="F19" s="37"/>
      <c r="G19" s="37"/>
      <c r="H19" s="37"/>
      <c r="I19" s="37"/>
      <c r="J19" s="37"/>
      <c r="K19" s="37"/>
      <c r="L19" s="62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hidden="1" s="2" customFormat="1" ht="12" customHeight="1">
      <c r="A20" s="37"/>
      <c r="B20" s="43"/>
      <c r="C20" s="37"/>
      <c r="D20" s="139" t="s">
        <v>30</v>
      </c>
      <c r="E20" s="37"/>
      <c r="F20" s="37"/>
      <c r="G20" s="37"/>
      <c r="H20" s="37"/>
      <c r="I20" s="139" t="s">
        <v>25</v>
      </c>
      <c r="J20" s="142" t="str">
        <f>IF('Rekapitulace stavby'!AN16="","",'Rekapitulace stavby'!AN16)</f>
        <v/>
      </c>
      <c r="K20" s="37"/>
      <c r="L20" s="62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hidden="1" s="2" customFormat="1" ht="18" customHeight="1">
      <c r="A21" s="37"/>
      <c r="B21" s="43"/>
      <c r="C21" s="37"/>
      <c r="D21" s="37"/>
      <c r="E21" s="142" t="str">
        <f>IF('Rekapitulace stavby'!E17="","",'Rekapitulace stavby'!E17)</f>
        <v xml:space="preserve"> </v>
      </c>
      <c r="F21" s="37"/>
      <c r="G21" s="37"/>
      <c r="H21" s="37"/>
      <c r="I21" s="139" t="s">
        <v>27</v>
      </c>
      <c r="J21" s="142" t="str">
        <f>IF('Rekapitulace stavby'!AN17="","",'Rekapitulace stavby'!AN17)</f>
        <v/>
      </c>
      <c r="K21" s="37"/>
      <c r="L21" s="62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hidden="1" s="2" customFormat="1" ht="6.96" customHeight="1">
      <c r="A22" s="37"/>
      <c r="B22" s="43"/>
      <c r="C22" s="37"/>
      <c r="D22" s="37"/>
      <c r="E22" s="37"/>
      <c r="F22" s="37"/>
      <c r="G22" s="37"/>
      <c r="H22" s="37"/>
      <c r="I22" s="37"/>
      <c r="J22" s="37"/>
      <c r="K22" s="37"/>
      <c r="L22" s="62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hidden="1" s="2" customFormat="1" ht="12" customHeight="1">
      <c r="A23" s="37"/>
      <c r="B23" s="43"/>
      <c r="C23" s="37"/>
      <c r="D23" s="139" t="s">
        <v>32</v>
      </c>
      <c r="E23" s="37"/>
      <c r="F23" s="37"/>
      <c r="G23" s="37"/>
      <c r="H23" s="37"/>
      <c r="I23" s="139" t="s">
        <v>25</v>
      </c>
      <c r="J23" s="142" t="str">
        <f>IF('Rekapitulace stavby'!AN19="","",'Rekapitulace stavby'!AN19)</f>
        <v/>
      </c>
      <c r="K23" s="37"/>
      <c r="L23" s="62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hidden="1" s="2" customFormat="1" ht="18" customHeight="1">
      <c r="A24" s="37"/>
      <c r="B24" s="43"/>
      <c r="C24" s="37"/>
      <c r="D24" s="37"/>
      <c r="E24" s="142" t="str">
        <f>IF('Rekapitulace stavby'!E20="","",'Rekapitulace stavby'!E20)</f>
        <v xml:space="preserve"> </v>
      </c>
      <c r="F24" s="37"/>
      <c r="G24" s="37"/>
      <c r="H24" s="37"/>
      <c r="I24" s="139" t="s">
        <v>27</v>
      </c>
      <c r="J24" s="142" t="str">
        <f>IF('Rekapitulace stavby'!AN20="","",'Rekapitulace stavby'!AN20)</f>
        <v/>
      </c>
      <c r="K24" s="37"/>
      <c r="L24" s="62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hidden="1" s="2" customFormat="1" ht="6.96" customHeight="1">
      <c r="A25" s="37"/>
      <c r="B25" s="43"/>
      <c r="C25" s="37"/>
      <c r="D25" s="37"/>
      <c r="E25" s="37"/>
      <c r="F25" s="37"/>
      <c r="G25" s="37"/>
      <c r="H25" s="37"/>
      <c r="I25" s="37"/>
      <c r="J25" s="37"/>
      <c r="K25" s="37"/>
      <c r="L25" s="62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hidden="1" s="2" customFormat="1" ht="12" customHeight="1">
      <c r="A26" s="37"/>
      <c r="B26" s="43"/>
      <c r="C26" s="37"/>
      <c r="D26" s="139" t="s">
        <v>33</v>
      </c>
      <c r="E26" s="37"/>
      <c r="F26" s="37"/>
      <c r="G26" s="37"/>
      <c r="H26" s="37"/>
      <c r="I26" s="37"/>
      <c r="J26" s="37"/>
      <c r="K26" s="37"/>
      <c r="L26" s="62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hidden="1" s="8" customFormat="1" ht="16.5" customHeight="1">
      <c r="A27" s="144"/>
      <c r="B27" s="145"/>
      <c r="C27" s="144"/>
      <c r="D27" s="144"/>
      <c r="E27" s="146" t="s">
        <v>1</v>
      </c>
      <c r="F27" s="146"/>
      <c r="G27" s="146"/>
      <c r="H27" s="146"/>
      <c r="I27" s="144"/>
      <c r="J27" s="144"/>
      <c r="K27" s="144"/>
      <c r="L27" s="147"/>
      <c r="S27" s="144"/>
      <c r="T27" s="144"/>
      <c r="U27" s="144"/>
      <c r="V27" s="144"/>
      <c r="W27" s="144"/>
      <c r="X27" s="144"/>
      <c r="Y27" s="144"/>
      <c r="Z27" s="144"/>
      <c r="AA27" s="144"/>
      <c r="AB27" s="144"/>
      <c r="AC27" s="144"/>
      <c r="AD27" s="144"/>
      <c r="AE27" s="144"/>
    </row>
    <row r="28" hidden="1" s="2" customFormat="1" ht="6.96" customHeight="1">
      <c r="A28" s="37"/>
      <c r="B28" s="43"/>
      <c r="C28" s="37"/>
      <c r="D28" s="37"/>
      <c r="E28" s="37"/>
      <c r="F28" s="37"/>
      <c r="G28" s="37"/>
      <c r="H28" s="37"/>
      <c r="I28" s="37"/>
      <c r="J28" s="37"/>
      <c r="K28" s="37"/>
      <c r="L28" s="62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hidden="1" s="2" customFormat="1" ht="6.96" customHeight="1">
      <c r="A29" s="37"/>
      <c r="B29" s="43"/>
      <c r="C29" s="37"/>
      <c r="D29" s="148"/>
      <c r="E29" s="148"/>
      <c r="F29" s="148"/>
      <c r="G29" s="148"/>
      <c r="H29" s="148"/>
      <c r="I29" s="148"/>
      <c r="J29" s="148"/>
      <c r="K29" s="148"/>
      <c r="L29" s="62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</row>
    <row r="30" hidden="1" s="2" customFormat="1" ht="25.44" customHeight="1">
      <c r="A30" s="37"/>
      <c r="B30" s="43"/>
      <c r="C30" s="37"/>
      <c r="D30" s="149" t="s">
        <v>34</v>
      </c>
      <c r="E30" s="37"/>
      <c r="F30" s="37"/>
      <c r="G30" s="37"/>
      <c r="H30" s="37"/>
      <c r="I30" s="37"/>
      <c r="J30" s="150">
        <f>ROUND(J121, 2)</f>
        <v>0</v>
      </c>
      <c r="K30" s="37"/>
      <c r="L30" s="62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hidden="1" s="2" customFormat="1" ht="6.96" customHeight="1">
      <c r="A31" s="37"/>
      <c r="B31" s="43"/>
      <c r="C31" s="37"/>
      <c r="D31" s="148"/>
      <c r="E31" s="148"/>
      <c r="F31" s="148"/>
      <c r="G31" s="148"/>
      <c r="H31" s="148"/>
      <c r="I31" s="148"/>
      <c r="J31" s="148"/>
      <c r="K31" s="148"/>
      <c r="L31" s="62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hidden="1" s="2" customFormat="1" ht="14.4" customHeight="1">
      <c r="A32" s="37"/>
      <c r="B32" s="43"/>
      <c r="C32" s="37"/>
      <c r="D32" s="37"/>
      <c r="E32" s="37"/>
      <c r="F32" s="151" t="s">
        <v>36</v>
      </c>
      <c r="G32" s="37"/>
      <c r="H32" s="37"/>
      <c r="I32" s="151" t="s">
        <v>35</v>
      </c>
      <c r="J32" s="151" t="s">
        <v>37</v>
      </c>
      <c r="K32" s="37"/>
      <c r="L32" s="62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hidden="1" s="2" customFormat="1" ht="14.4" customHeight="1">
      <c r="A33" s="37"/>
      <c r="B33" s="43"/>
      <c r="C33" s="37"/>
      <c r="D33" s="152" t="s">
        <v>38</v>
      </c>
      <c r="E33" s="139" t="s">
        <v>39</v>
      </c>
      <c r="F33" s="153">
        <f>ROUND((SUM(BE121:BE136)),  2)</f>
        <v>0</v>
      </c>
      <c r="G33" s="37"/>
      <c r="H33" s="37"/>
      <c r="I33" s="154">
        <v>0.20999999999999999</v>
      </c>
      <c r="J33" s="153">
        <f>ROUND(((SUM(BE121:BE136))*I33),  2)</f>
        <v>0</v>
      </c>
      <c r="K33" s="37"/>
      <c r="L33" s="62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hidden="1" s="2" customFormat="1" ht="14.4" customHeight="1">
      <c r="A34" s="37"/>
      <c r="B34" s="43"/>
      <c r="C34" s="37"/>
      <c r="D34" s="37"/>
      <c r="E34" s="139" t="s">
        <v>40</v>
      </c>
      <c r="F34" s="153">
        <f>ROUND((SUM(BF121:BF136)),  2)</f>
        <v>0</v>
      </c>
      <c r="G34" s="37"/>
      <c r="H34" s="37"/>
      <c r="I34" s="154">
        <v>0.14999999999999999</v>
      </c>
      <c r="J34" s="153">
        <f>ROUND(((SUM(BF121:BF136))*I34),  2)</f>
        <v>0</v>
      </c>
      <c r="K34" s="37"/>
      <c r="L34" s="62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hidden="1" s="2" customFormat="1" ht="14.4" customHeight="1">
      <c r="A35" s="37"/>
      <c r="B35" s="43"/>
      <c r="C35" s="37"/>
      <c r="D35" s="37"/>
      <c r="E35" s="139" t="s">
        <v>41</v>
      </c>
      <c r="F35" s="153">
        <f>ROUND((SUM(BG121:BG136)),  2)</f>
        <v>0</v>
      </c>
      <c r="G35" s="37"/>
      <c r="H35" s="37"/>
      <c r="I35" s="154">
        <v>0.20999999999999999</v>
      </c>
      <c r="J35" s="153">
        <f>0</f>
        <v>0</v>
      </c>
      <c r="K35" s="37"/>
      <c r="L35" s="62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hidden="1" s="2" customFormat="1" ht="14.4" customHeight="1">
      <c r="A36" s="37"/>
      <c r="B36" s="43"/>
      <c r="C36" s="37"/>
      <c r="D36" s="37"/>
      <c r="E36" s="139" t="s">
        <v>42</v>
      </c>
      <c r="F36" s="153">
        <f>ROUND((SUM(BH121:BH136)),  2)</f>
        <v>0</v>
      </c>
      <c r="G36" s="37"/>
      <c r="H36" s="37"/>
      <c r="I36" s="154">
        <v>0.14999999999999999</v>
      </c>
      <c r="J36" s="153">
        <f>0</f>
        <v>0</v>
      </c>
      <c r="K36" s="37"/>
      <c r="L36" s="62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hidden="1" s="2" customFormat="1" ht="14.4" customHeight="1">
      <c r="A37" s="37"/>
      <c r="B37" s="43"/>
      <c r="C37" s="37"/>
      <c r="D37" s="37"/>
      <c r="E37" s="139" t="s">
        <v>43</v>
      </c>
      <c r="F37" s="153">
        <f>ROUND((SUM(BI121:BI136)),  2)</f>
        <v>0</v>
      </c>
      <c r="G37" s="37"/>
      <c r="H37" s="37"/>
      <c r="I37" s="154">
        <v>0</v>
      </c>
      <c r="J37" s="153">
        <f>0</f>
        <v>0</v>
      </c>
      <c r="K37" s="37"/>
      <c r="L37" s="62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hidden="1" s="2" customFormat="1" ht="6.96" customHeight="1">
      <c r="A38" s="37"/>
      <c r="B38" s="43"/>
      <c r="C38" s="37"/>
      <c r="D38" s="37"/>
      <c r="E38" s="37"/>
      <c r="F38" s="37"/>
      <c r="G38" s="37"/>
      <c r="H38" s="37"/>
      <c r="I38" s="37"/>
      <c r="J38" s="37"/>
      <c r="K38" s="37"/>
      <c r="L38" s="62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hidden="1" s="2" customFormat="1" ht="25.44" customHeight="1">
      <c r="A39" s="37"/>
      <c r="B39" s="43"/>
      <c r="C39" s="155"/>
      <c r="D39" s="156" t="s">
        <v>44</v>
      </c>
      <c r="E39" s="157"/>
      <c r="F39" s="157"/>
      <c r="G39" s="158" t="s">
        <v>45</v>
      </c>
      <c r="H39" s="159" t="s">
        <v>46</v>
      </c>
      <c r="I39" s="157"/>
      <c r="J39" s="160">
        <f>SUM(J30:J37)</f>
        <v>0</v>
      </c>
      <c r="K39" s="161"/>
      <c r="L39" s="62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hidden="1" s="2" customFormat="1" ht="14.4" customHeight="1">
      <c r="A40" s="37"/>
      <c r="B40" s="43"/>
      <c r="C40" s="37"/>
      <c r="D40" s="37"/>
      <c r="E40" s="37"/>
      <c r="F40" s="37"/>
      <c r="G40" s="37"/>
      <c r="H40" s="37"/>
      <c r="I40" s="37"/>
      <c r="J40" s="37"/>
      <c r="K40" s="37"/>
      <c r="L40" s="62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1" hidden="1" s="1" customFormat="1" ht="14.4" customHeight="1">
      <c r="B41" s="19"/>
      <c r="L41" s="19"/>
    </row>
    <row r="42" hidden="1" s="1" customFormat="1" ht="14.4" customHeight="1">
      <c r="B42" s="19"/>
      <c r="L42" s="19"/>
    </row>
    <row r="43" hidden="1" s="1" customFormat="1" ht="14.4" customHeight="1">
      <c r="B43" s="19"/>
      <c r="L43" s="19"/>
    </row>
    <row r="44" hidden="1" s="1" customFormat="1" ht="14.4" customHeight="1">
      <c r="B44" s="19"/>
      <c r="L44" s="19"/>
    </row>
    <row r="45" hidden="1" s="1" customFormat="1" ht="14.4" customHeight="1">
      <c r="B45" s="19"/>
      <c r="L45" s="19"/>
    </row>
    <row r="46" hidden="1" s="1" customFormat="1" ht="14.4" customHeight="1">
      <c r="B46" s="19"/>
      <c r="L46" s="19"/>
    </row>
    <row r="47" hidden="1" s="1" customFormat="1" ht="14.4" customHeight="1">
      <c r="B47" s="19"/>
      <c r="L47" s="19"/>
    </row>
    <row r="48" hidden="1" s="1" customFormat="1" ht="14.4" customHeight="1">
      <c r="B48" s="19"/>
      <c r="L48" s="19"/>
    </row>
    <row r="49" hidden="1" s="1" customFormat="1" ht="14.4" customHeight="1">
      <c r="B49" s="19"/>
      <c r="L49" s="19"/>
    </row>
    <row r="50" hidden="1" s="2" customFormat="1" ht="14.4" customHeight="1">
      <c r="B50" s="62"/>
      <c r="D50" s="162" t="s">
        <v>47</v>
      </c>
      <c r="E50" s="163"/>
      <c r="F50" s="163"/>
      <c r="G50" s="162" t="s">
        <v>48</v>
      </c>
      <c r="H50" s="163"/>
      <c r="I50" s="163"/>
      <c r="J50" s="163"/>
      <c r="K50" s="163"/>
      <c r="L50" s="62"/>
    </row>
    <row r="51" hidden="1">
      <c r="B51" s="19"/>
      <c r="L51" s="19"/>
    </row>
    <row r="52" hidden="1">
      <c r="B52" s="19"/>
      <c r="L52" s="19"/>
    </row>
    <row r="53" hidden="1">
      <c r="B53" s="19"/>
      <c r="L53" s="19"/>
    </row>
    <row r="54" hidden="1">
      <c r="B54" s="19"/>
      <c r="L54" s="19"/>
    </row>
    <row r="55" hidden="1">
      <c r="B55" s="19"/>
      <c r="L55" s="19"/>
    </row>
    <row r="56" hidden="1">
      <c r="B56" s="19"/>
      <c r="L56" s="19"/>
    </row>
    <row r="57" hidden="1">
      <c r="B57" s="19"/>
      <c r="L57" s="19"/>
    </row>
    <row r="58" hidden="1">
      <c r="B58" s="19"/>
      <c r="L58" s="19"/>
    </row>
    <row r="59" hidden="1">
      <c r="B59" s="19"/>
      <c r="L59" s="19"/>
    </row>
    <row r="60" hidden="1">
      <c r="B60" s="19"/>
      <c r="L60" s="19"/>
    </row>
    <row r="61" hidden="1" s="2" customFormat="1">
      <c r="A61" s="37"/>
      <c r="B61" s="43"/>
      <c r="C61" s="37"/>
      <c r="D61" s="164" t="s">
        <v>49</v>
      </c>
      <c r="E61" s="165"/>
      <c r="F61" s="166" t="s">
        <v>50</v>
      </c>
      <c r="G61" s="164" t="s">
        <v>49</v>
      </c>
      <c r="H61" s="165"/>
      <c r="I61" s="165"/>
      <c r="J61" s="167" t="s">
        <v>50</v>
      </c>
      <c r="K61" s="165"/>
      <c r="L61" s="62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</row>
    <row r="62" hidden="1">
      <c r="B62" s="19"/>
      <c r="L62" s="19"/>
    </row>
    <row r="63" hidden="1">
      <c r="B63" s="19"/>
      <c r="L63" s="19"/>
    </row>
    <row r="64" hidden="1">
      <c r="B64" s="19"/>
      <c r="L64" s="19"/>
    </row>
    <row r="65" hidden="1" s="2" customFormat="1">
      <c r="A65" s="37"/>
      <c r="B65" s="43"/>
      <c r="C65" s="37"/>
      <c r="D65" s="162" t="s">
        <v>51</v>
      </c>
      <c r="E65" s="168"/>
      <c r="F65" s="168"/>
      <c r="G65" s="162" t="s">
        <v>52</v>
      </c>
      <c r="H65" s="168"/>
      <c r="I65" s="168"/>
      <c r="J65" s="168"/>
      <c r="K65" s="168"/>
      <c r="L65" s="62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</row>
    <row r="66" hidden="1">
      <c r="B66" s="19"/>
      <c r="L66" s="19"/>
    </row>
    <row r="67" hidden="1">
      <c r="B67" s="19"/>
      <c r="L67" s="19"/>
    </row>
    <row r="68" hidden="1">
      <c r="B68" s="19"/>
      <c r="L68" s="19"/>
    </row>
    <row r="69" hidden="1">
      <c r="B69" s="19"/>
      <c r="L69" s="19"/>
    </row>
    <row r="70" hidden="1">
      <c r="B70" s="19"/>
      <c r="L70" s="19"/>
    </row>
    <row r="71" hidden="1">
      <c r="B71" s="19"/>
      <c r="L71" s="19"/>
    </row>
    <row r="72" hidden="1">
      <c r="B72" s="19"/>
      <c r="L72" s="19"/>
    </row>
    <row r="73" hidden="1">
      <c r="B73" s="19"/>
      <c r="L73" s="19"/>
    </row>
    <row r="74" hidden="1">
      <c r="B74" s="19"/>
      <c r="L74" s="19"/>
    </row>
    <row r="75" hidden="1">
      <c r="B75" s="19"/>
      <c r="L75" s="19"/>
    </row>
    <row r="76" hidden="1" s="2" customFormat="1">
      <c r="A76" s="37"/>
      <c r="B76" s="43"/>
      <c r="C76" s="37"/>
      <c r="D76" s="164" t="s">
        <v>49</v>
      </c>
      <c r="E76" s="165"/>
      <c r="F76" s="166" t="s">
        <v>50</v>
      </c>
      <c r="G76" s="164" t="s">
        <v>49</v>
      </c>
      <c r="H76" s="165"/>
      <c r="I76" s="165"/>
      <c r="J76" s="167" t="s">
        <v>50</v>
      </c>
      <c r="K76" s="165"/>
      <c r="L76" s="62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77" hidden="1" s="2" customFormat="1" ht="14.4" customHeight="1">
      <c r="A77" s="37"/>
      <c r="B77" s="169"/>
      <c r="C77" s="170"/>
      <c r="D77" s="170"/>
      <c r="E77" s="170"/>
      <c r="F77" s="170"/>
      <c r="G77" s="170"/>
      <c r="H77" s="170"/>
      <c r="I77" s="170"/>
      <c r="J77" s="170"/>
      <c r="K77" s="170"/>
      <c r="L77" s="62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78" hidden="1"/>
    <row r="79" hidden="1"/>
    <row r="80" hidden="1"/>
    <row r="81" s="2" customFormat="1" ht="6.96" customHeight="1">
      <c r="A81" s="37"/>
      <c r="B81" s="171"/>
      <c r="C81" s="172"/>
      <c r="D81" s="172"/>
      <c r="E81" s="172"/>
      <c r="F81" s="172"/>
      <c r="G81" s="172"/>
      <c r="H81" s="172"/>
      <c r="I81" s="172"/>
      <c r="J81" s="172"/>
      <c r="K81" s="172"/>
      <c r="L81" s="62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</row>
    <row r="82" s="2" customFormat="1" ht="24.96" customHeight="1">
      <c r="A82" s="37"/>
      <c r="B82" s="38"/>
      <c r="C82" s="22" t="s">
        <v>96</v>
      </c>
      <c r="D82" s="39"/>
      <c r="E82" s="39"/>
      <c r="F82" s="39"/>
      <c r="G82" s="39"/>
      <c r="H82" s="39"/>
      <c r="I82" s="39"/>
      <c r="J82" s="39"/>
      <c r="K82" s="39"/>
      <c r="L82" s="62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</row>
    <row r="83" s="2" customFormat="1" ht="6.96" customHeight="1">
      <c r="A83" s="37"/>
      <c r="B83" s="38"/>
      <c r="C83" s="39"/>
      <c r="D83" s="39"/>
      <c r="E83" s="39"/>
      <c r="F83" s="39"/>
      <c r="G83" s="39"/>
      <c r="H83" s="39"/>
      <c r="I83" s="39"/>
      <c r="J83" s="39"/>
      <c r="K83" s="39"/>
      <c r="L83" s="62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</row>
    <row r="84" s="2" customFormat="1" ht="12" customHeight="1">
      <c r="A84" s="37"/>
      <c r="B84" s="38"/>
      <c r="C84" s="31" t="s">
        <v>16</v>
      </c>
      <c r="D84" s="39"/>
      <c r="E84" s="39"/>
      <c r="F84" s="39"/>
      <c r="G84" s="39"/>
      <c r="H84" s="39"/>
      <c r="I84" s="39"/>
      <c r="J84" s="39"/>
      <c r="K84" s="39"/>
      <c r="L84" s="62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</row>
    <row r="85" s="2" customFormat="1" ht="16.5" customHeight="1">
      <c r="A85" s="37"/>
      <c r="B85" s="38"/>
      <c r="C85" s="39"/>
      <c r="D85" s="39"/>
      <c r="E85" s="173" t="str">
        <f>E7</f>
        <v>Rekonstrukce požární nádrže v Žirči</v>
      </c>
      <c r="F85" s="31"/>
      <c r="G85" s="31"/>
      <c r="H85" s="31"/>
      <c r="I85" s="39"/>
      <c r="J85" s="39"/>
      <c r="K85" s="39"/>
      <c r="L85" s="62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</row>
    <row r="86" s="2" customFormat="1" ht="12" customHeight="1">
      <c r="A86" s="37"/>
      <c r="B86" s="38"/>
      <c r="C86" s="31" t="s">
        <v>94</v>
      </c>
      <c r="D86" s="39"/>
      <c r="E86" s="39"/>
      <c r="F86" s="39"/>
      <c r="G86" s="39"/>
      <c r="H86" s="39"/>
      <c r="I86" s="39"/>
      <c r="J86" s="39"/>
      <c r="K86" s="39"/>
      <c r="L86" s="62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</row>
    <row r="87" s="2" customFormat="1" ht="16.5" customHeight="1">
      <c r="A87" s="37"/>
      <c r="B87" s="38"/>
      <c r="C87" s="39"/>
      <c r="D87" s="39"/>
      <c r="E87" s="75" t="str">
        <f>E9</f>
        <v>SO-04 - Demolice nápustného objektu</v>
      </c>
      <c r="F87" s="39"/>
      <c r="G87" s="39"/>
      <c r="H87" s="39"/>
      <c r="I87" s="39"/>
      <c r="J87" s="39"/>
      <c r="K87" s="39"/>
      <c r="L87" s="62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</row>
    <row r="88" s="2" customFormat="1" ht="6.96" customHeight="1">
      <c r="A88" s="37"/>
      <c r="B88" s="38"/>
      <c r="C88" s="39"/>
      <c r="D88" s="39"/>
      <c r="E88" s="39"/>
      <c r="F88" s="39"/>
      <c r="G88" s="39"/>
      <c r="H88" s="39"/>
      <c r="I88" s="39"/>
      <c r="J88" s="39"/>
      <c r="K88" s="39"/>
      <c r="L88" s="62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</row>
    <row r="89" s="2" customFormat="1" ht="12" customHeight="1">
      <c r="A89" s="37"/>
      <c r="B89" s="38"/>
      <c r="C89" s="31" t="s">
        <v>20</v>
      </c>
      <c r="D89" s="39"/>
      <c r="E89" s="39"/>
      <c r="F89" s="26" t="str">
        <f>F12</f>
        <v xml:space="preserve"> </v>
      </c>
      <c r="G89" s="39"/>
      <c r="H89" s="39"/>
      <c r="I89" s="31" t="s">
        <v>22</v>
      </c>
      <c r="J89" s="78" t="str">
        <f>IF(J12="","",J12)</f>
        <v>7. 2. 2023</v>
      </c>
      <c r="K89" s="39"/>
      <c r="L89" s="62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</row>
    <row r="90" s="2" customFormat="1" ht="6.96" customHeight="1">
      <c r="A90" s="37"/>
      <c r="B90" s="38"/>
      <c r="C90" s="39"/>
      <c r="D90" s="39"/>
      <c r="E90" s="39"/>
      <c r="F90" s="39"/>
      <c r="G90" s="39"/>
      <c r="H90" s="39"/>
      <c r="I90" s="39"/>
      <c r="J90" s="39"/>
      <c r="K90" s="39"/>
      <c r="L90" s="62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</row>
    <row r="91" s="2" customFormat="1" ht="15.15" customHeight="1">
      <c r="A91" s="37"/>
      <c r="B91" s="38"/>
      <c r="C91" s="31" t="s">
        <v>24</v>
      </c>
      <c r="D91" s="39"/>
      <c r="E91" s="39"/>
      <c r="F91" s="26" t="str">
        <f>E15</f>
        <v xml:space="preserve"> </v>
      </c>
      <c r="G91" s="39"/>
      <c r="H91" s="39"/>
      <c r="I91" s="31" t="s">
        <v>30</v>
      </c>
      <c r="J91" s="35" t="str">
        <f>E21</f>
        <v xml:space="preserve"> </v>
      </c>
      <c r="K91" s="39"/>
      <c r="L91" s="62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</row>
    <row r="92" s="2" customFormat="1" ht="15.15" customHeight="1">
      <c r="A92" s="37"/>
      <c r="B92" s="38"/>
      <c r="C92" s="31" t="s">
        <v>28</v>
      </c>
      <c r="D92" s="39"/>
      <c r="E92" s="39"/>
      <c r="F92" s="26" t="str">
        <f>IF(E18="","",E18)</f>
        <v>Vyplň údaj</v>
      </c>
      <c r="G92" s="39"/>
      <c r="H92" s="39"/>
      <c r="I92" s="31" t="s">
        <v>32</v>
      </c>
      <c r="J92" s="35" t="str">
        <f>E24</f>
        <v xml:space="preserve"> </v>
      </c>
      <c r="K92" s="39"/>
      <c r="L92" s="62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</row>
    <row r="93" s="2" customFormat="1" ht="10.32" customHeight="1">
      <c r="A93" s="37"/>
      <c r="B93" s="38"/>
      <c r="C93" s="39"/>
      <c r="D93" s="39"/>
      <c r="E93" s="39"/>
      <c r="F93" s="39"/>
      <c r="G93" s="39"/>
      <c r="H93" s="39"/>
      <c r="I93" s="39"/>
      <c r="J93" s="39"/>
      <c r="K93" s="39"/>
      <c r="L93" s="62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</row>
    <row r="94" s="2" customFormat="1" ht="29.28" customHeight="1">
      <c r="A94" s="37"/>
      <c r="B94" s="38"/>
      <c r="C94" s="174" t="s">
        <v>97</v>
      </c>
      <c r="D94" s="175"/>
      <c r="E94" s="175"/>
      <c r="F94" s="175"/>
      <c r="G94" s="175"/>
      <c r="H94" s="175"/>
      <c r="I94" s="175"/>
      <c r="J94" s="176" t="s">
        <v>98</v>
      </c>
      <c r="K94" s="175"/>
      <c r="L94" s="62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</row>
    <row r="95" s="2" customFormat="1" ht="10.32" customHeight="1">
      <c r="A95" s="37"/>
      <c r="B95" s="38"/>
      <c r="C95" s="39"/>
      <c r="D95" s="39"/>
      <c r="E95" s="39"/>
      <c r="F95" s="39"/>
      <c r="G95" s="39"/>
      <c r="H95" s="39"/>
      <c r="I95" s="39"/>
      <c r="J95" s="39"/>
      <c r="K95" s="39"/>
      <c r="L95" s="62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</row>
    <row r="96" s="2" customFormat="1" ht="22.8" customHeight="1">
      <c r="A96" s="37"/>
      <c r="B96" s="38"/>
      <c r="C96" s="177" t="s">
        <v>99</v>
      </c>
      <c r="D96" s="39"/>
      <c r="E96" s="39"/>
      <c r="F96" s="39"/>
      <c r="G96" s="39"/>
      <c r="H96" s="39"/>
      <c r="I96" s="39"/>
      <c r="J96" s="109">
        <f>J121</f>
        <v>0</v>
      </c>
      <c r="K96" s="39"/>
      <c r="L96" s="62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  <c r="AU96" s="16" t="s">
        <v>100</v>
      </c>
    </row>
    <row r="97" s="9" customFormat="1" ht="24.96" customHeight="1">
      <c r="A97" s="9"/>
      <c r="B97" s="178"/>
      <c r="C97" s="179"/>
      <c r="D97" s="180" t="s">
        <v>101</v>
      </c>
      <c r="E97" s="181"/>
      <c r="F97" s="181"/>
      <c r="G97" s="181"/>
      <c r="H97" s="181"/>
      <c r="I97" s="181"/>
      <c r="J97" s="182">
        <f>J122</f>
        <v>0</v>
      </c>
      <c r="K97" s="179"/>
      <c r="L97" s="183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84"/>
      <c r="C98" s="185"/>
      <c r="D98" s="186" t="s">
        <v>102</v>
      </c>
      <c r="E98" s="187"/>
      <c r="F98" s="187"/>
      <c r="G98" s="187"/>
      <c r="H98" s="187"/>
      <c r="I98" s="187"/>
      <c r="J98" s="188">
        <f>J123</f>
        <v>0</v>
      </c>
      <c r="K98" s="185"/>
      <c r="L98" s="189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84"/>
      <c r="C99" s="185"/>
      <c r="D99" s="186" t="s">
        <v>103</v>
      </c>
      <c r="E99" s="187"/>
      <c r="F99" s="187"/>
      <c r="G99" s="187"/>
      <c r="H99" s="187"/>
      <c r="I99" s="187"/>
      <c r="J99" s="188">
        <f>J130</f>
        <v>0</v>
      </c>
      <c r="K99" s="185"/>
      <c r="L99" s="189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84"/>
      <c r="C100" s="185"/>
      <c r="D100" s="186" t="s">
        <v>105</v>
      </c>
      <c r="E100" s="187"/>
      <c r="F100" s="187"/>
      <c r="G100" s="187"/>
      <c r="H100" s="187"/>
      <c r="I100" s="187"/>
      <c r="J100" s="188">
        <f>J134</f>
        <v>0</v>
      </c>
      <c r="K100" s="185"/>
      <c r="L100" s="189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4.88" customHeight="1">
      <c r="A101" s="10"/>
      <c r="B101" s="184"/>
      <c r="C101" s="185"/>
      <c r="D101" s="186" t="s">
        <v>326</v>
      </c>
      <c r="E101" s="187"/>
      <c r="F101" s="187"/>
      <c r="G101" s="187"/>
      <c r="H101" s="187"/>
      <c r="I101" s="187"/>
      <c r="J101" s="188">
        <f>J135</f>
        <v>0</v>
      </c>
      <c r="K101" s="185"/>
      <c r="L101" s="189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2" customFormat="1" ht="21.84" customHeight="1">
      <c r="A102" s="37"/>
      <c r="B102" s="38"/>
      <c r="C102" s="39"/>
      <c r="D102" s="39"/>
      <c r="E102" s="39"/>
      <c r="F102" s="39"/>
      <c r="G102" s="39"/>
      <c r="H102" s="39"/>
      <c r="I102" s="39"/>
      <c r="J102" s="39"/>
      <c r="K102" s="39"/>
      <c r="L102" s="62"/>
      <c r="S102" s="37"/>
      <c r="T102" s="37"/>
      <c r="U102" s="37"/>
      <c r="V102" s="37"/>
      <c r="W102" s="37"/>
      <c r="X102" s="37"/>
      <c r="Y102" s="37"/>
      <c r="Z102" s="37"/>
      <c r="AA102" s="37"/>
      <c r="AB102" s="37"/>
      <c r="AC102" s="37"/>
      <c r="AD102" s="37"/>
      <c r="AE102" s="37"/>
    </row>
    <row r="103" s="2" customFormat="1" ht="6.96" customHeight="1">
      <c r="A103" s="37"/>
      <c r="B103" s="65"/>
      <c r="C103" s="66"/>
      <c r="D103" s="66"/>
      <c r="E103" s="66"/>
      <c r="F103" s="66"/>
      <c r="G103" s="66"/>
      <c r="H103" s="66"/>
      <c r="I103" s="66"/>
      <c r="J103" s="66"/>
      <c r="K103" s="66"/>
      <c r="L103" s="62"/>
      <c r="S103" s="37"/>
      <c r="T103" s="37"/>
      <c r="U103" s="37"/>
      <c r="V103" s="37"/>
      <c r="W103" s="37"/>
      <c r="X103" s="37"/>
      <c r="Y103" s="37"/>
      <c r="Z103" s="37"/>
      <c r="AA103" s="37"/>
      <c r="AB103" s="37"/>
      <c r="AC103" s="37"/>
      <c r="AD103" s="37"/>
      <c r="AE103" s="37"/>
    </row>
    <row r="107" s="2" customFormat="1" ht="6.96" customHeight="1">
      <c r="A107" s="37"/>
      <c r="B107" s="67"/>
      <c r="C107" s="68"/>
      <c r="D107" s="68"/>
      <c r="E107" s="68"/>
      <c r="F107" s="68"/>
      <c r="G107" s="68"/>
      <c r="H107" s="68"/>
      <c r="I107" s="68"/>
      <c r="J107" s="68"/>
      <c r="K107" s="68"/>
      <c r="L107" s="62"/>
      <c r="S107" s="37"/>
      <c r="T107" s="37"/>
      <c r="U107" s="37"/>
      <c r="V107" s="37"/>
      <c r="W107" s="37"/>
      <c r="X107" s="37"/>
      <c r="Y107" s="37"/>
      <c r="Z107" s="37"/>
      <c r="AA107" s="37"/>
      <c r="AB107" s="37"/>
      <c r="AC107" s="37"/>
      <c r="AD107" s="37"/>
      <c r="AE107" s="37"/>
    </row>
    <row r="108" s="2" customFormat="1" ht="24.96" customHeight="1">
      <c r="A108" s="37"/>
      <c r="B108" s="38"/>
      <c r="C108" s="22" t="s">
        <v>108</v>
      </c>
      <c r="D108" s="39"/>
      <c r="E108" s="39"/>
      <c r="F108" s="39"/>
      <c r="G108" s="39"/>
      <c r="H108" s="39"/>
      <c r="I108" s="39"/>
      <c r="J108" s="39"/>
      <c r="K108" s="39"/>
      <c r="L108" s="62"/>
      <c r="S108" s="37"/>
      <c r="T108" s="37"/>
      <c r="U108" s="37"/>
      <c r="V108" s="37"/>
      <c r="W108" s="37"/>
      <c r="X108" s="37"/>
      <c r="Y108" s="37"/>
      <c r="Z108" s="37"/>
      <c r="AA108" s="37"/>
      <c r="AB108" s="37"/>
      <c r="AC108" s="37"/>
      <c r="AD108" s="37"/>
      <c r="AE108" s="37"/>
    </row>
    <row r="109" s="2" customFormat="1" ht="6.96" customHeight="1">
      <c r="A109" s="37"/>
      <c r="B109" s="38"/>
      <c r="C109" s="39"/>
      <c r="D109" s="39"/>
      <c r="E109" s="39"/>
      <c r="F109" s="39"/>
      <c r="G109" s="39"/>
      <c r="H109" s="39"/>
      <c r="I109" s="39"/>
      <c r="J109" s="39"/>
      <c r="K109" s="39"/>
      <c r="L109" s="62"/>
      <c r="S109" s="37"/>
      <c r="T109" s="37"/>
      <c r="U109" s="37"/>
      <c r="V109" s="37"/>
      <c r="W109" s="37"/>
      <c r="X109" s="37"/>
      <c r="Y109" s="37"/>
      <c r="Z109" s="37"/>
      <c r="AA109" s="37"/>
      <c r="AB109" s="37"/>
      <c r="AC109" s="37"/>
      <c r="AD109" s="37"/>
      <c r="AE109" s="37"/>
    </row>
    <row r="110" s="2" customFormat="1" ht="12" customHeight="1">
      <c r="A110" s="37"/>
      <c r="B110" s="38"/>
      <c r="C110" s="31" t="s">
        <v>16</v>
      </c>
      <c r="D110" s="39"/>
      <c r="E110" s="39"/>
      <c r="F110" s="39"/>
      <c r="G110" s="39"/>
      <c r="H110" s="39"/>
      <c r="I110" s="39"/>
      <c r="J110" s="39"/>
      <c r="K110" s="39"/>
      <c r="L110" s="62"/>
      <c r="S110" s="37"/>
      <c r="T110" s="37"/>
      <c r="U110" s="37"/>
      <c r="V110" s="37"/>
      <c r="W110" s="37"/>
      <c r="X110" s="37"/>
      <c r="Y110" s="37"/>
      <c r="Z110" s="37"/>
      <c r="AA110" s="37"/>
      <c r="AB110" s="37"/>
      <c r="AC110" s="37"/>
      <c r="AD110" s="37"/>
      <c r="AE110" s="37"/>
    </row>
    <row r="111" s="2" customFormat="1" ht="16.5" customHeight="1">
      <c r="A111" s="37"/>
      <c r="B111" s="38"/>
      <c r="C111" s="39"/>
      <c r="D111" s="39"/>
      <c r="E111" s="173" t="str">
        <f>E7</f>
        <v>Rekonstrukce požární nádrže v Žirči</v>
      </c>
      <c r="F111" s="31"/>
      <c r="G111" s="31"/>
      <c r="H111" s="31"/>
      <c r="I111" s="39"/>
      <c r="J111" s="39"/>
      <c r="K111" s="39"/>
      <c r="L111" s="62"/>
      <c r="S111" s="37"/>
      <c r="T111" s="37"/>
      <c r="U111" s="37"/>
      <c r="V111" s="37"/>
      <c r="W111" s="37"/>
      <c r="X111" s="37"/>
      <c r="Y111" s="37"/>
      <c r="Z111" s="37"/>
      <c r="AA111" s="37"/>
      <c r="AB111" s="37"/>
      <c r="AC111" s="37"/>
      <c r="AD111" s="37"/>
      <c r="AE111" s="37"/>
    </row>
    <row r="112" s="2" customFormat="1" ht="12" customHeight="1">
      <c r="A112" s="37"/>
      <c r="B112" s="38"/>
      <c r="C112" s="31" t="s">
        <v>94</v>
      </c>
      <c r="D112" s="39"/>
      <c r="E112" s="39"/>
      <c r="F112" s="39"/>
      <c r="G112" s="39"/>
      <c r="H112" s="39"/>
      <c r="I112" s="39"/>
      <c r="J112" s="39"/>
      <c r="K112" s="39"/>
      <c r="L112" s="62"/>
      <c r="S112" s="37"/>
      <c r="T112" s="37"/>
      <c r="U112" s="37"/>
      <c r="V112" s="37"/>
      <c r="W112" s="37"/>
      <c r="X112" s="37"/>
      <c r="Y112" s="37"/>
      <c r="Z112" s="37"/>
      <c r="AA112" s="37"/>
      <c r="AB112" s="37"/>
      <c r="AC112" s="37"/>
      <c r="AD112" s="37"/>
      <c r="AE112" s="37"/>
    </row>
    <row r="113" s="2" customFormat="1" ht="16.5" customHeight="1">
      <c r="A113" s="37"/>
      <c r="B113" s="38"/>
      <c r="C113" s="39"/>
      <c r="D113" s="39"/>
      <c r="E113" s="75" t="str">
        <f>E9</f>
        <v>SO-04 - Demolice nápustného objektu</v>
      </c>
      <c r="F113" s="39"/>
      <c r="G113" s="39"/>
      <c r="H113" s="39"/>
      <c r="I113" s="39"/>
      <c r="J113" s="39"/>
      <c r="K113" s="39"/>
      <c r="L113" s="62"/>
      <c r="S113" s="37"/>
      <c r="T113" s="37"/>
      <c r="U113" s="37"/>
      <c r="V113" s="37"/>
      <c r="W113" s="37"/>
      <c r="X113" s="37"/>
      <c r="Y113" s="37"/>
      <c r="Z113" s="37"/>
      <c r="AA113" s="37"/>
      <c r="AB113" s="37"/>
      <c r="AC113" s="37"/>
      <c r="AD113" s="37"/>
      <c r="AE113" s="37"/>
    </row>
    <row r="114" s="2" customFormat="1" ht="6.96" customHeight="1">
      <c r="A114" s="37"/>
      <c r="B114" s="38"/>
      <c r="C114" s="39"/>
      <c r="D114" s="39"/>
      <c r="E114" s="39"/>
      <c r="F114" s="39"/>
      <c r="G114" s="39"/>
      <c r="H114" s="39"/>
      <c r="I114" s="39"/>
      <c r="J114" s="39"/>
      <c r="K114" s="39"/>
      <c r="L114" s="62"/>
      <c r="S114" s="37"/>
      <c r="T114" s="37"/>
      <c r="U114" s="37"/>
      <c r="V114" s="37"/>
      <c r="W114" s="37"/>
      <c r="X114" s="37"/>
      <c r="Y114" s="37"/>
      <c r="Z114" s="37"/>
      <c r="AA114" s="37"/>
      <c r="AB114" s="37"/>
      <c r="AC114" s="37"/>
      <c r="AD114" s="37"/>
      <c r="AE114" s="37"/>
    </row>
    <row r="115" s="2" customFormat="1" ht="12" customHeight="1">
      <c r="A115" s="37"/>
      <c r="B115" s="38"/>
      <c r="C115" s="31" t="s">
        <v>20</v>
      </c>
      <c r="D115" s="39"/>
      <c r="E115" s="39"/>
      <c r="F115" s="26" t="str">
        <f>F12</f>
        <v xml:space="preserve"> </v>
      </c>
      <c r="G115" s="39"/>
      <c r="H115" s="39"/>
      <c r="I115" s="31" t="s">
        <v>22</v>
      </c>
      <c r="J115" s="78" t="str">
        <f>IF(J12="","",J12)</f>
        <v>7. 2. 2023</v>
      </c>
      <c r="K115" s="39"/>
      <c r="L115" s="62"/>
      <c r="S115" s="37"/>
      <c r="T115" s="37"/>
      <c r="U115" s="37"/>
      <c r="V115" s="37"/>
      <c r="W115" s="37"/>
      <c r="X115" s="37"/>
      <c r="Y115" s="37"/>
      <c r="Z115" s="37"/>
      <c r="AA115" s="37"/>
      <c r="AB115" s="37"/>
      <c r="AC115" s="37"/>
      <c r="AD115" s="37"/>
      <c r="AE115" s="37"/>
    </row>
    <row r="116" s="2" customFormat="1" ht="6.96" customHeight="1">
      <c r="A116" s="37"/>
      <c r="B116" s="38"/>
      <c r="C116" s="39"/>
      <c r="D116" s="39"/>
      <c r="E116" s="39"/>
      <c r="F116" s="39"/>
      <c r="G116" s="39"/>
      <c r="H116" s="39"/>
      <c r="I116" s="39"/>
      <c r="J116" s="39"/>
      <c r="K116" s="39"/>
      <c r="L116" s="62"/>
      <c r="S116" s="37"/>
      <c r="T116" s="37"/>
      <c r="U116" s="37"/>
      <c r="V116" s="37"/>
      <c r="W116" s="37"/>
      <c r="X116" s="37"/>
      <c r="Y116" s="37"/>
      <c r="Z116" s="37"/>
      <c r="AA116" s="37"/>
      <c r="AB116" s="37"/>
      <c r="AC116" s="37"/>
      <c r="AD116" s="37"/>
      <c r="AE116" s="37"/>
    </row>
    <row r="117" s="2" customFormat="1" ht="15.15" customHeight="1">
      <c r="A117" s="37"/>
      <c r="B117" s="38"/>
      <c r="C117" s="31" t="s">
        <v>24</v>
      </c>
      <c r="D117" s="39"/>
      <c r="E117" s="39"/>
      <c r="F117" s="26" t="str">
        <f>E15</f>
        <v xml:space="preserve"> </v>
      </c>
      <c r="G117" s="39"/>
      <c r="H117" s="39"/>
      <c r="I117" s="31" t="s">
        <v>30</v>
      </c>
      <c r="J117" s="35" t="str">
        <f>E21</f>
        <v xml:space="preserve"> </v>
      </c>
      <c r="K117" s="39"/>
      <c r="L117" s="62"/>
      <c r="S117" s="37"/>
      <c r="T117" s="37"/>
      <c r="U117" s="37"/>
      <c r="V117" s="37"/>
      <c r="W117" s="37"/>
      <c r="X117" s="37"/>
      <c r="Y117" s="37"/>
      <c r="Z117" s="37"/>
      <c r="AA117" s="37"/>
      <c r="AB117" s="37"/>
      <c r="AC117" s="37"/>
      <c r="AD117" s="37"/>
      <c r="AE117" s="37"/>
    </row>
    <row r="118" s="2" customFormat="1" ht="15.15" customHeight="1">
      <c r="A118" s="37"/>
      <c r="B118" s="38"/>
      <c r="C118" s="31" t="s">
        <v>28</v>
      </c>
      <c r="D118" s="39"/>
      <c r="E118" s="39"/>
      <c r="F118" s="26" t="str">
        <f>IF(E18="","",E18)</f>
        <v>Vyplň údaj</v>
      </c>
      <c r="G118" s="39"/>
      <c r="H118" s="39"/>
      <c r="I118" s="31" t="s">
        <v>32</v>
      </c>
      <c r="J118" s="35" t="str">
        <f>E24</f>
        <v xml:space="preserve"> </v>
      </c>
      <c r="K118" s="39"/>
      <c r="L118" s="62"/>
      <c r="S118" s="37"/>
      <c r="T118" s="37"/>
      <c r="U118" s="37"/>
      <c r="V118" s="37"/>
      <c r="W118" s="37"/>
      <c r="X118" s="37"/>
      <c r="Y118" s="37"/>
      <c r="Z118" s="37"/>
      <c r="AA118" s="37"/>
      <c r="AB118" s="37"/>
      <c r="AC118" s="37"/>
      <c r="AD118" s="37"/>
      <c r="AE118" s="37"/>
    </row>
    <row r="119" s="2" customFormat="1" ht="10.32" customHeight="1">
      <c r="A119" s="37"/>
      <c r="B119" s="38"/>
      <c r="C119" s="39"/>
      <c r="D119" s="39"/>
      <c r="E119" s="39"/>
      <c r="F119" s="39"/>
      <c r="G119" s="39"/>
      <c r="H119" s="39"/>
      <c r="I119" s="39"/>
      <c r="J119" s="39"/>
      <c r="K119" s="39"/>
      <c r="L119" s="62"/>
      <c r="S119" s="37"/>
      <c r="T119" s="37"/>
      <c r="U119" s="37"/>
      <c r="V119" s="37"/>
      <c r="W119" s="37"/>
      <c r="X119" s="37"/>
      <c r="Y119" s="37"/>
      <c r="Z119" s="37"/>
      <c r="AA119" s="37"/>
      <c r="AB119" s="37"/>
      <c r="AC119" s="37"/>
      <c r="AD119" s="37"/>
      <c r="AE119" s="37"/>
    </row>
    <row r="120" s="11" customFormat="1" ht="29.28" customHeight="1">
      <c r="A120" s="190"/>
      <c r="B120" s="191"/>
      <c r="C120" s="192" t="s">
        <v>109</v>
      </c>
      <c r="D120" s="193" t="s">
        <v>59</v>
      </c>
      <c r="E120" s="193" t="s">
        <v>55</v>
      </c>
      <c r="F120" s="193" t="s">
        <v>56</v>
      </c>
      <c r="G120" s="193" t="s">
        <v>110</v>
      </c>
      <c r="H120" s="193" t="s">
        <v>111</v>
      </c>
      <c r="I120" s="193" t="s">
        <v>112</v>
      </c>
      <c r="J120" s="193" t="s">
        <v>98</v>
      </c>
      <c r="K120" s="194" t="s">
        <v>113</v>
      </c>
      <c r="L120" s="195"/>
      <c r="M120" s="99" t="s">
        <v>1</v>
      </c>
      <c r="N120" s="100" t="s">
        <v>38</v>
      </c>
      <c r="O120" s="100" t="s">
        <v>114</v>
      </c>
      <c r="P120" s="100" t="s">
        <v>115</v>
      </c>
      <c r="Q120" s="100" t="s">
        <v>116</v>
      </c>
      <c r="R120" s="100" t="s">
        <v>117</v>
      </c>
      <c r="S120" s="100" t="s">
        <v>118</v>
      </c>
      <c r="T120" s="101" t="s">
        <v>119</v>
      </c>
      <c r="U120" s="190"/>
      <c r="V120" s="190"/>
      <c r="W120" s="190"/>
      <c r="X120" s="190"/>
      <c r="Y120" s="190"/>
      <c r="Z120" s="190"/>
      <c r="AA120" s="190"/>
      <c r="AB120" s="190"/>
      <c r="AC120" s="190"/>
      <c r="AD120" s="190"/>
      <c r="AE120" s="190"/>
    </row>
    <row r="121" s="2" customFormat="1" ht="22.8" customHeight="1">
      <c r="A121" s="37"/>
      <c r="B121" s="38"/>
      <c r="C121" s="106" t="s">
        <v>120</v>
      </c>
      <c r="D121" s="39"/>
      <c r="E121" s="39"/>
      <c r="F121" s="39"/>
      <c r="G121" s="39"/>
      <c r="H121" s="39"/>
      <c r="I121" s="39"/>
      <c r="J121" s="196">
        <f>BK121</f>
        <v>0</v>
      </c>
      <c r="K121" s="39"/>
      <c r="L121" s="43"/>
      <c r="M121" s="102"/>
      <c r="N121" s="197"/>
      <c r="O121" s="103"/>
      <c r="P121" s="198">
        <f>P122</f>
        <v>0</v>
      </c>
      <c r="Q121" s="103"/>
      <c r="R121" s="198">
        <f>R122</f>
        <v>0.94859800000000005</v>
      </c>
      <c r="S121" s="103"/>
      <c r="T121" s="199">
        <f>T122</f>
        <v>0</v>
      </c>
      <c r="U121" s="37"/>
      <c r="V121" s="37"/>
      <c r="W121" s="37"/>
      <c r="X121" s="37"/>
      <c r="Y121" s="37"/>
      <c r="Z121" s="37"/>
      <c r="AA121" s="37"/>
      <c r="AB121" s="37"/>
      <c r="AC121" s="37"/>
      <c r="AD121" s="37"/>
      <c r="AE121" s="37"/>
      <c r="AT121" s="16" t="s">
        <v>73</v>
      </c>
      <c r="AU121" s="16" t="s">
        <v>100</v>
      </c>
      <c r="BK121" s="200">
        <f>BK122</f>
        <v>0</v>
      </c>
    </row>
    <row r="122" s="12" customFormat="1" ht="25.92" customHeight="1">
      <c r="A122" s="12"/>
      <c r="B122" s="201"/>
      <c r="C122" s="202"/>
      <c r="D122" s="203" t="s">
        <v>73</v>
      </c>
      <c r="E122" s="204" t="s">
        <v>121</v>
      </c>
      <c r="F122" s="204" t="s">
        <v>122</v>
      </c>
      <c r="G122" s="202"/>
      <c r="H122" s="202"/>
      <c r="I122" s="205"/>
      <c r="J122" s="206">
        <f>BK122</f>
        <v>0</v>
      </c>
      <c r="K122" s="202"/>
      <c r="L122" s="207"/>
      <c r="M122" s="208"/>
      <c r="N122" s="209"/>
      <c r="O122" s="209"/>
      <c r="P122" s="210">
        <f>P123+P130+P134</f>
        <v>0</v>
      </c>
      <c r="Q122" s="209"/>
      <c r="R122" s="210">
        <f>R123+R130+R134</f>
        <v>0.94859800000000005</v>
      </c>
      <c r="S122" s="209"/>
      <c r="T122" s="211">
        <f>T123+T130+T134</f>
        <v>0</v>
      </c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R122" s="212" t="s">
        <v>8</v>
      </c>
      <c r="AT122" s="213" t="s">
        <v>73</v>
      </c>
      <c r="AU122" s="213" t="s">
        <v>74</v>
      </c>
      <c r="AY122" s="212" t="s">
        <v>123</v>
      </c>
      <c r="BK122" s="214">
        <f>BK123+BK130+BK134</f>
        <v>0</v>
      </c>
    </row>
    <row r="123" s="12" customFormat="1" ht="22.8" customHeight="1">
      <c r="A123" s="12"/>
      <c r="B123" s="201"/>
      <c r="C123" s="202"/>
      <c r="D123" s="203" t="s">
        <v>73</v>
      </c>
      <c r="E123" s="215" t="s">
        <v>8</v>
      </c>
      <c r="F123" s="215" t="s">
        <v>124</v>
      </c>
      <c r="G123" s="202"/>
      <c r="H123" s="202"/>
      <c r="I123" s="205"/>
      <c r="J123" s="216">
        <f>BK123</f>
        <v>0</v>
      </c>
      <c r="K123" s="202"/>
      <c r="L123" s="207"/>
      <c r="M123" s="208"/>
      <c r="N123" s="209"/>
      <c r="O123" s="209"/>
      <c r="P123" s="210">
        <f>SUM(P124:P129)</f>
        <v>0</v>
      </c>
      <c r="Q123" s="209"/>
      <c r="R123" s="210">
        <f>SUM(R124:R129)</f>
        <v>0.0010500000000000002</v>
      </c>
      <c r="S123" s="209"/>
      <c r="T123" s="211">
        <f>SUM(T124:T129)</f>
        <v>0</v>
      </c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R123" s="212" t="s">
        <v>8</v>
      </c>
      <c r="AT123" s="213" t="s">
        <v>73</v>
      </c>
      <c r="AU123" s="213" t="s">
        <v>8</v>
      </c>
      <c r="AY123" s="212" t="s">
        <v>123</v>
      </c>
      <c r="BK123" s="214">
        <f>SUM(BK124:BK129)</f>
        <v>0</v>
      </c>
    </row>
    <row r="124" s="2" customFormat="1" ht="24.15" customHeight="1">
      <c r="A124" s="37"/>
      <c r="B124" s="38"/>
      <c r="C124" s="217" t="s">
        <v>8</v>
      </c>
      <c r="D124" s="217" t="s">
        <v>125</v>
      </c>
      <c r="E124" s="218" t="s">
        <v>137</v>
      </c>
      <c r="F124" s="219" t="s">
        <v>138</v>
      </c>
      <c r="G124" s="220" t="s">
        <v>128</v>
      </c>
      <c r="H124" s="221">
        <v>75</v>
      </c>
      <c r="I124" s="222"/>
      <c r="J124" s="221">
        <f>ROUND(I124*H124,0)</f>
        <v>0</v>
      </c>
      <c r="K124" s="219" t="s">
        <v>129</v>
      </c>
      <c r="L124" s="43"/>
      <c r="M124" s="223" t="s">
        <v>1</v>
      </c>
      <c r="N124" s="224" t="s">
        <v>39</v>
      </c>
      <c r="O124" s="90"/>
      <c r="P124" s="225">
        <f>O124*H124</f>
        <v>0</v>
      </c>
      <c r="Q124" s="225">
        <v>0</v>
      </c>
      <c r="R124" s="225">
        <f>Q124*H124</f>
        <v>0</v>
      </c>
      <c r="S124" s="225">
        <v>0</v>
      </c>
      <c r="T124" s="226">
        <f>S124*H124</f>
        <v>0</v>
      </c>
      <c r="U124" s="37"/>
      <c r="V124" s="37"/>
      <c r="W124" s="37"/>
      <c r="X124" s="37"/>
      <c r="Y124" s="37"/>
      <c r="Z124" s="37"/>
      <c r="AA124" s="37"/>
      <c r="AB124" s="37"/>
      <c r="AC124" s="37"/>
      <c r="AD124" s="37"/>
      <c r="AE124" s="37"/>
      <c r="AR124" s="227" t="s">
        <v>130</v>
      </c>
      <c r="AT124" s="227" t="s">
        <v>125</v>
      </c>
      <c r="AU124" s="227" t="s">
        <v>83</v>
      </c>
      <c r="AY124" s="16" t="s">
        <v>123</v>
      </c>
      <c r="BE124" s="228">
        <f>IF(N124="základní",J124,0)</f>
        <v>0</v>
      </c>
      <c r="BF124" s="228">
        <f>IF(N124="snížená",J124,0)</f>
        <v>0</v>
      </c>
      <c r="BG124" s="228">
        <f>IF(N124="zákl. přenesená",J124,0)</f>
        <v>0</v>
      </c>
      <c r="BH124" s="228">
        <f>IF(N124="sníž. přenesená",J124,0)</f>
        <v>0</v>
      </c>
      <c r="BI124" s="228">
        <f>IF(N124="nulová",J124,0)</f>
        <v>0</v>
      </c>
      <c r="BJ124" s="16" t="s">
        <v>8</v>
      </c>
      <c r="BK124" s="228">
        <f>ROUND(I124*H124,0)</f>
        <v>0</v>
      </c>
      <c r="BL124" s="16" t="s">
        <v>130</v>
      </c>
      <c r="BM124" s="227" t="s">
        <v>327</v>
      </c>
    </row>
    <row r="125" s="13" customFormat="1">
      <c r="A125" s="13"/>
      <c r="B125" s="229"/>
      <c r="C125" s="230"/>
      <c r="D125" s="231" t="s">
        <v>140</v>
      </c>
      <c r="E125" s="232" t="s">
        <v>1</v>
      </c>
      <c r="F125" s="233" t="s">
        <v>328</v>
      </c>
      <c r="G125" s="230"/>
      <c r="H125" s="234">
        <v>75</v>
      </c>
      <c r="I125" s="235"/>
      <c r="J125" s="230"/>
      <c r="K125" s="230"/>
      <c r="L125" s="236"/>
      <c r="M125" s="237"/>
      <c r="N125" s="238"/>
      <c r="O125" s="238"/>
      <c r="P125" s="238"/>
      <c r="Q125" s="238"/>
      <c r="R125" s="238"/>
      <c r="S125" s="238"/>
      <c r="T125" s="239"/>
      <c r="U125" s="13"/>
      <c r="V125" s="13"/>
      <c r="W125" s="13"/>
      <c r="X125" s="13"/>
      <c r="Y125" s="13"/>
      <c r="Z125" s="13"/>
      <c r="AA125" s="13"/>
      <c r="AB125" s="13"/>
      <c r="AC125" s="13"/>
      <c r="AD125" s="13"/>
      <c r="AE125" s="13"/>
      <c r="AT125" s="240" t="s">
        <v>140</v>
      </c>
      <c r="AU125" s="240" t="s">
        <v>83</v>
      </c>
      <c r="AV125" s="13" t="s">
        <v>83</v>
      </c>
      <c r="AW125" s="13" t="s">
        <v>31</v>
      </c>
      <c r="AX125" s="13" t="s">
        <v>8</v>
      </c>
      <c r="AY125" s="240" t="s">
        <v>123</v>
      </c>
    </row>
    <row r="126" s="2" customFormat="1" ht="16.5" customHeight="1">
      <c r="A126" s="37"/>
      <c r="B126" s="38"/>
      <c r="C126" s="241" t="s">
        <v>83</v>
      </c>
      <c r="D126" s="241" t="s">
        <v>142</v>
      </c>
      <c r="E126" s="242" t="s">
        <v>143</v>
      </c>
      <c r="F126" s="243" t="s">
        <v>144</v>
      </c>
      <c r="G126" s="244" t="s">
        <v>145</v>
      </c>
      <c r="H126" s="245">
        <v>1.05</v>
      </c>
      <c r="I126" s="246"/>
      <c r="J126" s="245">
        <f>ROUND(I126*H126,0)</f>
        <v>0</v>
      </c>
      <c r="K126" s="243" t="s">
        <v>129</v>
      </c>
      <c r="L126" s="247"/>
      <c r="M126" s="248" t="s">
        <v>1</v>
      </c>
      <c r="N126" s="249" t="s">
        <v>39</v>
      </c>
      <c r="O126" s="90"/>
      <c r="P126" s="225">
        <f>O126*H126</f>
        <v>0</v>
      </c>
      <c r="Q126" s="225">
        <v>0.001</v>
      </c>
      <c r="R126" s="225">
        <f>Q126*H126</f>
        <v>0.0010500000000000002</v>
      </c>
      <c r="S126" s="225">
        <v>0</v>
      </c>
      <c r="T126" s="226">
        <f>S126*H126</f>
        <v>0</v>
      </c>
      <c r="U126" s="37"/>
      <c r="V126" s="37"/>
      <c r="W126" s="37"/>
      <c r="X126" s="37"/>
      <c r="Y126" s="37"/>
      <c r="Z126" s="37"/>
      <c r="AA126" s="37"/>
      <c r="AB126" s="37"/>
      <c r="AC126" s="37"/>
      <c r="AD126" s="37"/>
      <c r="AE126" s="37"/>
      <c r="AR126" s="227" t="s">
        <v>146</v>
      </c>
      <c r="AT126" s="227" t="s">
        <v>142</v>
      </c>
      <c r="AU126" s="227" t="s">
        <v>83</v>
      </c>
      <c r="AY126" s="16" t="s">
        <v>123</v>
      </c>
      <c r="BE126" s="228">
        <f>IF(N126="základní",J126,0)</f>
        <v>0</v>
      </c>
      <c r="BF126" s="228">
        <f>IF(N126="snížená",J126,0)</f>
        <v>0</v>
      </c>
      <c r="BG126" s="228">
        <f>IF(N126="zákl. přenesená",J126,0)</f>
        <v>0</v>
      </c>
      <c r="BH126" s="228">
        <f>IF(N126="sníž. přenesená",J126,0)</f>
        <v>0</v>
      </c>
      <c r="BI126" s="228">
        <f>IF(N126="nulová",J126,0)</f>
        <v>0</v>
      </c>
      <c r="BJ126" s="16" t="s">
        <v>8</v>
      </c>
      <c r="BK126" s="228">
        <f>ROUND(I126*H126,0)</f>
        <v>0</v>
      </c>
      <c r="BL126" s="16" t="s">
        <v>130</v>
      </c>
      <c r="BM126" s="227" t="s">
        <v>329</v>
      </c>
    </row>
    <row r="127" s="13" customFormat="1">
      <c r="A127" s="13"/>
      <c r="B127" s="229"/>
      <c r="C127" s="230"/>
      <c r="D127" s="231" t="s">
        <v>140</v>
      </c>
      <c r="E127" s="232" t="s">
        <v>1</v>
      </c>
      <c r="F127" s="233" t="s">
        <v>330</v>
      </c>
      <c r="G127" s="230"/>
      <c r="H127" s="234">
        <v>1.05</v>
      </c>
      <c r="I127" s="235"/>
      <c r="J127" s="230"/>
      <c r="K127" s="230"/>
      <c r="L127" s="236"/>
      <c r="M127" s="237"/>
      <c r="N127" s="238"/>
      <c r="O127" s="238"/>
      <c r="P127" s="238"/>
      <c r="Q127" s="238"/>
      <c r="R127" s="238"/>
      <c r="S127" s="238"/>
      <c r="T127" s="239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T127" s="240" t="s">
        <v>140</v>
      </c>
      <c r="AU127" s="240" t="s">
        <v>83</v>
      </c>
      <c r="AV127" s="13" t="s">
        <v>83</v>
      </c>
      <c r="AW127" s="13" t="s">
        <v>31</v>
      </c>
      <c r="AX127" s="13" t="s">
        <v>8</v>
      </c>
      <c r="AY127" s="240" t="s">
        <v>123</v>
      </c>
    </row>
    <row r="128" s="2" customFormat="1" ht="24.15" customHeight="1">
      <c r="A128" s="37"/>
      <c r="B128" s="38"/>
      <c r="C128" s="217" t="s">
        <v>136</v>
      </c>
      <c r="D128" s="217" t="s">
        <v>125</v>
      </c>
      <c r="E128" s="218" t="s">
        <v>331</v>
      </c>
      <c r="F128" s="219" t="s">
        <v>332</v>
      </c>
      <c r="G128" s="220" t="s">
        <v>128</v>
      </c>
      <c r="H128" s="221">
        <v>75</v>
      </c>
      <c r="I128" s="222"/>
      <c r="J128" s="221">
        <f>ROUND(I128*H128,0)</f>
        <v>0</v>
      </c>
      <c r="K128" s="219" t="s">
        <v>129</v>
      </c>
      <c r="L128" s="43"/>
      <c r="M128" s="223" t="s">
        <v>1</v>
      </c>
      <c r="N128" s="224" t="s">
        <v>39</v>
      </c>
      <c r="O128" s="90"/>
      <c r="P128" s="225">
        <f>O128*H128</f>
        <v>0</v>
      </c>
      <c r="Q128" s="225">
        <v>0</v>
      </c>
      <c r="R128" s="225">
        <f>Q128*H128</f>
        <v>0</v>
      </c>
      <c r="S128" s="225">
        <v>0</v>
      </c>
      <c r="T128" s="226">
        <f>S128*H128</f>
        <v>0</v>
      </c>
      <c r="U128" s="37"/>
      <c r="V128" s="37"/>
      <c r="W128" s="37"/>
      <c r="X128" s="37"/>
      <c r="Y128" s="37"/>
      <c r="Z128" s="37"/>
      <c r="AA128" s="37"/>
      <c r="AB128" s="37"/>
      <c r="AC128" s="37"/>
      <c r="AD128" s="37"/>
      <c r="AE128" s="37"/>
      <c r="AR128" s="227" t="s">
        <v>130</v>
      </c>
      <c r="AT128" s="227" t="s">
        <v>125</v>
      </c>
      <c r="AU128" s="227" t="s">
        <v>83</v>
      </c>
      <c r="AY128" s="16" t="s">
        <v>123</v>
      </c>
      <c r="BE128" s="228">
        <f>IF(N128="základní",J128,0)</f>
        <v>0</v>
      </c>
      <c r="BF128" s="228">
        <f>IF(N128="snížená",J128,0)</f>
        <v>0</v>
      </c>
      <c r="BG128" s="228">
        <f>IF(N128="zákl. přenesená",J128,0)</f>
        <v>0</v>
      </c>
      <c r="BH128" s="228">
        <f>IF(N128="sníž. přenesená",J128,0)</f>
        <v>0</v>
      </c>
      <c r="BI128" s="228">
        <f>IF(N128="nulová",J128,0)</f>
        <v>0</v>
      </c>
      <c r="BJ128" s="16" t="s">
        <v>8</v>
      </c>
      <c r="BK128" s="228">
        <f>ROUND(I128*H128,0)</f>
        <v>0</v>
      </c>
      <c r="BL128" s="16" t="s">
        <v>130</v>
      </c>
      <c r="BM128" s="227" t="s">
        <v>333</v>
      </c>
    </row>
    <row r="129" s="13" customFormat="1">
      <c r="A129" s="13"/>
      <c r="B129" s="229"/>
      <c r="C129" s="230"/>
      <c r="D129" s="231" t="s">
        <v>140</v>
      </c>
      <c r="E129" s="232" t="s">
        <v>1</v>
      </c>
      <c r="F129" s="233" t="s">
        <v>334</v>
      </c>
      <c r="G129" s="230"/>
      <c r="H129" s="234">
        <v>75</v>
      </c>
      <c r="I129" s="235"/>
      <c r="J129" s="230"/>
      <c r="K129" s="230"/>
      <c r="L129" s="236"/>
      <c r="M129" s="237"/>
      <c r="N129" s="238"/>
      <c r="O129" s="238"/>
      <c r="P129" s="238"/>
      <c r="Q129" s="238"/>
      <c r="R129" s="238"/>
      <c r="S129" s="238"/>
      <c r="T129" s="239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T129" s="240" t="s">
        <v>140</v>
      </c>
      <c r="AU129" s="240" t="s">
        <v>83</v>
      </c>
      <c r="AV129" s="13" t="s">
        <v>83</v>
      </c>
      <c r="AW129" s="13" t="s">
        <v>31</v>
      </c>
      <c r="AX129" s="13" t="s">
        <v>8</v>
      </c>
      <c r="AY129" s="240" t="s">
        <v>123</v>
      </c>
    </row>
    <row r="130" s="12" customFormat="1" ht="22.8" customHeight="1">
      <c r="A130" s="12"/>
      <c r="B130" s="201"/>
      <c r="C130" s="202"/>
      <c r="D130" s="203" t="s">
        <v>73</v>
      </c>
      <c r="E130" s="215" t="s">
        <v>136</v>
      </c>
      <c r="F130" s="215" t="s">
        <v>149</v>
      </c>
      <c r="G130" s="202"/>
      <c r="H130" s="202"/>
      <c r="I130" s="205"/>
      <c r="J130" s="216">
        <f>BK130</f>
        <v>0</v>
      </c>
      <c r="K130" s="202"/>
      <c r="L130" s="207"/>
      <c r="M130" s="208"/>
      <c r="N130" s="209"/>
      <c r="O130" s="209"/>
      <c r="P130" s="210">
        <f>SUM(P131:P133)</f>
        <v>0</v>
      </c>
      <c r="Q130" s="209"/>
      <c r="R130" s="210">
        <f>SUM(R131:R133)</f>
        <v>0.94754800000000006</v>
      </c>
      <c r="S130" s="209"/>
      <c r="T130" s="211">
        <f>SUM(T131:T133)</f>
        <v>0</v>
      </c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R130" s="212" t="s">
        <v>8</v>
      </c>
      <c r="AT130" s="213" t="s">
        <v>73</v>
      </c>
      <c r="AU130" s="213" t="s">
        <v>8</v>
      </c>
      <c r="AY130" s="212" t="s">
        <v>123</v>
      </c>
      <c r="BK130" s="214">
        <f>SUM(BK131:BK133)</f>
        <v>0</v>
      </c>
    </row>
    <row r="131" s="2" customFormat="1" ht="24.15" customHeight="1">
      <c r="A131" s="37"/>
      <c r="B131" s="38"/>
      <c r="C131" s="217" t="s">
        <v>130</v>
      </c>
      <c r="D131" s="217" t="s">
        <v>125</v>
      </c>
      <c r="E131" s="218" t="s">
        <v>335</v>
      </c>
      <c r="F131" s="219" t="s">
        <v>336</v>
      </c>
      <c r="G131" s="220" t="s">
        <v>134</v>
      </c>
      <c r="H131" s="221">
        <v>0.29999999999999999</v>
      </c>
      <c r="I131" s="222"/>
      <c r="J131" s="221">
        <f>ROUND(I131*H131,0)</f>
        <v>0</v>
      </c>
      <c r="K131" s="219" t="s">
        <v>129</v>
      </c>
      <c r="L131" s="43"/>
      <c r="M131" s="223" t="s">
        <v>1</v>
      </c>
      <c r="N131" s="224" t="s">
        <v>39</v>
      </c>
      <c r="O131" s="90"/>
      <c r="P131" s="225">
        <f>O131*H131</f>
        <v>0</v>
      </c>
      <c r="Q131" s="225">
        <v>2.8801600000000001</v>
      </c>
      <c r="R131" s="225">
        <f>Q131*H131</f>
        <v>0.86404800000000004</v>
      </c>
      <c r="S131" s="225">
        <v>0</v>
      </c>
      <c r="T131" s="226">
        <f>S131*H131</f>
        <v>0</v>
      </c>
      <c r="U131" s="37"/>
      <c r="V131" s="37"/>
      <c r="W131" s="37"/>
      <c r="X131" s="37"/>
      <c r="Y131" s="37"/>
      <c r="Z131" s="37"/>
      <c r="AA131" s="37"/>
      <c r="AB131" s="37"/>
      <c r="AC131" s="37"/>
      <c r="AD131" s="37"/>
      <c r="AE131" s="37"/>
      <c r="AR131" s="227" t="s">
        <v>130</v>
      </c>
      <c r="AT131" s="227" t="s">
        <v>125</v>
      </c>
      <c r="AU131" s="227" t="s">
        <v>83</v>
      </c>
      <c r="AY131" s="16" t="s">
        <v>123</v>
      </c>
      <c r="BE131" s="228">
        <f>IF(N131="základní",J131,0)</f>
        <v>0</v>
      </c>
      <c r="BF131" s="228">
        <f>IF(N131="snížená",J131,0)</f>
        <v>0</v>
      </c>
      <c r="BG131" s="228">
        <f>IF(N131="zákl. přenesená",J131,0)</f>
        <v>0</v>
      </c>
      <c r="BH131" s="228">
        <f>IF(N131="sníž. přenesená",J131,0)</f>
        <v>0</v>
      </c>
      <c r="BI131" s="228">
        <f>IF(N131="nulová",J131,0)</f>
        <v>0</v>
      </c>
      <c r="BJ131" s="16" t="s">
        <v>8</v>
      </c>
      <c r="BK131" s="228">
        <f>ROUND(I131*H131,0)</f>
        <v>0</v>
      </c>
      <c r="BL131" s="16" t="s">
        <v>130</v>
      </c>
      <c r="BM131" s="227" t="s">
        <v>337</v>
      </c>
    </row>
    <row r="132" s="13" customFormat="1">
      <c r="A132" s="13"/>
      <c r="B132" s="229"/>
      <c r="C132" s="230"/>
      <c r="D132" s="231" t="s">
        <v>140</v>
      </c>
      <c r="E132" s="232" t="s">
        <v>1</v>
      </c>
      <c r="F132" s="233" t="s">
        <v>338</v>
      </c>
      <c r="G132" s="230"/>
      <c r="H132" s="234">
        <v>0.29999999999999999</v>
      </c>
      <c r="I132" s="235"/>
      <c r="J132" s="230"/>
      <c r="K132" s="230"/>
      <c r="L132" s="236"/>
      <c r="M132" s="237"/>
      <c r="N132" s="238"/>
      <c r="O132" s="238"/>
      <c r="P132" s="238"/>
      <c r="Q132" s="238"/>
      <c r="R132" s="238"/>
      <c r="S132" s="238"/>
      <c r="T132" s="239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240" t="s">
        <v>140</v>
      </c>
      <c r="AU132" s="240" t="s">
        <v>83</v>
      </c>
      <c r="AV132" s="13" t="s">
        <v>83</v>
      </c>
      <c r="AW132" s="13" t="s">
        <v>31</v>
      </c>
      <c r="AX132" s="13" t="s">
        <v>8</v>
      </c>
      <c r="AY132" s="240" t="s">
        <v>123</v>
      </c>
    </row>
    <row r="133" s="2" customFormat="1" ht="21.75" customHeight="1">
      <c r="A133" s="37"/>
      <c r="B133" s="38"/>
      <c r="C133" s="217" t="s">
        <v>150</v>
      </c>
      <c r="D133" s="217" t="s">
        <v>125</v>
      </c>
      <c r="E133" s="218" t="s">
        <v>339</v>
      </c>
      <c r="F133" s="219" t="s">
        <v>340</v>
      </c>
      <c r="G133" s="220" t="s">
        <v>128</v>
      </c>
      <c r="H133" s="221">
        <v>1</v>
      </c>
      <c r="I133" s="222"/>
      <c r="J133" s="221">
        <f>ROUND(I133*H133,0)</f>
        <v>0</v>
      </c>
      <c r="K133" s="219" t="s">
        <v>129</v>
      </c>
      <c r="L133" s="43"/>
      <c r="M133" s="223" t="s">
        <v>1</v>
      </c>
      <c r="N133" s="224" t="s">
        <v>39</v>
      </c>
      <c r="O133" s="90"/>
      <c r="P133" s="225">
        <f>O133*H133</f>
        <v>0</v>
      </c>
      <c r="Q133" s="225">
        <v>0.083500000000000005</v>
      </c>
      <c r="R133" s="225">
        <f>Q133*H133</f>
        <v>0.083500000000000005</v>
      </c>
      <c r="S133" s="225">
        <v>0</v>
      </c>
      <c r="T133" s="226">
        <f>S133*H133</f>
        <v>0</v>
      </c>
      <c r="U133" s="37"/>
      <c r="V133" s="37"/>
      <c r="W133" s="37"/>
      <c r="X133" s="37"/>
      <c r="Y133" s="37"/>
      <c r="Z133" s="37"/>
      <c r="AA133" s="37"/>
      <c r="AB133" s="37"/>
      <c r="AC133" s="37"/>
      <c r="AD133" s="37"/>
      <c r="AE133" s="37"/>
      <c r="AR133" s="227" t="s">
        <v>130</v>
      </c>
      <c r="AT133" s="227" t="s">
        <v>125</v>
      </c>
      <c r="AU133" s="227" t="s">
        <v>83</v>
      </c>
      <c r="AY133" s="16" t="s">
        <v>123</v>
      </c>
      <c r="BE133" s="228">
        <f>IF(N133="základní",J133,0)</f>
        <v>0</v>
      </c>
      <c r="BF133" s="228">
        <f>IF(N133="snížená",J133,0)</f>
        <v>0</v>
      </c>
      <c r="BG133" s="228">
        <f>IF(N133="zákl. přenesená",J133,0)</f>
        <v>0</v>
      </c>
      <c r="BH133" s="228">
        <f>IF(N133="sníž. přenesená",J133,0)</f>
        <v>0</v>
      </c>
      <c r="BI133" s="228">
        <f>IF(N133="nulová",J133,0)</f>
        <v>0</v>
      </c>
      <c r="BJ133" s="16" t="s">
        <v>8</v>
      </c>
      <c r="BK133" s="228">
        <f>ROUND(I133*H133,0)</f>
        <v>0</v>
      </c>
      <c r="BL133" s="16" t="s">
        <v>130</v>
      </c>
      <c r="BM133" s="227" t="s">
        <v>341</v>
      </c>
    </row>
    <row r="134" s="12" customFormat="1" ht="22.8" customHeight="1">
      <c r="A134" s="12"/>
      <c r="B134" s="201"/>
      <c r="C134" s="202"/>
      <c r="D134" s="203" t="s">
        <v>73</v>
      </c>
      <c r="E134" s="215" t="s">
        <v>169</v>
      </c>
      <c r="F134" s="215" t="s">
        <v>180</v>
      </c>
      <c r="G134" s="202"/>
      <c r="H134" s="202"/>
      <c r="I134" s="205"/>
      <c r="J134" s="216">
        <f>BK134</f>
        <v>0</v>
      </c>
      <c r="K134" s="202"/>
      <c r="L134" s="207"/>
      <c r="M134" s="208"/>
      <c r="N134" s="209"/>
      <c r="O134" s="209"/>
      <c r="P134" s="210">
        <f>P135</f>
        <v>0</v>
      </c>
      <c r="Q134" s="209"/>
      <c r="R134" s="210">
        <f>R135</f>
        <v>0</v>
      </c>
      <c r="S134" s="209"/>
      <c r="T134" s="211">
        <f>T135</f>
        <v>0</v>
      </c>
      <c r="U134" s="12"/>
      <c r="V134" s="12"/>
      <c r="W134" s="12"/>
      <c r="X134" s="12"/>
      <c r="Y134" s="12"/>
      <c r="Z134" s="12"/>
      <c r="AA134" s="12"/>
      <c r="AB134" s="12"/>
      <c r="AC134" s="12"/>
      <c r="AD134" s="12"/>
      <c r="AE134" s="12"/>
      <c r="AR134" s="212" t="s">
        <v>8</v>
      </c>
      <c r="AT134" s="213" t="s">
        <v>73</v>
      </c>
      <c r="AU134" s="213" t="s">
        <v>8</v>
      </c>
      <c r="AY134" s="212" t="s">
        <v>123</v>
      </c>
      <c r="BK134" s="214">
        <f>BK135</f>
        <v>0</v>
      </c>
    </row>
    <row r="135" s="12" customFormat="1" ht="20.88" customHeight="1">
      <c r="A135" s="12"/>
      <c r="B135" s="201"/>
      <c r="C135" s="202"/>
      <c r="D135" s="203" t="s">
        <v>73</v>
      </c>
      <c r="E135" s="215" t="s">
        <v>342</v>
      </c>
      <c r="F135" s="215" t="s">
        <v>343</v>
      </c>
      <c r="G135" s="202"/>
      <c r="H135" s="202"/>
      <c r="I135" s="205"/>
      <c r="J135" s="216">
        <f>BK135</f>
        <v>0</v>
      </c>
      <c r="K135" s="202"/>
      <c r="L135" s="207"/>
      <c r="M135" s="208"/>
      <c r="N135" s="209"/>
      <c r="O135" s="209"/>
      <c r="P135" s="210">
        <f>P136</f>
        <v>0</v>
      </c>
      <c r="Q135" s="209"/>
      <c r="R135" s="210">
        <f>R136</f>
        <v>0</v>
      </c>
      <c r="S135" s="209"/>
      <c r="T135" s="211">
        <f>T136</f>
        <v>0</v>
      </c>
      <c r="U135" s="12"/>
      <c r="V135" s="12"/>
      <c r="W135" s="12"/>
      <c r="X135" s="12"/>
      <c r="Y135" s="12"/>
      <c r="Z135" s="12"/>
      <c r="AA135" s="12"/>
      <c r="AB135" s="12"/>
      <c r="AC135" s="12"/>
      <c r="AD135" s="12"/>
      <c r="AE135" s="12"/>
      <c r="AR135" s="212" t="s">
        <v>8</v>
      </c>
      <c r="AT135" s="213" t="s">
        <v>73</v>
      </c>
      <c r="AU135" s="213" t="s">
        <v>83</v>
      </c>
      <c r="AY135" s="212" t="s">
        <v>123</v>
      </c>
      <c r="BK135" s="214">
        <f>BK136</f>
        <v>0</v>
      </c>
    </row>
    <row r="136" s="2" customFormat="1" ht="37.8" customHeight="1">
      <c r="A136" s="37"/>
      <c r="B136" s="38"/>
      <c r="C136" s="217" t="s">
        <v>155</v>
      </c>
      <c r="D136" s="217" t="s">
        <v>125</v>
      </c>
      <c r="E136" s="218" t="s">
        <v>344</v>
      </c>
      <c r="F136" s="219" t="s">
        <v>345</v>
      </c>
      <c r="G136" s="220" t="s">
        <v>230</v>
      </c>
      <c r="H136" s="221">
        <v>1</v>
      </c>
      <c r="I136" s="222"/>
      <c r="J136" s="221">
        <f>ROUND(I136*H136,0)</f>
        <v>0</v>
      </c>
      <c r="K136" s="219" t="s">
        <v>1</v>
      </c>
      <c r="L136" s="43"/>
      <c r="M136" s="261" t="s">
        <v>1</v>
      </c>
      <c r="N136" s="262" t="s">
        <v>39</v>
      </c>
      <c r="O136" s="263"/>
      <c r="P136" s="264">
        <f>O136*H136</f>
        <v>0</v>
      </c>
      <c r="Q136" s="264">
        <v>0</v>
      </c>
      <c r="R136" s="264">
        <f>Q136*H136</f>
        <v>0</v>
      </c>
      <c r="S136" s="264">
        <v>0</v>
      </c>
      <c r="T136" s="265">
        <f>S136*H136</f>
        <v>0</v>
      </c>
      <c r="U136" s="37"/>
      <c r="V136" s="37"/>
      <c r="W136" s="37"/>
      <c r="X136" s="37"/>
      <c r="Y136" s="37"/>
      <c r="Z136" s="37"/>
      <c r="AA136" s="37"/>
      <c r="AB136" s="37"/>
      <c r="AC136" s="37"/>
      <c r="AD136" s="37"/>
      <c r="AE136" s="37"/>
      <c r="AR136" s="227" t="s">
        <v>130</v>
      </c>
      <c r="AT136" s="227" t="s">
        <v>125</v>
      </c>
      <c r="AU136" s="227" t="s">
        <v>136</v>
      </c>
      <c r="AY136" s="16" t="s">
        <v>123</v>
      </c>
      <c r="BE136" s="228">
        <f>IF(N136="základní",J136,0)</f>
        <v>0</v>
      </c>
      <c r="BF136" s="228">
        <f>IF(N136="snížená",J136,0)</f>
        <v>0</v>
      </c>
      <c r="BG136" s="228">
        <f>IF(N136="zákl. přenesená",J136,0)</f>
        <v>0</v>
      </c>
      <c r="BH136" s="228">
        <f>IF(N136="sníž. přenesená",J136,0)</f>
        <v>0</v>
      </c>
      <c r="BI136" s="228">
        <f>IF(N136="nulová",J136,0)</f>
        <v>0</v>
      </c>
      <c r="BJ136" s="16" t="s">
        <v>8</v>
      </c>
      <c r="BK136" s="228">
        <f>ROUND(I136*H136,0)</f>
        <v>0</v>
      </c>
      <c r="BL136" s="16" t="s">
        <v>130</v>
      </c>
      <c r="BM136" s="227" t="s">
        <v>346</v>
      </c>
    </row>
    <row r="137" s="2" customFormat="1" ht="6.96" customHeight="1">
      <c r="A137" s="37"/>
      <c r="B137" s="65"/>
      <c r="C137" s="66"/>
      <c r="D137" s="66"/>
      <c r="E137" s="66"/>
      <c r="F137" s="66"/>
      <c r="G137" s="66"/>
      <c r="H137" s="66"/>
      <c r="I137" s="66"/>
      <c r="J137" s="66"/>
      <c r="K137" s="66"/>
      <c r="L137" s="43"/>
      <c r="M137" s="37"/>
      <c r="O137" s="37"/>
      <c r="P137" s="37"/>
      <c r="Q137" s="37"/>
      <c r="R137" s="37"/>
      <c r="S137" s="37"/>
      <c r="T137" s="37"/>
      <c r="U137" s="37"/>
      <c r="V137" s="37"/>
      <c r="W137" s="37"/>
      <c r="X137" s="37"/>
      <c r="Y137" s="37"/>
      <c r="Z137" s="37"/>
      <c r="AA137" s="37"/>
      <c r="AB137" s="37"/>
      <c r="AC137" s="37"/>
      <c r="AD137" s="37"/>
      <c r="AE137" s="37"/>
    </row>
  </sheetData>
  <sheetProtection sheet="1" autoFilter="0" formatColumns="0" formatRows="0" objects="1" scenarios="1" spinCount="100000" saltValue="7NWqqDksoq8PgKb+13lEi0yOGkRPIuOmGfgVTSQjeTJ8OX1VmEpLSNs9V0/04aSPkTwIo1VOShGRqJQWE2wC4A==" hashValue="P31cYQfnj4DI30S1cICQeI8IC1qRsTdM4AAFy4jo4qqMRJdoS43CCvOsLvd7lbVbFsG12+gZCCmtmqrTu0WEQg==" algorithmName="SHA-512" password="CC35"/>
  <autoFilter ref="C120:K136"/>
  <mergeCells count="9">
    <mergeCell ref="E7:H7"/>
    <mergeCell ref="E9:H9"/>
    <mergeCell ref="E18:H18"/>
    <mergeCell ref="E27:H27"/>
    <mergeCell ref="E85:H85"/>
    <mergeCell ref="E87:H87"/>
    <mergeCell ref="E111:H111"/>
    <mergeCell ref="E113:H113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Roman</dc:creator>
  <cp:lastModifiedBy>Roman</cp:lastModifiedBy>
  <dcterms:created xsi:type="dcterms:W3CDTF">2023-04-07T09:58:42Z</dcterms:created>
  <dcterms:modified xsi:type="dcterms:W3CDTF">2023-04-07T09:58:47Z</dcterms:modified>
</cp:coreProperties>
</file>