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2445F9FB-5347-473F-9AC7-8360F4822D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List1!$B$2:$L$58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1" l="1"/>
  <c r="L15" i="1" s="1"/>
  <c r="G15" i="1"/>
  <c r="G39" i="1" l="1"/>
  <c r="J39" i="1" s="1"/>
  <c r="L39" i="1" s="1"/>
  <c r="H28" i="1"/>
  <c r="K28" i="1" s="1"/>
  <c r="L28" i="1" s="1"/>
  <c r="G23" i="1" l="1"/>
  <c r="J23" i="1" s="1"/>
  <c r="L23" i="1" s="1"/>
  <c r="D36" i="1" l="1"/>
  <c r="G20" i="1"/>
  <c r="J20" i="1" s="1"/>
  <c r="L20" i="1" s="1"/>
  <c r="G21" i="1"/>
  <c r="J21" i="1" s="1"/>
  <c r="L21" i="1" s="1"/>
  <c r="G19" i="1"/>
  <c r="D41" i="1"/>
  <c r="H41" i="1" s="1"/>
  <c r="K41" i="1" s="1"/>
  <c r="L41" i="1" s="1"/>
  <c r="H29" i="1"/>
  <c r="K29" i="1" s="1"/>
  <c r="L29" i="1" s="1"/>
  <c r="H27" i="1"/>
  <c r="K27" i="1" s="1"/>
  <c r="L27" i="1" s="1"/>
  <c r="H26" i="1"/>
  <c r="K26" i="1" s="1"/>
  <c r="L26" i="1" s="1"/>
  <c r="H40" i="1"/>
  <c r="K40" i="1" s="1"/>
  <c r="L40" i="1" s="1"/>
  <c r="H49" i="1" l="1"/>
  <c r="K49" i="1" s="1"/>
  <c r="L49" i="1" s="1"/>
  <c r="H43" i="1"/>
  <c r="K43" i="1" s="1"/>
  <c r="L43" i="1" s="1"/>
  <c r="D35" i="1" l="1"/>
  <c r="G35" i="1" s="1"/>
  <c r="J35" i="1" s="1"/>
  <c r="L35" i="1" s="1"/>
  <c r="D34" i="1"/>
  <c r="G24" i="1"/>
  <c r="J24" i="1" s="1"/>
  <c r="L24" i="1" s="1"/>
  <c r="D14" i="1"/>
  <c r="D47" i="1" s="1"/>
  <c r="G13" i="1"/>
  <c r="J13" i="1" s="1"/>
  <c r="L13" i="1" s="1"/>
  <c r="G25" i="1"/>
  <c r="J25" i="1" s="1"/>
  <c r="L25" i="1" s="1"/>
  <c r="G42" i="1"/>
  <c r="J42" i="1" s="1"/>
  <c r="L42" i="1" s="1"/>
  <c r="G37" i="1"/>
  <c r="J37" i="1" s="1"/>
  <c r="L37" i="1" s="1"/>
  <c r="G38" i="1"/>
  <c r="J38" i="1" s="1"/>
  <c r="L38" i="1" s="1"/>
  <c r="G22" i="1"/>
  <c r="J22" i="1" s="1"/>
  <c r="L22" i="1" s="1"/>
  <c r="G12" i="1"/>
  <c r="J12" i="1" s="1"/>
  <c r="L12" i="1" s="1"/>
  <c r="G16" i="1"/>
  <c r="J16" i="1" s="1"/>
  <c r="L16" i="1" s="1"/>
  <c r="G18" i="1" l="1"/>
  <c r="J18" i="1" s="1"/>
  <c r="L18" i="1" s="1"/>
  <c r="G48" i="1"/>
  <c r="J48" i="1" s="1"/>
  <c r="L48" i="1" s="1"/>
  <c r="G34" i="1"/>
  <c r="J34" i="1" s="1"/>
  <c r="L34" i="1" s="1"/>
  <c r="H50" i="1"/>
  <c r="K50" i="1"/>
  <c r="J19" i="1"/>
  <c r="L19" i="1" s="1"/>
  <c r="G17" i="1" l="1"/>
  <c r="G47" i="1"/>
  <c r="J47" i="1" s="1"/>
  <c r="L47" i="1" s="1"/>
  <c r="J17" i="1" l="1"/>
  <c r="G36" i="1"/>
  <c r="J36" i="1" s="1"/>
  <c r="L36" i="1" s="1"/>
  <c r="D33" i="1"/>
  <c r="D46" i="1" s="1"/>
  <c r="L17" i="1" l="1"/>
  <c r="G33" i="1" l="1"/>
  <c r="G46" i="1" l="1"/>
  <c r="J46" i="1" s="1"/>
  <c r="L46" i="1" s="1"/>
  <c r="J33" i="1" l="1"/>
  <c r="L33" i="1" s="1"/>
  <c r="G32" i="1"/>
  <c r="J32" i="1" l="1"/>
  <c r="G10" i="1"/>
  <c r="J10" i="1" s="1"/>
  <c r="L10" i="1" s="1"/>
  <c r="G11" i="1"/>
  <c r="J11" i="1" s="1"/>
  <c r="L11" i="1" s="1"/>
  <c r="L32" i="1" l="1"/>
  <c r="C58" i="1"/>
  <c r="G9" i="1"/>
  <c r="G50" i="1" l="1"/>
  <c r="F54" i="1" s="1"/>
  <c r="H54" i="1" s="1"/>
  <c r="C50" i="1"/>
  <c r="F53" i="1" s="1"/>
  <c r="J9" i="1"/>
  <c r="J50" i="1" s="1"/>
  <c r="H53" i="1" l="1"/>
  <c r="F55" i="1"/>
  <c r="L9" i="1"/>
  <c r="L50" i="1" s="1"/>
  <c r="G54" i="1"/>
  <c r="H55" i="1" l="1"/>
  <c r="G55" i="1" s="1"/>
  <c r="G53" i="1"/>
  <c r="E55" i="1"/>
  <c r="E54" i="1"/>
</calcChain>
</file>

<file path=xl/sharedStrings.xml><?xml version="1.0" encoding="utf-8"?>
<sst xmlns="http://schemas.openxmlformats.org/spreadsheetml/2006/main" count="218" uniqueCount="114">
  <si>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</si>
  <si>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</si>
  <si>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</si>
  <si>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</si>
  <si>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</si>
  <si>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</si>
  <si>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</si>
  <si>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</si>
  <si>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</si>
  <si>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</si>
  <si>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</si>
  <si>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</si>
  <si>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</si>
  <si>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1.2</t>
  </si>
  <si>
    <t>1.3</t>
  </si>
  <si>
    <t>1.4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</si>
  <si>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</si>
  <si>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</si>
  <si>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</si>
  <si>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</si>
  <si>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</si>
  <si>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</si>
  <si>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</si>
  <si>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</si>
  <si>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</si>
  <si>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3.4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</si>
  <si>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</si>
  <si>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</si>
  <si>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</si>
  <si>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</si>
  <si>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</si>
  <si>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</si>
  <si>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</si>
  <si>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</si>
  <si>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</si>
  <si>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</si>
  <si>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</si>
  <si>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</si>
  <si>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</si>
  <si>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</si>
  <si>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</si>
  <si>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Demontáž svítidla</t>
  </si>
  <si>
    <t>Pronájem montážní plošiny (hod.)</t>
  </si>
  <si>
    <t>Revizní zpráva RVO</t>
  </si>
  <si>
    <t>DPH 21%</t>
  </si>
  <si>
    <t>Výdaje v Kč s DPH</t>
  </si>
  <si>
    <t>Pozn:</t>
  </si>
  <si>
    <t>1.5</t>
  </si>
  <si>
    <t>1.7</t>
  </si>
  <si>
    <t>1.8</t>
  </si>
  <si>
    <t>2.3</t>
  </si>
  <si>
    <t>Recyklační poplatek nových svítidel</t>
  </si>
  <si>
    <t>3.3</t>
  </si>
  <si>
    <t>Odvoz a likvidace demont. materiálu</t>
  </si>
  <si>
    <t>2.4</t>
  </si>
  <si>
    <t>Svodový kabel CYKY 3x1,5 mm2</t>
  </si>
  <si>
    <t>m</t>
  </si>
  <si>
    <t>Montáž svodového kabelu 3x1,5 mm2</t>
  </si>
  <si>
    <t>1.9</t>
  </si>
  <si>
    <t>1.10</t>
  </si>
  <si>
    <t>Montáž výložníků různých délek</t>
  </si>
  <si>
    <t>2.6</t>
  </si>
  <si>
    <t>1.11</t>
  </si>
  <si>
    <t>1.13</t>
  </si>
  <si>
    <t>1.15</t>
  </si>
  <si>
    <t>2.7</t>
  </si>
  <si>
    <t>Polyuretanový nástřik stožáru, včetně materiálu</t>
  </si>
  <si>
    <t>DIO, lávky, zajištění stavby</t>
  </si>
  <si>
    <t>2.8</t>
  </si>
  <si>
    <t>2.9</t>
  </si>
  <si>
    <t>2.10</t>
  </si>
  <si>
    <t>2.11</t>
  </si>
  <si>
    <t>Stožárová svorkovnice</t>
  </si>
  <si>
    <t>1.16</t>
  </si>
  <si>
    <t>1.17</t>
  </si>
  <si>
    <t>1.18</t>
  </si>
  <si>
    <t>1.19</t>
  </si>
  <si>
    <t>1.14</t>
  </si>
  <si>
    <t>Pojistkový modul do svítidla, vč. pojistky</t>
  </si>
  <si>
    <t>2.12</t>
  </si>
  <si>
    <t>Výkop pro kabel, kompletní zhotovení (pro povrch: asfalt, beton, zámková dlažba, zeleň) vč. uvedení do původního stavu, vč. krytí kabelu a výstražné pásky</t>
  </si>
  <si>
    <t>Kabel CYKY-J 4x10 mm2</t>
  </si>
  <si>
    <t>Výstražná páska do výkopu</t>
  </si>
  <si>
    <t>Korugovaná chránička DN 50</t>
  </si>
  <si>
    <t>Montáž kabelu CYKY-J 4x10 mm2 + FeZn 10</t>
  </si>
  <si>
    <t>Proudové svorky na vrchní vedení (2ks/svítidlo)</t>
  </si>
  <si>
    <t>Stožár silniční bezpaticový třístupňový přírubový, typ JB 8</t>
  </si>
  <si>
    <t>Montáž proudových svorek</t>
  </si>
  <si>
    <t>Montáž nového ocelového stožáru do 6m, včetně výkopu základu, zabetonování základu, průchodkami pro kabel a pouzdra, připojení na nový kabel a připojení na stožárovou výzbroj, odvoz přebytečného výkopu, bez skládkovného</t>
  </si>
  <si>
    <t>Montáž nového ocelového stožáru do 8m, včetně výkopu základu, zabetonování základu, průchodkami pro kabel a pouzdra, připojení na nový kabel a připojení na stožárovou výzbroj, odvoz přebytečného výkopu, bez skládkovného</t>
  </si>
  <si>
    <t>Výložník UD1/60 - 750, vč. materiálu pro uchycení</t>
  </si>
  <si>
    <t>Výložník UNI 1 - 200, vč. materiálu pro uchycení</t>
  </si>
  <si>
    <t>Stožár bezpaticový třístupňový sadový, typ K 6</t>
  </si>
  <si>
    <t>1.20</t>
  </si>
  <si>
    <t>Stožár bezpaticový třístupňový sadový, typ K 7</t>
  </si>
  <si>
    <t>Drát zemnící FeZn 10</t>
  </si>
  <si>
    <t>1.21</t>
  </si>
  <si>
    <t>kg</t>
  </si>
  <si>
    <t>Montáž svítidla vč. zapojení</t>
  </si>
  <si>
    <t>Výložník SK1/60 - 300, vč. materiálu pro uchycení</t>
  </si>
  <si>
    <r>
      <t xml:space="preserve">kontrolní součet (počet svítidel </t>
    </r>
    <r>
      <rPr>
        <b/>
        <i/>
        <sz val="11"/>
        <color rgb="FFFF0000"/>
        <rFont val="Calibri"/>
        <family val="2"/>
        <charset val="238"/>
        <scheme val="minor"/>
      </rPr>
      <t>= 274 ks</t>
    </r>
    <r>
      <rPr>
        <i/>
        <sz val="11"/>
        <color rgb="FFFF0000"/>
        <rFont val="Calibri"/>
        <family val="2"/>
        <charset val="238"/>
        <scheme val="minor"/>
      </rPr>
      <t>)</t>
    </r>
  </si>
  <si>
    <t>2.5</t>
  </si>
  <si>
    <t>Demontáž stávajících stožárů - ocel vč. demontáže stávajícího základu, vč. odvozu a skládkovného kompletního demontovaného materiálu</t>
  </si>
  <si>
    <t>Příloha č. 4 - Kalkulace zakázky - položkový rozpočet (slepý)</t>
  </si>
  <si>
    <t>Název veřejné zakázky: „Výměna svítidel veřejného osvětlení ve městě Dvůr Králové nad Labem etapa II“</t>
  </si>
  <si>
    <t>Silniční LED svítidlo A/2700K, včetně modulu pro řízení a REG</t>
  </si>
  <si>
    <t>Silniční LED svítidlo B/2700K, včetně modulu pro řízení a REG</t>
  </si>
  <si>
    <t>Silniční LED svítidlo C/2700K, včetně modulu pro řízení a REG</t>
  </si>
  <si>
    <t>Silniční LED svítidlo D/2700K, včetně modulu pro řízení a REG</t>
  </si>
  <si>
    <t>Silniční LED svítidlo E/2700K, včetně modulu pro řízení a REG</t>
  </si>
  <si>
    <t>modře podbarvená pole účastník změní pouze pokud je to potřeba na základě výpočtů</t>
  </si>
  <si>
    <t>žlutě podbarvená pole účastník vyplní vždy</t>
  </si>
  <si>
    <t>1.6</t>
  </si>
  <si>
    <t>Komunikační modul svítidla bezdrátový MSB-C (připojení prostř. 7 pin konektoru ve standardu ANSI NEMA C136.41-2013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</si>
</sst>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3" fillId="0" borderId="0"/>
    <xf numFmtId="0" fontId="3" fillId="0" borderId="0"/>
  </cellStyleXfs>
  <cellXfs count="94">
    <xf numFmtId="0" fontId="0" fillId="0" borderId="0" xfId="0"/>
    <xf numFmtId="0" fontId="0" fillId="0" borderId="2" xfId="3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0" fontId="0" fillId="0" borderId="0" xfId="3" applyFont="1"/>
    <xf numFmtId="0" fontId="0" fillId="0" borderId="0" xfId="3" applyFont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center"/>
    </xf>
    <xf numFmtId="44" fontId="0" fillId="0" borderId="3" xfId="1" applyFont="1" applyBorder="1"/>
    <xf numFmtId="0" fontId="0" fillId="0" borderId="0" xfId="4" applyFont="1" applyAlignment="1">
      <alignment wrapText="1"/>
    </xf>
    <xf numFmtId="0" fontId="9" fillId="0" borderId="0" xfId="3" applyFont="1" applyAlignment="1">
      <alignment wrapText="1"/>
    </xf>
    <xf numFmtId="14" fontId="9" fillId="0" borderId="4" xfId="3" applyNumberFormat="1" applyFont="1" applyBorder="1" applyAlignment="1">
      <alignment horizontal="left" wrapText="1"/>
    </xf>
    <xf numFmtId="0" fontId="0" fillId="0" borderId="4" xfId="3" applyFont="1" applyBorder="1" applyAlignment="1">
      <alignment horizontal="center"/>
    </xf>
    <xf numFmtId="44" fontId="0" fillId="0" borderId="4" xfId="1" applyFont="1" applyBorder="1" applyAlignment="1">
      <alignment horizontal="right"/>
    </xf>
    <xf numFmtId="0" fontId="0" fillId="0" borderId="0" xfId="0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49" fontId="0" fillId="0" borderId="2" xfId="3" applyNumberFormat="1" applyFont="1" applyBorder="1" applyAlignment="1">
      <alignment horizontal="center" vertical="center"/>
    </xf>
    <xf numFmtId="49" fontId="0" fillId="0" borderId="4" xfId="3" applyNumberFormat="1" applyFont="1" applyBorder="1" applyAlignment="1">
      <alignment horizontal="center" vertical="center"/>
    </xf>
    <xf numFmtId="44" fontId="8" fillId="2" borderId="2" xfId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/>
    </xf>
    <xf numFmtId="0" fontId="7" fillId="2" borderId="2" xfId="3" applyFont="1" applyFill="1" applyBorder="1"/>
    <xf numFmtId="0" fontId="0" fillId="2" borderId="2" xfId="3" applyFont="1" applyFill="1" applyBorder="1" applyAlignment="1">
      <alignment horizontal="center"/>
    </xf>
    <xf numFmtId="44" fontId="0" fillId="2" borderId="2" xfId="1" applyFont="1" applyFill="1" applyBorder="1"/>
    <xf numFmtId="44" fontId="0" fillId="2" borderId="2" xfId="1" applyFont="1" applyFill="1" applyBorder="1" applyAlignment="1">
      <alignment horizontal="center"/>
    </xf>
    <xf numFmtId="0" fontId="0" fillId="2" borderId="1" xfId="3" applyFont="1" applyFill="1" applyBorder="1" applyAlignment="1">
      <alignment horizont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3" applyNumberFormat="1" applyFont="1" applyFill="1" applyBorder="1"/>
    <xf numFmtId="44" fontId="7" fillId="2" borderId="2" xfId="1" applyFont="1" applyFill="1" applyBorder="1"/>
    <xf numFmtId="0" fontId="7" fillId="2" borderId="2" xfId="3" applyFont="1" applyFill="1" applyBorder="1" applyAlignment="1">
      <alignment horizontal="left"/>
    </xf>
    <xf numFmtId="0" fontId="7" fillId="2" borderId="2" xfId="3" applyFont="1" applyFill="1" applyBorder="1" applyAlignment="1">
      <alignment horizontal="center"/>
    </xf>
    <xf numFmtId="44" fontId="7" fillId="2" borderId="2" xfId="1" applyFont="1" applyFill="1" applyBorder="1" applyAlignment="1">
      <alignment horizontal="center"/>
    </xf>
    <xf numFmtId="44" fontId="0" fillId="0" borderId="4" xfId="1" applyFont="1" applyBorder="1" applyAlignment="1">
      <alignment horizontal="left"/>
    </xf>
    <xf numFmtId="2" fontId="0" fillId="0" borderId="1" xfId="3" applyNumberFormat="1" applyFont="1" applyBorder="1" applyAlignment="1">
      <alignment horizontal="center" vertical="center"/>
    </xf>
    <xf numFmtId="0" fontId="7" fillId="0" borderId="5" xfId="3" applyFont="1" applyBorder="1"/>
    <xf numFmtId="0" fontId="7" fillId="0" borderId="0" xfId="3" applyFont="1"/>
    <xf numFmtId="0" fontId="7" fillId="0" borderId="2" xfId="0" applyFont="1" applyBorder="1" applyAlignment="1">
      <alignment horizontal="center" wrapText="1"/>
    </xf>
    <xf numFmtId="44" fontId="8" fillId="0" borderId="2" xfId="1" applyFont="1" applyBorder="1" applyAlignment="1">
      <alignment horizontal="center" vertical="center" wrapText="1"/>
    </xf>
    <xf numFmtId="44" fontId="7" fillId="0" borderId="2" xfId="3" applyNumberFormat="1" applyFont="1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10" fillId="3" borderId="0" xfId="0" applyFont="1" applyFill="1"/>
    <xf numFmtId="44" fontId="0" fillId="0" borderId="1" xfId="1" applyFont="1" applyBorder="1" applyProtection="1">
      <protection locked="0"/>
    </xf>
    <xf numFmtId="0" fontId="9" fillId="0" borderId="0" xfId="4" applyFont="1" applyAlignment="1">
      <alignment wrapText="1"/>
    </xf>
    <xf numFmtId="10" fontId="9" fillId="0" borderId="0" xfId="2" applyNumberFormat="1" applyFont="1" applyAlignment="1">
      <alignment wrapText="1"/>
    </xf>
    <xf numFmtId="44" fontId="9" fillId="0" borderId="0" xfId="1" applyFont="1" applyAlignment="1">
      <alignment wrapText="1"/>
    </xf>
    <xf numFmtId="49" fontId="13" fillId="0" borderId="0" xfId="3" applyNumberFormat="1" applyFont="1" applyAlignment="1">
      <alignment horizontal="center" vertical="center"/>
    </xf>
    <xf numFmtId="0" fontId="13" fillId="0" borderId="6" xfId="3" applyFont="1" applyBorder="1"/>
    <xf numFmtId="0" fontId="13" fillId="0" borderId="7" xfId="3" applyFont="1" applyBorder="1"/>
    <xf numFmtId="0" fontId="0" fillId="3" borderId="0" xfId="0" applyFill="1" applyAlignment="1">
      <alignment vertical="center"/>
    </xf>
    <xf numFmtId="0" fontId="0" fillId="0" borderId="1" xfId="3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3" applyFont="1" applyBorder="1" applyAlignment="1">
      <alignment horizontal="center" vertical="center"/>
    </xf>
    <xf numFmtId="44" fontId="0" fillId="4" borderId="2" xfId="1" applyFont="1" applyFill="1" applyBorder="1" applyAlignment="1" applyProtection="1">
      <alignment vertical="center"/>
      <protection locked="0"/>
    </xf>
    <xf numFmtId="0" fontId="0" fillId="0" borderId="2" xfId="3" applyFont="1" applyBorder="1" applyAlignment="1">
      <alignment vertical="center"/>
    </xf>
    <xf numFmtId="44" fontId="0" fillId="4" borderId="2" xfId="1" applyFont="1" applyFill="1" applyBorder="1" applyAlignment="1" applyProtection="1">
      <alignment horizontal="center" vertical="center"/>
      <protection locked="0"/>
    </xf>
    <xf numFmtId="0" fontId="9" fillId="0" borderId="2" xfId="4" applyFont="1" applyBorder="1" applyAlignment="1">
      <alignment vertical="center" wrapText="1"/>
    </xf>
    <xf numFmtId="44" fontId="0" fillId="0" borderId="2" xfId="1" applyFont="1" applyBorder="1" applyAlignment="1">
      <alignment vertical="center"/>
    </xf>
    <xf numFmtId="0" fontId="7" fillId="0" borderId="5" xfId="3" applyFont="1" applyBorder="1" applyAlignment="1">
      <alignment vertical="center"/>
    </xf>
    <xf numFmtId="0" fontId="7" fillId="0" borderId="0" xfId="3" applyFont="1" applyAlignment="1">
      <alignment vertical="center"/>
    </xf>
    <xf numFmtId="10" fontId="9" fillId="0" borderId="2" xfId="2" applyNumberFormat="1" applyFont="1" applyBorder="1" applyAlignment="1">
      <alignment vertical="center" wrapText="1"/>
    </xf>
    <xf numFmtId="44" fontId="9" fillId="0" borderId="2" xfId="1" applyFont="1" applyBorder="1" applyAlignment="1">
      <alignment vertical="center" wrapText="1"/>
    </xf>
    <xf numFmtId="44" fontId="0" fillId="0" borderId="0" xfId="0" applyNumberFormat="1"/>
    <xf numFmtId="0" fontId="0" fillId="5" borderId="2" xfId="0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2" xfId="6" applyFont="1" applyBorder="1" applyAlignment="1">
      <alignment vertical="center"/>
    </xf>
    <xf numFmtId="0" fontId="0" fillId="0" borderId="2" xfId="3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2" xfId="0" applyBorder="1"/>
    <xf numFmtId="0" fontId="11" fillId="0" borderId="1" xfId="0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44" fontId="0" fillId="4" borderId="1" xfId="1" applyFont="1" applyFill="1" applyBorder="1"/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vertical="center"/>
    </xf>
    <xf numFmtId="0" fontId="1" fillId="5" borderId="1" xfId="0" applyFont="1" applyFill="1" applyBorder="1"/>
    <xf numFmtId="0" fontId="4" fillId="0" borderId="0" xfId="0" applyFont="1" applyAlignment="1">
      <alignment horizontal="center" vertical="center"/>
    </xf>
    <xf numFmtId="0" fontId="0" fillId="0" borderId="0" xfId="3" applyFont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2" fontId="0" fillId="0" borderId="2" xfId="3" applyNumberFormat="1" applyFont="1" applyBorder="1" applyAlignment="1">
      <alignment horizontal="center" vertical="center"/>
    </xf>
    <xf numFmtId="44" fontId="0" fillId="0" borderId="4" xfId="1" applyFont="1" applyBorder="1" applyAlignment="1">
      <alignment horizontal="left"/>
    </xf>
    <xf numFmtId="0" fontId="15" fillId="4" borderId="9" xfId="3" applyFont="1" applyFill="1" applyBorder="1" applyAlignment="1">
      <alignment horizontal="left" vertical="center" wrapText="1"/>
    </xf>
    <xf numFmtId="0" fontId="15" fillId="4" borderId="10" xfId="3" applyFont="1" applyFill="1" applyBorder="1" applyAlignment="1">
      <alignment horizontal="left" vertical="center" wrapText="1"/>
    </xf>
    <xf numFmtId="49" fontId="8" fillId="2" borderId="2" xfId="3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5" borderId="5" xfId="3" applyFont="1" applyFill="1" applyBorder="1" applyAlignment="1">
      <alignment vertical="center" wrapText="1"/>
    </xf>
    <xf numFmtId="0" fontId="11" fillId="5" borderId="8" xfId="3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</cellXfs>
  <cellStyles count="8">
    <cellStyle name="Měna" xfId="1" builtinId="4"/>
    <cellStyle name="Měna 2" xfId="5" xr:uid="{97A43AB7-0986-4E9F-AA87-7FBDEF2C304E}"/>
    <cellStyle name="Normální" xfId="0" builtinId="0"/>
    <cellStyle name="Normální 17" xfId="3" xr:uid="{DC2148E9-BEBE-44BC-8643-F9DEF88E2987}"/>
    <cellStyle name="Normální 17 2" xfId="6" xr:uid="{BB011919-FE39-4AEF-B66C-7B0C74F64CED}"/>
    <cellStyle name="Normální 18" xfId="4" xr:uid="{FCD58F99-9C90-4B7F-BCCD-6DFE413B06F7}"/>
    <cellStyle name="Normální 18 2" xfId="7" xr:uid="{5FEDAD25-050B-4A60-A853-874F37124701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4"/>
  <sheetViews>
    <sheetView tabSelected="1" topLeftCell="A6" zoomScale="85" zoomScaleNormal="85" workbookViewId="0">
      <selection activeCell="P23" sqref="P23"/>
    </sheetView>
  </sheetViews>
  <sheetFormatPr defaultRowHeight="15" x14ac:dyDescent="0.25"/>
  <cols>
    <col min="1" max="1" width="3.140625" customWidth="1"/>
    <col min="2" max="2" width="8.7109375" style="13" bestFit="1" customWidth="1"/>
    <col min="3" max="3" width="73.140625" customWidth="1"/>
    <col min="4" max="8" width="19.28515625" customWidth="1"/>
    <col min="9" max="9" width="3" customWidth="1"/>
    <col min="10" max="12" width="19.28515625" customWidth="1"/>
  </cols>
  <sheetData>
    <row r="1" spans="1:12" x14ac:dyDescent="0.25">
      <c r="A1" s="37"/>
      <c r="B1" s="38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75" x14ac:dyDescent="0.25">
      <c r="A2" s="37"/>
      <c r="B2" s="74" t="s">
        <v>104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15.75" x14ac:dyDescent="0.25">
      <c r="A3" s="37"/>
      <c r="B3" s="74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5.75" x14ac:dyDescent="0.25">
      <c r="A4" s="37"/>
      <c r="B4" s="75" t="s">
        <v>103</v>
      </c>
      <c r="C4" s="39"/>
      <c r="D4" s="37"/>
      <c r="E4" s="37"/>
      <c r="F4" s="37"/>
      <c r="G4" s="37"/>
      <c r="H4" s="37"/>
      <c r="I4" s="37"/>
      <c r="J4" s="37"/>
      <c r="K4" s="39"/>
      <c r="L4" s="37"/>
    </row>
    <row r="5" spans="1:12" x14ac:dyDescent="0.25">
      <c r="A5" s="37"/>
      <c r="B5" s="38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x14ac:dyDescent="0.25">
      <c r="A6" s="37"/>
      <c r="B6" s="84" t="s">
        <v>0</v>
      </c>
      <c r="C6" s="85" t="s">
        <v>1</v>
      </c>
      <c r="D6" s="85" t="s">
        <v>2</v>
      </c>
      <c r="E6" s="85" t="s">
        <v>3</v>
      </c>
      <c r="F6" s="86" t="s">
        <v>4</v>
      </c>
      <c r="G6" s="86"/>
      <c r="H6" s="86"/>
      <c r="I6" s="34"/>
      <c r="J6" s="87" t="s">
        <v>45</v>
      </c>
      <c r="K6" s="88"/>
      <c r="L6" s="89" t="s">
        <v>44</v>
      </c>
    </row>
    <row r="7" spans="1:12" x14ac:dyDescent="0.25">
      <c r="A7" s="37"/>
      <c r="B7" s="84"/>
      <c r="C7" s="85"/>
      <c r="D7" s="85"/>
      <c r="E7" s="85"/>
      <c r="F7" s="17" t="s">
        <v>5</v>
      </c>
      <c r="G7" s="17" t="s">
        <v>6</v>
      </c>
      <c r="H7" s="17" t="s">
        <v>7</v>
      </c>
      <c r="I7" s="35"/>
      <c r="J7" s="17" t="s">
        <v>6</v>
      </c>
      <c r="K7" s="17" t="s">
        <v>7</v>
      </c>
      <c r="L7" s="89"/>
    </row>
    <row r="8" spans="1:12" x14ac:dyDescent="0.25">
      <c r="A8" s="37"/>
      <c r="B8" s="18" t="s">
        <v>8</v>
      </c>
      <c r="C8" s="19" t="s">
        <v>9</v>
      </c>
      <c r="D8" s="20"/>
      <c r="E8" s="20"/>
      <c r="F8" s="21"/>
      <c r="G8" s="22"/>
      <c r="H8" s="22"/>
      <c r="I8" s="2"/>
      <c r="J8" s="22"/>
      <c r="K8" s="22"/>
      <c r="L8" s="89"/>
    </row>
    <row r="9" spans="1:12" s="51" customFormat="1" ht="18" customHeight="1" x14ac:dyDescent="0.25">
      <c r="A9" s="47"/>
      <c r="B9" s="31" t="s">
        <v>10</v>
      </c>
      <c r="C9" s="76" t="s">
        <v>105</v>
      </c>
      <c r="D9" s="63">
        <v>47</v>
      </c>
      <c r="E9" s="48" t="s">
        <v>11</v>
      </c>
      <c r="F9" s="73"/>
      <c r="G9" s="49">
        <f>D9*F9</f>
        <v>0</v>
      </c>
      <c r="H9" s="49" t="s">
        <v>12</v>
      </c>
      <c r="I9" s="49"/>
      <c r="J9" s="49">
        <f t="shared" ref="J9:J11" si="0">G9*1.21</f>
        <v>0</v>
      </c>
      <c r="K9" s="49" t="s">
        <v>12</v>
      </c>
      <c r="L9" s="50">
        <f t="shared" ref="L9:L11" si="1">J9-G9</f>
        <v>0</v>
      </c>
    </row>
    <row r="10" spans="1:12" s="51" customFormat="1" ht="18" customHeight="1" x14ac:dyDescent="0.25">
      <c r="A10" s="47"/>
      <c r="B10" s="31" t="s">
        <v>13</v>
      </c>
      <c r="C10" s="76" t="s">
        <v>106</v>
      </c>
      <c r="D10" s="63">
        <v>100</v>
      </c>
      <c r="E10" s="52" t="s">
        <v>11</v>
      </c>
      <c r="F10" s="73"/>
      <c r="G10" s="50">
        <f t="shared" ref="G10:G11" si="2">D10*F10</f>
        <v>0</v>
      </c>
      <c r="H10" s="50" t="s">
        <v>12</v>
      </c>
      <c r="I10" s="50"/>
      <c r="J10" s="50">
        <f t="shared" si="0"/>
        <v>0</v>
      </c>
      <c r="K10" s="50" t="s">
        <v>12</v>
      </c>
      <c r="L10" s="50">
        <f t="shared" si="1"/>
        <v>0</v>
      </c>
    </row>
    <row r="11" spans="1:12" s="51" customFormat="1" ht="18" customHeight="1" x14ac:dyDescent="0.25">
      <c r="A11" s="47"/>
      <c r="B11" s="31" t="s">
        <v>14</v>
      </c>
      <c r="C11" s="76" t="s">
        <v>107</v>
      </c>
      <c r="D11" s="63">
        <v>18</v>
      </c>
      <c r="E11" s="52" t="s">
        <v>11</v>
      </c>
      <c r="F11" s="73"/>
      <c r="G11" s="50">
        <f t="shared" si="2"/>
        <v>0</v>
      </c>
      <c r="H11" s="50" t="s">
        <v>12</v>
      </c>
      <c r="I11" s="50"/>
      <c r="J11" s="50">
        <f t="shared" si="0"/>
        <v>0</v>
      </c>
      <c r="K11" s="50" t="s">
        <v>12</v>
      </c>
      <c r="L11" s="50">
        <f t="shared" si="1"/>
        <v>0</v>
      </c>
    </row>
    <row r="12" spans="1:12" s="51" customFormat="1" ht="18" customHeight="1" x14ac:dyDescent="0.25">
      <c r="A12" s="47"/>
      <c r="B12" s="31" t="s">
        <v>15</v>
      </c>
      <c r="C12" s="76" t="s">
        <v>108</v>
      </c>
      <c r="D12" s="63">
        <v>47</v>
      </c>
      <c r="E12" s="48" t="s">
        <v>11</v>
      </c>
      <c r="F12" s="73"/>
      <c r="G12" s="49">
        <f>D12*F12</f>
        <v>0</v>
      </c>
      <c r="H12" s="49" t="s">
        <v>12</v>
      </c>
      <c r="I12" s="49"/>
      <c r="J12" s="49">
        <f t="shared" ref="J12" si="3">G12*1.21</f>
        <v>0</v>
      </c>
      <c r="K12" s="49" t="s">
        <v>12</v>
      </c>
      <c r="L12" s="50">
        <f t="shared" ref="L12" si="4">J12-G12</f>
        <v>0</v>
      </c>
    </row>
    <row r="13" spans="1:12" s="51" customFormat="1" ht="18" customHeight="1" x14ac:dyDescent="0.25">
      <c r="A13" s="47"/>
      <c r="B13" s="31" t="s">
        <v>47</v>
      </c>
      <c r="C13" s="76" t="s">
        <v>109</v>
      </c>
      <c r="D13" s="63">
        <v>62</v>
      </c>
      <c r="E13" s="52" t="s">
        <v>11</v>
      </c>
      <c r="F13" s="73"/>
      <c r="G13" s="50">
        <f t="shared" ref="G13" si="5">D13*F13</f>
        <v>0</v>
      </c>
      <c r="H13" s="50" t="s">
        <v>12</v>
      </c>
      <c r="I13" s="50"/>
      <c r="J13" s="50">
        <f t="shared" ref="J13" si="6">G13*1.21</f>
        <v>0</v>
      </c>
      <c r="K13" s="50" t="s">
        <v>12</v>
      </c>
      <c r="L13" s="50">
        <f t="shared" ref="L13" si="7">J13-G13</f>
        <v>0</v>
      </c>
    </row>
    <row r="14" spans="1:12" x14ac:dyDescent="0.25">
      <c r="B14" s="31"/>
      <c r="C14" s="69" t="s">
        <v>100</v>
      </c>
      <c r="D14" s="70">
        <f>SUM(D9:D13)</f>
        <v>274</v>
      </c>
      <c r="E14" s="1"/>
      <c r="F14" s="40"/>
      <c r="G14" s="2"/>
      <c r="H14" s="2"/>
      <c r="I14" s="2"/>
      <c r="J14" s="2"/>
      <c r="K14" s="2"/>
      <c r="L14" s="2"/>
    </row>
    <row r="15" spans="1:12" ht="33.75" customHeight="1" x14ac:dyDescent="0.25">
      <c r="B15" s="31" t="s">
        <v>112</v>
      </c>
      <c r="C15" s="92" t="s">
        <v>113</v>
      </c>
      <c r="D15" s="93">
        <v>274</v>
      </c>
      <c r="E15" s="52" t="s">
        <v>11</v>
      </c>
      <c r="F15" s="53">
        <v>1828</v>
      </c>
      <c r="G15" s="50">
        <f>D15*F15</f>
        <v>500872</v>
      </c>
      <c r="H15" s="50" t="s">
        <v>12</v>
      </c>
      <c r="I15" s="50"/>
      <c r="J15" s="50">
        <f>G15*1.21</f>
        <v>606055.12</v>
      </c>
      <c r="K15" s="50" t="s">
        <v>12</v>
      </c>
      <c r="L15" s="50">
        <f>J15-G15</f>
        <v>105183.12</v>
      </c>
    </row>
    <row r="16" spans="1:12" s="51" customFormat="1" ht="18" customHeight="1" x14ac:dyDescent="0.25">
      <c r="A16" s="47"/>
      <c r="B16" s="31" t="s">
        <v>48</v>
      </c>
      <c r="C16" s="71" t="s">
        <v>78</v>
      </c>
      <c r="D16" s="64">
        <v>114</v>
      </c>
      <c r="E16" s="52" t="s">
        <v>11</v>
      </c>
      <c r="F16" s="53"/>
      <c r="G16" s="50">
        <f>D16*F16</f>
        <v>0</v>
      </c>
      <c r="H16" s="50" t="s">
        <v>12</v>
      </c>
      <c r="I16" s="50"/>
      <c r="J16" s="50">
        <f>G16*1.21</f>
        <v>0</v>
      </c>
      <c r="K16" s="50" t="s">
        <v>12</v>
      </c>
      <c r="L16" s="50">
        <f>J16-G16</f>
        <v>0</v>
      </c>
    </row>
    <row r="17" spans="1:12" s="51" customFormat="1" ht="18" customHeight="1" x14ac:dyDescent="0.25">
      <c r="A17" s="47"/>
      <c r="B17" s="31" t="s">
        <v>49</v>
      </c>
      <c r="C17" s="71" t="s">
        <v>55</v>
      </c>
      <c r="D17" s="64">
        <v>1383</v>
      </c>
      <c r="E17" s="52" t="s">
        <v>56</v>
      </c>
      <c r="F17" s="53"/>
      <c r="G17" s="50">
        <f t="shared" ref="G17:G21" si="8">D17*F17</f>
        <v>0</v>
      </c>
      <c r="H17" s="50" t="s">
        <v>12</v>
      </c>
      <c r="I17" s="50"/>
      <c r="J17" s="50">
        <f>G17*1.21</f>
        <v>0</v>
      </c>
      <c r="K17" s="50" t="s">
        <v>12</v>
      </c>
      <c r="L17" s="50">
        <f>J17-G17</f>
        <v>0</v>
      </c>
    </row>
    <row r="18" spans="1:12" s="51" customFormat="1" ht="18" customHeight="1" x14ac:dyDescent="0.25">
      <c r="A18" s="47"/>
      <c r="B18" s="31" t="s">
        <v>58</v>
      </c>
      <c r="C18" s="71" t="s">
        <v>85</v>
      </c>
      <c r="D18" s="64">
        <v>90</v>
      </c>
      <c r="E18" s="52" t="s">
        <v>11</v>
      </c>
      <c r="F18" s="53"/>
      <c r="G18" s="50">
        <f t="shared" si="8"/>
        <v>0</v>
      </c>
      <c r="H18" s="50" t="s">
        <v>12</v>
      </c>
      <c r="I18" s="50"/>
      <c r="J18" s="50">
        <f t="shared" ref="J18" si="9">G18*1.21</f>
        <v>0</v>
      </c>
      <c r="K18" s="50" t="s">
        <v>12</v>
      </c>
      <c r="L18" s="50">
        <f t="shared" ref="L18" si="10">J18-G18</f>
        <v>0</v>
      </c>
    </row>
    <row r="19" spans="1:12" s="51" customFormat="1" ht="18" customHeight="1" x14ac:dyDescent="0.25">
      <c r="A19" s="47"/>
      <c r="B19" s="31" t="s">
        <v>59</v>
      </c>
      <c r="C19" s="71" t="s">
        <v>99</v>
      </c>
      <c r="D19" s="64">
        <v>51</v>
      </c>
      <c r="E19" s="52" t="s">
        <v>11</v>
      </c>
      <c r="F19" s="53"/>
      <c r="G19" s="50">
        <f t="shared" si="8"/>
        <v>0</v>
      </c>
      <c r="H19" s="50" t="s">
        <v>12</v>
      </c>
      <c r="I19" s="50"/>
      <c r="J19" s="50">
        <f t="shared" ref="J19:J25" si="11">G19*1.21</f>
        <v>0</v>
      </c>
      <c r="K19" s="50" t="s">
        <v>12</v>
      </c>
      <c r="L19" s="50">
        <f t="shared" ref="L19:L25" si="12">J19-G19</f>
        <v>0</v>
      </c>
    </row>
    <row r="20" spans="1:12" s="51" customFormat="1" ht="18" customHeight="1" x14ac:dyDescent="0.25">
      <c r="A20" s="47"/>
      <c r="B20" s="31" t="s">
        <v>62</v>
      </c>
      <c r="C20" s="71" t="s">
        <v>90</v>
      </c>
      <c r="D20" s="64">
        <v>35</v>
      </c>
      <c r="E20" s="52" t="s">
        <v>11</v>
      </c>
      <c r="F20" s="53"/>
      <c r="G20" s="50">
        <f t="shared" si="8"/>
        <v>0</v>
      </c>
      <c r="H20" s="50" t="s">
        <v>12</v>
      </c>
      <c r="I20" s="50"/>
      <c r="J20" s="50">
        <f t="shared" si="11"/>
        <v>0</v>
      </c>
      <c r="K20" s="50" t="s">
        <v>12</v>
      </c>
      <c r="L20" s="50">
        <f t="shared" si="12"/>
        <v>0</v>
      </c>
    </row>
    <row r="21" spans="1:12" s="51" customFormat="1" ht="18" customHeight="1" x14ac:dyDescent="0.25">
      <c r="A21" s="47"/>
      <c r="B21" s="31" t="s">
        <v>63</v>
      </c>
      <c r="C21" s="71" t="s">
        <v>91</v>
      </c>
      <c r="D21" s="64">
        <v>60</v>
      </c>
      <c r="E21" s="52" t="s">
        <v>11</v>
      </c>
      <c r="F21" s="53"/>
      <c r="G21" s="50">
        <f t="shared" si="8"/>
        <v>0</v>
      </c>
      <c r="H21" s="50" t="s">
        <v>12</v>
      </c>
      <c r="I21" s="50"/>
      <c r="J21" s="50">
        <f t="shared" si="11"/>
        <v>0</v>
      </c>
      <c r="K21" s="50" t="s">
        <v>12</v>
      </c>
      <c r="L21" s="50">
        <f t="shared" si="12"/>
        <v>0</v>
      </c>
    </row>
    <row r="22" spans="1:12" s="51" customFormat="1" ht="18" customHeight="1" x14ac:dyDescent="0.25">
      <c r="A22" s="47"/>
      <c r="B22" s="31" t="s">
        <v>77</v>
      </c>
      <c r="C22" s="71" t="s">
        <v>92</v>
      </c>
      <c r="D22" s="64">
        <v>2</v>
      </c>
      <c r="E22" s="52" t="s">
        <v>11</v>
      </c>
      <c r="F22" s="53"/>
      <c r="G22" s="50">
        <f t="shared" ref="G22:G24" si="13">D22*F22</f>
        <v>0</v>
      </c>
      <c r="H22" s="50" t="s">
        <v>12</v>
      </c>
      <c r="I22" s="50"/>
      <c r="J22" s="50">
        <f t="shared" si="11"/>
        <v>0</v>
      </c>
      <c r="K22" s="50" t="s">
        <v>12</v>
      </c>
      <c r="L22" s="50">
        <f t="shared" si="12"/>
        <v>0</v>
      </c>
    </row>
    <row r="23" spans="1:12" s="51" customFormat="1" ht="18" customHeight="1" x14ac:dyDescent="0.25">
      <c r="A23" s="47"/>
      <c r="B23" s="31" t="s">
        <v>64</v>
      </c>
      <c r="C23" s="71" t="s">
        <v>94</v>
      </c>
      <c r="D23" s="64">
        <v>6</v>
      </c>
      <c r="E23" s="52" t="s">
        <v>11</v>
      </c>
      <c r="F23" s="53"/>
      <c r="G23" s="50">
        <f t="shared" si="13"/>
        <v>0</v>
      </c>
      <c r="H23" s="50" t="s">
        <v>12</v>
      </c>
      <c r="I23" s="50"/>
      <c r="J23" s="50">
        <f t="shared" si="11"/>
        <v>0</v>
      </c>
      <c r="K23" s="50" t="s">
        <v>12</v>
      </c>
      <c r="L23" s="50">
        <f t="shared" si="12"/>
        <v>0</v>
      </c>
    </row>
    <row r="24" spans="1:12" s="51" customFormat="1" ht="18" customHeight="1" x14ac:dyDescent="0.25">
      <c r="A24" s="47"/>
      <c r="B24" s="31" t="s">
        <v>73</v>
      </c>
      <c r="C24" s="71" t="s">
        <v>86</v>
      </c>
      <c r="D24" s="64">
        <v>1</v>
      </c>
      <c r="E24" s="52" t="s">
        <v>11</v>
      </c>
      <c r="F24" s="53"/>
      <c r="G24" s="50">
        <f t="shared" si="13"/>
        <v>0</v>
      </c>
      <c r="H24" s="50" t="s">
        <v>12</v>
      </c>
      <c r="I24" s="50"/>
      <c r="J24" s="50">
        <f t="shared" ref="J24" si="14">G24*1.21</f>
        <v>0</v>
      </c>
      <c r="K24" s="50" t="s">
        <v>12</v>
      </c>
      <c r="L24" s="50">
        <f t="shared" ref="L24" si="15">J24-G24</f>
        <v>0</v>
      </c>
    </row>
    <row r="25" spans="1:12" s="51" customFormat="1" ht="18" customHeight="1" x14ac:dyDescent="0.25">
      <c r="A25" s="47"/>
      <c r="B25" s="31" t="s">
        <v>74</v>
      </c>
      <c r="C25" s="71" t="s">
        <v>72</v>
      </c>
      <c r="D25" s="64">
        <v>9</v>
      </c>
      <c r="E25" s="52" t="s">
        <v>11</v>
      </c>
      <c r="F25" s="53"/>
      <c r="G25" s="50">
        <f t="shared" ref="G25" si="16">D25*F25</f>
        <v>0</v>
      </c>
      <c r="H25" s="50" t="s">
        <v>12</v>
      </c>
      <c r="I25" s="50"/>
      <c r="J25" s="50">
        <f t="shared" si="11"/>
        <v>0</v>
      </c>
      <c r="K25" s="50" t="s">
        <v>12</v>
      </c>
      <c r="L25" s="50">
        <f t="shared" si="12"/>
        <v>0</v>
      </c>
    </row>
    <row r="26" spans="1:12" s="51" customFormat="1" ht="18" customHeight="1" x14ac:dyDescent="0.25">
      <c r="A26" s="47"/>
      <c r="B26" s="31" t="s">
        <v>75</v>
      </c>
      <c r="C26" s="72" t="s">
        <v>81</v>
      </c>
      <c r="D26" s="67">
        <v>161</v>
      </c>
      <c r="E26" s="52" t="s">
        <v>56</v>
      </c>
      <c r="F26" s="53"/>
      <c r="G26" s="50" t="s">
        <v>12</v>
      </c>
      <c r="H26" s="50">
        <f>D26*F26</f>
        <v>0</v>
      </c>
      <c r="I26" s="50"/>
      <c r="J26" s="50" t="s">
        <v>12</v>
      </c>
      <c r="K26" s="50">
        <f>H26*1.21</f>
        <v>0</v>
      </c>
      <c r="L26" s="50">
        <f>K26-H26</f>
        <v>0</v>
      </c>
    </row>
    <row r="27" spans="1:12" s="51" customFormat="1" ht="18" customHeight="1" x14ac:dyDescent="0.25">
      <c r="A27" s="47"/>
      <c r="B27" s="31" t="s">
        <v>76</v>
      </c>
      <c r="C27" s="71" t="s">
        <v>82</v>
      </c>
      <c r="D27" s="67">
        <v>161</v>
      </c>
      <c r="E27" s="52" t="s">
        <v>56</v>
      </c>
      <c r="F27" s="53"/>
      <c r="G27" s="50" t="s">
        <v>12</v>
      </c>
      <c r="H27" s="50">
        <f>D27*F27</f>
        <v>0</v>
      </c>
      <c r="I27" s="50"/>
      <c r="J27" s="50" t="s">
        <v>12</v>
      </c>
      <c r="K27" s="50">
        <f>H27*1.21</f>
        <v>0</v>
      </c>
      <c r="L27" s="50">
        <f>K27-H27</f>
        <v>0</v>
      </c>
    </row>
    <row r="28" spans="1:12" s="51" customFormat="1" ht="18" customHeight="1" x14ac:dyDescent="0.25">
      <c r="A28" s="47"/>
      <c r="B28" s="31" t="s">
        <v>93</v>
      </c>
      <c r="C28" s="71" t="s">
        <v>95</v>
      </c>
      <c r="D28" s="67">
        <v>100</v>
      </c>
      <c r="E28" s="52" t="s">
        <v>97</v>
      </c>
      <c r="F28" s="53"/>
      <c r="G28" s="50" t="s">
        <v>12</v>
      </c>
      <c r="H28" s="50">
        <f>D28*F28</f>
        <v>0</v>
      </c>
      <c r="I28" s="50"/>
      <c r="J28" s="50" t="s">
        <v>12</v>
      </c>
      <c r="K28" s="50">
        <f>H28*1.21</f>
        <v>0</v>
      </c>
      <c r="L28" s="50">
        <f>K28-H28</f>
        <v>0</v>
      </c>
    </row>
    <row r="29" spans="1:12" s="51" customFormat="1" ht="18" customHeight="1" x14ac:dyDescent="0.25">
      <c r="A29" s="47"/>
      <c r="B29" s="80" t="s">
        <v>96</v>
      </c>
      <c r="C29" s="71" t="s">
        <v>83</v>
      </c>
      <c r="D29" s="67">
        <v>161</v>
      </c>
      <c r="E29" s="52" t="s">
        <v>56</v>
      </c>
      <c r="F29" s="53"/>
      <c r="G29" s="50" t="s">
        <v>12</v>
      </c>
      <c r="H29" s="50">
        <f>D29*F29</f>
        <v>0</v>
      </c>
      <c r="I29" s="50"/>
      <c r="J29" s="50" t="s">
        <v>12</v>
      </c>
      <c r="K29" s="50">
        <f>H29*1.21</f>
        <v>0</v>
      </c>
      <c r="L29" s="50">
        <f>K29-H29</f>
        <v>0</v>
      </c>
    </row>
    <row r="30" spans="1:12" s="51" customFormat="1" ht="18" customHeight="1" x14ac:dyDescent="0.25">
      <c r="A30" s="47"/>
      <c r="B30" s="14"/>
      <c r="D30" s="77"/>
      <c r="E30" s="78"/>
      <c r="F30" s="78"/>
      <c r="G30" s="79"/>
      <c r="H30" s="79"/>
      <c r="I30" s="79"/>
      <c r="J30" s="79"/>
      <c r="K30" s="79"/>
      <c r="L30" s="79"/>
    </row>
    <row r="31" spans="1:12" x14ac:dyDescent="0.25">
      <c r="A31" s="37"/>
      <c r="B31" s="18" t="s">
        <v>17</v>
      </c>
      <c r="C31" s="19" t="s">
        <v>18</v>
      </c>
      <c r="D31" s="20"/>
      <c r="E31" s="20"/>
      <c r="F31" s="20"/>
      <c r="G31" s="22"/>
      <c r="H31" s="22"/>
      <c r="I31" s="2"/>
      <c r="J31" s="22"/>
      <c r="K31" s="22"/>
      <c r="L31" s="22"/>
    </row>
    <row r="32" spans="1:12" s="51" customFormat="1" ht="18" customHeight="1" x14ac:dyDescent="0.25">
      <c r="A32" s="47"/>
      <c r="B32" s="15" t="s">
        <v>19</v>
      </c>
      <c r="C32" s="54" t="s">
        <v>41</v>
      </c>
      <c r="D32" s="52">
        <v>211</v>
      </c>
      <c r="E32" s="52" t="s">
        <v>11</v>
      </c>
      <c r="F32" s="53"/>
      <c r="G32" s="50">
        <f t="shared" ref="G32" si="17">D32*F32</f>
        <v>0</v>
      </c>
      <c r="H32" s="50" t="s">
        <v>12</v>
      </c>
      <c r="I32" s="50"/>
      <c r="J32" s="50">
        <f t="shared" ref="J32:J37" si="18">G32*1.21</f>
        <v>0</v>
      </c>
      <c r="K32" s="50" t="s">
        <v>12</v>
      </c>
      <c r="L32" s="50">
        <f t="shared" ref="L32:L37" si="19">J32-G32</f>
        <v>0</v>
      </c>
    </row>
    <row r="33" spans="1:12" s="51" customFormat="1" ht="18" customHeight="1" x14ac:dyDescent="0.25">
      <c r="A33" s="47"/>
      <c r="B33" s="15" t="s">
        <v>20</v>
      </c>
      <c r="C33" s="54" t="s">
        <v>98</v>
      </c>
      <c r="D33" s="52">
        <f>D14</f>
        <v>274</v>
      </c>
      <c r="E33" s="52" t="s">
        <v>11</v>
      </c>
      <c r="F33" s="53"/>
      <c r="G33" s="50">
        <f>D33*F33</f>
        <v>0</v>
      </c>
      <c r="H33" s="50" t="s">
        <v>12</v>
      </c>
      <c r="I33" s="50"/>
      <c r="J33" s="50">
        <f t="shared" si="18"/>
        <v>0</v>
      </c>
      <c r="K33" s="50" t="s">
        <v>12</v>
      </c>
      <c r="L33" s="50">
        <f t="shared" si="19"/>
        <v>0</v>
      </c>
    </row>
    <row r="34" spans="1:12" s="51" customFormat="1" ht="18" customHeight="1" x14ac:dyDescent="0.25">
      <c r="A34" s="47"/>
      <c r="B34" s="15" t="s">
        <v>50</v>
      </c>
      <c r="C34" s="65" t="s">
        <v>57</v>
      </c>
      <c r="D34" s="52">
        <f>D17</f>
        <v>1383</v>
      </c>
      <c r="E34" s="52" t="s">
        <v>56</v>
      </c>
      <c r="F34" s="53"/>
      <c r="G34" s="50">
        <f t="shared" ref="G34:G37" si="20">D34*F34</f>
        <v>0</v>
      </c>
      <c r="H34" s="50" t="s">
        <v>12</v>
      </c>
      <c r="I34" s="50"/>
      <c r="J34" s="50">
        <f t="shared" si="18"/>
        <v>0</v>
      </c>
      <c r="K34" s="50" t="s">
        <v>12</v>
      </c>
      <c r="L34" s="50">
        <f t="shared" si="19"/>
        <v>0</v>
      </c>
    </row>
    <row r="35" spans="1:12" s="51" customFormat="1" ht="18" customHeight="1" x14ac:dyDescent="0.25">
      <c r="A35" s="47"/>
      <c r="B35" s="15" t="s">
        <v>54</v>
      </c>
      <c r="C35" s="65" t="s">
        <v>87</v>
      </c>
      <c r="D35" s="52">
        <f>D18</f>
        <v>90</v>
      </c>
      <c r="E35" s="52" t="s">
        <v>11</v>
      </c>
      <c r="F35" s="53"/>
      <c r="G35" s="50">
        <f t="shared" ref="G35" si="21">D35*F35</f>
        <v>0</v>
      </c>
      <c r="H35" s="50" t="s">
        <v>12</v>
      </c>
      <c r="I35" s="50"/>
      <c r="J35" s="50">
        <f t="shared" ref="J35" si="22">G35*1.21</f>
        <v>0</v>
      </c>
      <c r="K35" s="50" t="s">
        <v>12</v>
      </c>
      <c r="L35" s="50">
        <f t="shared" ref="L35" si="23">J35-G35</f>
        <v>0</v>
      </c>
    </row>
    <row r="36" spans="1:12" s="51" customFormat="1" ht="18" customHeight="1" x14ac:dyDescent="0.25">
      <c r="A36" s="47"/>
      <c r="B36" s="15" t="s">
        <v>101</v>
      </c>
      <c r="C36" s="54" t="s">
        <v>60</v>
      </c>
      <c r="D36" s="52">
        <f>SUM(D19:D21)</f>
        <v>146</v>
      </c>
      <c r="E36" s="52" t="s">
        <v>11</v>
      </c>
      <c r="F36" s="53"/>
      <c r="G36" s="50">
        <f t="shared" si="20"/>
        <v>0</v>
      </c>
      <c r="H36" s="50" t="s">
        <v>12</v>
      </c>
      <c r="I36" s="50"/>
      <c r="J36" s="50">
        <f t="shared" si="18"/>
        <v>0</v>
      </c>
      <c r="K36" s="50" t="s">
        <v>12</v>
      </c>
      <c r="L36" s="50">
        <f t="shared" si="19"/>
        <v>0</v>
      </c>
    </row>
    <row r="37" spans="1:12" s="51" customFormat="1" ht="64.5" customHeight="1" x14ac:dyDescent="0.25">
      <c r="A37" s="47"/>
      <c r="B37" s="15" t="s">
        <v>61</v>
      </c>
      <c r="C37" s="66" t="s">
        <v>88</v>
      </c>
      <c r="D37" s="52">
        <v>2</v>
      </c>
      <c r="E37" s="52" t="s">
        <v>11</v>
      </c>
      <c r="F37" s="53"/>
      <c r="G37" s="50">
        <f t="shared" si="20"/>
        <v>0</v>
      </c>
      <c r="H37" s="50" t="s">
        <v>12</v>
      </c>
      <c r="I37" s="50"/>
      <c r="J37" s="50">
        <f t="shared" si="18"/>
        <v>0</v>
      </c>
      <c r="K37" s="50" t="s">
        <v>12</v>
      </c>
      <c r="L37" s="50">
        <f t="shared" si="19"/>
        <v>0</v>
      </c>
    </row>
    <row r="38" spans="1:12" s="51" customFormat="1" ht="64.5" customHeight="1" x14ac:dyDescent="0.25">
      <c r="A38" s="47"/>
      <c r="B38" s="15" t="s">
        <v>65</v>
      </c>
      <c r="C38" s="66" t="s">
        <v>89</v>
      </c>
      <c r="D38" s="52">
        <v>7</v>
      </c>
      <c r="E38" s="52" t="s">
        <v>11</v>
      </c>
      <c r="F38" s="53"/>
      <c r="G38" s="50">
        <f t="shared" ref="G38:G42" si="24">D38*F38</f>
        <v>0</v>
      </c>
      <c r="H38" s="50" t="s">
        <v>12</v>
      </c>
      <c r="I38" s="50"/>
      <c r="J38" s="50">
        <f t="shared" ref="J38:J42" si="25">G38*1.21</f>
        <v>0</v>
      </c>
      <c r="K38" s="50" t="s">
        <v>12</v>
      </c>
      <c r="L38" s="50">
        <f t="shared" ref="L38:L42" si="26">J38-G38</f>
        <v>0</v>
      </c>
    </row>
    <row r="39" spans="1:12" s="51" customFormat="1" ht="30" x14ac:dyDescent="0.25">
      <c r="A39" s="47"/>
      <c r="B39" s="15" t="s">
        <v>68</v>
      </c>
      <c r="C39" s="66" t="s">
        <v>102</v>
      </c>
      <c r="D39" s="52">
        <v>6</v>
      </c>
      <c r="E39" s="52" t="s">
        <v>11</v>
      </c>
      <c r="F39" s="53"/>
      <c r="G39" s="50">
        <f t="shared" si="24"/>
        <v>0</v>
      </c>
      <c r="H39" s="50" t="s">
        <v>12</v>
      </c>
      <c r="I39" s="50"/>
      <c r="J39" s="50">
        <f t="shared" si="25"/>
        <v>0</v>
      </c>
      <c r="K39" s="50" t="s">
        <v>12</v>
      </c>
      <c r="L39" s="50">
        <f t="shared" si="26"/>
        <v>0</v>
      </c>
    </row>
    <row r="40" spans="1:12" s="51" customFormat="1" ht="45" x14ac:dyDescent="0.25">
      <c r="A40" s="47"/>
      <c r="B40" s="15" t="s">
        <v>69</v>
      </c>
      <c r="C40" s="66" t="s">
        <v>80</v>
      </c>
      <c r="D40" s="67">
        <v>161</v>
      </c>
      <c r="E40" s="52" t="s">
        <v>56</v>
      </c>
      <c r="F40" s="53"/>
      <c r="G40" s="50" t="s">
        <v>12</v>
      </c>
      <c r="H40" s="50">
        <f>D40*F40</f>
        <v>0</v>
      </c>
      <c r="I40" s="50"/>
      <c r="J40" s="50" t="s">
        <v>12</v>
      </c>
      <c r="K40" s="50">
        <f>H40*1.21</f>
        <v>0</v>
      </c>
      <c r="L40" s="50">
        <f>K40-H40</f>
        <v>0</v>
      </c>
    </row>
    <row r="41" spans="1:12" s="51" customFormat="1" ht="18" customHeight="1" x14ac:dyDescent="0.25">
      <c r="A41" s="47"/>
      <c r="B41" s="15" t="s">
        <v>70</v>
      </c>
      <c r="C41" s="68" t="s">
        <v>84</v>
      </c>
      <c r="D41" s="52">
        <f>D26</f>
        <v>161</v>
      </c>
      <c r="E41" s="52" t="s">
        <v>56</v>
      </c>
      <c r="F41" s="53"/>
      <c r="G41" s="50" t="s">
        <v>12</v>
      </c>
      <c r="H41" s="50">
        <f>D41*F41</f>
        <v>0</v>
      </c>
      <c r="I41" s="50"/>
      <c r="J41" s="50" t="s">
        <v>12</v>
      </c>
      <c r="K41" s="50">
        <f>H41*1.21</f>
        <v>0</v>
      </c>
      <c r="L41" s="50">
        <f>K41-H41</f>
        <v>0</v>
      </c>
    </row>
    <row r="42" spans="1:12" s="51" customFormat="1" ht="18" customHeight="1" x14ac:dyDescent="0.25">
      <c r="A42" s="47"/>
      <c r="B42" s="15" t="s">
        <v>71</v>
      </c>
      <c r="C42" s="54" t="s">
        <v>66</v>
      </c>
      <c r="D42" s="52">
        <v>9</v>
      </c>
      <c r="E42" s="52" t="s">
        <v>11</v>
      </c>
      <c r="F42" s="53"/>
      <c r="G42" s="50">
        <f t="shared" si="24"/>
        <v>0</v>
      </c>
      <c r="H42" s="50" t="s">
        <v>12</v>
      </c>
      <c r="I42" s="50"/>
      <c r="J42" s="50">
        <f t="shared" si="25"/>
        <v>0</v>
      </c>
      <c r="K42" s="50" t="s">
        <v>12</v>
      </c>
      <c r="L42" s="50">
        <f t="shared" si="26"/>
        <v>0</v>
      </c>
    </row>
    <row r="43" spans="1:12" s="51" customFormat="1" ht="18" customHeight="1" x14ac:dyDescent="0.25">
      <c r="A43" s="47"/>
      <c r="B43" s="15" t="s">
        <v>79</v>
      </c>
      <c r="C43" s="54" t="s">
        <v>67</v>
      </c>
      <c r="D43" s="52">
        <v>1</v>
      </c>
      <c r="E43" s="52" t="s">
        <v>16</v>
      </c>
      <c r="F43" s="53"/>
      <c r="G43" s="49" t="s">
        <v>12</v>
      </c>
      <c r="H43" s="49">
        <f>D43*F43</f>
        <v>0</v>
      </c>
      <c r="I43" s="49"/>
      <c r="J43" s="49" t="s">
        <v>12</v>
      </c>
      <c r="K43" s="49">
        <f>H43*1.21</f>
        <v>0</v>
      </c>
      <c r="L43" s="50">
        <f>K43-H43</f>
        <v>0</v>
      </c>
    </row>
    <row r="44" spans="1:12" x14ac:dyDescent="0.25">
      <c r="A44" s="37"/>
      <c r="B44" s="14"/>
      <c r="C44" s="3"/>
      <c r="D44" s="4"/>
      <c r="E44" s="4"/>
      <c r="F44" s="7"/>
      <c r="G44" s="6"/>
      <c r="H44" s="6"/>
      <c r="I44" s="6"/>
      <c r="J44" s="6"/>
      <c r="K44" s="6"/>
      <c r="L44" s="6"/>
    </row>
    <row r="45" spans="1:12" x14ac:dyDescent="0.25">
      <c r="A45" s="37"/>
      <c r="B45" s="18" t="s">
        <v>21</v>
      </c>
      <c r="C45" s="19" t="s">
        <v>22</v>
      </c>
      <c r="D45" s="20"/>
      <c r="E45" s="20"/>
      <c r="F45" s="23"/>
      <c r="G45" s="22"/>
      <c r="H45" s="22"/>
      <c r="I45" s="2"/>
      <c r="J45" s="22"/>
      <c r="K45" s="22"/>
      <c r="L45" s="22"/>
    </row>
    <row r="46" spans="1:12" s="51" customFormat="1" ht="18" customHeight="1" x14ac:dyDescent="0.25">
      <c r="A46" s="47"/>
      <c r="B46" s="52" t="s">
        <v>23</v>
      </c>
      <c r="C46" s="54" t="s">
        <v>42</v>
      </c>
      <c r="D46" s="52">
        <f>(D33/2)</f>
        <v>137</v>
      </c>
      <c r="E46" s="52" t="s">
        <v>26</v>
      </c>
      <c r="F46" s="55"/>
      <c r="G46" s="50">
        <f t="shared" ref="G46:G47" si="27">D46*F46</f>
        <v>0</v>
      </c>
      <c r="H46" s="50" t="s">
        <v>12</v>
      </c>
      <c r="I46" s="50"/>
      <c r="J46" s="50">
        <f t="shared" ref="J46:J48" si="28">G46*1.21</f>
        <v>0</v>
      </c>
      <c r="K46" s="50" t="s">
        <v>12</v>
      </c>
      <c r="L46" s="50">
        <f t="shared" ref="L46:L48" si="29">J46-G46</f>
        <v>0</v>
      </c>
    </row>
    <row r="47" spans="1:12" s="51" customFormat="1" ht="18" customHeight="1" x14ac:dyDescent="0.25">
      <c r="A47" s="47"/>
      <c r="B47" s="52" t="s">
        <v>24</v>
      </c>
      <c r="C47" s="54" t="s">
        <v>51</v>
      </c>
      <c r="D47" s="52">
        <f>D14</f>
        <v>274</v>
      </c>
      <c r="E47" s="52" t="s">
        <v>11</v>
      </c>
      <c r="F47" s="55"/>
      <c r="G47" s="50">
        <f t="shared" si="27"/>
        <v>0</v>
      </c>
      <c r="H47" s="50" t="s">
        <v>12</v>
      </c>
      <c r="I47" s="50"/>
      <c r="J47" s="50">
        <f t="shared" si="28"/>
        <v>0</v>
      </c>
      <c r="K47" s="50" t="s">
        <v>12</v>
      </c>
      <c r="L47" s="50">
        <f t="shared" si="29"/>
        <v>0</v>
      </c>
    </row>
    <row r="48" spans="1:12" s="51" customFormat="1" ht="18" customHeight="1" x14ac:dyDescent="0.25">
      <c r="A48" s="47"/>
      <c r="B48" s="52" t="s">
        <v>52</v>
      </c>
      <c r="C48" s="54" t="s">
        <v>43</v>
      </c>
      <c r="D48" s="52">
        <v>6</v>
      </c>
      <c r="E48" s="52" t="s">
        <v>11</v>
      </c>
      <c r="F48" s="55"/>
      <c r="G48" s="50">
        <f t="shared" ref="G48" si="30">D48*F48</f>
        <v>0</v>
      </c>
      <c r="H48" s="50" t="s">
        <v>12</v>
      </c>
      <c r="I48" s="50"/>
      <c r="J48" s="50">
        <f t="shared" si="28"/>
        <v>0</v>
      </c>
      <c r="K48" s="50" t="s">
        <v>12</v>
      </c>
      <c r="L48" s="50">
        <f t="shared" si="29"/>
        <v>0</v>
      </c>
    </row>
    <row r="49" spans="1:12" s="51" customFormat="1" ht="18" customHeight="1" x14ac:dyDescent="0.25">
      <c r="A49" s="47"/>
      <c r="B49" s="52" t="s">
        <v>25</v>
      </c>
      <c r="C49" s="54" t="s">
        <v>53</v>
      </c>
      <c r="D49" s="52">
        <v>1</v>
      </c>
      <c r="E49" s="52" t="s">
        <v>16</v>
      </c>
      <c r="F49" s="55"/>
      <c r="G49" s="49" t="s">
        <v>12</v>
      </c>
      <c r="H49" s="49">
        <f>D49*F49</f>
        <v>0</v>
      </c>
      <c r="I49" s="49"/>
      <c r="J49" s="49" t="s">
        <v>12</v>
      </c>
      <c r="K49" s="49">
        <f>H49*1.21</f>
        <v>0</v>
      </c>
      <c r="L49" s="50">
        <f>K49-H49</f>
        <v>0</v>
      </c>
    </row>
    <row r="50" spans="1:12" x14ac:dyDescent="0.25">
      <c r="A50" s="37"/>
      <c r="B50" s="24" t="s">
        <v>27</v>
      </c>
      <c r="C50" s="25">
        <f>SUM(G9:H49)</f>
        <v>500872</v>
      </c>
      <c r="D50" s="19"/>
      <c r="E50" s="19"/>
      <c r="F50" s="26"/>
      <c r="G50" s="25">
        <f>SUM(G9:G49)</f>
        <v>500872</v>
      </c>
      <c r="H50" s="25">
        <f>SUM(H9:H49)</f>
        <v>0</v>
      </c>
      <c r="I50" s="36"/>
      <c r="J50" s="25">
        <f>SUM(J9:J49)</f>
        <v>606055.12</v>
      </c>
      <c r="K50" s="25">
        <f>SUM(K9:K49)</f>
        <v>0</v>
      </c>
      <c r="L50" s="25">
        <f>SUM(L9:L49)</f>
        <v>105183.12</v>
      </c>
    </row>
    <row r="51" spans="1:12" x14ac:dyDescent="0.25">
      <c r="A51" s="37"/>
      <c r="B51" s="14"/>
      <c r="C51" s="8"/>
      <c r="D51" s="4"/>
      <c r="E51" s="4"/>
      <c r="F51" s="5"/>
      <c r="G51" s="6"/>
      <c r="H51" s="6"/>
      <c r="I51" s="6"/>
      <c r="J51" s="6"/>
      <c r="K51" s="6"/>
      <c r="L51" s="6"/>
    </row>
    <row r="52" spans="1:12" x14ac:dyDescent="0.25">
      <c r="A52" s="37"/>
      <c r="B52" s="24"/>
      <c r="C52" s="27" t="s">
        <v>28</v>
      </c>
      <c r="D52" s="28"/>
      <c r="E52" s="28" t="s">
        <v>29</v>
      </c>
      <c r="F52" s="29" t="s">
        <v>30</v>
      </c>
      <c r="G52" s="28" t="s">
        <v>31</v>
      </c>
      <c r="H52" s="28" t="s">
        <v>32</v>
      </c>
      <c r="I52" s="32"/>
      <c r="J52" s="33"/>
      <c r="K52" s="45" t="s">
        <v>46</v>
      </c>
      <c r="L52" s="46"/>
    </row>
    <row r="53" spans="1:12" s="51" customFormat="1" ht="18" customHeight="1" x14ac:dyDescent="0.25">
      <c r="A53" s="47"/>
      <c r="B53" s="15" t="s">
        <v>33</v>
      </c>
      <c r="C53" s="56" t="s">
        <v>34</v>
      </c>
      <c r="D53" s="52"/>
      <c r="E53" s="52"/>
      <c r="F53" s="57">
        <f>C50</f>
        <v>500872</v>
      </c>
      <c r="G53" s="50">
        <f>H53-F53</f>
        <v>105183.12</v>
      </c>
      <c r="H53" s="50">
        <f>F53*1.21</f>
        <v>606055.12</v>
      </c>
      <c r="I53" s="58"/>
      <c r="J53" s="59"/>
      <c r="K53" s="90" t="s">
        <v>110</v>
      </c>
      <c r="L53" s="91"/>
    </row>
    <row r="54" spans="1:12" s="51" customFormat="1" ht="18" customHeight="1" x14ac:dyDescent="0.25">
      <c r="A54" s="47"/>
      <c r="B54" s="15" t="s">
        <v>35</v>
      </c>
      <c r="C54" s="56" t="s">
        <v>36</v>
      </c>
      <c r="D54" s="56"/>
      <c r="E54" s="60">
        <f>F54/F53</f>
        <v>1</v>
      </c>
      <c r="F54" s="61">
        <f>G50</f>
        <v>500872</v>
      </c>
      <c r="G54" s="50">
        <f>H54-F54</f>
        <v>105183.12</v>
      </c>
      <c r="H54" s="50">
        <f t="shared" ref="H54:H55" si="31">F54*1.21</f>
        <v>606055.12</v>
      </c>
      <c r="I54" s="58"/>
      <c r="J54" s="59"/>
      <c r="K54" s="90"/>
      <c r="L54" s="91"/>
    </row>
    <row r="55" spans="1:12" s="51" customFormat="1" ht="18" customHeight="1" x14ac:dyDescent="0.25">
      <c r="A55" s="47"/>
      <c r="B55" s="15" t="s">
        <v>37</v>
      </c>
      <c r="C55" s="56" t="s">
        <v>38</v>
      </c>
      <c r="D55" s="56"/>
      <c r="E55" s="60">
        <f>F55/F53</f>
        <v>0</v>
      </c>
      <c r="F55" s="61">
        <f>H50</f>
        <v>0</v>
      </c>
      <c r="G55" s="50">
        <f>H55-F55</f>
        <v>0</v>
      </c>
      <c r="H55" s="50">
        <f t="shared" si="31"/>
        <v>0</v>
      </c>
      <c r="I55" s="58"/>
      <c r="J55" s="59"/>
      <c r="K55" s="82" t="s">
        <v>111</v>
      </c>
      <c r="L55" s="83"/>
    </row>
    <row r="56" spans="1:12" x14ac:dyDescent="0.25">
      <c r="A56" s="37"/>
      <c r="B56" s="44"/>
      <c r="C56" s="41"/>
      <c r="D56" s="41"/>
      <c r="E56" s="42"/>
      <c r="F56" s="43"/>
      <c r="G56" s="6"/>
      <c r="H56" s="6"/>
      <c r="I56" s="33"/>
      <c r="J56" s="33"/>
      <c r="K56" s="33"/>
      <c r="L56" s="33"/>
    </row>
    <row r="57" spans="1:12" x14ac:dyDescent="0.25">
      <c r="A57" s="37"/>
      <c r="B57" s="14"/>
      <c r="C57" s="9"/>
      <c r="D57" s="4"/>
      <c r="E57" s="4"/>
      <c r="F57" s="5"/>
      <c r="G57" s="6"/>
      <c r="H57" s="6"/>
      <c r="I57" s="6"/>
      <c r="J57" s="6"/>
      <c r="K57" s="6"/>
      <c r="L57" s="6"/>
    </row>
    <row r="58" spans="1:12" ht="15.75" thickBot="1" x14ac:dyDescent="0.3">
      <c r="A58" s="37"/>
      <c r="B58" s="16" t="s">
        <v>39</v>
      </c>
      <c r="C58" s="10">
        <f ca="1">TODAY()</f>
        <v>45180</v>
      </c>
      <c r="D58" s="11"/>
      <c r="E58" s="11"/>
      <c r="F58" s="12" t="s">
        <v>40</v>
      </c>
      <c r="G58" s="81"/>
      <c r="H58" s="81"/>
      <c r="I58" s="30"/>
      <c r="J58" s="81"/>
      <c r="K58" s="81"/>
      <c r="L58" s="30"/>
    </row>
    <row r="61" spans="1:12" x14ac:dyDescent="0.25">
      <c r="G61" s="62"/>
    </row>
    <row r="62" spans="1:12" x14ac:dyDescent="0.25">
      <c r="J62" s="62"/>
    </row>
    <row r="63" spans="1:12" x14ac:dyDescent="0.25">
      <c r="J63" s="62"/>
    </row>
    <row r="64" spans="1:12" x14ac:dyDescent="0.25">
      <c r="F64" s="62"/>
    </row>
  </sheetData>
  <mergeCells count="11">
    <mergeCell ref="J58:K58"/>
    <mergeCell ref="K55:L55"/>
    <mergeCell ref="G58:H58"/>
    <mergeCell ref="B6:B7"/>
    <mergeCell ref="C6:C7"/>
    <mergeCell ref="D6:D7"/>
    <mergeCell ref="E6:E7"/>
    <mergeCell ref="F6:H6"/>
    <mergeCell ref="J6:K6"/>
    <mergeCell ref="L6:L8"/>
    <mergeCell ref="K53:L54"/>
  </mergeCells>
  <phoneticPr fontId="14" type="noConversion"/>
  <pageMargins left="0.7" right="0.7" top="0.53" bottom="0.54" header="0.3" footer="0.3"/>
  <pageSetup paperSize="9" scale="56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2023-09-11T12:40:17Z</dcterms:modified>
</cp:coreProperties>
</file>