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01 - SO 01 - POZEMNÍ KOM..." sheetId="2" r:id="rId2"/>
    <sheet name="002 - SO 02 - VEŘEJNÉ OSV..." sheetId="3" r:id="rId3"/>
    <sheet name="003 - SO 03 - DROBNÁ ARCH..." sheetId="4" r:id="rId4"/>
    <sheet name="004 - SO 04 - DEŠŤOVÁ KAN..." sheetId="5" r:id="rId5"/>
    <sheet name="005 - SO 05 - BOURACÍ PRÁ..." sheetId="6" r:id="rId6"/>
    <sheet name="006 - SO 06 - VRN" sheetId="7" r:id="rId7"/>
  </sheets>
  <definedNames>
    <definedName name="_xlnm.Print_Area" localSheetId="0">'Rekapitulace stavby'!$D$4:$AO$76,'Rekapitulace stavby'!$C$82:$AQ$102</definedName>
    <definedName name="_xlnm._FilterDatabase" localSheetId="1" hidden="1">'001 - SO 01 - POZEMNÍ KOM...'!$C$126:$K$338</definedName>
    <definedName name="_xlnm.Print_Area" localSheetId="1">'001 - SO 01 - POZEMNÍ KOM...'!$C$4:$J$41,'001 - SO 01 - POZEMNÍ KOM...'!$C$50:$J$76,'001 - SO 01 - POZEMNÍ KOM...'!$C$82:$J$106,'001 - SO 01 - POZEMNÍ KOM...'!$C$112:$J$338</definedName>
    <definedName name="_xlnm._FilterDatabase" localSheetId="2" hidden="1">'002 - SO 02 - VEŘEJNÉ OSV...'!$C$121:$K$125</definedName>
    <definedName name="_xlnm.Print_Area" localSheetId="2">'002 - SO 02 - VEŘEJNÉ OSV...'!$C$4:$J$41,'002 - SO 02 - VEŘEJNÉ OSV...'!$C$50:$J$76,'002 - SO 02 - VEŘEJNÉ OSV...'!$C$82:$J$101,'002 - SO 02 - VEŘEJNÉ OSV...'!$C$107:$J$125</definedName>
    <definedName name="_xlnm._FilterDatabase" localSheetId="3" hidden="1">'003 - SO 03 - DROBNÁ ARCH...'!$C$132:$K$358</definedName>
    <definedName name="_xlnm.Print_Area" localSheetId="3">'003 - SO 03 - DROBNÁ ARCH...'!$C$4:$J$41,'003 - SO 03 - DROBNÁ ARCH...'!$C$50:$J$76,'003 - SO 03 - DROBNÁ ARCH...'!$C$82:$J$112,'003 - SO 03 - DROBNÁ ARCH...'!$C$118:$J$358</definedName>
    <definedName name="_xlnm._FilterDatabase" localSheetId="4" hidden="1">'004 - SO 04 - DEŠŤOVÁ KAN...'!$C$124:$K$166</definedName>
    <definedName name="_xlnm.Print_Area" localSheetId="4">'004 - SO 04 - DEŠŤOVÁ KAN...'!$C$4:$J$41,'004 - SO 04 - DEŠŤOVÁ KAN...'!$C$50:$J$76,'004 - SO 04 - DEŠŤOVÁ KAN...'!$C$82:$J$104,'004 - SO 04 - DEŠŤOVÁ KAN...'!$C$110:$J$166</definedName>
    <definedName name="_xlnm._FilterDatabase" localSheetId="5" hidden="1">'005 - SO 05 - BOURACÍ PRÁ...'!$C$123:$K$353</definedName>
    <definedName name="_xlnm.Print_Area" localSheetId="5">'005 - SO 05 - BOURACÍ PRÁ...'!$C$4:$J$41,'005 - SO 05 - BOURACÍ PRÁ...'!$C$50:$J$76,'005 - SO 05 - BOURACÍ PRÁ...'!$C$82:$J$103,'005 - SO 05 - BOURACÍ PRÁ...'!$C$109:$J$353</definedName>
    <definedName name="_xlnm._FilterDatabase" localSheetId="6" hidden="1">'006 - SO 06 - VRN'!$C$120:$K$139</definedName>
    <definedName name="_xlnm.Print_Area" localSheetId="6">'006 - SO 06 - VRN'!$C$4:$J$41,'006 - SO 06 - VRN'!$C$50:$J$76,'006 - SO 06 - VRN'!$C$82:$J$100,'006 - SO 06 - VRN'!$C$106:$J$139</definedName>
    <definedName name="_xlnm.Print_Titles" localSheetId="0">'Rekapitulace stavby'!$92:$92</definedName>
    <definedName name="_xlnm.Print_Titles" localSheetId="1">'001 - SO 01 - POZEMNÍ KOM...'!$126:$126</definedName>
    <definedName name="_xlnm.Print_Titles" localSheetId="2">'002 - SO 02 - VEŘEJNÉ OSV...'!$121:$121</definedName>
    <definedName name="_xlnm.Print_Titles" localSheetId="3">'003 - SO 03 - DROBNÁ ARCH...'!$132:$132</definedName>
    <definedName name="_xlnm.Print_Titles" localSheetId="4">'004 - SO 04 - DEŠŤOVÁ KAN...'!$124:$124</definedName>
    <definedName name="_xlnm.Print_Titles" localSheetId="5">'005 - SO 05 - BOURACÍ PRÁ...'!$123:$123</definedName>
    <definedName name="_xlnm.Print_Titles" localSheetId="6">'006 - SO 06 - VRN'!$120:$120</definedName>
  </definedNames>
  <calcPr fullCalcOnLoad="1"/>
</workbook>
</file>

<file path=xl/sharedStrings.xml><?xml version="1.0" encoding="utf-8"?>
<sst xmlns="http://schemas.openxmlformats.org/spreadsheetml/2006/main" count="8435" uniqueCount="1086">
  <si>
    <t>Export Komplet</t>
  </si>
  <si>
    <t/>
  </si>
  <si>
    <t>2.0</t>
  </si>
  <si>
    <t>ZAMOK</t>
  </si>
  <si>
    <t>False</t>
  </si>
  <si>
    <t>{3c3ac49c-664c-4c5c-b4e5-a988b9593f32}</t>
  </si>
  <si>
    <t>0,01</t>
  </si>
  <si>
    <t>21</t>
  </si>
  <si>
    <t>15</t>
  </si>
  <si>
    <t>REKAPITULACE STAVBY</t>
  </si>
  <si>
    <t>v ---  níže se nacházejí doplnkové a pomocné údaje k sestavám  --- v</t>
  </si>
  <si>
    <t>Návod na vyplnění</t>
  </si>
  <si>
    <t>0,001</t>
  </si>
  <si>
    <t>Kód:</t>
  </si>
  <si>
    <t>WAJSAR62</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</si>
  <si>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</si>
  <si>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</si>
  <si>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REVITALIZACE SÍDLIŠTĚ K. SVĚTLÉ, DVŮR KRÁLOVÉ NAD LABEM</t>
  </si>
  <si>
    <t>KSO:</t>
  </si>
  <si>
    <t>CC-CZ:</t>
  </si>
  <si>
    <t>Místo:</t>
  </si>
  <si>
    <t xml:space="preserve"> </t>
  </si>
  <si>
    <t>Datum:</t>
  </si>
  <si>
    <t>14. 11. 2023</t>
  </si>
  <si>
    <t>Zadavatel:</t>
  </si>
  <si>
    <t>IČ:</t>
  </si>
  <si>
    <t>MĚSTO DVŮR KRÁLOVÉ NAD LABEM</t>
  </si>
  <si>
    <t>DIČ:</t>
  </si>
  <si>
    <t>Uchazeč:</t>
  </si>
  <si>
    <t>Vyplň údaj</t>
  </si>
  <si>
    <t>Projektant:</t>
  </si>
  <si>
    <t>ATELIER ARCHITEKTURY A URBANISMU, s.r.o.</t>
  </si>
  <si>
    <t>True</t>
  </si>
  <si>
    <t>Zpracovatel:</t>
  </si>
  <si>
    <t>JIŘÍ KOCIÁN</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</si>
  <si>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</si>
  <si>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</si>
  <si>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</si>
  <si>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</si>
  <si>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</si>
  <si>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</si>
  <si>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</si>
  <si>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</si>
  <si>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</si>
  <si>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</si>
  <si>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</si>
  <si>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</si>
  <si>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</si>
  <si>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</si>
  <si>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</si>
  <si>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</si>
  <si>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</si>
  <si>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</si>
  <si>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</si>
  <si>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</si>
  <si>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</si>
  <si>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</si>
  <si>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</si>
  <si>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</si>
  <si>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</si>
  <si>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</si>
  <si>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</si>
  <si>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</si>
  <si>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</si>
  <si>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</si>
  <si>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</si>
  <si>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</si>
  <si>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</si>
  <si>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</si>
  <si>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</si>
  <si>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</si>
  <si>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</si>
  <si>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</si>
  <si>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</si>
  <si>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</si>
  <si>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</si>
  <si>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</si>
  <si>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</si>
  <si>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</si>
  <si>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</si>
  <si>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01</t>
  </si>
  <si>
    <t>STA</t>
  </si>
  <si>
    <t>1</t>
  </si>
  <si>
    <t>{a5d55825-731e-425c-9712-748a9d81bf6c}</t>
  </si>
  <si>
    <t>2</t>
  </si>
  <si>
    <t>/</t>
  </si>
  <si>
    <t>001</t>
  </si>
  <si>
    <t>SO 01 - POZEMNÍ KOMUNIKACE</t>
  </si>
  <si>
    <t>Soupis</t>
  </si>
  <si>
    <t>{8066fdae-763d-494c-a475-bb899ff07b72}</t>
  </si>
  <si>
    <t>002</t>
  </si>
  <si>
    <t>SO 02 - VEŘEJNÉ OSVĚTLENÍ</t>
  </si>
  <si>
    <t>{e5971664-7c8a-4d0f-8d55-b11d3b95388c}</t>
  </si>
  <si>
    <t>003</t>
  </si>
  <si>
    <t>SO 03 - DROBNÁ ARCHITEKTURA</t>
  </si>
  <si>
    <t>{394a8bb2-d27c-48e2-83c9-8a6e78b916f3}</t>
  </si>
  <si>
    <t>004</t>
  </si>
  <si>
    <t>SO 04 - DEŠŤOVÁ KANALIZACE</t>
  </si>
  <si>
    <t>{e506bd95-879f-41fa-ab2e-3c5b369222d1}</t>
  </si>
  <si>
    <t>005</t>
  </si>
  <si>
    <t>SO 05 - BOURACÍ PRÁCE A ZEMNÍ PRÁCE K OBJ. SO 01</t>
  </si>
  <si>
    <t>{95843668-3cf8-4b94-8ab1-185ec68e5d09}</t>
  </si>
  <si>
    <t>006</t>
  </si>
  <si>
    <t>SO 06 - VRN</t>
  </si>
  <si>
    <t>{8841355c-df44-4b68-8922-5819501a8993}</t>
  </si>
  <si>
    <t>KRYCÍ LIST SOUPISU PRACÍ</t>
  </si>
  <si>
    <t>Objekt:</t>
  </si>
  <si>
    <t>01 - REVITALIZACE SÍDLIŠTĚ K. SVĚTLÉ, DVŮR KRÁLOVÉ NAD LABEM</t>
  </si>
  <si>
    <t>Soupis:</t>
  </si>
  <si>
    <t>001 - SO 01 - POZEMNÍ KOMUNIKACE</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</si>
  <si>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</si>
  <si>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</si>
  <si>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</si>
  <si>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</si>
  <si>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</si>
  <si>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</si>
  <si>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</si>
  <si>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</si>
  <si>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5 - Komunikace pozemní</t>
  </si>
  <si>
    <t xml:space="preserve">    8 - Trubní vedení</t>
  </si>
  <si>
    <t xml:space="preserve">    9 - Ostatní konstrukce a práce, bourání</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</si>
  <si>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</si>
  <si>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</si>
  <si>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</si>
  <si>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</si>
  <si>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</si>
  <si>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</si>
  <si>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</si>
  <si>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</si>
  <si>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</si>
  <si>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</si>
  <si>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</si>
  <si>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</si>
  <si>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</si>
  <si>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</si>
  <si>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</si>
  <si>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</si>
  <si>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</si>
  <si>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</si>
  <si>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</si>
  <si>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132351102</t>
  </si>
  <si>
    <t>Hloubení nezapažených rýh šířky do 800 mm strojně s urovnáním dna do předepsaného profilu a spádu v hornině třídy těžitelnosti II skupiny 4 přes 20 do 50 m3</t>
  </si>
  <si>
    <t>m3</t>
  </si>
  <si>
    <t>4</t>
  </si>
  <si>
    <t>237713148</t>
  </si>
  <si>
    <t>VV</t>
  </si>
  <si>
    <t>"Objekty odvodnění" 170,000*0,50*0,35</t>
  </si>
  <si>
    <t>Součet</t>
  </si>
  <si>
    <t>162751133</t>
  </si>
  <si>
    <t>Vodorovné přemístění výkopku nebo sypaniny po suchu na obvyklém dopravním prostředku, bez naložení výkopku, avšak se složením bez rozhrnutí z horniny třídy těžitelnosti II skupiny 4 a 5 na vzdálenost přes 5 000 do 6 000 m</t>
  </si>
  <si>
    <t>1805687198</t>
  </si>
  <si>
    <t>3</t>
  </si>
  <si>
    <t>171201231</t>
  </si>
  <si>
    <t>Poplatek za uložení stavebního odpadu na recyklační skládce (skládkovné) zeminy a kamení zatříděného do Katalogu odpadů pod kódem 17 05 04</t>
  </si>
  <si>
    <t>t</t>
  </si>
  <si>
    <t>1700577981</t>
  </si>
  <si>
    <t>"Objekty odvodnění" 170,000*0,50*0,35*1,80</t>
  </si>
  <si>
    <t>171251201</t>
  </si>
  <si>
    <t>Uložení sypaniny na skládky nebo meziskládky bez hutnění s upravením uložené sypaniny do předepsaného tvaru</t>
  </si>
  <si>
    <t>1759102102</t>
  </si>
  <si>
    <t>5</t>
  </si>
  <si>
    <t>181951114</t>
  </si>
  <si>
    <t>Úprava pláně vyrovnáním výškových rozdílů strojně v hornině třídy těžitelnosti II, skupiny 4 a 5 se zhutněním</t>
  </si>
  <si>
    <t>m2</t>
  </si>
  <si>
    <t>729822158</t>
  </si>
  <si>
    <t>"Konstrukce vozovky - komunikace asfaltová" 1830,000</t>
  </si>
  <si>
    <t>"Konstrukce vozovky - parkovací stání" 423,000</t>
  </si>
  <si>
    <t>"Konstrukce vozovky - chodníkový přejezd" 207,000</t>
  </si>
  <si>
    <t>"Konstrukce chodníku - povrch dlážděný" 845,000</t>
  </si>
  <si>
    <t>Zakládání</t>
  </si>
  <si>
    <t>6</t>
  </si>
  <si>
    <t>211571121</t>
  </si>
  <si>
    <t>Výplň kamenivem do rýh odvodňovacích žeber nebo trativodů  bez zhutnění, s úpravou povrchu výplně kamenivem drobným těženým</t>
  </si>
  <si>
    <t>922064270</t>
  </si>
  <si>
    <t>"Objekty odvodnění" 170,000*0,50*0,35-3,14*0,050*0,050*170,000</t>
  </si>
  <si>
    <t>7</t>
  </si>
  <si>
    <t>211971121</t>
  </si>
  <si>
    <t>Zřízení opláštění výplně z geotextilie odvodňovacích žeber nebo trativodů  v rýze nebo zářezu se stěnami svislými nebo šikmými o sklonu přes 1:2 při rozvinuté šířce opláštění do 2,5 m</t>
  </si>
  <si>
    <t>2049112634</t>
  </si>
  <si>
    <t>"Objekty odvodnění" (0,50+0,35+0,50+0,35)*170,000</t>
  </si>
  <si>
    <t>8</t>
  </si>
  <si>
    <t>M</t>
  </si>
  <si>
    <t>69311225</t>
  </si>
  <si>
    <t>geotextilie netkaná separační, ochranná, filtrační, drenážní PES 100g/m2</t>
  </si>
  <si>
    <t>-813419749</t>
  </si>
  <si>
    <t>289*1,1845 "Přepočtené koeficientem množství</t>
  </si>
  <si>
    <t>9</t>
  </si>
  <si>
    <t>212755215</t>
  </si>
  <si>
    <t>Trativody bez lože z drenážních trubek plastových flexibilních D 125 mm</t>
  </si>
  <si>
    <t>m</t>
  </si>
  <si>
    <t>1202088525</t>
  </si>
  <si>
    <t>"Objekty odvodnění - podélná drenáž - trubka DN125" 170,000</t>
  </si>
  <si>
    <t>Komunikace pozemní</t>
  </si>
  <si>
    <t>10</t>
  </si>
  <si>
    <t>564851111</t>
  </si>
  <si>
    <t>Podklad ze štěrkodrti ŠD s rozprostřením a zhutněním plochy přes 100 m2, po zhutnění tl. 150 mm</t>
  </si>
  <si>
    <t>-1480995405</t>
  </si>
  <si>
    <t>11</t>
  </si>
  <si>
    <t>564861111</t>
  </si>
  <si>
    <t>Podklad ze štěrkodrti ŠD s rozprostřením a zhutněním plochy přes 100 m2, po zhutnění tl. 200 mm</t>
  </si>
  <si>
    <t>-1000078720</t>
  </si>
  <si>
    <t>12</t>
  </si>
  <si>
    <t>564871116</t>
  </si>
  <si>
    <t>Podklad ze štěrkodrti ŠD s rozprostřením a zhutněním plochy přes 100 m2, po zhutnění tl. 300 mm</t>
  </si>
  <si>
    <t>627810178</t>
  </si>
  <si>
    <t>13</t>
  </si>
  <si>
    <t>565155111</t>
  </si>
  <si>
    <t>Asfaltový beton vrstva podkladní ACP 16 (obalované kamenivo střednězrnné - OKS)  s rozprostřením a zhutněním v pruhu šířky přes 1,5 do 3 m, po zhutnění tl. 70 mm</t>
  </si>
  <si>
    <t>-359604624</t>
  </si>
  <si>
    <t>"Konstrukce vozovky - komunikace asfaltová" 1705,000</t>
  </si>
  <si>
    <t>14</t>
  </si>
  <si>
    <t>567122114</t>
  </si>
  <si>
    <t>Podklad ze směsi stmelené cementem SC bez dilatačních spár, s rozprostřením a zhutněním SC C 8/10 (KSC I), po zhutnění tl. 150 mm</t>
  </si>
  <si>
    <t>-1533088629</t>
  </si>
  <si>
    <t>573111112</t>
  </si>
  <si>
    <t>Postřik infiltrační PI z asfaltu silničního s posypem kamenivem, v množství 1,00 kg/m2</t>
  </si>
  <si>
    <t>-11508450</t>
  </si>
  <si>
    <t>16</t>
  </si>
  <si>
    <t>573231108</t>
  </si>
  <si>
    <t>Postřik spojovací PS bez posypu kamenivem ze silniční emulze, v množství 0,50 kg/m2</t>
  </si>
  <si>
    <t>-765219991</t>
  </si>
  <si>
    <t>17</t>
  </si>
  <si>
    <t>577134131</t>
  </si>
  <si>
    <t>Asfaltový beton vrstva obrusná ACO 11 (ABS) s rozprostřením a se zhutněním z modifikovaného asfaltu v pruhu šířky přes do 1,5 do 3 m, po zhutnění tl. 40 mm</t>
  </si>
  <si>
    <t>-169738601</t>
  </si>
  <si>
    <t>18</t>
  </si>
  <si>
    <t>591141111</t>
  </si>
  <si>
    <t>Kladení dlažby z kostek  s provedením lože do tl. 50 mm, s vyplněním spár, s dvojím beraněním a se smetením přebytečného materiálu na krajnici velkých z kamene, do lože z cementové malty</t>
  </si>
  <si>
    <t>1519085385</t>
  </si>
  <si>
    <t>"Obruby - Přídlažba dvojřádek z žulové kostky 120x120, šířka 250mm" 102,000</t>
  </si>
  <si>
    <t>19</t>
  </si>
  <si>
    <t>58381008</t>
  </si>
  <si>
    <t>kostka štípaná dlažební žula velká 15/17</t>
  </si>
  <si>
    <t>661641644</t>
  </si>
  <si>
    <t>102*1,01 "Přepočtené koeficientem množství</t>
  </si>
  <si>
    <t>20</t>
  </si>
  <si>
    <t>596211113</t>
  </si>
  <si>
    <t>Kladení dlažby z betonových zámkových dlaždic komunikací pro pěší ručně s ložem z kameniva těženého nebo drceného tl. do 40 mm, s vyplněním spár s dvojitým hutněním, vibrováním a se smetením přebytečného materiálu na krajnici tl. 60 mm skupiny A, pro ploc</t>
  </si>
  <si>
    <t>-2076322356</t>
  </si>
  <si>
    <t>"Konstrukce chodníku - povrch dlážděný - dlažba 100x200mm, barva šedá" 720,000</t>
  </si>
  <si>
    <t>"Konstrukce chodníku - povrch dlážděný - dlažba 100x200mm, barva červená" 40,000</t>
  </si>
  <si>
    <t>59245018</t>
  </si>
  <si>
    <t>dlažba tvar obdélník betonová 200x100x60mm přírodní</t>
  </si>
  <si>
    <t>-1744046381</t>
  </si>
  <si>
    <t>"Konstrukce chodníku - povrch dlážděný - dlažba 100x200mm, barva šedá" 720,000*1,01</t>
  </si>
  <si>
    <t>727,2*1,01 "Přepočtené koeficientem množství</t>
  </si>
  <si>
    <t>22</t>
  </si>
  <si>
    <t>59245006</t>
  </si>
  <si>
    <t>dlažba tvar obdélník betonová pro nevidomé 200x100x60mm barevná</t>
  </si>
  <si>
    <t>-1750043646</t>
  </si>
  <si>
    <t>"Konstrukce chodníku - povrch dlážděný - dlažba 100x200mm, barva červená" 40,000*1,01</t>
  </si>
  <si>
    <t>23</t>
  </si>
  <si>
    <t>596212210</t>
  </si>
  <si>
    <t>Kladení dlažby z betonových zámkových dlaždic pozemních komunikací ručně s ložem z kameniva těženého nebo drceného tl. do 50 mm, s vyplněním spár, s dvojitým hutněním vibrováním a se smetením přebytečného materiálu na krajnici tl. 80 mm skupiny A, pro plo</t>
  </si>
  <si>
    <t>-813713901</t>
  </si>
  <si>
    <t>"Konstrukce vozovky - chodníkový přejezd - dlažba 100x200mm, červená barva" 16,000</t>
  </si>
  <si>
    <t>24</t>
  </si>
  <si>
    <t>59245226</t>
  </si>
  <si>
    <t>dlažba tvar obdélník betonová pro nevidomé 200x100x80mm barevná</t>
  </si>
  <si>
    <t>1978356370</t>
  </si>
  <si>
    <t>"Konstrukce vozovky - chodníkový přejezd - dlažba 100x200mm, červená barva" 16,000*1,03</t>
  </si>
  <si>
    <t>16,48*1,03 "Přepočtené koeficientem množství</t>
  </si>
  <si>
    <t>25</t>
  </si>
  <si>
    <t>596212211</t>
  </si>
  <si>
    <t>-1606691665</t>
  </si>
  <si>
    <t>"Konstrukce vozovky - parkovací stání - dlažba 100x200mm, šedá barva" 32,000</t>
  </si>
  <si>
    <t>"Konstrukce vozovky - parkovací stání - dlažba 100x200mm, antracitová barva" 21,000</t>
  </si>
  <si>
    <t>26</t>
  </si>
  <si>
    <t>59245020</t>
  </si>
  <si>
    <t>dlažba tvar obdélník betonová 200x100x80mm přírodní</t>
  </si>
  <si>
    <t>536999696</t>
  </si>
  <si>
    <t>"Konstrukce vozovky - parkovací stání - dlažba 100x200mm, šedá barva" 32,000*1,02</t>
  </si>
  <si>
    <t>32,64*1,03 "Přepočtené koeficientem množství</t>
  </si>
  <si>
    <t>27</t>
  </si>
  <si>
    <t>59245005</t>
  </si>
  <si>
    <t>dlažba tvar obdélník betonová 200x100x80mm barevná</t>
  </si>
  <si>
    <t>-1758505078</t>
  </si>
  <si>
    <t>"Konstrukce vozovky - parkovací stání - dlažba 100x200mm, antracitová barva" 21,000*1,03</t>
  </si>
  <si>
    <t>21,63*1,03 "Přepočtené koeficientem množství</t>
  </si>
  <si>
    <t>28</t>
  </si>
  <si>
    <t>596212212</t>
  </si>
  <si>
    <t>577138203</t>
  </si>
  <si>
    <t>"Konstrukce vozovky - chodníkový přejezd - dlažba 100x200mm, pískovcová barva" 191,000</t>
  </si>
  <si>
    <t>29</t>
  </si>
  <si>
    <t>-474221406</t>
  </si>
  <si>
    <t>"Konstrukce vozovky - chodníkový přejezd - dlažba 100x200mm, pískovcová barva" 191,000*1,02</t>
  </si>
  <si>
    <t>194,82*1,02 "Přepočtené koeficientem množství</t>
  </si>
  <si>
    <t>30</t>
  </si>
  <si>
    <t>596412213</t>
  </si>
  <si>
    <t>Kladení dlažby z betonových vegetačních dlaždic pozemních komunikací  s ložem z kameniva těženého nebo drceného tl. do 50 mm, s vyplněním spár a vegetačních otvorů, s hutněním vibrováním tl. 80 mm, pro plochy přes 300 m2</t>
  </si>
  <si>
    <t>-2053580334</t>
  </si>
  <si>
    <t>"Konstrukce vozovky - parkovací stání - dlažba 200x200mm, šedá barva" 370,000</t>
  </si>
  <si>
    <t>31</t>
  </si>
  <si>
    <t>59245030</t>
  </si>
  <si>
    <t>dlažba tvar čtverec betonová 200x200x80mm přírodní</t>
  </si>
  <si>
    <t>-1551001617</t>
  </si>
  <si>
    <t>"Konstrukce vozovky - parkovací stání - dlažba 200x200mm, šedá barva" 370,000*1,01</t>
  </si>
  <si>
    <t>373,7*1,01 "Přepočtené koeficientem množství</t>
  </si>
  <si>
    <t>Trubní vedení</t>
  </si>
  <si>
    <t>32</t>
  </si>
  <si>
    <t>895941341</t>
  </si>
  <si>
    <t>Osazení vpusti uliční z betonových dílců DN 500 dno s výtokem</t>
  </si>
  <si>
    <t>kus</t>
  </si>
  <si>
    <t>-1164070754</t>
  </si>
  <si>
    <t>"Objekty odvodnění - uliční vpust - nová" 11,000</t>
  </si>
  <si>
    <t>33</t>
  </si>
  <si>
    <t>592241850R</t>
  </si>
  <si>
    <t>vpusť uliční DN 500 dno s odtokem 200mm 500/590x65mm</t>
  </si>
  <si>
    <t>739769853</t>
  </si>
  <si>
    <t>34</t>
  </si>
  <si>
    <t>895941351</t>
  </si>
  <si>
    <t>Osazení vpusti uliční z betonových dílců DN 500 skruž horní pro čtvercovou vtokovou mříž</t>
  </si>
  <si>
    <t>-1962518675</t>
  </si>
  <si>
    <t>35</t>
  </si>
  <si>
    <t>59224460</t>
  </si>
  <si>
    <t>vpusť uliční DN 500 betonová 500x190x65mm čtvercový poklop</t>
  </si>
  <si>
    <t>-584803076</t>
  </si>
  <si>
    <t>36</t>
  </si>
  <si>
    <t>895941362</t>
  </si>
  <si>
    <t>Osazení vpusti uliční z betonových dílců DN 500 skruž středová 590 mm</t>
  </si>
  <si>
    <t>-1909978623</t>
  </si>
  <si>
    <t>37</t>
  </si>
  <si>
    <t>59224462</t>
  </si>
  <si>
    <t>vpusť uliční DN 500 skruž průběžná vysoká betonová 500/590x65mm</t>
  </si>
  <si>
    <t>-1869344308</t>
  </si>
  <si>
    <t>38</t>
  </si>
  <si>
    <t>899204112</t>
  </si>
  <si>
    <t>Osazení mříží litinových včetně rámů a košů na bahno pro třídu zatížení D400, E600</t>
  </si>
  <si>
    <t>-1007436436</t>
  </si>
  <si>
    <t>39</t>
  </si>
  <si>
    <t>59223401R</t>
  </si>
  <si>
    <t xml:space="preserve">rám zabetonovaný DIN 19583-9 530/406 mm
</t>
  </si>
  <si>
    <t>1501667705</t>
  </si>
  <si>
    <t>40</t>
  </si>
  <si>
    <t>59223260</t>
  </si>
  <si>
    <t>mříž vtoková litinová k uliční vpusti C250/D400 500x500mm</t>
  </si>
  <si>
    <t>-1033567549</t>
  </si>
  <si>
    <t>41</t>
  </si>
  <si>
    <t>59223363R</t>
  </si>
  <si>
    <t xml:space="preserve">kalový koš DIN 4052, tvar A4 výšky 600mm
</t>
  </si>
  <si>
    <t>232863749</t>
  </si>
  <si>
    <t>Ostatní konstrukce a práce, bourání</t>
  </si>
  <si>
    <t>42</t>
  </si>
  <si>
    <t>914111111</t>
  </si>
  <si>
    <t>Montáž svislé dopravní značky základní  velikosti do 1 m2 objímkami na sloupky nebo konzoly</t>
  </si>
  <si>
    <t>1227127800</t>
  </si>
  <si>
    <t>"P4" 2,00</t>
  </si>
  <si>
    <t>"P2" 2,00</t>
  </si>
  <si>
    <t>"IP10a" 1,00</t>
  </si>
  <si>
    <t>"IP12" 3,00</t>
  </si>
  <si>
    <t>"IZ8a" 1,000</t>
  </si>
  <si>
    <t>"IZ8b" 1,000</t>
  </si>
  <si>
    <t>43</t>
  </si>
  <si>
    <t>40445610</t>
  </si>
  <si>
    <t>značky upravující přednost P1, P4 1250mm retroreflexní</t>
  </si>
  <si>
    <t>-1035343145</t>
  </si>
  <si>
    <t>44</t>
  </si>
  <si>
    <t>40445613</t>
  </si>
  <si>
    <t>značky upravující přednost P2, P3, P8 1250mm retroreflexní</t>
  </si>
  <si>
    <t>218103198</t>
  </si>
  <si>
    <t>45</t>
  </si>
  <si>
    <t>40445623</t>
  </si>
  <si>
    <t>informativní značky provozní IP1-IP3, IP4b-IP7, IP10a, b 750x750mm retroreflexní</t>
  </si>
  <si>
    <t>561977947</t>
  </si>
  <si>
    <t>46</t>
  </si>
  <si>
    <t>40445625</t>
  </si>
  <si>
    <t>informativní značky provozní IP8, IP9, IP11-IP13 500x700mm</t>
  </si>
  <si>
    <t>461014833</t>
  </si>
  <si>
    <t>47</t>
  </si>
  <si>
    <t>40445651</t>
  </si>
  <si>
    <t>informativní značky zónové IZ1, IZ2, IZ8 1000x1000mm</t>
  </si>
  <si>
    <t>1013602582</t>
  </si>
  <si>
    <t>48</t>
  </si>
  <si>
    <t>914511111</t>
  </si>
  <si>
    <t>Montáž sloupku dopravních značek  délky do 3,5 m do betonového základu</t>
  </si>
  <si>
    <t>734217858</t>
  </si>
  <si>
    <t>"Na samostném sloupku - 1x značka = 1x sloupek" 7,000</t>
  </si>
  <si>
    <t>"Na samostatném sloupku - 2x značka = 1x sloupek (IP10a a IZ8a)" 1,000</t>
  </si>
  <si>
    <t>49</t>
  </si>
  <si>
    <t>40445230</t>
  </si>
  <si>
    <t>sloupek pro dopravní značku Zn D 70mm v 3,5m</t>
  </si>
  <si>
    <t>-760651979</t>
  </si>
  <si>
    <t>50</t>
  </si>
  <si>
    <t>40445241</t>
  </si>
  <si>
    <t>patka pro sloupek Al D 70mm</t>
  </si>
  <si>
    <t>2103109654</t>
  </si>
  <si>
    <t>51</t>
  </si>
  <si>
    <t>40445257</t>
  </si>
  <si>
    <t>svorka upínací na sloupek D 70mm</t>
  </si>
  <si>
    <t>-1287298961</t>
  </si>
  <si>
    <t>52</t>
  </si>
  <si>
    <t>40445254</t>
  </si>
  <si>
    <t>víčko plastové na sloupek D 70mm</t>
  </si>
  <si>
    <t>271551411</t>
  </si>
  <si>
    <t>53</t>
  </si>
  <si>
    <t>915111112</t>
  </si>
  <si>
    <t>Vodorovné dopravní značení stříkané barvou  dělící čára šířky 125 mm souvislá bílá retroreflexní</t>
  </si>
  <si>
    <t>-1955548532</t>
  </si>
  <si>
    <t>"V10b šírky 0,125m - parkovací stání kolmé" 17,000</t>
  </si>
  <si>
    <t>54</t>
  </si>
  <si>
    <t>915131112</t>
  </si>
  <si>
    <t>Vodorovné dopravní značení stříkané barvou  přechody pro chodce, šipky, symboly bílé retroreflexní</t>
  </si>
  <si>
    <t>772330828</t>
  </si>
  <si>
    <t>"Piktogram vozíčkář" 3,000*1,500*1,500</t>
  </si>
  <si>
    <t>55</t>
  </si>
  <si>
    <t>915321115</t>
  </si>
  <si>
    <t>Vodorovné značení předformovaným termoplastem  vodící pás pro slabozraké z 6 proužků</t>
  </si>
  <si>
    <t>188466431</t>
  </si>
  <si>
    <t>"V místech pro přecházení" 7,00+5,50</t>
  </si>
  <si>
    <t>56</t>
  </si>
  <si>
    <t>915611111</t>
  </si>
  <si>
    <t>Předznačení pro vodorovné značení  stříkané barvou nebo prováděné z nátěrových hmot liniové dělicí čáry, vodicí proužky</t>
  </si>
  <si>
    <t>1441442692</t>
  </si>
  <si>
    <t>57</t>
  </si>
  <si>
    <t>915621111</t>
  </si>
  <si>
    <t>Předznačení pro vodorovné značení  stříkané barvou nebo prováděné z nátěrových hmot plošné šipky, symboly, nápisy</t>
  </si>
  <si>
    <t>959784130</t>
  </si>
  <si>
    <t>58</t>
  </si>
  <si>
    <t>916131213</t>
  </si>
  <si>
    <t>Osazení silničního obrubníku betonového se zřízením lože, s vyplněním a zatřením spár cementovou maltou stojatého s boční opěrou z betonu prostého, do lože z betonu prostého</t>
  </si>
  <si>
    <t>1659725615</t>
  </si>
  <si>
    <t>"Obruby - obruba silniční betonová ABO 2-15" 483,000</t>
  </si>
  <si>
    <t>"Obruby - obruba silniční betonová ABO 2-15, nájezdová" 179,000</t>
  </si>
  <si>
    <t>"Obruby - obruba silniční betonová ABO 2-15, přechodová" 34,000</t>
  </si>
  <si>
    <t>"Obruby - obruba silniční betonová ABO 2-15, poloměr R10" 2,000</t>
  </si>
  <si>
    <t>59</t>
  </si>
  <si>
    <t>59217031</t>
  </si>
  <si>
    <t>obrubník betonový silniční 1000x150x250mm</t>
  </si>
  <si>
    <t>697806934</t>
  </si>
  <si>
    <t>"Obruby - obruba silniční betonová ABO 2-15" 483,000*1,02</t>
  </si>
  <si>
    <t>60</t>
  </si>
  <si>
    <t>59217029</t>
  </si>
  <si>
    <t>obrubník betonový silniční nájezdový 1000x150x150mm</t>
  </si>
  <si>
    <t>-1146949508</t>
  </si>
  <si>
    <t>"Obruby - obruba silniční betonová ABO 2-15, nájezdová" 179,000*1,02</t>
  </si>
  <si>
    <t>182,58*1,02 "Přepočtené koeficientem množství</t>
  </si>
  <si>
    <t>61</t>
  </si>
  <si>
    <t>59217030</t>
  </si>
  <si>
    <t>obrubník betonový silniční přechodový 1000x150x150-250mm</t>
  </si>
  <si>
    <t>-572395077</t>
  </si>
  <si>
    <t>"Obruby - obruba silniční betonová ABO 2-15, přechodová" 34,000*1,02</t>
  </si>
  <si>
    <t>34,68*1,02 "Přepočtené koeficientem množství</t>
  </si>
  <si>
    <t>62</t>
  </si>
  <si>
    <t>59217036R</t>
  </si>
  <si>
    <t>obrubník betonový silniční obloukový R=1,00</t>
  </si>
  <si>
    <t>-1896675381</t>
  </si>
  <si>
    <t>63</t>
  </si>
  <si>
    <t>916331112</t>
  </si>
  <si>
    <t>Osazení zahradního obrubníku betonového s ložem tl. od 50 do 100 mm z betonu prostého tř. C 12/15 s boční opěrou z betonu prostého tř. C 12/15</t>
  </si>
  <si>
    <t>422200774</t>
  </si>
  <si>
    <t>"Obruby - Obruba záhonová betonová ABO 8-10" 620,000</t>
  </si>
  <si>
    <t>64</t>
  </si>
  <si>
    <t>59217036</t>
  </si>
  <si>
    <t>obrubník betonový parkový přírodní 500x80x250mm</t>
  </si>
  <si>
    <t>-198745196</t>
  </si>
  <si>
    <t>"Obruby - Obruba parková betonová ABO 8-10" 620,000*1,02</t>
  </si>
  <si>
    <t>65</t>
  </si>
  <si>
    <t>916781113</t>
  </si>
  <si>
    <t>Zpomalovací práh  plastový pro přejezdovou rychlost 10 km/h</t>
  </si>
  <si>
    <t>1404681896</t>
  </si>
  <si>
    <t>"Úzký příčný príh Z12, montovaný, plastový" 5,000</t>
  </si>
  <si>
    <t>66</t>
  </si>
  <si>
    <t>916991121</t>
  </si>
  <si>
    <t>Lože pod obrubníky, krajníky nebo obruby z dlažebních kostek  z betonu prostého</t>
  </si>
  <si>
    <t>-1992408563</t>
  </si>
  <si>
    <t>"Obruby - Betonové lože pod silniční obrubu 250x250mm" 43,625</t>
  </si>
  <si>
    <t>"Obruby - Betonové lože pod záhonovou obrubu 150x200mm" 18,600</t>
  </si>
  <si>
    <t xml:space="preserve">"Obruby - Betonové lože pod přídlažbu 100x250mm" 10,200 </t>
  </si>
  <si>
    <t>67</t>
  </si>
  <si>
    <t>919726122</t>
  </si>
  <si>
    <t>Geotextilie netkaná pro ochranu, separaci nebo filtraci měrná hmotnost přes 200 do 300 g/m2</t>
  </si>
  <si>
    <t>1670012469</t>
  </si>
  <si>
    <t>68</t>
  </si>
  <si>
    <t>919732211</t>
  </si>
  <si>
    <t>Styčná pracovní spára při napojení nového živičného povrchu na stávající se zalitím za tepla modifikovanou asfaltovou hmotou s posypem vápenným hydrátem šířky do 15 mm, hloubky do 25 mm včetně prořezání spáry</t>
  </si>
  <si>
    <t>887862691</t>
  </si>
  <si>
    <t>"Proříznutí drážky včetně zalití modifikovanou asfaltovou zálivkou" 124,000</t>
  </si>
  <si>
    <t>998</t>
  </si>
  <si>
    <t>Přesun hmot</t>
  </si>
  <si>
    <t>69</t>
  </si>
  <si>
    <t>998223011</t>
  </si>
  <si>
    <t>Přesun hmot pro pozemní komunikace s krytem dlážděným  dopravní vzdálenost do 200 m jakékoliv délky objektu</t>
  </si>
  <si>
    <t>1425560280</t>
  </si>
  <si>
    <t>961,670*0,50</t>
  </si>
  <si>
    <t>70</t>
  </si>
  <si>
    <t>998225111</t>
  </si>
  <si>
    <t>Přesun hmot pro komunikace s krytem z kameniva, monolitickým betonovým nebo živičným  dopravní vzdálenost do 200 m jakékoliv délky objektu</t>
  </si>
  <si>
    <t>1878562634</t>
  </si>
  <si>
    <t>002 - SO 02 - VEŘEJNÉ OSVĚTLENÍ</t>
  </si>
  <si>
    <t>PSV - Práce a dodávky PSV</t>
  </si>
  <si>
    <t xml:space="preserve">    798 - Veřejné osvětlení</t>
  </si>
  <si>
    <t>PSV</t>
  </si>
  <si>
    <t>Práce a dodávky PSV</t>
  </si>
  <si>
    <t>798</t>
  </si>
  <si>
    <t>Veřejné osvětlení</t>
  </si>
  <si>
    <t>798-00001</t>
  </si>
  <si>
    <t>Veřejné osvětlení - dle samostatného položkového rozpočtu</t>
  </si>
  <si>
    <t>kpl</t>
  </si>
  <si>
    <t>1449552391</t>
  </si>
  <si>
    <t>003 - SO 03 - DROBNÁ ARCHITEKTURA</t>
  </si>
  <si>
    <t xml:space="preserve">    27 - Zakládání - základy</t>
  </si>
  <si>
    <t xml:space="preserve">    31 - Zdi pozemních staveb</t>
  </si>
  <si>
    <t xml:space="preserve">    56 - Podkladní vrstvy komunikací, letišť a ploch</t>
  </si>
  <si>
    <t xml:space="preserve">    57 - Kryty pozemních komunikací letišť a ploch z kameniva nebo živičné</t>
  </si>
  <si>
    <t xml:space="preserve">    91 - Doplňující konstrukce a práce pozemních komunikací, letišť a ploch</t>
  </si>
  <si>
    <t xml:space="preserve">    762 - Konstrukce tesařské</t>
  </si>
  <si>
    <t xml:space="preserve">    767 - Konstrukce zámečnické</t>
  </si>
  <si>
    <t xml:space="preserve">    783 - Dokončovací práce - nátěry</t>
  </si>
  <si>
    <t xml:space="preserve">    796 - Vybavení parteru</t>
  </si>
  <si>
    <t>132212132</t>
  </si>
  <si>
    <t>Hloubení nezapažených rýh šířky do 800 mm v nesoudržných horninách třídy těžitelnosti I skupiny 3 ručně</t>
  </si>
  <si>
    <t>-1549119032</t>
  </si>
  <si>
    <t>* pro základové pasy altánu</t>
  </si>
  <si>
    <t>(1,6*4)*0,46*0,9</t>
  </si>
  <si>
    <t>* pro základové pasy zídky k sezení</t>
  </si>
  <si>
    <t>(8,4+10,2+33,0+11,0)*0,50*0,8</t>
  </si>
  <si>
    <t>133212811</t>
  </si>
  <si>
    <t>Hloubení nezapažených šachet v hornině třídy těžitelnosti I skupiny 3 plocha výkopu do 4 m2 ručně</t>
  </si>
  <si>
    <t>1389686267</t>
  </si>
  <si>
    <t>* přístřešek na komunální odpad, půdorysných rozměrů 4,51x1,55 m, 7 ks</t>
  </si>
  <si>
    <t>"pro základové patky"   0,38*0,38*0,90*5*7</t>
  </si>
  <si>
    <t>* přístřešek na komunální odpad, půdorysných rozměrů 4,51x5,0 m, 1 ks</t>
  </si>
  <si>
    <t>"pro základové patky"    0,38*0,38*0,90*12</t>
  </si>
  <si>
    <t>* sedátko - venkovní židle, 14 ks</t>
  </si>
  <si>
    <t>"pro základové patky"    0,4*0,4*0,4*14</t>
  </si>
  <si>
    <t>162451106</t>
  </si>
  <si>
    <t>Vodorovné přemístění přes 1 500 do 2000 m výkopku/sypaniny z horniny třídy těžitelnosti I skupiny 1 až 3</t>
  </si>
  <si>
    <t>1539665566</t>
  </si>
  <si>
    <t>"zpětný odvoz ornice na zatravnění"    384,0*0,15</t>
  </si>
  <si>
    <t>"zpětný odvoz ornice na trvalkové záhony"   633,0*0,30</t>
  </si>
  <si>
    <t>162751117</t>
  </si>
  <si>
    <t>Vodorovné přemístění přes 9 000 do 10000 m výkopku/sypaniny z horniny třídy těžitelnosti I skupiny 1 až 3</t>
  </si>
  <si>
    <t>717800445</t>
  </si>
  <si>
    <t>"odvoz přebytečného výkopku na řízenou skládku"    27,69+7,005</t>
  </si>
  <si>
    <t>162751119</t>
  </si>
  <si>
    <t>Příplatek k vodorovnému přemístění výkopku/sypaniny z horniny třídy těžitelnosti I skupiny 1 až 3 ZKD 1000 m přes 10000 m</t>
  </si>
  <si>
    <t>261123496</t>
  </si>
  <si>
    <t>"celková vzdálenost na skládku 20 km"    34,695*(20-10)</t>
  </si>
  <si>
    <t>167151101</t>
  </si>
  <si>
    <t>Nakládání výkopku z hornin třídy těžitelnosti I skupiny 1 až 3 do 100 m3</t>
  </si>
  <si>
    <t>1583552574</t>
  </si>
  <si>
    <t xml:space="preserve">* naložení ornice na meziskládce </t>
  </si>
  <si>
    <t>"pro zatravnění"     384,0*0,15</t>
  </si>
  <si>
    <t>"pro trvalkové záhony - součet jednotlivých menších ploch do 100 m2"     633,0*0,30</t>
  </si>
  <si>
    <t>Poplatek za uložení zeminy a kamení na recyklační skládce (skládkovné) kód odpadu 17 05 04</t>
  </si>
  <si>
    <t>-1617494441</t>
  </si>
  <si>
    <t>"přebytečný výkopek"     34,695*1,8</t>
  </si>
  <si>
    <t>"přebytečný výkopek - z jamek pro výsadbu 46 ks dřevin"     46*0,8*1,8</t>
  </si>
  <si>
    <t>181351005</t>
  </si>
  <si>
    <t>Rozprostření ornice tl vrstvy přes 250 do 300 mm pl do 100 m2 v rovině nebo ve svahu do 1:5 strojně</t>
  </si>
  <si>
    <t>-1291846547</t>
  </si>
  <si>
    <t>* stávaj. humózní zemina</t>
  </si>
  <si>
    <t>"trvalkové záhony - součet jednotlivých menších ploch do 100 m2"     633,0</t>
  </si>
  <si>
    <t>181351103</t>
  </si>
  <si>
    <t>Rozprostření ornice tl vrstvy do 200 mm pl přes 100 do 500 m2 v rovině nebo ve svahu do 1:5 strojně</t>
  </si>
  <si>
    <t>634816150</t>
  </si>
  <si>
    <t>* viz výkr. bourací práce</t>
  </si>
  <si>
    <t>"zatravněná plocha - stávající humózní zemina"    384</t>
  </si>
  <si>
    <t>181411121</t>
  </si>
  <si>
    <t>Založení lučního trávníku výsevem plochy do 1000 m2 v rovině a ve svahu do 1:5</t>
  </si>
  <si>
    <t>-1431071298</t>
  </si>
  <si>
    <t>"zatravněná plocha"    384</t>
  </si>
  <si>
    <t>00572470</t>
  </si>
  <si>
    <t>osivo směs travní univerzál</t>
  </si>
  <si>
    <t>kg</t>
  </si>
  <si>
    <t>1203315703</t>
  </si>
  <si>
    <t>"dodávka osiva"     384,0/15</t>
  </si>
  <si>
    <t>183101321</t>
  </si>
  <si>
    <t>Jamky pro výsadbu s výměnou 100 % půdy zeminy skupiny 1 až 4 obj přes 0,4 do 1 m3 v rovině a svahu do 1:5 včetně naložení výkopku na dopravní prostředek včetně odvozu do 20 km a jeho složení</t>
  </si>
  <si>
    <t>1378264278</t>
  </si>
  <si>
    <t>"pro výsadbu 46 ks dřevin"     46</t>
  </si>
  <si>
    <t>10321100</t>
  </si>
  <si>
    <t>zahradní substrát pro výsadbu VL</t>
  </si>
  <si>
    <t>1377760048</t>
  </si>
  <si>
    <t>"pro výsadbu 46 ks dřevin"     46*0,8</t>
  </si>
  <si>
    <t>184102116</t>
  </si>
  <si>
    <t>Výsadba dřeviny s balem D přes 0,6 do 0,8 m do jamky se zalitím v rovině a svahu do 1:5</t>
  </si>
  <si>
    <t>-1828187664</t>
  </si>
  <si>
    <t>"výsadba 46 ks dřevin - viz výkr. sadové úpravy"     46</t>
  </si>
  <si>
    <t>184 SPC 001</t>
  </si>
  <si>
    <t>Acer campestre 'Elsrijk‘ (javor)</t>
  </si>
  <si>
    <t>-1471130975</t>
  </si>
  <si>
    <t>184 SPC 002</t>
  </si>
  <si>
    <t>Platanus occidentalis 'Obelisk' (platan)</t>
  </si>
  <si>
    <t>-166733011</t>
  </si>
  <si>
    <t>184 SPC 003</t>
  </si>
  <si>
    <t xml:space="preserve"> Amelanchier lamarckii (keř muchovníku)</t>
  </si>
  <si>
    <t>-1237681813</t>
  </si>
  <si>
    <t>184 SPC 004</t>
  </si>
  <si>
    <t>Prunus subhirtella ‘Autumnalis Rosea ' (růžově kvetoucí okrasné višně)</t>
  </si>
  <si>
    <t>-1173478604</t>
  </si>
  <si>
    <t>184 SPC 005</t>
  </si>
  <si>
    <t>Prunus subhirtella ‘Autumnalis ' (bíle kvetoucí okrasné višně)</t>
  </si>
  <si>
    <t>-1818504288</t>
  </si>
  <si>
    <t>184 SPC 006</t>
  </si>
  <si>
    <t>Tilia cordata ' Greenspire ' (lípa)</t>
  </si>
  <si>
    <t>-1249803107</t>
  </si>
  <si>
    <t>184 SPC 007</t>
  </si>
  <si>
    <t>Fagus sylvatica ' Dawyck Purple ' (buk)</t>
  </si>
  <si>
    <t>-117592069</t>
  </si>
  <si>
    <t>184 SPC 008</t>
  </si>
  <si>
    <t>Acer campestre 'Red Shine‘ (javor)</t>
  </si>
  <si>
    <t>-889498165</t>
  </si>
  <si>
    <t>184 SPC 009</t>
  </si>
  <si>
    <t xml:space="preserve"> Fagus sylvatica 'Riversii' (červenolistý buk lesní)</t>
  </si>
  <si>
    <t>1656476021</t>
  </si>
  <si>
    <t>184 SPC 010</t>
  </si>
  <si>
    <t>Acer platanoides ' Deborah  ' (platan)</t>
  </si>
  <si>
    <t>-381123938</t>
  </si>
  <si>
    <t>184 SPC 011</t>
  </si>
  <si>
    <t>Malus ‘Scarlett ' (okrasná jabloň)</t>
  </si>
  <si>
    <t>3746161</t>
  </si>
  <si>
    <t>184 SPC 012</t>
  </si>
  <si>
    <t>Acer platanoides ' Royal Red ' (javor)</t>
  </si>
  <si>
    <t>1793182244</t>
  </si>
  <si>
    <t>184215133</t>
  </si>
  <si>
    <t>Ukotvení kmene dřevin v rovině nebo na svahu do 1:5 třemi kůly D do 0,1 m dl přes 2 do 3 m</t>
  </si>
  <si>
    <t>1651792349</t>
  </si>
  <si>
    <t>60591257</t>
  </si>
  <si>
    <t>kůl vyvazovací dřevěný impregnovaný D 8cm dl 3m</t>
  </si>
  <si>
    <t>-1128107412</t>
  </si>
  <si>
    <t>"výsadba 46 ks dřevin - viz výkr. sadové úpravy"     46*3</t>
  </si>
  <si>
    <t>185803211</t>
  </si>
  <si>
    <t xml:space="preserve">Uválcování trávníku </t>
  </si>
  <si>
    <t>338710306</t>
  </si>
  <si>
    <t>185851121</t>
  </si>
  <si>
    <t>Dovoz vody pro zálivku rostlin za vzdálenost do 1000 m</t>
  </si>
  <si>
    <t>1144139871</t>
  </si>
  <si>
    <t>"zalití trávníku"     2,5</t>
  </si>
  <si>
    <t>1-900001</t>
  </si>
  <si>
    <t>Osázení záhonů trvalkovými rostlinami nebo keři</t>
  </si>
  <si>
    <t>278861378</t>
  </si>
  <si>
    <t>"viz výkr. sadové úpravy - trvalkové záhony nebo keře"    633,0</t>
  </si>
  <si>
    <t>Zakládání - základy</t>
  </si>
  <si>
    <t>274313711</t>
  </si>
  <si>
    <t>Základové pásy z betonu tř. C 20/25</t>
  </si>
  <si>
    <t>1348832315</t>
  </si>
  <si>
    <t>* základové pasy altánu</t>
  </si>
  <si>
    <t>* základové pasy zídky k sezení</t>
  </si>
  <si>
    <t>Mezisoučet</t>
  </si>
  <si>
    <t>"ztratné betonu při ukládání přímo do výkopu"   27,69*0,05</t>
  </si>
  <si>
    <t>275313711</t>
  </si>
  <si>
    <t>Základové patky z betonu tř. C 20/25</t>
  </si>
  <si>
    <t>-1217511184</t>
  </si>
  <si>
    <t>"základové patky"   0,38*0,38*0,90*5*7</t>
  </si>
  <si>
    <t>"základové patky"    0,38*0,38*0,90*12</t>
  </si>
  <si>
    <t>"základové patky"    0,4*0,4*0,4*14</t>
  </si>
  <si>
    <t>"ztratné betonu při ukládání přímo do výkopu"   7,005*0,05</t>
  </si>
  <si>
    <t>Zdi pozemních staveb</t>
  </si>
  <si>
    <t>311321817a</t>
  </si>
  <si>
    <t>Nosná zeď z betonu pohledového tř. C 20/25 bez výztuže</t>
  </si>
  <si>
    <t>1797927505</t>
  </si>
  <si>
    <t>(8,4+10,2+33,0+11,0)*0,50*0,4</t>
  </si>
  <si>
    <t>311351411</t>
  </si>
  <si>
    <t>Zřízení kruhového oboustranného bednění nosných nadzákladových zdí r přes 1 do 2,5 m</t>
  </si>
  <si>
    <t>232465275</t>
  </si>
  <si>
    <t>(8,4+10,2+33,0+11,0)*2*0,4</t>
  </si>
  <si>
    <t>311351412</t>
  </si>
  <si>
    <t>Odstranění kruhového oboustranného bednění nosných nadzákladových zdí r přes 1 do 2,5 m</t>
  </si>
  <si>
    <t>-250130848</t>
  </si>
  <si>
    <t>311351911</t>
  </si>
  <si>
    <t>Příplatek k cenám bednění nosných nadzákladových zdí za pohledový beton</t>
  </si>
  <si>
    <t>1517974756</t>
  </si>
  <si>
    <t>Podkladní vrstvy komunikací, letišť a ploch</t>
  </si>
  <si>
    <t>564710112a</t>
  </si>
  <si>
    <t>Podklad z kameniva hrubého drceného vel. 0-32 mm plochy přes 100 m2 tl 60 mm</t>
  </si>
  <si>
    <t>-2135627795</t>
  </si>
  <si>
    <t>* viz výkr. sadové úpravy</t>
  </si>
  <si>
    <t>"dopadové plochy z kačírku"   629,0</t>
  </si>
  <si>
    <t>564751111</t>
  </si>
  <si>
    <t>Podklad z kameniva hrubého drceného vel. 32-63 mm plochy přes 100 m2 tl 150 mm</t>
  </si>
  <si>
    <t>943691639</t>
  </si>
  <si>
    <t>"mlatové cesty"     371,0</t>
  </si>
  <si>
    <t>564760011a</t>
  </si>
  <si>
    <t>Mlatový povrch - (kostra z kameniva hrubého drceného vel. 0-32 mm s výplňovým kamenivem vel. 0-4 mm) plochy přes 100 m2, celkové tl 100 mm</t>
  </si>
  <si>
    <t>982484674</t>
  </si>
  <si>
    <t>"mlatový povrch"    371,0</t>
  </si>
  <si>
    <t>Kryty pozemních komunikací letišť a ploch z kameniva nebo živičné</t>
  </si>
  <si>
    <t>571908112</t>
  </si>
  <si>
    <t>Kryt vymývaným dekoračním kamenivem (kačírkem) tl 300 mm</t>
  </si>
  <si>
    <t>581884912</t>
  </si>
  <si>
    <t>91</t>
  </si>
  <si>
    <t>Doplňující konstrukce a práce pozemních komunikací, letišť a ploch</t>
  </si>
  <si>
    <t>916131213a</t>
  </si>
  <si>
    <t>D+M, osazení obrubníku z ocelové pásoviny pozinkované tl. 6 mm, š. 100 mm včetně ukotvení pásoviny roxorovými trny dl. 500 mm</t>
  </si>
  <si>
    <t>-128692200</t>
  </si>
  <si>
    <t xml:space="preserve">"lemování mlatové cesty"   490,0      </t>
  </si>
  <si>
    <t xml:space="preserve">"lemování plochy z kačírku"   120,0      </t>
  </si>
  <si>
    <t>919726202</t>
  </si>
  <si>
    <t>Geotextilie pro vyztužení, separaci a filtraci tkaná z PP podélná pevnost v tahu přes 15 do 50 kN/m</t>
  </si>
  <si>
    <t>-450247417</t>
  </si>
  <si>
    <t>998011001a</t>
  </si>
  <si>
    <t>Přesun hmot HSV v do 6 m</t>
  </si>
  <si>
    <t>-1920487296</t>
  </si>
  <si>
    <t>762</t>
  </si>
  <si>
    <t>Konstrukce tesařské</t>
  </si>
  <si>
    <t>762081150</t>
  </si>
  <si>
    <t>Hoblování hraněného řeziva ve staveništní dílně</t>
  </si>
  <si>
    <t>-974695360</t>
  </si>
  <si>
    <t>"vaznice 160/160 mm, 4 ks"       4,0*4*0,16*0,16*1,1</t>
  </si>
  <si>
    <t>"sloupky 160/160 mm, 16 ks"    2,6*16*0,16*0,16*1,1</t>
  </si>
  <si>
    <t>"stínící lamely 80/160 mm, 7 ks"     4,0*7*0,08*0,16*1,1</t>
  </si>
  <si>
    <t>762332532</t>
  </si>
  <si>
    <t>Montáž vázaných kcí krovů pravidelných z řeziva hoblovaného průřezové pl přes 120 do 224 cm2</t>
  </si>
  <si>
    <t>-1969344563</t>
  </si>
  <si>
    <t>"stínící lamely 80/160 mm, 7 ks"     4,0*7</t>
  </si>
  <si>
    <t>60512130</t>
  </si>
  <si>
    <t>hranol stavební řezivo průřezu do 224cm2 do dl 6m</t>
  </si>
  <si>
    <t>110641215</t>
  </si>
  <si>
    <t>762332533</t>
  </si>
  <si>
    <t>Montáž vázaných kcí krovů pravidelných z řeziva hoblovaného průřezové pl přes 224 do 288 cm2</t>
  </si>
  <si>
    <t>-1795842605</t>
  </si>
  <si>
    <t>"vaznice 160/160 mm, 4 ks"       4,0*4</t>
  </si>
  <si>
    <t>"sloupky 160/160 mm, 16 ks"    2,6*16</t>
  </si>
  <si>
    <t>60512135</t>
  </si>
  <si>
    <t>hranol stavební řezivo průřezu do 288cm2 do dl 6m</t>
  </si>
  <si>
    <t>-715850867</t>
  </si>
  <si>
    <t>762395000</t>
  </si>
  <si>
    <t>Spojovací prostředky krovů, bednění, laťování, nadstřešních konstrukcí</t>
  </si>
  <si>
    <t>819852353</t>
  </si>
  <si>
    <t>"vaznice 160/160 mm, 4 ks"       4,0*4*0,16*0,16</t>
  </si>
  <si>
    <t>"sloupky 160/160 mm, 16 ks"    2,6*16*0,16*0,16</t>
  </si>
  <si>
    <t>"stínící lamely 80/160 mm, 7 ks"     4,0*7*0,08*0,16</t>
  </si>
  <si>
    <t>762841220a</t>
  </si>
  <si>
    <t>Montáž obložení stěn ocelové konstrukce přístřešku na komunální odpad z hoblovaných prken na sraz</t>
  </si>
  <si>
    <t>-970825442</t>
  </si>
  <si>
    <t>* přístřešek půdorysných rozměrů 4,51x1,55 m, 7 ks</t>
  </si>
  <si>
    <t>(1,55*2+4,51)*1,89*7</t>
  </si>
  <si>
    <t>* přístřešek půdorysných rozměrů 4,51x5,0 m, 1 ks</t>
  </si>
  <si>
    <t>(4,51*2+1,47*4)*1,89</t>
  </si>
  <si>
    <t>61191157a</t>
  </si>
  <si>
    <t>hoblované prkno modřín tl. 24 mm, jakost A/B</t>
  </si>
  <si>
    <t>-1348353992</t>
  </si>
  <si>
    <t>(1,55*2+4,51)*1,89*7*1,1</t>
  </si>
  <si>
    <t>(4,51*2+1,47*4)*1,89*1,1</t>
  </si>
  <si>
    <t>762895000a</t>
  </si>
  <si>
    <t>Spojovací prostředky pro montáž obložení stěn</t>
  </si>
  <si>
    <t>-1829295815</t>
  </si>
  <si>
    <t>(1,55*2+4,51)*1,89*7*0,024</t>
  </si>
  <si>
    <t>(4,51*2+1,47*4)*1,89*0,024</t>
  </si>
  <si>
    <t>762-90001</t>
  </si>
  <si>
    <t>D+M, dubový hoblovaný sedák š. 500 a tl. 100 mm na zídce k sezení včetně přikotvení do betonové zdi</t>
  </si>
  <si>
    <t>19476109</t>
  </si>
  <si>
    <t>"viz výkr. zídka k sezení"    8,4+10,2+33,0+11,0</t>
  </si>
  <si>
    <t>998762201</t>
  </si>
  <si>
    <t>Přesun hmot procentní pro kce tesařské v objektech v do 6 m</t>
  </si>
  <si>
    <t>%</t>
  </si>
  <si>
    <t>-228099858</t>
  </si>
  <si>
    <t>767</t>
  </si>
  <si>
    <t>Konstrukce zámečnické</t>
  </si>
  <si>
    <t>767-00001</t>
  </si>
  <si>
    <t>D+M, ocelová patka žárově zinkovaná tvaru U pro uchycení dřevěného sloupku - patka je kotvena do betonového základu roxorem</t>
  </si>
  <si>
    <t>2100105844</t>
  </si>
  <si>
    <t>"viz výkr. altán"    16</t>
  </si>
  <si>
    <t>767-00002</t>
  </si>
  <si>
    <t>D+M, ocelová pozinkovaná konstrukce přístřešku na komunální odpad o půdorysné ploše 4,51x1,55 m a výšce 2,5 m, zastřešení pomocí lakovaného pozinkovaného plechu na Cetris deskách</t>
  </si>
  <si>
    <t>-165950169</t>
  </si>
  <si>
    <t xml:space="preserve">"viz výkr. přístřešek na komunální odpad"     7    </t>
  </si>
  <si>
    <t>767-00003</t>
  </si>
  <si>
    <t>D+M, ocelová pozinkovaná konstrukce přístřešku na komunální odpad o půdorysné ploše 4,51x5,00 m a výšce 2,5 m, zastřešení pomocí lakovaného pozinkovaného plechu na Cetris deskách</t>
  </si>
  <si>
    <t>-605847918</t>
  </si>
  <si>
    <t>"viz výkr. přístřešek na komunální odpad"     1</t>
  </si>
  <si>
    <t>998767201</t>
  </si>
  <si>
    <t>Přesun hmot procentní pro zámečnické konstrukce v objektech v do 6 m</t>
  </si>
  <si>
    <t>1242064298</t>
  </si>
  <si>
    <t>783</t>
  </si>
  <si>
    <t>Dokončovací práce - nátěry</t>
  </si>
  <si>
    <t>783213021</t>
  </si>
  <si>
    <t>Napouštěcí dvojnásobný syntetický biodní nátěr tesařských prvků nezabudovaných do konstrukce</t>
  </si>
  <si>
    <t>-796351043</t>
  </si>
  <si>
    <t>* dřevěná nosná kce altánu</t>
  </si>
  <si>
    <t>"vaznice 160/160 mm, 4 ks"       4,0*4*0,16*4</t>
  </si>
  <si>
    <t>"sloupky 160/160 mm, 16 ks"    2,6*16*0,16*4</t>
  </si>
  <si>
    <t>"stínící lamely 80/160 mm, 7 ks"     4,0*7*(0,08*2+0,16*2)</t>
  </si>
  <si>
    <t>* obložení stěn z modřínových prken</t>
  </si>
  <si>
    <t>(1,55*2+4,51)*1,89*7*2</t>
  </si>
  <si>
    <t>(4,51*2+1,47*4)*1,89*2</t>
  </si>
  <si>
    <t>783268101</t>
  </si>
  <si>
    <t>Lazurovací jednonásobný olejový nátěr tesařských konstrukcí</t>
  </si>
  <si>
    <t>-1125899154</t>
  </si>
  <si>
    <t>796</t>
  </si>
  <si>
    <t>Vybavení parteru</t>
  </si>
  <si>
    <t>796-000001</t>
  </si>
  <si>
    <t>Parková lavička dl. 1800 mm s opěradlem a područkami, ocelová konstrukce spojená s dřevěnými lamelami pomocí šroubových spojů z nerezu, ocelová konstrukce bočnic je opatřena ochrannou vrstvou zinku a práškovým vypalovacím lakem</t>
  </si>
  <si>
    <t>1385710081</t>
  </si>
  <si>
    <t>* nosná kostra: dvě bočnice svařené z plochých tyčí a výpalků z ocelového plechu</t>
  </si>
  <si>
    <t>* sedák a opěradlo: 17 lamel z masivního borového dřeva obdélníkového průřezu, délky 1800 mm</t>
  </si>
  <si>
    <t>* 1 deska z masivního dřeva obdélníkového průřezu, délky 1800 mm</t>
  </si>
  <si>
    <t>* odstíny polyester. prášk. laků v jemné struktuře mat., ostatní odstíny dle vzorníku RAL po konzultaci s architektem - předběžně černá barva</t>
  </si>
  <si>
    <t>* kotvení pod dlažbu do betonového základu pomocí závitových tyčí, všechny prvky městského mobiliáře musí být řádně ukotveny podle podkladů výrobce</t>
  </si>
  <si>
    <t>"D+M"     5</t>
  </si>
  <si>
    <t>796-000002</t>
  </si>
  <si>
    <t>Sedátko - konstrukce Vingl 60x60 mm a plochá ocel o síle 8 mm, dřevo sedáku 380x90x45 mm - velmi kvalitní borové dřevo tl. 45 mm, výška sedáku 430 mm, kostra je povrchově chráněna vypalovací barvou nebo žárově zinkována</t>
  </si>
  <si>
    <t>-1494566230</t>
  </si>
  <si>
    <t>* ocel. konstrukce spojená s dřevěnými lamelami pomocí šroubových spojů z nerezu</t>
  </si>
  <si>
    <t>* barevnost: polyesterové práškové laky v jemné struktuře mat v odstínech</t>
  </si>
  <si>
    <t>* ostatní odstíny dle vzorníku RAL určí architekt projektu - předběžně černá barva (RAL 9005)</t>
  </si>
  <si>
    <t>* kotvení pod dlažbu do betonového základu pomocí závitových tyčí M12</t>
  </si>
  <si>
    <t>* všechny prvky městského mobiliáře musí být řádně ukotveny podle podkladů výrobce</t>
  </si>
  <si>
    <t>"D+M"    14</t>
  </si>
  <si>
    <t>796-000003</t>
  </si>
  <si>
    <t>Závěsný malý odpadkový koš na podnoži se stříškou, kvalitní silnostěná ocelová konstrukce žárově zinkovaná, lakování práškovým lakem, spojená nerezovými šroub. spoji, kotvení pod dlažbu nebo ve zhutněném terénu do betonového základu pomocí závit. tyčí M12</t>
  </si>
  <si>
    <t>15440405</t>
  </si>
  <si>
    <t>* výška 950 mm, vnější průměr 334 mm</t>
  </si>
  <si>
    <t>* černá barva (RAL 9005)</t>
  </si>
  <si>
    <t>"D+M"    3</t>
  </si>
  <si>
    <t>004 - SO 04 - DEŠŤOVÁ KANALIZACE</t>
  </si>
  <si>
    <t xml:space="preserve">    87 - Potrubí z trub plastických a skleněných</t>
  </si>
  <si>
    <t xml:space="preserve">    89 - Ostatní konstrukce</t>
  </si>
  <si>
    <t>131351100</t>
  </si>
  <si>
    <t>Hloubení jam nezapažených v hornině třídy těžitelnosti II skupiny 4 objem do 20 m3 strojně</t>
  </si>
  <si>
    <t>1119780060</t>
  </si>
  <si>
    <t xml:space="preserve">"vsakovací jámy - hl. 2,0 m - součet jednotlivých výměr do 20 m3"      260*2     </t>
  </si>
  <si>
    <t>132351101</t>
  </si>
  <si>
    <t>Hloubení rýh nezapažených š do 800 mm v hornině třídy těžitelnosti II skupiny 4 objem do 20 m3 strojně</t>
  </si>
  <si>
    <t>706198526</t>
  </si>
  <si>
    <t>* dešťová kanalizace</t>
  </si>
  <si>
    <t>"prům. hl. 1,0 m - součet jednotlivých dílčích výměr"    210,0*0,6*1,0</t>
  </si>
  <si>
    <t>162451126</t>
  </si>
  <si>
    <t>Vodorovné přemístění přes 1 500 do 2000 m výkopku/sypaniny z horniny třídy těžitelnosti II skupiny 4 a 5</t>
  </si>
  <si>
    <t>1194748560</t>
  </si>
  <si>
    <t>"odvoz výkopku určeného pro zásypy na meziskládku investora"    259,5</t>
  </si>
  <si>
    <t>"zpětný odvoz výkopku pro zásypy"     259,5</t>
  </si>
  <si>
    <t>162751137</t>
  </si>
  <si>
    <t>Vodorovné přemístění přes 9 000 do 10000 m výkopku/sypaniny z horniny třídy těžitelnosti II skupiny 4 a 5</t>
  </si>
  <si>
    <t>-260182083</t>
  </si>
  <si>
    <t>"odvoz přebytečného výkopku na řízenou skládku"    520,0+126,0-259,5</t>
  </si>
  <si>
    <t>162751139</t>
  </si>
  <si>
    <t>Příplatek k vodorovnému přemístění výkopku/sypaniny z horniny třídy těžitelnosti II skupiny 4 a 5 ZKD 1000 m přes 10000 m</t>
  </si>
  <si>
    <t>-1658721662</t>
  </si>
  <si>
    <t>"celková vzdálenost na skládku 20 km"    (520,0+126,0-259,5)*(20-10)</t>
  </si>
  <si>
    <t>167151112</t>
  </si>
  <si>
    <t>Nakládání výkopku z hornin třídy těžitelnosti II skupiny 4 a 5 přes 100 m3</t>
  </si>
  <si>
    <t>-285276531</t>
  </si>
  <si>
    <t>"naložení výkopku na meziskládce pro zásypy"     259,5</t>
  </si>
  <si>
    <t>-285710895</t>
  </si>
  <si>
    <t>"přebytečný výkopek"     386,5*1,8</t>
  </si>
  <si>
    <t>174151101</t>
  </si>
  <si>
    <t>Zásyp jam, šachet rýh nebo kolem objektů sypaninou se zhutněním</t>
  </si>
  <si>
    <t>908766834</t>
  </si>
  <si>
    <t>"vsakovací jámy - zásyp horní části jámy nad vsakovacími tunely stávaj. dobře propustným výkopkem"    202,8</t>
  </si>
  <si>
    <t>"dešťová kanalizace - zásyp horní části rýhy stávaj. výkopkem"    210,0*0,6*0,45</t>
  </si>
  <si>
    <t>175151101</t>
  </si>
  <si>
    <t>Obsypání potrubí strojně sypaninou bez prohození, uloženou do 3 m</t>
  </si>
  <si>
    <t>-739357726</t>
  </si>
  <si>
    <t>"vsakovací jámy - podsyp a obsypání vsakovacích tunelů"    250,0</t>
  </si>
  <si>
    <t>"dešťová kanalizace - podsyp a obsypání potrubí DN 150 mm"    210,0*0,6*0,55-210,0*0,075*0,075*3,14</t>
  </si>
  <si>
    <t>58333651</t>
  </si>
  <si>
    <t>kamenivo těžené hrubé frakce 8/16</t>
  </si>
  <si>
    <t>1771744907</t>
  </si>
  <si>
    <t>"dodávka kameniva"   315,591*2,0</t>
  </si>
  <si>
    <t>87</t>
  </si>
  <si>
    <t>Potrubí z trub plastických a skleněných</t>
  </si>
  <si>
    <t>871315221a</t>
  </si>
  <si>
    <t>Kanalizační potrubí z tvrdého PVC jednovrstvé tuhost třídy SN8 DN 160 včetně potřebných tvarovek, D+M</t>
  </si>
  <si>
    <t>-1054862362</t>
  </si>
  <si>
    <t>"viz výkr. schema odvodnění"   210,0</t>
  </si>
  <si>
    <t>87-900001</t>
  </si>
  <si>
    <t>D+M, vsakovací tunely 600 l na dešťovou vodu z recyklovatelného polypropylenu včetně obalení geotextílií o min. hmotnosti 100 g/m2 (kompletní provedení)</t>
  </si>
  <si>
    <t>1858999177</t>
  </si>
  <si>
    <t>"viz výkr. schema odvodnění"    112</t>
  </si>
  <si>
    <t>89</t>
  </si>
  <si>
    <t>Ostatní konstrukce</t>
  </si>
  <si>
    <t>899721111</t>
  </si>
  <si>
    <t>Signalizační vodič DN do 150 mm na potrubí</t>
  </si>
  <si>
    <t>1813588648</t>
  </si>
  <si>
    <t>"aplikace na potrubí dešťové kanalizace"   210,0</t>
  </si>
  <si>
    <t>899722111</t>
  </si>
  <si>
    <t>Krytí potrubí z plastů výstražnou fólií z PVC 20 cm</t>
  </si>
  <si>
    <t>-1681338531</t>
  </si>
  <si>
    <t>998276101</t>
  </si>
  <si>
    <t>Přesun hmot pro trubní vedení z trub z plastických hmot otevřený výkop</t>
  </si>
  <si>
    <t>1855583999</t>
  </si>
  <si>
    <t>005 - SO 05 - BOURACÍ PRÁCE A ZEMNÍ PRÁCE K OBJ. SO 01</t>
  </si>
  <si>
    <t xml:space="preserve">    96 - Bourání konstrukcí</t>
  </si>
  <si>
    <t xml:space="preserve">    997 - Přesun sutě</t>
  </si>
  <si>
    <t>111211101</t>
  </si>
  <si>
    <t>Odstranění křovin a stromů průměru kmene do 100 mm i s kořeny sklonu terénu do 1:5 ručně</t>
  </si>
  <si>
    <t>997553232</t>
  </si>
  <si>
    <t>"č. 17 - skupiny listnatých keřů"    38</t>
  </si>
  <si>
    <t>"č. 30+31 - skupiny listnatých keřů"   28</t>
  </si>
  <si>
    <t xml:space="preserve">"č. 32+33 - skupiny listnatých keřů"   48 </t>
  </si>
  <si>
    <t>"č. 34 - solitérní listnatý keř"    0,8</t>
  </si>
  <si>
    <t>"č. 35 - solitérní listnatý keř"     1,2</t>
  </si>
  <si>
    <t>"č. 36 - solitérní listnatý keř"     1,6</t>
  </si>
  <si>
    <t>"č. 37 - smrk omorika"     1,0</t>
  </si>
  <si>
    <t>"č. 38 -  solitérní listnatý keř"     1,7</t>
  </si>
  <si>
    <t>112155311</t>
  </si>
  <si>
    <t>Štěpkování keřového porostu středně hustého s naložením a odvozem do 20 km</t>
  </si>
  <si>
    <t>-1152518977</t>
  </si>
  <si>
    <t>112101101</t>
  </si>
  <si>
    <t>Odstranění stromů listnatých průměru kmene přes 100 do 300 mm</t>
  </si>
  <si>
    <t>-1145769779</t>
  </si>
  <si>
    <t>"č. 3 - vrba"     1</t>
  </si>
  <si>
    <t>"č. 9 - javor mléč"    1</t>
  </si>
  <si>
    <t>"č. 14 - javor mléč"    1</t>
  </si>
  <si>
    <t>"č. 26 - javor babyka"     1</t>
  </si>
  <si>
    <t>112101102</t>
  </si>
  <si>
    <t>Odstranění stromů listnatých průměru kmene přes 300 do 500 mm</t>
  </si>
  <si>
    <t>1705531244</t>
  </si>
  <si>
    <t>"č. 1 - lípa velkolistá"     1</t>
  </si>
  <si>
    <t>"č. 4 - javor klen"    1</t>
  </si>
  <si>
    <t>"č. 5 - javor klen"    1</t>
  </si>
  <si>
    <t>"č. 6 - javor klen"    1</t>
  </si>
  <si>
    <t>"č. 7 - javor klen"    1</t>
  </si>
  <si>
    <t>"č. 8 - javor klen"    1</t>
  </si>
  <si>
    <t>"č. 11 - líska turecká"   1</t>
  </si>
  <si>
    <t>"č. 27 - bříza bělokorá"    1</t>
  </si>
  <si>
    <t>"č. 28 - bříza bělokorá"    1</t>
  </si>
  <si>
    <t>"č. 29 - javor klen"    1</t>
  </si>
  <si>
    <t>112101103</t>
  </si>
  <si>
    <t>Odstranění stromů listnatých průměru kmene přes 500 do 700 mm</t>
  </si>
  <si>
    <t>1555236463</t>
  </si>
  <si>
    <t>"č. 2 - ořešák královský"     1</t>
  </si>
  <si>
    <t>"č. 10 - líska turecká"     1</t>
  </si>
  <si>
    <t>"č. 25 - lípa stříbrná"   1</t>
  </si>
  <si>
    <t>112101121</t>
  </si>
  <si>
    <t>Odstranění stromů jehličnatých průměru kmene přes 100 do 300 mm</t>
  </si>
  <si>
    <t>-2033893734</t>
  </si>
  <si>
    <t xml:space="preserve">"č. 19 - douglaska tisolistá"    1 </t>
  </si>
  <si>
    <t xml:space="preserve">"č. 20 - douglaska tisolistá"    1 </t>
  </si>
  <si>
    <t>"č. 24 - borovice černá"    1</t>
  </si>
  <si>
    <t>112101122</t>
  </si>
  <si>
    <t>Odstranění stromů jehličnatých průměru kmene přes 300 do 500 mm</t>
  </si>
  <si>
    <t>-382026893</t>
  </si>
  <si>
    <t>"č. 12 - smrk ztepilý"   1</t>
  </si>
  <si>
    <t>"č. 13 - modřín opadavý"   1</t>
  </si>
  <si>
    <t>"č. 15 - douglaska tisolistá"   1</t>
  </si>
  <si>
    <t>"č. 18 - douglaska tisolistá"   1</t>
  </si>
  <si>
    <t>"č. 21 - douglaska tisolistá"   1</t>
  </si>
  <si>
    <t>"č. 22 - modřín opadavý"    1</t>
  </si>
  <si>
    <t>"č. 23 - modřín opadavý"    1</t>
  </si>
  <si>
    <t>112101123</t>
  </si>
  <si>
    <t>Odstranění stromů jehličnatých průměru kmene přes 500 do 700 mm</t>
  </si>
  <si>
    <t>-1816960591</t>
  </si>
  <si>
    <t>"č. 16 - douglaska tisolistá"   1</t>
  </si>
  <si>
    <t>112251101</t>
  </si>
  <si>
    <t>Odstranění pařezů D přes 100 do 300 mm</t>
  </si>
  <si>
    <t>1468779981</t>
  </si>
  <si>
    <t>* stromy listnaté</t>
  </si>
  <si>
    <t>* stromy jehličnaté</t>
  </si>
  <si>
    <t>112251102</t>
  </si>
  <si>
    <t>Odstranění pařezů průměru přes 300 do 500 mm</t>
  </si>
  <si>
    <t>-1054950663</t>
  </si>
  <si>
    <t>112251103</t>
  </si>
  <si>
    <t>Odstranění pařezů průměru přes 500 do 700 mm</t>
  </si>
  <si>
    <t>-1894015479</t>
  </si>
  <si>
    <t>112155221a</t>
  </si>
  <si>
    <t>Štěpkování stromů, větví a pařezů průměru kmene přes 100 do 700 mm s naložením a odvozem do 20 km</t>
  </si>
  <si>
    <t>-1475861148</t>
  </si>
  <si>
    <t>"stromy listnaté"   17</t>
  </si>
  <si>
    <t>"stromy jehličnaté"   11</t>
  </si>
  <si>
    <t>121151123</t>
  </si>
  <si>
    <t>Sejmutí ornice plochy přes 500 m2 tl vrstvy do 200 mm strojně</t>
  </si>
  <si>
    <t>-1063454524</t>
  </si>
  <si>
    <t>"odstranění ornice"    2291,0</t>
  </si>
  <si>
    <t>122251106</t>
  </si>
  <si>
    <t>Odkopávky a prokopávky nezapažené v hornině třídy těžitelnosti I skupiny 3 objem přes 1000 do 5000 m3 strojně</t>
  </si>
  <si>
    <t>1489834093</t>
  </si>
  <si>
    <t xml:space="preserve">* výkopy pro kufr nových povrchů </t>
  </si>
  <si>
    <t>*  komunikace + chodníkové přejezdy + parkovací plochy</t>
  </si>
  <si>
    <t>"prům. tl. odkopávek cca 500 mm"     2200,0*0,5</t>
  </si>
  <si>
    <t>* chodníky + stání pod popelnice</t>
  </si>
  <si>
    <t>"prům. tl. odkopávek cca 300 mm"     1900,0*0,3</t>
  </si>
  <si>
    <t>-199923794</t>
  </si>
  <si>
    <t>"odvoz výkopku určeného pro zásypy na meziskládku investora"    98,0</t>
  </si>
  <si>
    <t>"zpětný odvoz výkopku pro zásypy"     98,0</t>
  </si>
  <si>
    <t>"odvoz ornice na meziskládku investora"   2291,0*0,15</t>
  </si>
  <si>
    <t>-1098496450</t>
  </si>
  <si>
    <t>"odvoz přebytečného výkopku na řízenou skládku"    1670-98</t>
  </si>
  <si>
    <t>714126363</t>
  </si>
  <si>
    <t>"celková vzdálenost na skládku 20 km"    1572*(20-10)</t>
  </si>
  <si>
    <t>-1836762457</t>
  </si>
  <si>
    <t>"naložení výkopku na meziskládce pro zásypy"     98,0</t>
  </si>
  <si>
    <t>171152501</t>
  </si>
  <si>
    <t>Zhutnění podloží z hornin soudržných nebo nesoudržných pod násypy</t>
  </si>
  <si>
    <t>-1161753500</t>
  </si>
  <si>
    <t>* zhutnění podloží pro tyto povrchy:</t>
  </si>
  <si>
    <t>"komunikace + chodníkové přejezdy + parkovací plochy"      2200,0</t>
  </si>
  <si>
    <t>"chodníky + stání pod popelnice"    1900,0</t>
  </si>
  <si>
    <t>96702564</t>
  </si>
  <si>
    <t>"přebytečný výkopek"     1572*1,8</t>
  </si>
  <si>
    <t>174111101</t>
  </si>
  <si>
    <t>Zásyp jam, šachet rýh nebo kolem objektů sypaninou se zhutněním ručně</t>
  </si>
  <si>
    <t>1371161059</t>
  </si>
  <si>
    <t>"obsypy kolem obrub"    98,0</t>
  </si>
  <si>
    <t>174251201</t>
  </si>
  <si>
    <t>Zásyp jam po pařezech D pařezů přes 100 do 300 mm strojně</t>
  </si>
  <si>
    <t>181930605</t>
  </si>
  <si>
    <t>174251202</t>
  </si>
  <si>
    <t>Zásyp jam po pařezech D pařezů přes 300 do 500 mm strojně</t>
  </si>
  <si>
    <t>799522800</t>
  </si>
  <si>
    <t>174251203</t>
  </si>
  <si>
    <t>Zásyp jam po pařezech D pařezů přes 500 do 700 mm strojně</t>
  </si>
  <si>
    <t>-1788344068</t>
  </si>
  <si>
    <t>96</t>
  </si>
  <si>
    <t>Bourání konstrukcí</t>
  </si>
  <si>
    <t>113106132</t>
  </si>
  <si>
    <t>Rozebrání dlažeb z betonových nebo kamenných dlaždic komunikací pro pěší strojně pl do 50 m2</t>
  </si>
  <si>
    <t>950976459</t>
  </si>
  <si>
    <t>"viz výkr. bourací práce"    37,0</t>
  </si>
  <si>
    <t>113106240</t>
  </si>
  <si>
    <t>Rozebrání vozovek ze silničních dílců se spárami vyplněnými kamenivem strojně pl přes 200 m2</t>
  </si>
  <si>
    <t>-74837807</t>
  </si>
  <si>
    <t>"viz výkr. bourací práce"    223,0</t>
  </si>
  <si>
    <t>113107242</t>
  </si>
  <si>
    <t>Odstranění podkladu živičného tl přes 50 do 100 mm strojně pl přes 200 m2</t>
  </si>
  <si>
    <t>-1597498263</t>
  </si>
  <si>
    <t>"viz výkr. bourací práce"     1933,0</t>
  </si>
  <si>
    <t>113202111</t>
  </si>
  <si>
    <t>Vytrhání obrub obrubníků stojatých</t>
  </si>
  <si>
    <t>221171631</t>
  </si>
  <si>
    <t>"viz výkr. bourací práce"    485,0</t>
  </si>
  <si>
    <t>113204111</t>
  </si>
  <si>
    <t>Vytrhání obrub záhonových</t>
  </si>
  <si>
    <t>-441077940</t>
  </si>
  <si>
    <t>"viz výkr. bourací práce"    555,0</t>
  </si>
  <si>
    <t>96-90001</t>
  </si>
  <si>
    <t>Demontáž přístřešku na popelnice (železobetonová konstrukce, ocelová konstrukce se stříškou z vlnitého plechu s vyložením 1,5 m, výška cca 2 m, délka 5 m)</t>
  </si>
  <si>
    <t>1701787817</t>
  </si>
  <si>
    <t>"viz výkr. bourací práce"    6</t>
  </si>
  <si>
    <t>96-90002</t>
  </si>
  <si>
    <t>Demontáž drátěnného plotu se železobetonovými sloupky</t>
  </si>
  <si>
    <t>-188229618</t>
  </si>
  <si>
    <t>"viz výkr. bourací práce"    160,0</t>
  </si>
  <si>
    <t>96-90003</t>
  </si>
  <si>
    <t>Demontáž sušáku na prádlo (ocelová kce, betonové patky)</t>
  </si>
  <si>
    <t>-1445337801</t>
  </si>
  <si>
    <t>"viz výkr. bourací práce"    1</t>
  </si>
  <si>
    <t>96-90004</t>
  </si>
  <si>
    <t>Demontáž stožáru veřejného osvětlení</t>
  </si>
  <si>
    <t>-794353895</t>
  </si>
  <si>
    <t>"viz výkr. bourací práce"    9</t>
  </si>
  <si>
    <t>997</t>
  </si>
  <si>
    <t>Přesun sutě</t>
  </si>
  <si>
    <t>997013501</t>
  </si>
  <si>
    <t>Odvoz suti a vybouraných hmot na skládku nebo meziskládku do 1 km se složením</t>
  </si>
  <si>
    <t>1605773884</t>
  </si>
  <si>
    <t>997013509</t>
  </si>
  <si>
    <t>Příplatek k odvozu suti a vybouraných hmot na skládku ZKD 1 km přes 1 km</t>
  </si>
  <si>
    <t>-756479686</t>
  </si>
  <si>
    <t>* celková vzdálenost na řízenou skládku 20 km</t>
  </si>
  <si>
    <t>698,02*(20-1)</t>
  </si>
  <si>
    <t>997013631</t>
  </si>
  <si>
    <t>Poplatek za uložení na skládce (skládkovné) stavebního odpadu směsného kód odpadu 17 09 04</t>
  </si>
  <si>
    <t>-875193503</t>
  </si>
  <si>
    <t>698,02-425,26</t>
  </si>
  <si>
    <t>997013645</t>
  </si>
  <si>
    <t>Poplatek za uložení na skládce (skládkovné) odpadu asfaltového bez dehtu kód odpadu 17 03 02</t>
  </si>
  <si>
    <t>-522627551</t>
  </si>
  <si>
    <t>006 - SO 06 - VRN</t>
  </si>
  <si>
    <t>VRN - Vedlejší rozpočtové náklady</t>
  </si>
  <si>
    <t>VRN</t>
  </si>
  <si>
    <t>Vedlejší rozpočtové náklady</t>
  </si>
  <si>
    <t>012002000</t>
  </si>
  <si>
    <t>Geodetické práce včetně vytyčení stavby a skutečného zaměření ke kolaudaci</t>
  </si>
  <si>
    <t>1024</t>
  </si>
  <si>
    <t>-75667733</t>
  </si>
  <si>
    <t>012002000a</t>
  </si>
  <si>
    <t>Geodetické práce - geometrický plán</t>
  </si>
  <si>
    <t>516591017</t>
  </si>
  <si>
    <t>013002000a</t>
  </si>
  <si>
    <t>Pasportizace zástavby a přilehlých objektů</t>
  </si>
  <si>
    <t>1863329944</t>
  </si>
  <si>
    <t>013254000</t>
  </si>
  <si>
    <t>Dokumentace skutečného provedení stavby</t>
  </si>
  <si>
    <t>-44041720</t>
  </si>
  <si>
    <t>030001000</t>
  </si>
  <si>
    <t>Zařízení staveniště</t>
  </si>
  <si>
    <t>-1709639735</t>
  </si>
  <si>
    <t>043203000</t>
  </si>
  <si>
    <t>Vytyčení stávajících inženýrských sítí včetně fyzického dohledání ručně kopanými sondami</t>
  </si>
  <si>
    <t>-1376677531</t>
  </si>
  <si>
    <t>034303000a</t>
  </si>
  <si>
    <t>Dopravně inženýrské opatření - úhrnná částka musí obsahovat veškeré náklady na dočasné úpravy a regulaci dopravy (i pěší) na staveništi a nezbytné značení a opatření vyplývající z požadavků BOZP na staveništi vč. provizorních lávek a nájezdů, apod.</t>
  </si>
  <si>
    <t>422600553</t>
  </si>
  <si>
    <t>* trasy pro pěší v souladu s vyhl. č. 398/2009 Sb. O obecných techn. požadavcích zabezpečujících bezbariérové užívání staveb</t>
  </si>
  <si>
    <t>*po dobu realizace stavby zajištěn přístup k objektům pro požární techniku, policie, záchranné služby</t>
  </si>
  <si>
    <t>* včetně návrhu dočasného dopravního značení včetně jeho projednání s dotčenými orgány a organizacemi a získání stanovení DIO</t>
  </si>
  <si>
    <t>091003000a</t>
  </si>
  <si>
    <t xml:space="preserve">Ostatní požadavky - vypracování RDS objektu SO 04 - dešťová kanalizace. Realizační dokumentace objektu SO 04 stavby (3x tištěné paré + 1x CD). Obsah dle směrnice pro dokumentaci staveb PK, v souladu s PDPS. </t>
  </si>
  <si>
    <t>-1461712904</t>
  </si>
  <si>
    <t>* řeší podrobnosti pro kvalitní a bezpečné zhotovení stavby</t>
  </si>
  <si>
    <t>* vypracuje autorizovaná osoba</t>
  </si>
  <si>
    <t>* čerpání se souhlasem správce stavby</t>
  </si>
  <si>
    <t>* zpracovatel poskytne dokumentaci v otevřeném dwg. formátu</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</si>
</sst>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0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left" vertical="center"/>
      <protection/>
    </xf>
    <xf numFmtId="0" fontId="24" fillId="4" borderId="0" xfId="0" applyFont="1" applyFill="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horizontal="righ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0" fontId="31" fillId="0" borderId="0" xfId="20" applyFont="1" applyAlignment="1">
      <alignment horizontal="center" vertical="center"/>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24"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7"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22" xfId="0"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167" fontId="24" fillId="2" borderId="22" xfId="0" applyNumberFormat="1" applyFont="1" applyFill="1" applyBorder="1" applyAlignment="1" applyProtection="1">
      <alignment vertical="center"/>
      <protection locked="0"/>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pageSetUpPr fitToPage="1"/>
  </sheetPr>
  <dimension ref="A1:CM103"/>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v>
      </c>
      <c r="L7" s="23"/>
      <c r="M7" s="23"/>
      <c r="N7" s="23"/>
      <c r="O7" s="23"/>
      <c r="P7" s="23"/>
      <c r="Q7" s="23"/>
      <c r="R7" s="23"/>
      <c r="S7" s="23"/>
      <c r="T7" s="23"/>
      <c r="U7" s="23"/>
      <c r="V7" s="23"/>
      <c r="W7" s="23"/>
      <c r="X7" s="23"/>
      <c r="Y7" s="23"/>
      <c r="Z7" s="23"/>
      <c r="AA7" s="23"/>
      <c r="AB7" s="23"/>
      <c r="AC7" s="23"/>
      <c r="AD7" s="23"/>
      <c r="AE7" s="23"/>
      <c r="AF7" s="23"/>
      <c r="AG7" s="23"/>
      <c r="AH7" s="23"/>
      <c r="AI7" s="23"/>
      <c r="AJ7" s="23"/>
      <c r="AK7" s="33" t="s">
        <v>19</v>
      </c>
      <c r="AL7" s="23"/>
      <c r="AM7" s="23"/>
      <c r="AN7" s="28" t="s">
        <v>1</v>
      </c>
      <c r="AO7" s="23"/>
      <c r="AP7" s="23"/>
      <c r="AQ7" s="23"/>
      <c r="AR7" s="21"/>
      <c r="BE7" s="32"/>
      <c r="BS7" s="18" t="s">
        <v>6</v>
      </c>
    </row>
    <row r="8" spans="2:71" s="1" customFormat="1" ht="12" customHeight="1">
      <c r="B8" s="22"/>
      <c r="C8" s="23"/>
      <c r="D8" s="33" t="s">
        <v>20</v>
      </c>
      <c r="E8" s="23"/>
      <c r="F8" s="23"/>
      <c r="G8" s="23"/>
      <c r="H8" s="23"/>
      <c r="I8" s="23"/>
      <c r="J8" s="23"/>
      <c r="K8" s="28" t="s">
        <v>21</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22</v>
      </c>
      <c r="AL8" s="23"/>
      <c r="AM8" s="23"/>
      <c r="AN8" s="34" t="s">
        <v>23</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25</v>
      </c>
      <c r="AL10" s="23"/>
      <c r="AM10" s="23"/>
      <c r="AN10" s="28" t="s">
        <v>1</v>
      </c>
      <c r="AO10" s="23"/>
      <c r="AP10" s="23"/>
      <c r="AQ10" s="23"/>
      <c r="AR10" s="21"/>
      <c r="BE10" s="32"/>
      <c r="BS10" s="18" t="s">
        <v>6</v>
      </c>
    </row>
    <row r="11" spans="2:71" s="1" customFormat="1" ht="18.45" customHeight="1">
      <c r="B11" s="22"/>
      <c r="C11" s="23"/>
      <c r="D11" s="23"/>
      <c r="E11" s="28" t="s">
        <v>26</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27</v>
      </c>
      <c r="AL11" s="23"/>
      <c r="AM11" s="23"/>
      <c r="AN11" s="28" t="s">
        <v>1</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25</v>
      </c>
      <c r="AL13" s="23"/>
      <c r="AM13" s="23"/>
      <c r="AN13" s="35" t="s">
        <v>29</v>
      </c>
      <c r="AO13" s="23"/>
      <c r="AP13" s="23"/>
      <c r="AQ13" s="23"/>
      <c r="AR13" s="21"/>
      <c r="BE13" s="32"/>
      <c r="BS13" s="18" t="s">
        <v>6</v>
      </c>
    </row>
    <row r="14" spans="2:71" ht="12">
      <c r="B14" s="22"/>
      <c r="C14" s="23"/>
      <c r="D14" s="23"/>
      <c r="E14" s="35" t="s">
        <v>29</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27</v>
      </c>
      <c r="AL14" s="23"/>
      <c r="AM14" s="23"/>
      <c r="AN14" s="35" t="s">
        <v>29</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25</v>
      </c>
      <c r="AL16" s="23"/>
      <c r="AM16" s="23"/>
      <c r="AN16" s="28" t="s">
        <v>1</v>
      </c>
      <c r="AO16" s="23"/>
      <c r="AP16" s="23"/>
      <c r="AQ16" s="23"/>
      <c r="AR16" s="21"/>
      <c r="BE16" s="32"/>
      <c r="BS16" s="18" t="s">
        <v>4</v>
      </c>
    </row>
    <row r="17" spans="2:71" s="1" customFormat="1" ht="18.45" customHeight="1">
      <c r="B17" s="22"/>
      <c r="C17" s="23"/>
      <c r="D17" s="23"/>
      <c r="E17" s="28" t="s">
        <v>31</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27</v>
      </c>
      <c r="AL17" s="23"/>
      <c r="AM17" s="23"/>
      <c r="AN17" s="28" t="s">
        <v>1</v>
      </c>
      <c r="AO17" s="23"/>
      <c r="AP17" s="23"/>
      <c r="AQ17" s="23"/>
      <c r="AR17" s="21"/>
      <c r="BE17" s="32"/>
      <c r="BS17" s="18" t="s">
        <v>32</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33</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25</v>
      </c>
      <c r="AL19" s="23"/>
      <c r="AM19" s="23"/>
      <c r="AN19" s="28" t="s">
        <v>1</v>
      </c>
      <c r="AO19" s="23"/>
      <c r="AP19" s="23"/>
      <c r="AQ19" s="23"/>
      <c r="AR19" s="21"/>
      <c r="BE19" s="32"/>
      <c r="BS19" s="18" t="s">
        <v>6</v>
      </c>
    </row>
    <row r="20" spans="2:71" s="1" customFormat="1" ht="18.45" customHeight="1">
      <c r="B20" s="22"/>
      <c r="C20" s="23"/>
      <c r="D20" s="23"/>
      <c r="E20" s="28" t="s">
        <v>34</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27</v>
      </c>
      <c r="AL20" s="23"/>
      <c r="AM20" s="23"/>
      <c r="AN20" s="28" t="s">
        <v>1</v>
      </c>
      <c r="AO20" s="23"/>
      <c r="AP20" s="23"/>
      <c r="AQ20" s="23"/>
      <c r="AR20" s="21"/>
      <c r="BE20" s="32"/>
      <c r="BS20" s="18" t="s">
        <v>32</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35</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16.5" customHeight="1">
      <c r="B23" s="22"/>
      <c r="C23" s="23"/>
      <c r="D23" s="23"/>
      <c r="E23" s="37" t="s">
        <v>1</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ROUND(AG94,2)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37</v>
      </c>
      <c r="M28" s="46"/>
      <c r="N28" s="46"/>
      <c r="O28" s="46"/>
      <c r="P28" s="46"/>
      <c r="Q28" s="41"/>
      <c r="R28" s="41"/>
      <c r="S28" s="41"/>
      <c r="T28" s="41"/>
      <c r="U28" s="41"/>
      <c r="V28" s="41"/>
      <c r="W28" s="46" t="s">
        <v>38</v>
      </c>
      <c r="X28" s="46"/>
      <c r="Y28" s="46"/>
      <c r="Z28" s="46"/>
      <c r="AA28" s="46"/>
      <c r="AB28" s="46"/>
      <c r="AC28" s="46"/>
      <c r="AD28" s="46"/>
      <c r="AE28" s="46"/>
      <c r="AF28" s="41"/>
      <c r="AG28" s="41"/>
      <c r="AH28" s="41"/>
      <c r="AI28" s="41"/>
      <c r="AJ28" s="41"/>
      <c r="AK28" s="46" t="s">
        <v>39</v>
      </c>
      <c r="AL28" s="46"/>
      <c r="AM28" s="46"/>
      <c r="AN28" s="46"/>
      <c r="AO28" s="46"/>
      <c r="AP28" s="41"/>
      <c r="AQ28" s="41"/>
      <c r="AR28" s="45"/>
      <c r="BE28" s="32"/>
    </row>
    <row r="29" spans="1:57" s="3" customFormat="1" ht="14.4" customHeight="1">
      <c r="A29" s="3"/>
      <c r="B29" s="47"/>
      <c r="C29" s="48"/>
      <c r="D29" s="33" t="s">
        <v>40</v>
      </c>
      <c r="E29" s="48"/>
      <c r="F29" s="33" t="s">
        <v>41</v>
      </c>
      <c r="G29" s="48"/>
      <c r="H29" s="48"/>
      <c r="I29" s="48"/>
      <c r="J29" s="48"/>
      <c r="K29" s="48"/>
      <c r="L29" s="49">
        <v>0.21</v>
      </c>
      <c r="M29" s="48"/>
      <c r="N29" s="48"/>
      <c r="O29" s="48"/>
      <c r="P29" s="48"/>
      <c r="Q29" s="48"/>
      <c r="R29" s="48"/>
      <c r="S29" s="48"/>
      <c r="T29" s="48"/>
      <c r="U29" s="48"/>
      <c r="V29" s="48"/>
      <c r="W29" s="50">
        <f>ROUND(AZ94,2)</f>
        <v>0</v>
      </c>
      <c r="X29" s="48"/>
      <c r="Y29" s="48"/>
      <c r="Z29" s="48"/>
      <c r="AA29" s="48"/>
      <c r="AB29" s="48"/>
      <c r="AC29" s="48"/>
      <c r="AD29" s="48"/>
      <c r="AE29" s="48"/>
      <c r="AF29" s="48"/>
      <c r="AG29" s="48"/>
      <c r="AH29" s="48"/>
      <c r="AI29" s="48"/>
      <c r="AJ29" s="48"/>
      <c r="AK29" s="50">
        <f>ROUND(AV94,2)</f>
        <v>0</v>
      </c>
      <c r="AL29" s="48"/>
      <c r="AM29" s="48"/>
      <c r="AN29" s="48"/>
      <c r="AO29" s="48"/>
      <c r="AP29" s="48"/>
      <c r="AQ29" s="48"/>
      <c r="AR29" s="51"/>
      <c r="BE29" s="52"/>
    </row>
    <row r="30" spans="1:57" s="3" customFormat="1" ht="14.4" customHeight="1">
      <c r="A30" s="3"/>
      <c r="B30" s="47"/>
      <c r="C30" s="48"/>
      <c r="D30" s="48"/>
      <c r="E30" s="48"/>
      <c r="F30" s="33" t="s">
        <v>42</v>
      </c>
      <c r="G30" s="48"/>
      <c r="H30" s="48"/>
      <c r="I30" s="48"/>
      <c r="J30" s="48"/>
      <c r="K30" s="48"/>
      <c r="L30" s="49">
        <v>0.15</v>
      </c>
      <c r="M30" s="48"/>
      <c r="N30" s="48"/>
      <c r="O30" s="48"/>
      <c r="P30" s="48"/>
      <c r="Q30" s="48"/>
      <c r="R30" s="48"/>
      <c r="S30" s="48"/>
      <c r="T30" s="48"/>
      <c r="U30" s="48"/>
      <c r="V30" s="48"/>
      <c r="W30" s="50">
        <f>ROUND(BA94,2)</f>
        <v>0</v>
      </c>
      <c r="X30" s="48"/>
      <c r="Y30" s="48"/>
      <c r="Z30" s="48"/>
      <c r="AA30" s="48"/>
      <c r="AB30" s="48"/>
      <c r="AC30" s="48"/>
      <c r="AD30" s="48"/>
      <c r="AE30" s="48"/>
      <c r="AF30" s="48"/>
      <c r="AG30" s="48"/>
      <c r="AH30" s="48"/>
      <c r="AI30" s="48"/>
      <c r="AJ30" s="48"/>
      <c r="AK30" s="50">
        <f>ROUND(AW94,2)</f>
        <v>0</v>
      </c>
      <c r="AL30" s="48"/>
      <c r="AM30" s="48"/>
      <c r="AN30" s="48"/>
      <c r="AO30" s="48"/>
      <c r="AP30" s="48"/>
      <c r="AQ30" s="48"/>
      <c r="AR30" s="51"/>
      <c r="BE30" s="52"/>
    </row>
    <row r="31" spans="1:57" s="3" customFormat="1" ht="14.4" customHeight="1" hidden="1">
      <c r="A31" s="3"/>
      <c r="B31" s="47"/>
      <c r="C31" s="48"/>
      <c r="D31" s="48"/>
      <c r="E31" s="48"/>
      <c r="F31" s="33" t="s">
        <v>43</v>
      </c>
      <c r="G31" s="48"/>
      <c r="H31" s="48"/>
      <c r="I31" s="48"/>
      <c r="J31" s="48"/>
      <c r="K31" s="48"/>
      <c r="L31" s="49">
        <v>0.21</v>
      </c>
      <c r="M31" s="48"/>
      <c r="N31" s="48"/>
      <c r="O31" s="48"/>
      <c r="P31" s="48"/>
      <c r="Q31" s="48"/>
      <c r="R31" s="48"/>
      <c r="S31" s="48"/>
      <c r="T31" s="48"/>
      <c r="U31" s="48"/>
      <c r="V31" s="48"/>
      <c r="W31" s="50">
        <f>ROUND(BB94,2)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44</v>
      </c>
      <c r="G32" s="48"/>
      <c r="H32" s="48"/>
      <c r="I32" s="48"/>
      <c r="J32" s="48"/>
      <c r="K32" s="48"/>
      <c r="L32" s="49">
        <v>0.15</v>
      </c>
      <c r="M32" s="48"/>
      <c r="N32" s="48"/>
      <c r="O32" s="48"/>
      <c r="P32" s="48"/>
      <c r="Q32" s="48"/>
      <c r="R32" s="48"/>
      <c r="S32" s="48"/>
      <c r="T32" s="48"/>
      <c r="U32" s="48"/>
      <c r="V32" s="48"/>
      <c r="W32" s="50">
        <f>ROUND(BC94,2)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45</v>
      </c>
      <c r="G33" s="48"/>
      <c r="H33" s="48"/>
      <c r="I33" s="48"/>
      <c r="J33" s="48"/>
      <c r="K33" s="48"/>
      <c r="L33" s="49">
        <v>0</v>
      </c>
      <c r="M33" s="48"/>
      <c r="N33" s="48"/>
      <c r="O33" s="48"/>
      <c r="P33" s="48"/>
      <c r="Q33" s="48"/>
      <c r="R33" s="48"/>
      <c r="S33" s="48"/>
      <c r="T33" s="48"/>
      <c r="U33" s="48"/>
      <c r="V33" s="48"/>
      <c r="W33" s="50">
        <f>ROUND(BD94,2)</f>
        <v>0</v>
      </c>
      <c r="X33" s="48"/>
      <c r="Y33" s="48"/>
      <c r="Z33" s="48"/>
      <c r="AA33" s="48"/>
      <c r="AB33" s="48"/>
      <c r="AC33" s="48"/>
      <c r="AD33" s="48"/>
      <c r="AE33" s="48"/>
      <c r="AF33" s="48"/>
      <c r="AG33" s="48"/>
      <c r="AH33" s="48"/>
      <c r="AI33" s="48"/>
      <c r="AJ33" s="48"/>
      <c r="AK33" s="50">
        <v>0</v>
      </c>
      <c r="AL33" s="48"/>
      <c r="AM33" s="48"/>
      <c r="AN33" s="48"/>
      <c r="AO33" s="48"/>
      <c r="AP33" s="48"/>
      <c r="AQ33" s="48"/>
      <c r="AR33" s="51"/>
      <c r="BE33" s="52"/>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2"/>
    </row>
    <row r="35" spans="1:57" s="2" customFormat="1" ht="25.9" customHeight="1">
      <c r="A35" s="39"/>
      <c r="B35" s="40"/>
      <c r="C35" s="53"/>
      <c r="D35" s="54" t="s">
        <v>46</v>
      </c>
      <c r="E35" s="55"/>
      <c r="F35" s="55"/>
      <c r="G35" s="55"/>
      <c r="H35" s="55"/>
      <c r="I35" s="55"/>
      <c r="J35" s="55"/>
      <c r="K35" s="55"/>
      <c r="L35" s="55"/>
      <c r="M35" s="55"/>
      <c r="N35" s="55"/>
      <c r="O35" s="55"/>
      <c r="P35" s="55"/>
      <c r="Q35" s="55"/>
      <c r="R35" s="55"/>
      <c r="S35" s="55"/>
      <c r="T35" s="56" t="s">
        <v>47</v>
      </c>
      <c r="U35" s="55"/>
      <c r="V35" s="55"/>
      <c r="W35" s="55"/>
      <c r="X35" s="57" t="s">
        <v>48</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14.4" customHeight="1">
      <c r="A37" s="39"/>
      <c r="B37" s="40"/>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5"/>
      <c r="BE37" s="39"/>
    </row>
    <row r="38" spans="2:44" s="1" customFormat="1" ht="14.4"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14.4"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14.4"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 customHeight="1">
      <c r="B49" s="60"/>
      <c r="C49" s="61"/>
      <c r="D49" s="62" t="s">
        <v>49</v>
      </c>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2" t="s">
        <v>50</v>
      </c>
      <c r="AI49" s="63"/>
      <c r="AJ49" s="63"/>
      <c r="AK49" s="63"/>
      <c r="AL49" s="63"/>
      <c r="AM49" s="63"/>
      <c r="AN49" s="63"/>
      <c r="AO49" s="63"/>
      <c r="AP49" s="61"/>
      <c r="AQ49" s="61"/>
      <c r="AR49" s="64"/>
    </row>
    <row r="50" spans="2:44" ht="12">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2">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2">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2">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2">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2">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2">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2">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
      <c r="A60" s="39"/>
      <c r="B60" s="40"/>
      <c r="C60" s="41"/>
      <c r="D60" s="65" t="s">
        <v>51</v>
      </c>
      <c r="E60" s="43"/>
      <c r="F60" s="43"/>
      <c r="G60" s="43"/>
      <c r="H60" s="43"/>
      <c r="I60" s="43"/>
      <c r="J60" s="43"/>
      <c r="K60" s="43"/>
      <c r="L60" s="43"/>
      <c r="M60" s="43"/>
      <c r="N60" s="43"/>
      <c r="O60" s="43"/>
      <c r="P60" s="43"/>
      <c r="Q60" s="43"/>
      <c r="R60" s="43"/>
      <c r="S60" s="43"/>
      <c r="T60" s="43"/>
      <c r="U60" s="43"/>
      <c r="V60" s="65" t="s">
        <v>52</v>
      </c>
      <c r="W60" s="43"/>
      <c r="X60" s="43"/>
      <c r="Y60" s="43"/>
      <c r="Z60" s="43"/>
      <c r="AA60" s="43"/>
      <c r="AB60" s="43"/>
      <c r="AC60" s="43"/>
      <c r="AD60" s="43"/>
      <c r="AE60" s="43"/>
      <c r="AF60" s="43"/>
      <c r="AG60" s="43"/>
      <c r="AH60" s="65" t="s">
        <v>51</v>
      </c>
      <c r="AI60" s="43"/>
      <c r="AJ60" s="43"/>
      <c r="AK60" s="43"/>
      <c r="AL60" s="43"/>
      <c r="AM60" s="65" t="s">
        <v>52</v>
      </c>
      <c r="AN60" s="43"/>
      <c r="AO60" s="43"/>
      <c r="AP60" s="41"/>
      <c r="AQ60" s="41"/>
      <c r="AR60" s="45"/>
      <c r="BE60" s="39"/>
    </row>
    <row r="61" spans="2:44" ht="1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2">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
      <c r="A64" s="39"/>
      <c r="B64" s="40"/>
      <c r="C64" s="41"/>
      <c r="D64" s="62" t="s">
        <v>53</v>
      </c>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2" t="s">
        <v>54</v>
      </c>
      <c r="AI64" s="66"/>
      <c r="AJ64" s="66"/>
      <c r="AK64" s="66"/>
      <c r="AL64" s="66"/>
      <c r="AM64" s="66"/>
      <c r="AN64" s="66"/>
      <c r="AO64" s="66"/>
      <c r="AP64" s="41"/>
      <c r="AQ64" s="41"/>
      <c r="AR64" s="45"/>
      <c r="BE64" s="39"/>
    </row>
    <row r="65" spans="2:44" ht="12">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2">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2">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2">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2">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2">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
      <c r="A75" s="39"/>
      <c r="B75" s="40"/>
      <c r="C75" s="41"/>
      <c r="D75" s="65" t="s">
        <v>51</v>
      </c>
      <c r="E75" s="43"/>
      <c r="F75" s="43"/>
      <c r="G75" s="43"/>
      <c r="H75" s="43"/>
      <c r="I75" s="43"/>
      <c r="J75" s="43"/>
      <c r="K75" s="43"/>
      <c r="L75" s="43"/>
      <c r="M75" s="43"/>
      <c r="N75" s="43"/>
      <c r="O75" s="43"/>
      <c r="P75" s="43"/>
      <c r="Q75" s="43"/>
      <c r="R75" s="43"/>
      <c r="S75" s="43"/>
      <c r="T75" s="43"/>
      <c r="U75" s="43"/>
      <c r="V75" s="65" t="s">
        <v>52</v>
      </c>
      <c r="W75" s="43"/>
      <c r="X75" s="43"/>
      <c r="Y75" s="43"/>
      <c r="Z75" s="43"/>
      <c r="AA75" s="43"/>
      <c r="AB75" s="43"/>
      <c r="AC75" s="43"/>
      <c r="AD75" s="43"/>
      <c r="AE75" s="43"/>
      <c r="AF75" s="43"/>
      <c r="AG75" s="43"/>
      <c r="AH75" s="65" t="s">
        <v>51</v>
      </c>
      <c r="AI75" s="43"/>
      <c r="AJ75" s="43"/>
      <c r="AK75" s="43"/>
      <c r="AL75" s="43"/>
      <c r="AM75" s="65" t="s">
        <v>52</v>
      </c>
      <c r="AN75" s="43"/>
      <c r="AO75" s="43"/>
      <c r="AP75" s="41"/>
      <c r="AQ75" s="41"/>
      <c r="AR75" s="45"/>
      <c r="BE75" s="39"/>
    </row>
    <row r="76" spans="1:57" s="2" customFormat="1" ht="12">
      <c r="A76" s="39"/>
      <c r="B76" s="40"/>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5"/>
      <c r="BE76" s="39"/>
    </row>
    <row r="77" spans="1:57" s="2" customFormat="1" ht="6.95" customHeight="1">
      <c r="A77" s="39"/>
      <c r="B77" s="67"/>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45"/>
      <c r="BE77" s="39"/>
    </row>
    <row r="81" spans="1:57" s="2" customFormat="1" ht="6.95" customHeight="1">
      <c r="A81" s="39"/>
      <c r="B81" s="69"/>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45"/>
      <c r="BE81" s="39"/>
    </row>
    <row r="82" spans="1:57" s="2" customFormat="1" ht="24.95" customHeight="1">
      <c r="A82" s="39"/>
      <c r="B82" s="40"/>
      <c r="C82" s="24" t="s">
        <v>55</v>
      </c>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5"/>
      <c r="BE82" s="39"/>
    </row>
    <row r="83" spans="1:57" s="2" customFormat="1" ht="6.95" customHeight="1">
      <c r="A83" s="39"/>
      <c r="B83" s="40"/>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5"/>
      <c r="BE83" s="39"/>
    </row>
    <row r="84" spans="1:57" s="4" customFormat="1" ht="12" customHeight="1">
      <c r="A84" s="4"/>
      <c r="B84" s="71"/>
      <c r="C84" s="33" t="s">
        <v>13</v>
      </c>
      <c r="D84" s="72"/>
      <c r="E84" s="72"/>
      <c r="F84" s="72"/>
      <c r="G84" s="72"/>
      <c r="H84" s="72"/>
      <c r="I84" s="72"/>
      <c r="J84" s="72"/>
      <c r="K84" s="72"/>
      <c r="L84" s="72" t="str">
        <f>K5</f>
        <v>WAJSAR62</v>
      </c>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3"/>
      <c r="BE84" s="4"/>
    </row>
    <row r="85" spans="1:57" s="5" customFormat="1" ht="36.95" customHeight="1">
      <c r="A85" s="5"/>
      <c r="B85" s="74"/>
      <c r="C85" s="75" t="s">
        <v>16</v>
      </c>
      <c r="D85" s="76"/>
      <c r="E85" s="76"/>
      <c r="F85" s="76"/>
      <c r="G85" s="76"/>
      <c r="H85" s="76"/>
      <c r="I85" s="76"/>
      <c r="J85" s="76"/>
      <c r="K85" s="76"/>
      <c r="L85" s="77" t="str">
        <f>K6</f>
        <v>REVITALIZACE SÍDLIŠTĚ K. SVĚTLÉ, DVŮR KRÁLOVÉ NAD LABEM</v>
      </c>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8"/>
      <c r="BE85" s="5"/>
    </row>
    <row r="86" spans="1:57" s="2" customFormat="1" ht="6.95" customHeight="1">
      <c r="A86" s="39"/>
      <c r="B86" s="40"/>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5"/>
      <c r="BE86" s="39"/>
    </row>
    <row r="87" spans="1:57" s="2" customFormat="1" ht="12" customHeight="1">
      <c r="A87" s="39"/>
      <c r="B87" s="40"/>
      <c r="C87" s="33" t="s">
        <v>20</v>
      </c>
      <c r="D87" s="41"/>
      <c r="E87" s="41"/>
      <c r="F87" s="41"/>
      <c r="G87" s="41"/>
      <c r="H87" s="41"/>
      <c r="I87" s="41"/>
      <c r="J87" s="41"/>
      <c r="K87" s="41"/>
      <c r="L87" s="79" t="str">
        <f>IF(K8="","",K8)</f>
        <v xml:space="preserve"> </v>
      </c>
      <c r="M87" s="41"/>
      <c r="N87" s="41"/>
      <c r="O87" s="41"/>
      <c r="P87" s="41"/>
      <c r="Q87" s="41"/>
      <c r="R87" s="41"/>
      <c r="S87" s="41"/>
      <c r="T87" s="41"/>
      <c r="U87" s="41"/>
      <c r="V87" s="41"/>
      <c r="W87" s="41"/>
      <c r="X87" s="41"/>
      <c r="Y87" s="41"/>
      <c r="Z87" s="41"/>
      <c r="AA87" s="41"/>
      <c r="AB87" s="41"/>
      <c r="AC87" s="41"/>
      <c r="AD87" s="41"/>
      <c r="AE87" s="41"/>
      <c r="AF87" s="41"/>
      <c r="AG87" s="41"/>
      <c r="AH87" s="41"/>
      <c r="AI87" s="33" t="s">
        <v>22</v>
      </c>
      <c r="AJ87" s="41"/>
      <c r="AK87" s="41"/>
      <c r="AL87" s="41"/>
      <c r="AM87" s="80" t="str">
        <f>IF(AN8="","",AN8)</f>
        <v>14. 11. 2023</v>
      </c>
      <c r="AN87" s="80"/>
      <c r="AO87" s="41"/>
      <c r="AP87" s="41"/>
      <c r="AQ87" s="41"/>
      <c r="AR87" s="45"/>
      <c r="BE87" s="39"/>
    </row>
    <row r="88" spans="1:57" s="2" customFormat="1" ht="6.95" customHeight="1">
      <c r="A88" s="39"/>
      <c r="B88" s="40"/>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5"/>
      <c r="BE88" s="39"/>
    </row>
    <row r="89" spans="1:57" s="2" customFormat="1" ht="25.65" customHeight="1">
      <c r="A89" s="39"/>
      <c r="B89" s="40"/>
      <c r="C89" s="33" t="s">
        <v>24</v>
      </c>
      <c r="D89" s="41"/>
      <c r="E89" s="41"/>
      <c r="F89" s="41"/>
      <c r="G89" s="41"/>
      <c r="H89" s="41"/>
      <c r="I89" s="41"/>
      <c r="J89" s="41"/>
      <c r="K89" s="41"/>
      <c r="L89" s="72" t="str">
        <f>IF(E11="","",E11)</f>
        <v>MĚSTO DVŮR KRÁLOVÉ NAD LABEM</v>
      </c>
      <c r="M89" s="41"/>
      <c r="N89" s="41"/>
      <c r="O89" s="41"/>
      <c r="P89" s="41"/>
      <c r="Q89" s="41"/>
      <c r="R89" s="41"/>
      <c r="S89" s="41"/>
      <c r="T89" s="41"/>
      <c r="U89" s="41"/>
      <c r="V89" s="41"/>
      <c r="W89" s="41"/>
      <c r="X89" s="41"/>
      <c r="Y89" s="41"/>
      <c r="Z89" s="41"/>
      <c r="AA89" s="41"/>
      <c r="AB89" s="41"/>
      <c r="AC89" s="41"/>
      <c r="AD89" s="41"/>
      <c r="AE89" s="41"/>
      <c r="AF89" s="41"/>
      <c r="AG89" s="41"/>
      <c r="AH89" s="41"/>
      <c r="AI89" s="33" t="s">
        <v>30</v>
      </c>
      <c r="AJ89" s="41"/>
      <c r="AK89" s="41"/>
      <c r="AL89" s="41"/>
      <c r="AM89" s="81" t="str">
        <f>IF(E17="","",E17)</f>
        <v>ATELIER ARCHITEKTURY A URBANISMU, s.r.o.</v>
      </c>
      <c r="AN89" s="72"/>
      <c r="AO89" s="72"/>
      <c r="AP89" s="72"/>
      <c r="AQ89" s="41"/>
      <c r="AR89" s="45"/>
      <c r="AS89" s="82" t="s">
        <v>56</v>
      </c>
      <c r="AT89" s="83"/>
      <c r="AU89" s="84"/>
      <c r="AV89" s="84"/>
      <c r="AW89" s="84"/>
      <c r="AX89" s="84"/>
      <c r="AY89" s="84"/>
      <c r="AZ89" s="84"/>
      <c r="BA89" s="84"/>
      <c r="BB89" s="84"/>
      <c r="BC89" s="84"/>
      <c r="BD89" s="85"/>
      <c r="BE89" s="39"/>
    </row>
    <row r="90" spans="1:57" s="2" customFormat="1" ht="15.15" customHeight="1">
      <c r="A90" s="39"/>
      <c r="B90" s="40"/>
      <c r="C90" s="33" t="s">
        <v>28</v>
      </c>
      <c r="D90" s="41"/>
      <c r="E90" s="41"/>
      <c r="F90" s="41"/>
      <c r="G90" s="41"/>
      <c r="H90" s="41"/>
      <c r="I90" s="41"/>
      <c r="J90" s="41"/>
      <c r="K90" s="41"/>
      <c r="L90" s="72" t="str">
        <f>IF(E14="Vyplň údaj","",E14)</f>
        <v/>
      </c>
      <c r="M90" s="41"/>
      <c r="N90" s="41"/>
      <c r="O90" s="41"/>
      <c r="P90" s="41"/>
      <c r="Q90" s="41"/>
      <c r="R90" s="41"/>
      <c r="S90" s="41"/>
      <c r="T90" s="41"/>
      <c r="U90" s="41"/>
      <c r="V90" s="41"/>
      <c r="W90" s="41"/>
      <c r="X90" s="41"/>
      <c r="Y90" s="41"/>
      <c r="Z90" s="41"/>
      <c r="AA90" s="41"/>
      <c r="AB90" s="41"/>
      <c r="AC90" s="41"/>
      <c r="AD90" s="41"/>
      <c r="AE90" s="41"/>
      <c r="AF90" s="41"/>
      <c r="AG90" s="41"/>
      <c r="AH90" s="41"/>
      <c r="AI90" s="33" t="s">
        <v>33</v>
      </c>
      <c r="AJ90" s="41"/>
      <c r="AK90" s="41"/>
      <c r="AL90" s="41"/>
      <c r="AM90" s="81" t="str">
        <f>IF(E20="","",E20)</f>
        <v>JIŘÍ KOCIÁN</v>
      </c>
      <c r="AN90" s="72"/>
      <c r="AO90" s="72"/>
      <c r="AP90" s="72"/>
      <c r="AQ90" s="41"/>
      <c r="AR90" s="45"/>
      <c r="AS90" s="86"/>
      <c r="AT90" s="87"/>
      <c r="AU90" s="88"/>
      <c r="AV90" s="88"/>
      <c r="AW90" s="88"/>
      <c r="AX90" s="88"/>
      <c r="AY90" s="88"/>
      <c r="AZ90" s="88"/>
      <c r="BA90" s="88"/>
      <c r="BB90" s="88"/>
      <c r="BC90" s="88"/>
      <c r="BD90" s="89"/>
      <c r="BE90" s="39"/>
    </row>
    <row r="91" spans="1:57" s="2" customFormat="1" ht="10.8" customHeight="1">
      <c r="A91" s="39"/>
      <c r="B91" s="40"/>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5"/>
      <c r="AS91" s="90"/>
      <c r="AT91" s="91"/>
      <c r="AU91" s="92"/>
      <c r="AV91" s="92"/>
      <c r="AW91" s="92"/>
      <c r="AX91" s="92"/>
      <c r="AY91" s="92"/>
      <c r="AZ91" s="92"/>
      <c r="BA91" s="92"/>
      <c r="BB91" s="92"/>
      <c r="BC91" s="92"/>
      <c r="BD91" s="93"/>
      <c r="BE91" s="39"/>
    </row>
    <row r="92" spans="1:57" s="2" customFormat="1" ht="29.25" customHeight="1">
      <c r="A92" s="39"/>
      <c r="B92" s="40"/>
      <c r="C92" s="94" t="s">
        <v>57</v>
      </c>
      <c r="D92" s="95"/>
      <c r="E92" s="95"/>
      <c r="F92" s="95"/>
      <c r="G92" s="95"/>
      <c r="H92" s="96"/>
      <c r="I92" s="97" t="s">
        <v>58</v>
      </c>
      <c r="J92" s="95"/>
      <c r="K92" s="95"/>
      <c r="L92" s="95"/>
      <c r="M92" s="95"/>
      <c r="N92" s="95"/>
      <c r="O92" s="95"/>
      <c r="P92" s="95"/>
      <c r="Q92" s="95"/>
      <c r="R92" s="95"/>
      <c r="S92" s="95"/>
      <c r="T92" s="95"/>
      <c r="U92" s="95"/>
      <c r="V92" s="95"/>
      <c r="W92" s="95"/>
      <c r="X92" s="95"/>
      <c r="Y92" s="95"/>
      <c r="Z92" s="95"/>
      <c r="AA92" s="95"/>
      <c r="AB92" s="95"/>
      <c r="AC92" s="95"/>
      <c r="AD92" s="95"/>
      <c r="AE92" s="95"/>
      <c r="AF92" s="95"/>
      <c r="AG92" s="98" t="s">
        <v>59</v>
      </c>
      <c r="AH92" s="95"/>
      <c r="AI92" s="95"/>
      <c r="AJ92" s="95"/>
      <c r="AK92" s="95"/>
      <c r="AL92" s="95"/>
      <c r="AM92" s="95"/>
      <c r="AN92" s="97" t="s">
        <v>60</v>
      </c>
      <c r="AO92" s="95"/>
      <c r="AP92" s="99"/>
      <c r="AQ92" s="100" t="s">
        <v>61</v>
      </c>
      <c r="AR92" s="45"/>
      <c r="AS92" s="101" t="s">
        <v>62</v>
      </c>
      <c r="AT92" s="102" t="s">
        <v>63</v>
      </c>
      <c r="AU92" s="102" t="s">
        <v>64</v>
      </c>
      <c r="AV92" s="102" t="s">
        <v>65</v>
      </c>
      <c r="AW92" s="102" t="s">
        <v>66</v>
      </c>
      <c r="AX92" s="102" t="s">
        <v>67</v>
      </c>
      <c r="AY92" s="102" t="s">
        <v>68</v>
      </c>
      <c r="AZ92" s="102" t="s">
        <v>69</v>
      </c>
      <c r="BA92" s="102" t="s">
        <v>70</v>
      </c>
      <c r="BB92" s="102" t="s">
        <v>71</v>
      </c>
      <c r="BC92" s="102" t="s">
        <v>72</v>
      </c>
      <c r="BD92" s="103" t="s">
        <v>73</v>
      </c>
      <c r="BE92" s="39"/>
    </row>
    <row r="93" spans="1:57" s="2" customFormat="1" ht="10.8" customHeight="1">
      <c r="A93" s="39"/>
      <c r="B93" s="40"/>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5"/>
      <c r="AS93" s="104"/>
      <c r="AT93" s="105"/>
      <c r="AU93" s="105"/>
      <c r="AV93" s="105"/>
      <c r="AW93" s="105"/>
      <c r="AX93" s="105"/>
      <c r="AY93" s="105"/>
      <c r="AZ93" s="105"/>
      <c r="BA93" s="105"/>
      <c r="BB93" s="105"/>
      <c r="BC93" s="105"/>
      <c r="BD93" s="106"/>
      <c r="BE93" s="39"/>
    </row>
    <row r="94" spans="1:90" s="6" customFormat="1" ht="32.4" customHeight="1">
      <c r="A94" s="6"/>
      <c r="B94" s="107"/>
      <c r="C94" s="108" t="s">
        <v>74</v>
      </c>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10">
        <f>ROUND(AG95,2)</f>
        <v>0</v>
      </c>
      <c r="AH94" s="110"/>
      <c r="AI94" s="110"/>
      <c r="AJ94" s="110"/>
      <c r="AK94" s="110"/>
      <c r="AL94" s="110"/>
      <c r="AM94" s="110"/>
      <c r="AN94" s="111">
        <f>SUM(AG94,AT94)</f>
        <v>0</v>
      </c>
      <c r="AO94" s="111"/>
      <c r="AP94" s="111"/>
      <c r="AQ94" s="112" t="s">
        <v>1</v>
      </c>
      <c r="AR94" s="113"/>
      <c r="AS94" s="114">
        <f>ROUND(AS95,2)</f>
        <v>0</v>
      </c>
      <c r="AT94" s="115">
        <f>ROUND(SUM(AV94:AW94),2)</f>
        <v>0</v>
      </c>
      <c r="AU94" s="116">
        <f>ROUND(AU95,5)</f>
        <v>0</v>
      </c>
      <c r="AV94" s="115">
        <f>ROUND(AZ94*L29,2)</f>
        <v>0</v>
      </c>
      <c r="AW94" s="115">
        <f>ROUND(BA94*L30,2)</f>
        <v>0</v>
      </c>
      <c r="AX94" s="115">
        <f>ROUND(BB94*L29,2)</f>
        <v>0</v>
      </c>
      <c r="AY94" s="115">
        <f>ROUND(BC94*L30,2)</f>
        <v>0</v>
      </c>
      <c r="AZ94" s="115">
        <f>ROUND(AZ95,2)</f>
        <v>0</v>
      </c>
      <c r="BA94" s="115">
        <f>ROUND(BA95,2)</f>
        <v>0</v>
      </c>
      <c r="BB94" s="115">
        <f>ROUND(BB95,2)</f>
        <v>0</v>
      </c>
      <c r="BC94" s="115">
        <f>ROUND(BC95,2)</f>
        <v>0</v>
      </c>
      <c r="BD94" s="117">
        <f>ROUND(BD95,2)</f>
        <v>0</v>
      </c>
      <c r="BE94" s="6"/>
      <c r="BS94" s="118" t="s">
        <v>75</v>
      </c>
      <c r="BT94" s="118" t="s">
        <v>76</v>
      </c>
      <c r="BU94" s="119" t="s">
        <v>77</v>
      </c>
      <c r="BV94" s="118" t="s">
        <v>78</v>
      </c>
      <c r="BW94" s="118" t="s">
        <v>5</v>
      </c>
      <c r="BX94" s="118" t="s">
        <v>79</v>
      </c>
      <c r="CL94" s="118" t="s">
        <v>1</v>
      </c>
    </row>
    <row r="95" spans="1:91" s="7" customFormat="1" ht="24.75" customHeight="1">
      <c r="A95" s="7"/>
      <c r="B95" s="120"/>
      <c r="C95" s="121"/>
      <c r="D95" s="122" t="s">
        <v>80</v>
      </c>
      <c r="E95" s="122"/>
      <c r="F95" s="122"/>
      <c r="G95" s="122"/>
      <c r="H95" s="122"/>
      <c r="I95" s="123"/>
      <c r="J95" s="122" t="s">
        <v>17</v>
      </c>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4">
        <f>ROUND(SUM(AG96:AG101),2)</f>
        <v>0</v>
      </c>
      <c r="AH95" s="123"/>
      <c r="AI95" s="123"/>
      <c r="AJ95" s="123"/>
      <c r="AK95" s="123"/>
      <c r="AL95" s="123"/>
      <c r="AM95" s="123"/>
      <c r="AN95" s="125">
        <f>SUM(AG95,AT95)</f>
        <v>0</v>
      </c>
      <c r="AO95" s="123"/>
      <c r="AP95" s="123"/>
      <c r="AQ95" s="126" t="s">
        <v>81</v>
      </c>
      <c r="AR95" s="127"/>
      <c r="AS95" s="128">
        <f>ROUND(SUM(AS96:AS101),2)</f>
        <v>0</v>
      </c>
      <c r="AT95" s="129">
        <f>ROUND(SUM(AV95:AW95),2)</f>
        <v>0</v>
      </c>
      <c r="AU95" s="130">
        <f>ROUND(SUM(AU96:AU101),5)</f>
        <v>0</v>
      </c>
      <c r="AV95" s="129">
        <f>ROUND(AZ95*L29,2)</f>
        <v>0</v>
      </c>
      <c r="AW95" s="129">
        <f>ROUND(BA95*L30,2)</f>
        <v>0</v>
      </c>
      <c r="AX95" s="129">
        <f>ROUND(BB95*L29,2)</f>
        <v>0</v>
      </c>
      <c r="AY95" s="129">
        <f>ROUND(BC95*L30,2)</f>
        <v>0</v>
      </c>
      <c r="AZ95" s="129">
        <f>ROUND(SUM(AZ96:AZ101),2)</f>
        <v>0</v>
      </c>
      <c r="BA95" s="129">
        <f>ROUND(SUM(BA96:BA101),2)</f>
        <v>0</v>
      </c>
      <c r="BB95" s="129">
        <f>ROUND(SUM(BB96:BB101),2)</f>
        <v>0</v>
      </c>
      <c r="BC95" s="129">
        <f>ROUND(SUM(BC96:BC101),2)</f>
        <v>0</v>
      </c>
      <c r="BD95" s="131">
        <f>ROUND(SUM(BD96:BD101),2)</f>
        <v>0</v>
      </c>
      <c r="BE95" s="7"/>
      <c r="BS95" s="132" t="s">
        <v>75</v>
      </c>
      <c r="BT95" s="132" t="s">
        <v>82</v>
      </c>
      <c r="BU95" s="132" t="s">
        <v>77</v>
      </c>
      <c r="BV95" s="132" t="s">
        <v>78</v>
      </c>
      <c r="BW95" s="132" t="s">
        <v>83</v>
      </c>
      <c r="BX95" s="132" t="s">
        <v>5</v>
      </c>
      <c r="CL95" s="132" t="s">
        <v>1</v>
      </c>
      <c r="CM95" s="132" t="s">
        <v>84</v>
      </c>
    </row>
    <row r="96" spans="1:90" s="4" customFormat="1" ht="16.5" customHeight="1">
      <c r="A96" s="133" t="s">
        <v>85</v>
      </c>
      <c r="B96" s="71"/>
      <c r="C96" s="134"/>
      <c r="D96" s="134"/>
      <c r="E96" s="135" t="s">
        <v>86</v>
      </c>
      <c r="F96" s="135"/>
      <c r="G96" s="135"/>
      <c r="H96" s="135"/>
      <c r="I96" s="135"/>
      <c r="J96" s="134"/>
      <c r="K96" s="135" t="s">
        <v>87</v>
      </c>
      <c r="L96" s="135"/>
      <c r="M96" s="135"/>
      <c r="N96" s="135"/>
      <c r="O96" s="135"/>
      <c r="P96" s="135"/>
      <c r="Q96" s="135"/>
      <c r="R96" s="135"/>
      <c r="S96" s="135"/>
      <c r="T96" s="135"/>
      <c r="U96" s="135"/>
      <c r="V96" s="135"/>
      <c r="W96" s="135"/>
      <c r="X96" s="135"/>
      <c r="Y96" s="135"/>
      <c r="Z96" s="135"/>
      <c r="AA96" s="135"/>
      <c r="AB96" s="135"/>
      <c r="AC96" s="135"/>
      <c r="AD96" s="135"/>
      <c r="AE96" s="135"/>
      <c r="AF96" s="135"/>
      <c r="AG96" s="136">
        <f>'001 - SO 01 - POZEMNÍ KOM...'!J32</f>
        <v>0</v>
      </c>
      <c r="AH96" s="134"/>
      <c r="AI96" s="134"/>
      <c r="AJ96" s="134"/>
      <c r="AK96" s="134"/>
      <c r="AL96" s="134"/>
      <c r="AM96" s="134"/>
      <c r="AN96" s="136">
        <f>SUM(AG96,AT96)</f>
        <v>0</v>
      </c>
      <c r="AO96" s="134"/>
      <c r="AP96" s="134"/>
      <c r="AQ96" s="137" t="s">
        <v>88</v>
      </c>
      <c r="AR96" s="73"/>
      <c r="AS96" s="138">
        <v>0</v>
      </c>
      <c r="AT96" s="139">
        <f>ROUND(SUM(AV96:AW96),2)</f>
        <v>0</v>
      </c>
      <c r="AU96" s="140">
        <f>'001 - SO 01 - POZEMNÍ KOM...'!P127</f>
        <v>0</v>
      </c>
      <c r="AV96" s="139">
        <f>'001 - SO 01 - POZEMNÍ KOM...'!J35</f>
        <v>0</v>
      </c>
      <c r="AW96" s="139">
        <f>'001 - SO 01 - POZEMNÍ KOM...'!J36</f>
        <v>0</v>
      </c>
      <c r="AX96" s="139">
        <f>'001 - SO 01 - POZEMNÍ KOM...'!J37</f>
        <v>0</v>
      </c>
      <c r="AY96" s="139">
        <f>'001 - SO 01 - POZEMNÍ KOM...'!J38</f>
        <v>0</v>
      </c>
      <c r="AZ96" s="139">
        <f>'001 - SO 01 - POZEMNÍ KOM...'!F35</f>
        <v>0</v>
      </c>
      <c r="BA96" s="139">
        <f>'001 - SO 01 - POZEMNÍ KOM...'!F36</f>
        <v>0</v>
      </c>
      <c r="BB96" s="139">
        <f>'001 - SO 01 - POZEMNÍ KOM...'!F37</f>
        <v>0</v>
      </c>
      <c r="BC96" s="139">
        <f>'001 - SO 01 - POZEMNÍ KOM...'!F38</f>
        <v>0</v>
      </c>
      <c r="BD96" s="141">
        <f>'001 - SO 01 - POZEMNÍ KOM...'!F39</f>
        <v>0</v>
      </c>
      <c r="BE96" s="4"/>
      <c r="BT96" s="142" t="s">
        <v>84</v>
      </c>
      <c r="BV96" s="142" t="s">
        <v>78</v>
      </c>
      <c r="BW96" s="142" t="s">
        <v>89</v>
      </c>
      <c r="BX96" s="142" t="s">
        <v>83</v>
      </c>
      <c r="CL96" s="142" t="s">
        <v>1</v>
      </c>
    </row>
    <row r="97" spans="1:90" s="4" customFormat="1" ht="16.5" customHeight="1">
      <c r="A97" s="133" t="s">
        <v>85</v>
      </c>
      <c r="B97" s="71"/>
      <c r="C97" s="134"/>
      <c r="D97" s="134"/>
      <c r="E97" s="135" t="s">
        <v>90</v>
      </c>
      <c r="F97" s="135"/>
      <c r="G97" s="135"/>
      <c r="H97" s="135"/>
      <c r="I97" s="135"/>
      <c r="J97" s="134"/>
      <c r="K97" s="135" t="s">
        <v>91</v>
      </c>
      <c r="L97" s="135"/>
      <c r="M97" s="135"/>
      <c r="N97" s="135"/>
      <c r="O97" s="135"/>
      <c r="P97" s="135"/>
      <c r="Q97" s="135"/>
      <c r="R97" s="135"/>
      <c r="S97" s="135"/>
      <c r="T97" s="135"/>
      <c r="U97" s="135"/>
      <c r="V97" s="135"/>
      <c r="W97" s="135"/>
      <c r="X97" s="135"/>
      <c r="Y97" s="135"/>
      <c r="Z97" s="135"/>
      <c r="AA97" s="135"/>
      <c r="AB97" s="135"/>
      <c r="AC97" s="135"/>
      <c r="AD97" s="135"/>
      <c r="AE97" s="135"/>
      <c r="AF97" s="135"/>
      <c r="AG97" s="136">
        <f>'002 - SO 02 - VEŘEJNÉ OSV...'!J32</f>
        <v>0</v>
      </c>
      <c r="AH97" s="134"/>
      <c r="AI97" s="134"/>
      <c r="AJ97" s="134"/>
      <c r="AK97" s="134"/>
      <c r="AL97" s="134"/>
      <c r="AM97" s="134"/>
      <c r="AN97" s="136">
        <f>SUM(AG97,AT97)</f>
        <v>0</v>
      </c>
      <c r="AO97" s="134"/>
      <c r="AP97" s="134"/>
      <c r="AQ97" s="137" t="s">
        <v>88</v>
      </c>
      <c r="AR97" s="73"/>
      <c r="AS97" s="138">
        <v>0</v>
      </c>
      <c r="AT97" s="139">
        <f>ROUND(SUM(AV97:AW97),2)</f>
        <v>0</v>
      </c>
      <c r="AU97" s="140">
        <f>'002 - SO 02 - VEŘEJNÉ OSV...'!P122</f>
        <v>0</v>
      </c>
      <c r="AV97" s="139">
        <f>'002 - SO 02 - VEŘEJNÉ OSV...'!J35</f>
        <v>0</v>
      </c>
      <c r="AW97" s="139">
        <f>'002 - SO 02 - VEŘEJNÉ OSV...'!J36</f>
        <v>0</v>
      </c>
      <c r="AX97" s="139">
        <f>'002 - SO 02 - VEŘEJNÉ OSV...'!J37</f>
        <v>0</v>
      </c>
      <c r="AY97" s="139">
        <f>'002 - SO 02 - VEŘEJNÉ OSV...'!J38</f>
        <v>0</v>
      </c>
      <c r="AZ97" s="139">
        <f>'002 - SO 02 - VEŘEJNÉ OSV...'!F35</f>
        <v>0</v>
      </c>
      <c r="BA97" s="139">
        <f>'002 - SO 02 - VEŘEJNÉ OSV...'!F36</f>
        <v>0</v>
      </c>
      <c r="BB97" s="139">
        <f>'002 - SO 02 - VEŘEJNÉ OSV...'!F37</f>
        <v>0</v>
      </c>
      <c r="BC97" s="139">
        <f>'002 - SO 02 - VEŘEJNÉ OSV...'!F38</f>
        <v>0</v>
      </c>
      <c r="BD97" s="141">
        <f>'002 - SO 02 - VEŘEJNÉ OSV...'!F39</f>
        <v>0</v>
      </c>
      <c r="BE97" s="4"/>
      <c r="BT97" s="142" t="s">
        <v>84</v>
      </c>
      <c r="BV97" s="142" t="s">
        <v>78</v>
      </c>
      <c r="BW97" s="142" t="s">
        <v>92</v>
      </c>
      <c r="BX97" s="142" t="s">
        <v>83</v>
      </c>
      <c r="CL97" s="142" t="s">
        <v>1</v>
      </c>
    </row>
    <row r="98" spans="1:90" s="4" customFormat="1" ht="16.5" customHeight="1">
      <c r="A98" s="133" t="s">
        <v>85</v>
      </c>
      <c r="B98" s="71"/>
      <c r="C98" s="134"/>
      <c r="D98" s="134"/>
      <c r="E98" s="135" t="s">
        <v>93</v>
      </c>
      <c r="F98" s="135"/>
      <c r="G98" s="135"/>
      <c r="H98" s="135"/>
      <c r="I98" s="135"/>
      <c r="J98" s="134"/>
      <c r="K98" s="135" t="s">
        <v>94</v>
      </c>
      <c r="L98" s="135"/>
      <c r="M98" s="135"/>
      <c r="N98" s="135"/>
      <c r="O98" s="135"/>
      <c r="P98" s="135"/>
      <c r="Q98" s="135"/>
      <c r="R98" s="135"/>
      <c r="S98" s="135"/>
      <c r="T98" s="135"/>
      <c r="U98" s="135"/>
      <c r="V98" s="135"/>
      <c r="W98" s="135"/>
      <c r="X98" s="135"/>
      <c r="Y98" s="135"/>
      <c r="Z98" s="135"/>
      <c r="AA98" s="135"/>
      <c r="AB98" s="135"/>
      <c r="AC98" s="135"/>
      <c r="AD98" s="135"/>
      <c r="AE98" s="135"/>
      <c r="AF98" s="135"/>
      <c r="AG98" s="136">
        <f>'003 - SO 03 - DROBNÁ ARCH...'!J32</f>
        <v>0</v>
      </c>
      <c r="AH98" s="134"/>
      <c r="AI98" s="134"/>
      <c r="AJ98" s="134"/>
      <c r="AK98" s="134"/>
      <c r="AL98" s="134"/>
      <c r="AM98" s="134"/>
      <c r="AN98" s="136">
        <f>SUM(AG98,AT98)</f>
        <v>0</v>
      </c>
      <c r="AO98" s="134"/>
      <c r="AP98" s="134"/>
      <c r="AQ98" s="137" t="s">
        <v>88</v>
      </c>
      <c r="AR98" s="73"/>
      <c r="AS98" s="138">
        <v>0</v>
      </c>
      <c r="AT98" s="139">
        <f>ROUND(SUM(AV98:AW98),2)</f>
        <v>0</v>
      </c>
      <c r="AU98" s="140">
        <f>'003 - SO 03 - DROBNÁ ARCH...'!P133</f>
        <v>0</v>
      </c>
      <c r="AV98" s="139">
        <f>'003 - SO 03 - DROBNÁ ARCH...'!J35</f>
        <v>0</v>
      </c>
      <c r="AW98" s="139">
        <f>'003 - SO 03 - DROBNÁ ARCH...'!J36</f>
        <v>0</v>
      </c>
      <c r="AX98" s="139">
        <f>'003 - SO 03 - DROBNÁ ARCH...'!J37</f>
        <v>0</v>
      </c>
      <c r="AY98" s="139">
        <f>'003 - SO 03 - DROBNÁ ARCH...'!J38</f>
        <v>0</v>
      </c>
      <c r="AZ98" s="139">
        <f>'003 - SO 03 - DROBNÁ ARCH...'!F35</f>
        <v>0</v>
      </c>
      <c r="BA98" s="139">
        <f>'003 - SO 03 - DROBNÁ ARCH...'!F36</f>
        <v>0</v>
      </c>
      <c r="BB98" s="139">
        <f>'003 - SO 03 - DROBNÁ ARCH...'!F37</f>
        <v>0</v>
      </c>
      <c r="BC98" s="139">
        <f>'003 - SO 03 - DROBNÁ ARCH...'!F38</f>
        <v>0</v>
      </c>
      <c r="BD98" s="141">
        <f>'003 - SO 03 - DROBNÁ ARCH...'!F39</f>
        <v>0</v>
      </c>
      <c r="BE98" s="4"/>
      <c r="BT98" s="142" t="s">
        <v>84</v>
      </c>
      <c r="BV98" s="142" t="s">
        <v>78</v>
      </c>
      <c r="BW98" s="142" t="s">
        <v>95</v>
      </c>
      <c r="BX98" s="142" t="s">
        <v>83</v>
      </c>
      <c r="CL98" s="142" t="s">
        <v>1</v>
      </c>
    </row>
    <row r="99" spans="1:90" s="4" customFormat="1" ht="16.5" customHeight="1">
      <c r="A99" s="133" t="s">
        <v>85</v>
      </c>
      <c r="B99" s="71"/>
      <c r="C99" s="134"/>
      <c r="D99" s="134"/>
      <c r="E99" s="135" t="s">
        <v>96</v>
      </c>
      <c r="F99" s="135"/>
      <c r="G99" s="135"/>
      <c r="H99" s="135"/>
      <c r="I99" s="135"/>
      <c r="J99" s="134"/>
      <c r="K99" s="135" t="s">
        <v>97</v>
      </c>
      <c r="L99" s="135"/>
      <c r="M99" s="135"/>
      <c r="N99" s="135"/>
      <c r="O99" s="135"/>
      <c r="P99" s="135"/>
      <c r="Q99" s="135"/>
      <c r="R99" s="135"/>
      <c r="S99" s="135"/>
      <c r="T99" s="135"/>
      <c r="U99" s="135"/>
      <c r="V99" s="135"/>
      <c r="W99" s="135"/>
      <c r="X99" s="135"/>
      <c r="Y99" s="135"/>
      <c r="Z99" s="135"/>
      <c r="AA99" s="135"/>
      <c r="AB99" s="135"/>
      <c r="AC99" s="135"/>
      <c r="AD99" s="135"/>
      <c r="AE99" s="135"/>
      <c r="AF99" s="135"/>
      <c r="AG99" s="136">
        <f>'004 - SO 04 - DEŠŤOVÁ KAN...'!J32</f>
        <v>0</v>
      </c>
      <c r="AH99" s="134"/>
      <c r="AI99" s="134"/>
      <c r="AJ99" s="134"/>
      <c r="AK99" s="134"/>
      <c r="AL99" s="134"/>
      <c r="AM99" s="134"/>
      <c r="AN99" s="136">
        <f>SUM(AG99,AT99)</f>
        <v>0</v>
      </c>
      <c r="AO99" s="134"/>
      <c r="AP99" s="134"/>
      <c r="AQ99" s="137" t="s">
        <v>88</v>
      </c>
      <c r="AR99" s="73"/>
      <c r="AS99" s="138">
        <v>0</v>
      </c>
      <c r="AT99" s="139">
        <f>ROUND(SUM(AV99:AW99),2)</f>
        <v>0</v>
      </c>
      <c r="AU99" s="140">
        <f>'004 - SO 04 - DEŠŤOVÁ KAN...'!P125</f>
        <v>0</v>
      </c>
      <c r="AV99" s="139">
        <f>'004 - SO 04 - DEŠŤOVÁ KAN...'!J35</f>
        <v>0</v>
      </c>
      <c r="AW99" s="139">
        <f>'004 - SO 04 - DEŠŤOVÁ KAN...'!J36</f>
        <v>0</v>
      </c>
      <c r="AX99" s="139">
        <f>'004 - SO 04 - DEŠŤOVÁ KAN...'!J37</f>
        <v>0</v>
      </c>
      <c r="AY99" s="139">
        <f>'004 - SO 04 - DEŠŤOVÁ KAN...'!J38</f>
        <v>0</v>
      </c>
      <c r="AZ99" s="139">
        <f>'004 - SO 04 - DEŠŤOVÁ KAN...'!F35</f>
        <v>0</v>
      </c>
      <c r="BA99" s="139">
        <f>'004 - SO 04 - DEŠŤOVÁ KAN...'!F36</f>
        <v>0</v>
      </c>
      <c r="BB99" s="139">
        <f>'004 - SO 04 - DEŠŤOVÁ KAN...'!F37</f>
        <v>0</v>
      </c>
      <c r="BC99" s="139">
        <f>'004 - SO 04 - DEŠŤOVÁ KAN...'!F38</f>
        <v>0</v>
      </c>
      <c r="BD99" s="141">
        <f>'004 - SO 04 - DEŠŤOVÁ KAN...'!F39</f>
        <v>0</v>
      </c>
      <c r="BE99" s="4"/>
      <c r="BT99" s="142" t="s">
        <v>84</v>
      </c>
      <c r="BV99" s="142" t="s">
        <v>78</v>
      </c>
      <c r="BW99" s="142" t="s">
        <v>98</v>
      </c>
      <c r="BX99" s="142" t="s">
        <v>83</v>
      </c>
      <c r="CL99" s="142" t="s">
        <v>1</v>
      </c>
    </row>
    <row r="100" spans="1:90" s="4" customFormat="1" ht="23.25" customHeight="1">
      <c r="A100" s="133" t="s">
        <v>85</v>
      </c>
      <c r="B100" s="71"/>
      <c r="C100" s="134"/>
      <c r="D100" s="134"/>
      <c r="E100" s="135" t="s">
        <v>99</v>
      </c>
      <c r="F100" s="135"/>
      <c r="G100" s="135"/>
      <c r="H100" s="135"/>
      <c r="I100" s="135"/>
      <c r="J100" s="134"/>
      <c r="K100" s="135" t="s">
        <v>100</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6">
        <f>'005 - SO 05 - BOURACÍ PRÁ...'!J32</f>
        <v>0</v>
      </c>
      <c r="AH100" s="134"/>
      <c r="AI100" s="134"/>
      <c r="AJ100" s="134"/>
      <c r="AK100" s="134"/>
      <c r="AL100" s="134"/>
      <c r="AM100" s="134"/>
      <c r="AN100" s="136">
        <f>SUM(AG100,AT100)</f>
        <v>0</v>
      </c>
      <c r="AO100" s="134"/>
      <c r="AP100" s="134"/>
      <c r="AQ100" s="137" t="s">
        <v>88</v>
      </c>
      <c r="AR100" s="73"/>
      <c r="AS100" s="138">
        <v>0</v>
      </c>
      <c r="AT100" s="139">
        <f>ROUND(SUM(AV100:AW100),2)</f>
        <v>0</v>
      </c>
      <c r="AU100" s="140">
        <f>'005 - SO 05 - BOURACÍ PRÁ...'!P124</f>
        <v>0</v>
      </c>
      <c r="AV100" s="139">
        <f>'005 - SO 05 - BOURACÍ PRÁ...'!J35</f>
        <v>0</v>
      </c>
      <c r="AW100" s="139">
        <f>'005 - SO 05 - BOURACÍ PRÁ...'!J36</f>
        <v>0</v>
      </c>
      <c r="AX100" s="139">
        <f>'005 - SO 05 - BOURACÍ PRÁ...'!J37</f>
        <v>0</v>
      </c>
      <c r="AY100" s="139">
        <f>'005 - SO 05 - BOURACÍ PRÁ...'!J38</f>
        <v>0</v>
      </c>
      <c r="AZ100" s="139">
        <f>'005 - SO 05 - BOURACÍ PRÁ...'!F35</f>
        <v>0</v>
      </c>
      <c r="BA100" s="139">
        <f>'005 - SO 05 - BOURACÍ PRÁ...'!F36</f>
        <v>0</v>
      </c>
      <c r="BB100" s="139">
        <f>'005 - SO 05 - BOURACÍ PRÁ...'!F37</f>
        <v>0</v>
      </c>
      <c r="BC100" s="139">
        <f>'005 - SO 05 - BOURACÍ PRÁ...'!F38</f>
        <v>0</v>
      </c>
      <c r="BD100" s="141">
        <f>'005 - SO 05 - BOURACÍ PRÁ...'!F39</f>
        <v>0</v>
      </c>
      <c r="BE100" s="4"/>
      <c r="BT100" s="142" t="s">
        <v>84</v>
      </c>
      <c r="BV100" s="142" t="s">
        <v>78</v>
      </c>
      <c r="BW100" s="142" t="s">
        <v>101</v>
      </c>
      <c r="BX100" s="142" t="s">
        <v>83</v>
      </c>
      <c r="CL100" s="142" t="s">
        <v>1</v>
      </c>
    </row>
    <row r="101" spans="1:90" s="4" customFormat="1" ht="16.5" customHeight="1">
      <c r="A101" s="133" t="s">
        <v>85</v>
      </c>
      <c r="B101" s="71"/>
      <c r="C101" s="134"/>
      <c r="D101" s="134"/>
      <c r="E101" s="135" t="s">
        <v>102</v>
      </c>
      <c r="F101" s="135"/>
      <c r="G101" s="135"/>
      <c r="H101" s="135"/>
      <c r="I101" s="135"/>
      <c r="J101" s="134"/>
      <c r="K101" s="135" t="s">
        <v>103</v>
      </c>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6">
        <f>'006 - SO 06 - VRN'!J32</f>
        <v>0</v>
      </c>
      <c r="AH101" s="134"/>
      <c r="AI101" s="134"/>
      <c r="AJ101" s="134"/>
      <c r="AK101" s="134"/>
      <c r="AL101" s="134"/>
      <c r="AM101" s="134"/>
      <c r="AN101" s="136">
        <f>SUM(AG101,AT101)</f>
        <v>0</v>
      </c>
      <c r="AO101" s="134"/>
      <c r="AP101" s="134"/>
      <c r="AQ101" s="137" t="s">
        <v>88</v>
      </c>
      <c r="AR101" s="73"/>
      <c r="AS101" s="143">
        <v>0</v>
      </c>
      <c r="AT101" s="144">
        <f>ROUND(SUM(AV101:AW101),2)</f>
        <v>0</v>
      </c>
      <c r="AU101" s="145">
        <f>'006 - SO 06 - VRN'!P121</f>
        <v>0</v>
      </c>
      <c r="AV101" s="144">
        <f>'006 - SO 06 - VRN'!J35</f>
        <v>0</v>
      </c>
      <c r="AW101" s="144">
        <f>'006 - SO 06 - VRN'!J36</f>
        <v>0</v>
      </c>
      <c r="AX101" s="144">
        <f>'006 - SO 06 - VRN'!J37</f>
        <v>0</v>
      </c>
      <c r="AY101" s="144">
        <f>'006 - SO 06 - VRN'!J38</f>
        <v>0</v>
      </c>
      <c r="AZ101" s="144">
        <f>'006 - SO 06 - VRN'!F35</f>
        <v>0</v>
      </c>
      <c r="BA101" s="144">
        <f>'006 - SO 06 - VRN'!F36</f>
        <v>0</v>
      </c>
      <c r="BB101" s="144">
        <f>'006 - SO 06 - VRN'!F37</f>
        <v>0</v>
      </c>
      <c r="BC101" s="144">
        <f>'006 - SO 06 - VRN'!F38</f>
        <v>0</v>
      </c>
      <c r="BD101" s="146">
        <f>'006 - SO 06 - VRN'!F39</f>
        <v>0</v>
      </c>
      <c r="BE101" s="4"/>
      <c r="BT101" s="142" t="s">
        <v>84</v>
      </c>
      <c r="BV101" s="142" t="s">
        <v>78</v>
      </c>
      <c r="BW101" s="142" t="s">
        <v>104</v>
      </c>
      <c r="BX101" s="142" t="s">
        <v>83</v>
      </c>
      <c r="CL101" s="142" t="s">
        <v>1</v>
      </c>
    </row>
    <row r="102" spans="1:57" s="2" customFormat="1" ht="30" customHeight="1">
      <c r="A102" s="39"/>
      <c r="B102" s="40"/>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5"/>
      <c r="AS102" s="39"/>
      <c r="AT102" s="39"/>
      <c r="AU102" s="39"/>
      <c r="AV102" s="39"/>
      <c r="AW102" s="39"/>
      <c r="AX102" s="39"/>
      <c r="AY102" s="39"/>
      <c r="AZ102" s="39"/>
      <c r="BA102" s="39"/>
      <c r="BB102" s="39"/>
      <c r="BC102" s="39"/>
      <c r="BD102" s="39"/>
      <c r="BE102" s="39"/>
    </row>
    <row r="103" spans="1:57" s="2" customFormat="1" ht="6.95" customHeight="1">
      <c r="A103" s="39"/>
      <c r="B103" s="67"/>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45"/>
      <c r="AS103" s="39"/>
      <c r="AT103" s="39"/>
      <c r="AU103" s="39"/>
      <c r="AV103" s="39"/>
      <c r="AW103" s="39"/>
      <c r="AX103" s="39"/>
      <c r="AY103" s="39"/>
      <c r="AZ103" s="39"/>
      <c r="BA103" s="39"/>
      <c r="BB103" s="39"/>
      <c r="BC103" s="39"/>
      <c r="BD103" s="39"/>
      <c r="BE103" s="39"/>
    </row>
  </sheetData>
  <sheetProtection password="CC35" sheet="1" objects="1" scenarios="1" formatColumns="0" formatRows="0"/>
  <mergeCells count="66">
    <mergeCell ref="L85:AJ85"/>
    <mergeCell ref="AM87:AN87"/>
    <mergeCell ref="AS89:AT91"/>
    <mergeCell ref="AM89:AP89"/>
    <mergeCell ref="AM90:AP90"/>
    <mergeCell ref="C92:G92"/>
    <mergeCell ref="AG92:AM92"/>
    <mergeCell ref="AN92:AP92"/>
    <mergeCell ref="I92:AF92"/>
    <mergeCell ref="AG95:AM95"/>
    <mergeCell ref="AN95:AP95"/>
    <mergeCell ref="J95:AF95"/>
    <mergeCell ref="D95:H95"/>
    <mergeCell ref="AN96:AP96"/>
    <mergeCell ref="E96:I96"/>
    <mergeCell ref="K96:AF96"/>
    <mergeCell ref="AG96:AM96"/>
    <mergeCell ref="K97:AF97"/>
    <mergeCell ref="AN97:AP97"/>
    <mergeCell ref="E97:I97"/>
    <mergeCell ref="AG97:AM97"/>
    <mergeCell ref="AG98:AM98"/>
    <mergeCell ref="AN98:AP98"/>
    <mergeCell ref="E98:I98"/>
    <mergeCell ref="K98:AF98"/>
    <mergeCell ref="AN99:AP99"/>
    <mergeCell ref="AG99:AM99"/>
    <mergeCell ref="E99:I99"/>
    <mergeCell ref="K99:AF99"/>
    <mergeCell ref="AN100:AP100"/>
    <mergeCell ref="AG100:AM100"/>
    <mergeCell ref="E100:I100"/>
    <mergeCell ref="K100:AF100"/>
    <mergeCell ref="AN101:AP101"/>
    <mergeCell ref="AG101:AM101"/>
    <mergeCell ref="E101:I101"/>
    <mergeCell ref="K101:AF101"/>
    <mergeCell ref="AG94:AM94"/>
    <mergeCell ref="AN94:AP94"/>
    <mergeCell ref="BE5:BE34"/>
    <mergeCell ref="K5:AJ5"/>
    <mergeCell ref="K6:AJ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s>
  <hyperlinks>
    <hyperlink ref="A96" location="'001 - SO 01 - POZEMNÍ KOM...'!C2" display="/"/>
    <hyperlink ref="A97" location="'002 - SO 02 - VEŘEJNÉ OSV...'!C2" display="/"/>
    <hyperlink ref="A98" location="'003 - SO 03 - DROBNÁ ARCH...'!C2" display="/"/>
    <hyperlink ref="A99" location="'004 - SO 04 - DEŠŤOVÁ KAN...'!C2" display="/"/>
    <hyperlink ref="A100" location="'005 - SO 05 - BOURACÍ PRÁ...'!C2" display="/"/>
    <hyperlink ref="A101" location="'006 - SO 06 - VR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33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89</v>
      </c>
    </row>
    <row r="3" spans="2:46" s="1" customFormat="1" ht="6.95" customHeight="1">
      <c r="B3" s="147"/>
      <c r="C3" s="148"/>
      <c r="D3" s="148"/>
      <c r="E3" s="148"/>
      <c r="F3" s="148"/>
      <c r="G3" s="148"/>
      <c r="H3" s="148"/>
      <c r="I3" s="148"/>
      <c r="J3" s="148"/>
      <c r="K3" s="148"/>
      <c r="L3" s="21"/>
      <c r="AT3" s="18" t="s">
        <v>84</v>
      </c>
    </row>
    <row r="4" spans="2:46" s="1" customFormat="1" ht="24.95" customHeight="1">
      <c r="B4" s="21"/>
      <c r="D4" s="149" t="s">
        <v>105</v>
      </c>
      <c r="L4" s="21"/>
      <c r="M4" s="150" t="s">
        <v>10</v>
      </c>
      <c r="AT4" s="18" t="s">
        <v>4</v>
      </c>
    </row>
    <row r="5" spans="2:12" s="1" customFormat="1" ht="6.95" customHeight="1">
      <c r="B5" s="21"/>
      <c r="L5" s="21"/>
    </row>
    <row r="6" spans="2:12" s="1" customFormat="1" ht="12" customHeight="1">
      <c r="B6" s="21"/>
      <c r="D6" s="151" t="s">
        <v>16</v>
      </c>
      <c r="L6" s="21"/>
    </row>
    <row r="7" spans="2:12" s="1" customFormat="1" ht="16.5" customHeight="1">
      <c r="B7" s="21"/>
      <c r="E7" s="152" t="str">
        <f>'Rekapitulace stavby'!K6</f>
        <v>REVITALIZACE SÍDLIŠTĚ K. SVĚTLÉ, DVŮR KRÁLOVÉ NAD LABEM</v>
      </c>
      <c r="F7" s="151"/>
      <c r="G7" s="151"/>
      <c r="H7" s="151"/>
      <c r="L7" s="21"/>
    </row>
    <row r="8" spans="2:12" s="1" customFormat="1" ht="12" customHeight="1">
      <c r="B8" s="21"/>
      <c r="D8" s="151" t="s">
        <v>106</v>
      </c>
      <c r="L8" s="21"/>
    </row>
    <row r="9" spans="1:31" s="2" customFormat="1" ht="16.5" customHeight="1">
      <c r="A9" s="39"/>
      <c r="B9" s="45"/>
      <c r="C9" s="39"/>
      <c r="D9" s="39"/>
      <c r="E9" s="152" t="s">
        <v>107</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1" t="s">
        <v>108</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3" t="s">
        <v>109</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1" t="s">
        <v>18</v>
      </c>
      <c r="E13" s="39"/>
      <c r="F13" s="142" t="s">
        <v>1</v>
      </c>
      <c r="G13" s="39"/>
      <c r="H13" s="39"/>
      <c r="I13" s="151"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1" t="s">
        <v>20</v>
      </c>
      <c r="E14" s="39"/>
      <c r="F14" s="142" t="s">
        <v>21</v>
      </c>
      <c r="G14" s="39"/>
      <c r="H14" s="39"/>
      <c r="I14" s="151" t="s">
        <v>22</v>
      </c>
      <c r="J14" s="154" t="str">
        <f>'Rekapitulace stavby'!AN8</f>
        <v>14. 11. 2023</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1" t="s">
        <v>24</v>
      </c>
      <c r="E16" s="39"/>
      <c r="F16" s="39"/>
      <c r="G16" s="39"/>
      <c r="H16" s="39"/>
      <c r="I16" s="151" t="s">
        <v>25</v>
      </c>
      <c r="J16" s="142" t="s">
        <v>1</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26</v>
      </c>
      <c r="F17" s="39"/>
      <c r="G17" s="39"/>
      <c r="H17" s="39"/>
      <c r="I17" s="151" t="s">
        <v>27</v>
      </c>
      <c r="J17" s="142" t="s">
        <v>1</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1" t="s">
        <v>28</v>
      </c>
      <c r="E19" s="39"/>
      <c r="F19" s="39"/>
      <c r="G19" s="39"/>
      <c r="H19" s="39"/>
      <c r="I19" s="151"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1" t="s">
        <v>27</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1" t="s">
        <v>30</v>
      </c>
      <c r="E22" s="39"/>
      <c r="F22" s="39"/>
      <c r="G22" s="39"/>
      <c r="H22" s="39"/>
      <c r="I22" s="151" t="s">
        <v>25</v>
      </c>
      <c r="J22" s="142" t="s">
        <v>1</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31</v>
      </c>
      <c r="F23" s="39"/>
      <c r="G23" s="39"/>
      <c r="H23" s="39"/>
      <c r="I23" s="151" t="s">
        <v>27</v>
      </c>
      <c r="J23" s="142" t="s">
        <v>1</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1" t="s">
        <v>33</v>
      </c>
      <c r="E25" s="39"/>
      <c r="F25" s="39"/>
      <c r="G25" s="39"/>
      <c r="H25" s="39"/>
      <c r="I25" s="151" t="s">
        <v>25</v>
      </c>
      <c r="J25" s="142" t="s">
        <v>1</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
        <v>34</v>
      </c>
      <c r="F26" s="39"/>
      <c r="G26" s="39"/>
      <c r="H26" s="39"/>
      <c r="I26" s="151" t="s">
        <v>27</v>
      </c>
      <c r="J26" s="142" t="s">
        <v>1</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1" t="s">
        <v>35</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16.5" customHeight="1">
      <c r="A29" s="155"/>
      <c r="B29" s="156"/>
      <c r="C29" s="155"/>
      <c r="D29" s="155"/>
      <c r="E29" s="157" t="s">
        <v>1</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25.4" customHeight="1">
      <c r="A32" s="39"/>
      <c r="B32" s="45"/>
      <c r="C32" s="39"/>
      <c r="D32" s="160" t="s">
        <v>36</v>
      </c>
      <c r="E32" s="39"/>
      <c r="F32" s="39"/>
      <c r="G32" s="39"/>
      <c r="H32" s="39"/>
      <c r="I32" s="39"/>
      <c r="J32" s="161">
        <f>ROUND(J127,2)</f>
        <v>0</v>
      </c>
      <c r="K32" s="39"/>
      <c r="L32" s="64"/>
      <c r="S32" s="39"/>
      <c r="T32" s="39"/>
      <c r="U32" s="39"/>
      <c r="V32" s="39"/>
      <c r="W32" s="39"/>
      <c r="X32" s="39"/>
      <c r="Y32" s="39"/>
      <c r="Z32" s="39"/>
      <c r="AA32" s="39"/>
      <c r="AB32" s="39"/>
      <c r="AC32" s="39"/>
      <c r="AD32" s="39"/>
      <c r="AE32" s="39"/>
    </row>
    <row r="33" spans="1:31" s="2" customFormat="1" ht="6.95" customHeight="1">
      <c r="A33" s="39"/>
      <c r="B33" s="45"/>
      <c r="C33" s="39"/>
      <c r="D33" s="159"/>
      <c r="E33" s="159"/>
      <c r="F33" s="159"/>
      <c r="G33" s="159"/>
      <c r="H33" s="159"/>
      <c r="I33" s="159"/>
      <c r="J33" s="159"/>
      <c r="K33" s="159"/>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2" t="s">
        <v>38</v>
      </c>
      <c r="G34" s="39"/>
      <c r="H34" s="39"/>
      <c r="I34" s="162" t="s">
        <v>37</v>
      </c>
      <c r="J34" s="162" t="s">
        <v>39</v>
      </c>
      <c r="K34" s="39"/>
      <c r="L34" s="64"/>
      <c r="S34" s="39"/>
      <c r="T34" s="39"/>
      <c r="U34" s="39"/>
      <c r="V34" s="39"/>
      <c r="W34" s="39"/>
      <c r="X34" s="39"/>
      <c r="Y34" s="39"/>
      <c r="Z34" s="39"/>
      <c r="AA34" s="39"/>
      <c r="AB34" s="39"/>
      <c r="AC34" s="39"/>
      <c r="AD34" s="39"/>
      <c r="AE34" s="39"/>
    </row>
    <row r="35" spans="1:31" s="2" customFormat="1" ht="14.4" customHeight="1">
      <c r="A35" s="39"/>
      <c r="B35" s="45"/>
      <c r="C35" s="39"/>
      <c r="D35" s="163" t="s">
        <v>40</v>
      </c>
      <c r="E35" s="151" t="s">
        <v>41</v>
      </c>
      <c r="F35" s="164">
        <f>ROUND((SUM(BE127:BE338)),2)</f>
        <v>0</v>
      </c>
      <c r="G35" s="39"/>
      <c r="H35" s="39"/>
      <c r="I35" s="165">
        <v>0.21</v>
      </c>
      <c r="J35" s="164">
        <f>ROUND(((SUM(BE127:BE338))*I35),2)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1" t="s">
        <v>42</v>
      </c>
      <c r="F36" s="164">
        <f>ROUND((SUM(BF127:BF338)),2)</f>
        <v>0</v>
      </c>
      <c r="G36" s="39"/>
      <c r="H36" s="39"/>
      <c r="I36" s="165">
        <v>0.15</v>
      </c>
      <c r="J36" s="164">
        <f>ROUND(((SUM(BF127:BF338))*I36),2)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43</v>
      </c>
      <c r="F37" s="164">
        <f>ROUND((SUM(BG127:BG338)),2)</f>
        <v>0</v>
      </c>
      <c r="G37" s="39"/>
      <c r="H37" s="39"/>
      <c r="I37" s="165">
        <v>0.21</v>
      </c>
      <c r="J37" s="164">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1" t="s">
        <v>44</v>
      </c>
      <c r="F38" s="164">
        <f>ROUND((SUM(BH127:BH338)),2)</f>
        <v>0</v>
      </c>
      <c r="G38" s="39"/>
      <c r="H38" s="39"/>
      <c r="I38" s="165">
        <v>0.15</v>
      </c>
      <c r="J38" s="164">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45</v>
      </c>
      <c r="F39" s="164">
        <f>ROUND((SUM(BI127:BI338)),2)</f>
        <v>0</v>
      </c>
      <c r="G39" s="39"/>
      <c r="H39" s="39"/>
      <c r="I39" s="165">
        <v>0</v>
      </c>
      <c r="J39" s="164">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6"/>
      <c r="D41" s="167" t="s">
        <v>46</v>
      </c>
      <c r="E41" s="168"/>
      <c r="F41" s="168"/>
      <c r="G41" s="169" t="s">
        <v>47</v>
      </c>
      <c r="H41" s="170" t="s">
        <v>48</v>
      </c>
      <c r="I41" s="168"/>
      <c r="J41" s="171">
        <f>SUM(J32:J39)</f>
        <v>0</v>
      </c>
      <c r="K41" s="172"/>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49</v>
      </c>
      <c r="E50" s="174"/>
      <c r="F50" s="174"/>
      <c r="G50" s="173" t="s">
        <v>50</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51</v>
      </c>
      <c r="E61" s="176"/>
      <c r="F61" s="177" t="s">
        <v>52</v>
      </c>
      <c r="G61" s="175" t="s">
        <v>51</v>
      </c>
      <c r="H61" s="176"/>
      <c r="I61" s="176"/>
      <c r="J61" s="178" t="s">
        <v>52</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53</v>
      </c>
      <c r="E65" s="179"/>
      <c r="F65" s="179"/>
      <c r="G65" s="173" t="s">
        <v>54</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51</v>
      </c>
      <c r="E76" s="176"/>
      <c r="F76" s="177" t="s">
        <v>52</v>
      </c>
      <c r="G76" s="175" t="s">
        <v>51</v>
      </c>
      <c r="H76" s="176"/>
      <c r="I76" s="176"/>
      <c r="J76" s="178" t="s">
        <v>52</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110</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REVITALIZACE SÍDLIŠTĚ K. SVĚTLÉ, DVŮR KRÁLOVÉ NAD LABEM</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106</v>
      </c>
      <c r="D86" s="23"/>
      <c r="E86" s="23"/>
      <c r="F86" s="23"/>
      <c r="G86" s="23"/>
      <c r="H86" s="23"/>
      <c r="I86" s="23"/>
      <c r="J86" s="23"/>
      <c r="K86" s="23"/>
      <c r="L86" s="21"/>
    </row>
    <row r="87" spans="1:31" s="2" customFormat="1" ht="16.5" customHeight="1">
      <c r="A87" s="39"/>
      <c r="B87" s="40"/>
      <c r="C87" s="41"/>
      <c r="D87" s="41"/>
      <c r="E87" s="184" t="s">
        <v>107</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108</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001 - SO 01 - POZEMNÍ KOMUNIKACE</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 xml:space="preserve"> </v>
      </c>
      <c r="G91" s="41"/>
      <c r="H91" s="41"/>
      <c r="I91" s="33" t="s">
        <v>22</v>
      </c>
      <c r="J91" s="80" t="str">
        <f>IF(J14="","",J14)</f>
        <v>14. 11. 2023</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40.05" customHeight="1">
      <c r="A93" s="39"/>
      <c r="B93" s="40"/>
      <c r="C93" s="33" t="s">
        <v>24</v>
      </c>
      <c r="D93" s="41"/>
      <c r="E93" s="41"/>
      <c r="F93" s="28" t="str">
        <f>E17</f>
        <v>MĚSTO DVŮR KRÁLOVÉ NAD LABEM</v>
      </c>
      <c r="G93" s="41"/>
      <c r="H93" s="41"/>
      <c r="I93" s="33" t="s">
        <v>30</v>
      </c>
      <c r="J93" s="37" t="str">
        <f>E23</f>
        <v>ATELIER ARCHITEKTURY A URBANISMU, s.r.o.</v>
      </c>
      <c r="K93" s="41"/>
      <c r="L93" s="64"/>
      <c r="S93" s="39"/>
      <c r="T93" s="39"/>
      <c r="U93" s="39"/>
      <c r="V93" s="39"/>
      <c r="W93" s="39"/>
      <c r="X93" s="39"/>
      <c r="Y93" s="39"/>
      <c r="Z93" s="39"/>
      <c r="AA93" s="39"/>
      <c r="AB93" s="39"/>
      <c r="AC93" s="39"/>
      <c r="AD93" s="39"/>
      <c r="AE93" s="39"/>
    </row>
    <row r="94" spans="1:31" s="2" customFormat="1" ht="15.15" customHeight="1">
      <c r="A94" s="39"/>
      <c r="B94" s="40"/>
      <c r="C94" s="33" t="s">
        <v>28</v>
      </c>
      <c r="D94" s="41"/>
      <c r="E94" s="41"/>
      <c r="F94" s="28" t="str">
        <f>IF(E20="","",E20)</f>
        <v>Vyplň údaj</v>
      </c>
      <c r="G94" s="41"/>
      <c r="H94" s="41"/>
      <c r="I94" s="33" t="s">
        <v>33</v>
      </c>
      <c r="J94" s="37" t="str">
        <f>E26</f>
        <v>JIŘÍ KOCIÁN</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5" t="s">
        <v>111</v>
      </c>
      <c r="D96" s="186"/>
      <c r="E96" s="186"/>
      <c r="F96" s="186"/>
      <c r="G96" s="186"/>
      <c r="H96" s="186"/>
      <c r="I96" s="186"/>
      <c r="J96" s="187" t="s">
        <v>112</v>
      </c>
      <c r="K96" s="186"/>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8" t="s">
        <v>113</v>
      </c>
      <c r="D98" s="41"/>
      <c r="E98" s="41"/>
      <c r="F98" s="41"/>
      <c r="G98" s="41"/>
      <c r="H98" s="41"/>
      <c r="I98" s="41"/>
      <c r="J98" s="111">
        <f>J127</f>
        <v>0</v>
      </c>
      <c r="K98" s="41"/>
      <c r="L98" s="64"/>
      <c r="S98" s="39"/>
      <c r="T98" s="39"/>
      <c r="U98" s="39"/>
      <c r="V98" s="39"/>
      <c r="W98" s="39"/>
      <c r="X98" s="39"/>
      <c r="Y98" s="39"/>
      <c r="Z98" s="39"/>
      <c r="AA98" s="39"/>
      <c r="AB98" s="39"/>
      <c r="AC98" s="39"/>
      <c r="AD98" s="39"/>
      <c r="AE98" s="39"/>
      <c r="AU98" s="18" t="s">
        <v>114</v>
      </c>
    </row>
    <row r="99" spans="1:31" s="9" customFormat="1" ht="24.95" customHeight="1">
      <c r="A99" s="9"/>
      <c r="B99" s="189"/>
      <c r="C99" s="190"/>
      <c r="D99" s="191" t="s">
        <v>115</v>
      </c>
      <c r="E99" s="192"/>
      <c r="F99" s="192"/>
      <c r="G99" s="192"/>
      <c r="H99" s="192"/>
      <c r="I99" s="192"/>
      <c r="J99" s="193">
        <f>J128</f>
        <v>0</v>
      </c>
      <c r="K99" s="190"/>
      <c r="L99" s="194"/>
      <c r="S99" s="9"/>
      <c r="T99" s="9"/>
      <c r="U99" s="9"/>
      <c r="V99" s="9"/>
      <c r="W99" s="9"/>
      <c r="X99" s="9"/>
      <c r="Y99" s="9"/>
      <c r="Z99" s="9"/>
      <c r="AA99" s="9"/>
      <c r="AB99" s="9"/>
      <c r="AC99" s="9"/>
      <c r="AD99" s="9"/>
      <c r="AE99" s="9"/>
    </row>
    <row r="100" spans="1:31" s="10" customFormat="1" ht="19.9" customHeight="1">
      <c r="A100" s="10"/>
      <c r="B100" s="195"/>
      <c r="C100" s="134"/>
      <c r="D100" s="196" t="s">
        <v>116</v>
      </c>
      <c r="E100" s="197"/>
      <c r="F100" s="197"/>
      <c r="G100" s="197"/>
      <c r="H100" s="197"/>
      <c r="I100" s="197"/>
      <c r="J100" s="198">
        <f>J129</f>
        <v>0</v>
      </c>
      <c r="K100" s="134"/>
      <c r="L100" s="199"/>
      <c r="S100" s="10"/>
      <c r="T100" s="10"/>
      <c r="U100" s="10"/>
      <c r="V100" s="10"/>
      <c r="W100" s="10"/>
      <c r="X100" s="10"/>
      <c r="Y100" s="10"/>
      <c r="Z100" s="10"/>
      <c r="AA100" s="10"/>
      <c r="AB100" s="10"/>
      <c r="AC100" s="10"/>
      <c r="AD100" s="10"/>
      <c r="AE100" s="10"/>
    </row>
    <row r="101" spans="1:31" s="10" customFormat="1" ht="19.9" customHeight="1">
      <c r="A101" s="10"/>
      <c r="B101" s="195"/>
      <c r="C101" s="134"/>
      <c r="D101" s="196" t="s">
        <v>117</v>
      </c>
      <c r="E101" s="197"/>
      <c r="F101" s="197"/>
      <c r="G101" s="197"/>
      <c r="H101" s="197"/>
      <c r="I101" s="197"/>
      <c r="J101" s="198">
        <f>J148</f>
        <v>0</v>
      </c>
      <c r="K101" s="134"/>
      <c r="L101" s="199"/>
      <c r="S101" s="10"/>
      <c r="T101" s="10"/>
      <c r="U101" s="10"/>
      <c r="V101" s="10"/>
      <c r="W101" s="10"/>
      <c r="X101" s="10"/>
      <c r="Y101" s="10"/>
      <c r="Z101" s="10"/>
      <c r="AA101" s="10"/>
      <c r="AB101" s="10"/>
      <c r="AC101" s="10"/>
      <c r="AD101" s="10"/>
      <c r="AE101" s="10"/>
    </row>
    <row r="102" spans="1:31" s="10" customFormat="1" ht="19.9" customHeight="1">
      <c r="A102" s="10"/>
      <c r="B102" s="195"/>
      <c r="C102" s="134"/>
      <c r="D102" s="196" t="s">
        <v>118</v>
      </c>
      <c r="E102" s="197"/>
      <c r="F102" s="197"/>
      <c r="G102" s="197"/>
      <c r="H102" s="197"/>
      <c r="I102" s="197"/>
      <c r="J102" s="198">
        <f>J160</f>
        <v>0</v>
      </c>
      <c r="K102" s="134"/>
      <c r="L102" s="199"/>
      <c r="S102" s="10"/>
      <c r="T102" s="10"/>
      <c r="U102" s="10"/>
      <c r="V102" s="10"/>
      <c r="W102" s="10"/>
      <c r="X102" s="10"/>
      <c r="Y102" s="10"/>
      <c r="Z102" s="10"/>
      <c r="AA102" s="10"/>
      <c r="AB102" s="10"/>
      <c r="AC102" s="10"/>
      <c r="AD102" s="10"/>
      <c r="AE102" s="10"/>
    </row>
    <row r="103" spans="1:31" s="10" customFormat="1" ht="19.9" customHeight="1">
      <c r="A103" s="10"/>
      <c r="B103" s="195"/>
      <c r="C103" s="134"/>
      <c r="D103" s="196" t="s">
        <v>119</v>
      </c>
      <c r="E103" s="197"/>
      <c r="F103" s="197"/>
      <c r="G103" s="197"/>
      <c r="H103" s="197"/>
      <c r="I103" s="197"/>
      <c r="J103" s="198">
        <f>J235</f>
        <v>0</v>
      </c>
      <c r="K103" s="134"/>
      <c r="L103" s="199"/>
      <c r="S103" s="10"/>
      <c r="T103" s="10"/>
      <c r="U103" s="10"/>
      <c r="V103" s="10"/>
      <c r="W103" s="10"/>
      <c r="X103" s="10"/>
      <c r="Y103" s="10"/>
      <c r="Z103" s="10"/>
      <c r="AA103" s="10"/>
      <c r="AB103" s="10"/>
      <c r="AC103" s="10"/>
      <c r="AD103" s="10"/>
      <c r="AE103" s="10"/>
    </row>
    <row r="104" spans="1:31" s="10" customFormat="1" ht="19.9" customHeight="1">
      <c r="A104" s="10"/>
      <c r="B104" s="195"/>
      <c r="C104" s="134"/>
      <c r="D104" s="196" t="s">
        <v>120</v>
      </c>
      <c r="E104" s="197"/>
      <c r="F104" s="197"/>
      <c r="G104" s="197"/>
      <c r="H104" s="197"/>
      <c r="I104" s="197"/>
      <c r="J104" s="198">
        <f>J254</f>
        <v>0</v>
      </c>
      <c r="K104" s="134"/>
      <c r="L104" s="199"/>
      <c r="S104" s="10"/>
      <c r="T104" s="10"/>
      <c r="U104" s="10"/>
      <c r="V104" s="10"/>
      <c r="W104" s="10"/>
      <c r="X104" s="10"/>
      <c r="Y104" s="10"/>
      <c r="Z104" s="10"/>
      <c r="AA104" s="10"/>
      <c r="AB104" s="10"/>
      <c r="AC104" s="10"/>
      <c r="AD104" s="10"/>
      <c r="AE104" s="10"/>
    </row>
    <row r="105" spans="1:31" s="10" customFormat="1" ht="19.9" customHeight="1">
      <c r="A105" s="10"/>
      <c r="B105" s="195"/>
      <c r="C105" s="134"/>
      <c r="D105" s="196" t="s">
        <v>121</v>
      </c>
      <c r="E105" s="197"/>
      <c r="F105" s="197"/>
      <c r="G105" s="197"/>
      <c r="H105" s="197"/>
      <c r="I105" s="197"/>
      <c r="J105" s="198">
        <f>J332</f>
        <v>0</v>
      </c>
      <c r="K105" s="134"/>
      <c r="L105" s="199"/>
      <c r="S105" s="10"/>
      <c r="T105" s="10"/>
      <c r="U105" s="10"/>
      <c r="V105" s="10"/>
      <c r="W105" s="10"/>
      <c r="X105" s="10"/>
      <c r="Y105" s="10"/>
      <c r="Z105" s="10"/>
      <c r="AA105" s="10"/>
      <c r="AB105" s="10"/>
      <c r="AC105" s="10"/>
      <c r="AD105" s="10"/>
      <c r="AE105" s="10"/>
    </row>
    <row r="106" spans="1:31" s="2" customFormat="1" ht="21.8" customHeight="1">
      <c r="A106" s="39"/>
      <c r="B106" s="40"/>
      <c r="C106" s="41"/>
      <c r="D106" s="41"/>
      <c r="E106" s="41"/>
      <c r="F106" s="41"/>
      <c r="G106" s="41"/>
      <c r="H106" s="41"/>
      <c r="I106" s="41"/>
      <c r="J106" s="41"/>
      <c r="K106" s="41"/>
      <c r="L106" s="64"/>
      <c r="S106" s="39"/>
      <c r="T106" s="39"/>
      <c r="U106" s="39"/>
      <c r="V106" s="39"/>
      <c r="W106" s="39"/>
      <c r="X106" s="39"/>
      <c r="Y106" s="39"/>
      <c r="Z106" s="39"/>
      <c r="AA106" s="39"/>
      <c r="AB106" s="39"/>
      <c r="AC106" s="39"/>
      <c r="AD106" s="39"/>
      <c r="AE106" s="39"/>
    </row>
    <row r="107" spans="1:31" s="2" customFormat="1" ht="6.95" customHeight="1">
      <c r="A107" s="39"/>
      <c r="B107" s="67"/>
      <c r="C107" s="68"/>
      <c r="D107" s="68"/>
      <c r="E107" s="68"/>
      <c r="F107" s="68"/>
      <c r="G107" s="68"/>
      <c r="H107" s="68"/>
      <c r="I107" s="68"/>
      <c r="J107" s="68"/>
      <c r="K107" s="68"/>
      <c r="L107" s="64"/>
      <c r="S107" s="39"/>
      <c r="T107" s="39"/>
      <c r="U107" s="39"/>
      <c r="V107" s="39"/>
      <c r="W107" s="39"/>
      <c r="X107" s="39"/>
      <c r="Y107" s="39"/>
      <c r="Z107" s="39"/>
      <c r="AA107" s="39"/>
      <c r="AB107" s="39"/>
      <c r="AC107" s="39"/>
      <c r="AD107" s="39"/>
      <c r="AE107" s="39"/>
    </row>
    <row r="111" spans="1:31" s="2" customFormat="1" ht="6.95" customHeight="1">
      <c r="A111" s="39"/>
      <c r="B111" s="69"/>
      <c r="C111" s="70"/>
      <c r="D111" s="70"/>
      <c r="E111" s="70"/>
      <c r="F111" s="70"/>
      <c r="G111" s="70"/>
      <c r="H111" s="70"/>
      <c r="I111" s="70"/>
      <c r="J111" s="70"/>
      <c r="K111" s="70"/>
      <c r="L111" s="64"/>
      <c r="S111" s="39"/>
      <c r="T111" s="39"/>
      <c r="U111" s="39"/>
      <c r="V111" s="39"/>
      <c r="W111" s="39"/>
      <c r="X111" s="39"/>
      <c r="Y111" s="39"/>
      <c r="Z111" s="39"/>
      <c r="AA111" s="39"/>
      <c r="AB111" s="39"/>
      <c r="AC111" s="39"/>
      <c r="AD111" s="39"/>
      <c r="AE111" s="39"/>
    </row>
    <row r="112" spans="1:31" s="2" customFormat="1" ht="24.95" customHeight="1">
      <c r="A112" s="39"/>
      <c r="B112" s="40"/>
      <c r="C112" s="24" t="s">
        <v>122</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6.95" customHeight="1">
      <c r="A113" s="39"/>
      <c r="B113" s="40"/>
      <c r="C113" s="41"/>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12" customHeight="1">
      <c r="A114" s="39"/>
      <c r="B114" s="40"/>
      <c r="C114" s="33" t="s">
        <v>16</v>
      </c>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16.5" customHeight="1">
      <c r="A115" s="39"/>
      <c r="B115" s="40"/>
      <c r="C115" s="41"/>
      <c r="D115" s="41"/>
      <c r="E115" s="184" t="str">
        <f>E7</f>
        <v>REVITALIZACE SÍDLIŠTĚ K. SVĚTLÉ, DVŮR KRÁLOVÉ NAD LABEM</v>
      </c>
      <c r="F115" s="33"/>
      <c r="G115" s="33"/>
      <c r="H115" s="33"/>
      <c r="I115" s="41"/>
      <c r="J115" s="41"/>
      <c r="K115" s="41"/>
      <c r="L115" s="64"/>
      <c r="S115" s="39"/>
      <c r="T115" s="39"/>
      <c r="U115" s="39"/>
      <c r="V115" s="39"/>
      <c r="W115" s="39"/>
      <c r="X115" s="39"/>
      <c r="Y115" s="39"/>
      <c r="Z115" s="39"/>
      <c r="AA115" s="39"/>
      <c r="AB115" s="39"/>
      <c r="AC115" s="39"/>
      <c r="AD115" s="39"/>
      <c r="AE115" s="39"/>
    </row>
    <row r="116" spans="2:12" s="1" customFormat="1" ht="12" customHeight="1">
      <c r="B116" s="22"/>
      <c r="C116" s="33" t="s">
        <v>106</v>
      </c>
      <c r="D116" s="23"/>
      <c r="E116" s="23"/>
      <c r="F116" s="23"/>
      <c r="G116" s="23"/>
      <c r="H116" s="23"/>
      <c r="I116" s="23"/>
      <c r="J116" s="23"/>
      <c r="K116" s="23"/>
      <c r="L116" s="21"/>
    </row>
    <row r="117" spans="1:31" s="2" customFormat="1" ht="16.5" customHeight="1">
      <c r="A117" s="39"/>
      <c r="B117" s="40"/>
      <c r="C117" s="41"/>
      <c r="D117" s="41"/>
      <c r="E117" s="184" t="s">
        <v>107</v>
      </c>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12" customHeight="1">
      <c r="A118" s="39"/>
      <c r="B118" s="40"/>
      <c r="C118" s="33" t="s">
        <v>108</v>
      </c>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6.5" customHeight="1">
      <c r="A119" s="39"/>
      <c r="B119" s="40"/>
      <c r="C119" s="41"/>
      <c r="D119" s="41"/>
      <c r="E119" s="77" t="str">
        <f>E11</f>
        <v>001 - SO 01 - POZEMNÍ KOMUNIKACE</v>
      </c>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6.95"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2" customHeight="1">
      <c r="A121" s="39"/>
      <c r="B121" s="40"/>
      <c r="C121" s="33" t="s">
        <v>20</v>
      </c>
      <c r="D121" s="41"/>
      <c r="E121" s="41"/>
      <c r="F121" s="28" t="str">
        <f>F14</f>
        <v xml:space="preserve"> </v>
      </c>
      <c r="G121" s="41"/>
      <c r="H121" s="41"/>
      <c r="I121" s="33" t="s">
        <v>22</v>
      </c>
      <c r="J121" s="80" t="str">
        <f>IF(J14="","",J14)</f>
        <v>14. 11. 2023</v>
      </c>
      <c r="K121" s="41"/>
      <c r="L121" s="64"/>
      <c r="S121" s="39"/>
      <c r="T121" s="39"/>
      <c r="U121" s="39"/>
      <c r="V121" s="39"/>
      <c r="W121" s="39"/>
      <c r="X121" s="39"/>
      <c r="Y121" s="39"/>
      <c r="Z121" s="39"/>
      <c r="AA121" s="39"/>
      <c r="AB121" s="39"/>
      <c r="AC121" s="39"/>
      <c r="AD121" s="39"/>
      <c r="AE121" s="39"/>
    </row>
    <row r="122" spans="1:31" s="2" customFormat="1" ht="6.95" customHeight="1">
      <c r="A122" s="39"/>
      <c r="B122" s="40"/>
      <c r="C122" s="41"/>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40.05" customHeight="1">
      <c r="A123" s="39"/>
      <c r="B123" s="40"/>
      <c r="C123" s="33" t="s">
        <v>24</v>
      </c>
      <c r="D123" s="41"/>
      <c r="E123" s="41"/>
      <c r="F123" s="28" t="str">
        <f>E17</f>
        <v>MĚSTO DVŮR KRÁLOVÉ NAD LABEM</v>
      </c>
      <c r="G123" s="41"/>
      <c r="H123" s="41"/>
      <c r="I123" s="33" t="s">
        <v>30</v>
      </c>
      <c r="J123" s="37" t="str">
        <f>E23</f>
        <v>ATELIER ARCHITEKTURY A URBANISMU, s.r.o.</v>
      </c>
      <c r="K123" s="41"/>
      <c r="L123" s="64"/>
      <c r="S123" s="39"/>
      <c r="T123" s="39"/>
      <c r="U123" s="39"/>
      <c r="V123" s="39"/>
      <c r="W123" s="39"/>
      <c r="X123" s="39"/>
      <c r="Y123" s="39"/>
      <c r="Z123" s="39"/>
      <c r="AA123" s="39"/>
      <c r="AB123" s="39"/>
      <c r="AC123" s="39"/>
      <c r="AD123" s="39"/>
      <c r="AE123" s="39"/>
    </row>
    <row r="124" spans="1:31" s="2" customFormat="1" ht="15.15" customHeight="1">
      <c r="A124" s="39"/>
      <c r="B124" s="40"/>
      <c r="C124" s="33" t="s">
        <v>28</v>
      </c>
      <c r="D124" s="41"/>
      <c r="E124" s="41"/>
      <c r="F124" s="28" t="str">
        <f>IF(E20="","",E20)</f>
        <v>Vyplň údaj</v>
      </c>
      <c r="G124" s="41"/>
      <c r="H124" s="41"/>
      <c r="I124" s="33" t="s">
        <v>33</v>
      </c>
      <c r="J124" s="37" t="str">
        <f>E26</f>
        <v>JIŘÍ KOCIÁN</v>
      </c>
      <c r="K124" s="41"/>
      <c r="L124" s="64"/>
      <c r="S124" s="39"/>
      <c r="T124" s="39"/>
      <c r="U124" s="39"/>
      <c r="V124" s="39"/>
      <c r="W124" s="39"/>
      <c r="X124" s="39"/>
      <c r="Y124" s="39"/>
      <c r="Z124" s="39"/>
      <c r="AA124" s="39"/>
      <c r="AB124" s="39"/>
      <c r="AC124" s="39"/>
      <c r="AD124" s="39"/>
      <c r="AE124" s="39"/>
    </row>
    <row r="125" spans="1:31" s="2" customFormat="1" ht="10.3" customHeight="1">
      <c r="A125" s="39"/>
      <c r="B125" s="40"/>
      <c r="C125" s="41"/>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11" customFormat="1" ht="29.25" customHeight="1">
      <c r="A126" s="200"/>
      <c r="B126" s="201"/>
      <c r="C126" s="202" t="s">
        <v>123</v>
      </c>
      <c r="D126" s="203" t="s">
        <v>61</v>
      </c>
      <c r="E126" s="203" t="s">
        <v>57</v>
      </c>
      <c r="F126" s="203" t="s">
        <v>58</v>
      </c>
      <c r="G126" s="203" t="s">
        <v>124</v>
      </c>
      <c r="H126" s="203" t="s">
        <v>125</v>
      </c>
      <c r="I126" s="203" t="s">
        <v>126</v>
      </c>
      <c r="J126" s="204" t="s">
        <v>112</v>
      </c>
      <c r="K126" s="205" t="s">
        <v>127</v>
      </c>
      <c r="L126" s="206"/>
      <c r="M126" s="101" t="s">
        <v>1</v>
      </c>
      <c r="N126" s="102" t="s">
        <v>40</v>
      </c>
      <c r="O126" s="102" t="s">
        <v>128</v>
      </c>
      <c r="P126" s="102" t="s">
        <v>129</v>
      </c>
      <c r="Q126" s="102" t="s">
        <v>130</v>
      </c>
      <c r="R126" s="102" t="s">
        <v>131</v>
      </c>
      <c r="S126" s="102" t="s">
        <v>132</v>
      </c>
      <c r="T126" s="103" t="s">
        <v>133</v>
      </c>
      <c r="U126" s="200"/>
      <c r="V126" s="200"/>
      <c r="W126" s="200"/>
      <c r="X126" s="200"/>
      <c r="Y126" s="200"/>
      <c r="Z126" s="200"/>
      <c r="AA126" s="200"/>
      <c r="AB126" s="200"/>
      <c r="AC126" s="200"/>
      <c r="AD126" s="200"/>
      <c r="AE126" s="200"/>
    </row>
    <row r="127" spans="1:63" s="2" customFormat="1" ht="22.8" customHeight="1">
      <c r="A127" s="39"/>
      <c r="B127" s="40"/>
      <c r="C127" s="108" t="s">
        <v>134</v>
      </c>
      <c r="D127" s="41"/>
      <c r="E127" s="41"/>
      <c r="F127" s="41"/>
      <c r="G127" s="41"/>
      <c r="H127" s="41"/>
      <c r="I127" s="41"/>
      <c r="J127" s="207">
        <f>BK127</f>
        <v>0</v>
      </c>
      <c r="K127" s="41"/>
      <c r="L127" s="45"/>
      <c r="M127" s="104"/>
      <c r="N127" s="208"/>
      <c r="O127" s="105"/>
      <c r="P127" s="209">
        <f>P128</f>
        <v>0</v>
      </c>
      <c r="Q127" s="105"/>
      <c r="R127" s="209">
        <f>R128</f>
        <v>830.4209169800001</v>
      </c>
      <c r="S127" s="105"/>
      <c r="T127" s="210">
        <f>T128</f>
        <v>0</v>
      </c>
      <c r="U127" s="39"/>
      <c r="V127" s="39"/>
      <c r="W127" s="39"/>
      <c r="X127" s="39"/>
      <c r="Y127" s="39"/>
      <c r="Z127" s="39"/>
      <c r="AA127" s="39"/>
      <c r="AB127" s="39"/>
      <c r="AC127" s="39"/>
      <c r="AD127" s="39"/>
      <c r="AE127" s="39"/>
      <c r="AT127" s="18" t="s">
        <v>75</v>
      </c>
      <c r="AU127" s="18" t="s">
        <v>114</v>
      </c>
      <c r="BK127" s="211">
        <f>BK128</f>
        <v>0</v>
      </c>
    </row>
    <row r="128" spans="1:63" s="12" customFormat="1" ht="25.9" customHeight="1">
      <c r="A128" s="12"/>
      <c r="B128" s="212"/>
      <c r="C128" s="213"/>
      <c r="D128" s="214" t="s">
        <v>75</v>
      </c>
      <c r="E128" s="215" t="s">
        <v>135</v>
      </c>
      <c r="F128" s="215" t="s">
        <v>136</v>
      </c>
      <c r="G128" s="213"/>
      <c r="H128" s="213"/>
      <c r="I128" s="216"/>
      <c r="J128" s="217">
        <f>BK128</f>
        <v>0</v>
      </c>
      <c r="K128" s="213"/>
      <c r="L128" s="218"/>
      <c r="M128" s="219"/>
      <c r="N128" s="220"/>
      <c r="O128" s="220"/>
      <c r="P128" s="221">
        <f>P129+P148+P160+P235+P254+P332</f>
        <v>0</v>
      </c>
      <c r="Q128" s="220"/>
      <c r="R128" s="221">
        <f>R129+R148+R160+R235+R254+R332</f>
        <v>830.4209169800001</v>
      </c>
      <c r="S128" s="220"/>
      <c r="T128" s="222">
        <f>T129+T148+T160+T235+T254+T332</f>
        <v>0</v>
      </c>
      <c r="U128" s="12"/>
      <c r="V128" s="12"/>
      <c r="W128" s="12"/>
      <c r="X128" s="12"/>
      <c r="Y128" s="12"/>
      <c r="Z128" s="12"/>
      <c r="AA128" s="12"/>
      <c r="AB128" s="12"/>
      <c r="AC128" s="12"/>
      <c r="AD128" s="12"/>
      <c r="AE128" s="12"/>
      <c r="AR128" s="223" t="s">
        <v>82</v>
      </c>
      <c r="AT128" s="224" t="s">
        <v>75</v>
      </c>
      <c r="AU128" s="224" t="s">
        <v>76</v>
      </c>
      <c r="AY128" s="223" t="s">
        <v>137</v>
      </c>
      <c r="BK128" s="225">
        <f>BK129+BK148+BK160+BK235+BK254+BK332</f>
        <v>0</v>
      </c>
    </row>
    <row r="129" spans="1:63" s="12" customFormat="1" ht="22.8" customHeight="1">
      <c r="A129" s="12"/>
      <c r="B129" s="212"/>
      <c r="C129" s="213"/>
      <c r="D129" s="214" t="s">
        <v>75</v>
      </c>
      <c r="E129" s="226" t="s">
        <v>82</v>
      </c>
      <c r="F129" s="226" t="s">
        <v>138</v>
      </c>
      <c r="G129" s="213"/>
      <c r="H129" s="213"/>
      <c r="I129" s="216"/>
      <c r="J129" s="227">
        <f>BK129</f>
        <v>0</v>
      </c>
      <c r="K129" s="213"/>
      <c r="L129" s="218"/>
      <c r="M129" s="219"/>
      <c r="N129" s="220"/>
      <c r="O129" s="220"/>
      <c r="P129" s="221">
        <f>SUM(P130:P147)</f>
        <v>0</v>
      </c>
      <c r="Q129" s="220"/>
      <c r="R129" s="221">
        <f>SUM(R130:R147)</f>
        <v>0</v>
      </c>
      <c r="S129" s="220"/>
      <c r="T129" s="222">
        <f>SUM(T130:T147)</f>
        <v>0</v>
      </c>
      <c r="U129" s="12"/>
      <c r="V129" s="12"/>
      <c r="W129" s="12"/>
      <c r="X129" s="12"/>
      <c r="Y129" s="12"/>
      <c r="Z129" s="12"/>
      <c r="AA129" s="12"/>
      <c r="AB129" s="12"/>
      <c r="AC129" s="12"/>
      <c r="AD129" s="12"/>
      <c r="AE129" s="12"/>
      <c r="AR129" s="223" t="s">
        <v>82</v>
      </c>
      <c r="AT129" s="224" t="s">
        <v>75</v>
      </c>
      <c r="AU129" s="224" t="s">
        <v>82</v>
      </c>
      <c r="AY129" s="223" t="s">
        <v>137</v>
      </c>
      <c r="BK129" s="225">
        <f>SUM(BK130:BK147)</f>
        <v>0</v>
      </c>
    </row>
    <row r="130" spans="1:65" s="2" customFormat="1" ht="24.15" customHeight="1">
      <c r="A130" s="39"/>
      <c r="B130" s="40"/>
      <c r="C130" s="228" t="s">
        <v>82</v>
      </c>
      <c r="D130" s="228" t="s">
        <v>139</v>
      </c>
      <c r="E130" s="229" t="s">
        <v>140</v>
      </c>
      <c r="F130" s="230" t="s">
        <v>141</v>
      </c>
      <c r="G130" s="231" t="s">
        <v>142</v>
      </c>
      <c r="H130" s="232">
        <v>29.75</v>
      </c>
      <c r="I130" s="233"/>
      <c r="J130" s="234">
        <f>ROUND(I130*H130,2)</f>
        <v>0</v>
      </c>
      <c r="K130" s="235"/>
      <c r="L130" s="45"/>
      <c r="M130" s="236" t="s">
        <v>1</v>
      </c>
      <c r="N130" s="237" t="s">
        <v>41</v>
      </c>
      <c r="O130" s="92"/>
      <c r="P130" s="238">
        <f>O130*H130</f>
        <v>0</v>
      </c>
      <c r="Q130" s="238">
        <v>0</v>
      </c>
      <c r="R130" s="238">
        <f>Q130*H130</f>
        <v>0</v>
      </c>
      <c r="S130" s="238">
        <v>0</v>
      </c>
      <c r="T130" s="239">
        <f>S130*H130</f>
        <v>0</v>
      </c>
      <c r="U130" s="39"/>
      <c r="V130" s="39"/>
      <c r="W130" s="39"/>
      <c r="X130" s="39"/>
      <c r="Y130" s="39"/>
      <c r="Z130" s="39"/>
      <c r="AA130" s="39"/>
      <c r="AB130" s="39"/>
      <c r="AC130" s="39"/>
      <c r="AD130" s="39"/>
      <c r="AE130" s="39"/>
      <c r="AR130" s="240" t="s">
        <v>143</v>
      </c>
      <c r="AT130" s="240" t="s">
        <v>139</v>
      </c>
      <c r="AU130" s="240" t="s">
        <v>84</v>
      </c>
      <c r="AY130" s="18" t="s">
        <v>137</v>
      </c>
      <c r="BE130" s="241">
        <f>IF(N130="základní",J130,0)</f>
        <v>0</v>
      </c>
      <c r="BF130" s="241">
        <f>IF(N130="snížená",J130,0)</f>
        <v>0</v>
      </c>
      <c r="BG130" s="241">
        <f>IF(N130="zákl. přenesená",J130,0)</f>
        <v>0</v>
      </c>
      <c r="BH130" s="241">
        <f>IF(N130="sníž. přenesená",J130,0)</f>
        <v>0</v>
      </c>
      <c r="BI130" s="241">
        <f>IF(N130="nulová",J130,0)</f>
        <v>0</v>
      </c>
      <c r="BJ130" s="18" t="s">
        <v>82</v>
      </c>
      <c r="BK130" s="241">
        <f>ROUND(I130*H130,2)</f>
        <v>0</v>
      </c>
      <c r="BL130" s="18" t="s">
        <v>143</v>
      </c>
      <c r="BM130" s="240" t="s">
        <v>144</v>
      </c>
    </row>
    <row r="131" spans="1:51" s="13" customFormat="1" ht="12">
      <c r="A131" s="13"/>
      <c r="B131" s="242"/>
      <c r="C131" s="243"/>
      <c r="D131" s="244" t="s">
        <v>145</v>
      </c>
      <c r="E131" s="245" t="s">
        <v>1</v>
      </c>
      <c r="F131" s="246" t="s">
        <v>146</v>
      </c>
      <c r="G131" s="243"/>
      <c r="H131" s="247">
        <v>29.75</v>
      </c>
      <c r="I131" s="248"/>
      <c r="J131" s="243"/>
      <c r="K131" s="243"/>
      <c r="L131" s="249"/>
      <c r="M131" s="250"/>
      <c r="N131" s="251"/>
      <c r="O131" s="251"/>
      <c r="P131" s="251"/>
      <c r="Q131" s="251"/>
      <c r="R131" s="251"/>
      <c r="S131" s="251"/>
      <c r="T131" s="252"/>
      <c r="U131" s="13"/>
      <c r="V131" s="13"/>
      <c r="W131" s="13"/>
      <c r="X131" s="13"/>
      <c r="Y131" s="13"/>
      <c r="Z131" s="13"/>
      <c r="AA131" s="13"/>
      <c r="AB131" s="13"/>
      <c r="AC131" s="13"/>
      <c r="AD131" s="13"/>
      <c r="AE131" s="13"/>
      <c r="AT131" s="253" t="s">
        <v>145</v>
      </c>
      <c r="AU131" s="253" t="s">
        <v>84</v>
      </c>
      <c r="AV131" s="13" t="s">
        <v>84</v>
      </c>
      <c r="AW131" s="13" t="s">
        <v>32</v>
      </c>
      <c r="AX131" s="13" t="s">
        <v>76</v>
      </c>
      <c r="AY131" s="253" t="s">
        <v>137</v>
      </c>
    </row>
    <row r="132" spans="1:51" s="14" customFormat="1" ht="12">
      <c r="A132" s="14"/>
      <c r="B132" s="254"/>
      <c r="C132" s="255"/>
      <c r="D132" s="244" t="s">
        <v>145</v>
      </c>
      <c r="E132" s="256" t="s">
        <v>1</v>
      </c>
      <c r="F132" s="257" t="s">
        <v>147</v>
      </c>
      <c r="G132" s="255"/>
      <c r="H132" s="258">
        <v>29.75</v>
      </c>
      <c r="I132" s="259"/>
      <c r="J132" s="255"/>
      <c r="K132" s="255"/>
      <c r="L132" s="260"/>
      <c r="M132" s="261"/>
      <c r="N132" s="262"/>
      <c r="O132" s="262"/>
      <c r="P132" s="262"/>
      <c r="Q132" s="262"/>
      <c r="R132" s="262"/>
      <c r="S132" s="262"/>
      <c r="T132" s="263"/>
      <c r="U132" s="14"/>
      <c r="V132" s="14"/>
      <c r="W132" s="14"/>
      <c r="X132" s="14"/>
      <c r="Y132" s="14"/>
      <c r="Z132" s="14"/>
      <c r="AA132" s="14"/>
      <c r="AB132" s="14"/>
      <c r="AC132" s="14"/>
      <c r="AD132" s="14"/>
      <c r="AE132" s="14"/>
      <c r="AT132" s="264" t="s">
        <v>145</v>
      </c>
      <c r="AU132" s="264" t="s">
        <v>84</v>
      </c>
      <c r="AV132" s="14" t="s">
        <v>143</v>
      </c>
      <c r="AW132" s="14" t="s">
        <v>32</v>
      </c>
      <c r="AX132" s="14" t="s">
        <v>82</v>
      </c>
      <c r="AY132" s="264" t="s">
        <v>137</v>
      </c>
    </row>
    <row r="133" spans="1:65" s="2" customFormat="1" ht="37.8" customHeight="1">
      <c r="A133" s="39"/>
      <c r="B133" s="40"/>
      <c r="C133" s="228" t="s">
        <v>84</v>
      </c>
      <c r="D133" s="228" t="s">
        <v>139</v>
      </c>
      <c r="E133" s="229" t="s">
        <v>148</v>
      </c>
      <c r="F133" s="230" t="s">
        <v>149</v>
      </c>
      <c r="G133" s="231" t="s">
        <v>142</v>
      </c>
      <c r="H133" s="232">
        <v>29.75</v>
      </c>
      <c r="I133" s="233"/>
      <c r="J133" s="234">
        <f>ROUND(I133*H133,2)</f>
        <v>0</v>
      </c>
      <c r="K133" s="235"/>
      <c r="L133" s="45"/>
      <c r="M133" s="236" t="s">
        <v>1</v>
      </c>
      <c r="N133" s="237" t="s">
        <v>41</v>
      </c>
      <c r="O133" s="92"/>
      <c r="P133" s="238">
        <f>O133*H133</f>
        <v>0</v>
      </c>
      <c r="Q133" s="238">
        <v>0</v>
      </c>
      <c r="R133" s="238">
        <f>Q133*H133</f>
        <v>0</v>
      </c>
      <c r="S133" s="238">
        <v>0</v>
      </c>
      <c r="T133" s="239">
        <f>S133*H133</f>
        <v>0</v>
      </c>
      <c r="U133" s="39"/>
      <c r="V133" s="39"/>
      <c r="W133" s="39"/>
      <c r="X133" s="39"/>
      <c r="Y133" s="39"/>
      <c r="Z133" s="39"/>
      <c r="AA133" s="39"/>
      <c r="AB133" s="39"/>
      <c r="AC133" s="39"/>
      <c r="AD133" s="39"/>
      <c r="AE133" s="39"/>
      <c r="AR133" s="240" t="s">
        <v>143</v>
      </c>
      <c r="AT133" s="240" t="s">
        <v>139</v>
      </c>
      <c r="AU133" s="240" t="s">
        <v>84</v>
      </c>
      <c r="AY133" s="18" t="s">
        <v>137</v>
      </c>
      <c r="BE133" s="241">
        <f>IF(N133="základní",J133,0)</f>
        <v>0</v>
      </c>
      <c r="BF133" s="241">
        <f>IF(N133="snížená",J133,0)</f>
        <v>0</v>
      </c>
      <c r="BG133" s="241">
        <f>IF(N133="zákl. přenesená",J133,0)</f>
        <v>0</v>
      </c>
      <c r="BH133" s="241">
        <f>IF(N133="sníž. přenesená",J133,0)</f>
        <v>0</v>
      </c>
      <c r="BI133" s="241">
        <f>IF(N133="nulová",J133,0)</f>
        <v>0</v>
      </c>
      <c r="BJ133" s="18" t="s">
        <v>82</v>
      </c>
      <c r="BK133" s="241">
        <f>ROUND(I133*H133,2)</f>
        <v>0</v>
      </c>
      <c r="BL133" s="18" t="s">
        <v>143</v>
      </c>
      <c r="BM133" s="240" t="s">
        <v>150</v>
      </c>
    </row>
    <row r="134" spans="1:51" s="13" customFormat="1" ht="12">
      <c r="A134" s="13"/>
      <c r="B134" s="242"/>
      <c r="C134" s="243"/>
      <c r="D134" s="244" t="s">
        <v>145</v>
      </c>
      <c r="E134" s="245" t="s">
        <v>1</v>
      </c>
      <c r="F134" s="246" t="s">
        <v>146</v>
      </c>
      <c r="G134" s="243"/>
      <c r="H134" s="247">
        <v>29.75</v>
      </c>
      <c r="I134" s="248"/>
      <c r="J134" s="243"/>
      <c r="K134" s="243"/>
      <c r="L134" s="249"/>
      <c r="M134" s="250"/>
      <c r="N134" s="251"/>
      <c r="O134" s="251"/>
      <c r="P134" s="251"/>
      <c r="Q134" s="251"/>
      <c r="R134" s="251"/>
      <c r="S134" s="251"/>
      <c r="T134" s="252"/>
      <c r="U134" s="13"/>
      <c r="V134" s="13"/>
      <c r="W134" s="13"/>
      <c r="X134" s="13"/>
      <c r="Y134" s="13"/>
      <c r="Z134" s="13"/>
      <c r="AA134" s="13"/>
      <c r="AB134" s="13"/>
      <c r="AC134" s="13"/>
      <c r="AD134" s="13"/>
      <c r="AE134" s="13"/>
      <c r="AT134" s="253" t="s">
        <v>145</v>
      </c>
      <c r="AU134" s="253" t="s">
        <v>84</v>
      </c>
      <c r="AV134" s="13" t="s">
        <v>84</v>
      </c>
      <c r="AW134" s="13" t="s">
        <v>32</v>
      </c>
      <c r="AX134" s="13" t="s">
        <v>76</v>
      </c>
      <c r="AY134" s="253" t="s">
        <v>137</v>
      </c>
    </row>
    <row r="135" spans="1:51" s="14" customFormat="1" ht="12">
      <c r="A135" s="14"/>
      <c r="B135" s="254"/>
      <c r="C135" s="255"/>
      <c r="D135" s="244" t="s">
        <v>145</v>
      </c>
      <c r="E135" s="256" t="s">
        <v>1</v>
      </c>
      <c r="F135" s="257" t="s">
        <v>147</v>
      </c>
      <c r="G135" s="255"/>
      <c r="H135" s="258">
        <v>29.75</v>
      </c>
      <c r="I135" s="259"/>
      <c r="J135" s="255"/>
      <c r="K135" s="255"/>
      <c r="L135" s="260"/>
      <c r="M135" s="261"/>
      <c r="N135" s="262"/>
      <c r="O135" s="262"/>
      <c r="P135" s="262"/>
      <c r="Q135" s="262"/>
      <c r="R135" s="262"/>
      <c r="S135" s="262"/>
      <c r="T135" s="263"/>
      <c r="U135" s="14"/>
      <c r="V135" s="14"/>
      <c r="W135" s="14"/>
      <c r="X135" s="14"/>
      <c r="Y135" s="14"/>
      <c r="Z135" s="14"/>
      <c r="AA135" s="14"/>
      <c r="AB135" s="14"/>
      <c r="AC135" s="14"/>
      <c r="AD135" s="14"/>
      <c r="AE135" s="14"/>
      <c r="AT135" s="264" t="s">
        <v>145</v>
      </c>
      <c r="AU135" s="264" t="s">
        <v>84</v>
      </c>
      <c r="AV135" s="14" t="s">
        <v>143</v>
      </c>
      <c r="AW135" s="14" t="s">
        <v>32</v>
      </c>
      <c r="AX135" s="14" t="s">
        <v>82</v>
      </c>
      <c r="AY135" s="264" t="s">
        <v>137</v>
      </c>
    </row>
    <row r="136" spans="1:65" s="2" customFormat="1" ht="24.15" customHeight="1">
      <c r="A136" s="39"/>
      <c r="B136" s="40"/>
      <c r="C136" s="228" t="s">
        <v>151</v>
      </c>
      <c r="D136" s="228" t="s">
        <v>139</v>
      </c>
      <c r="E136" s="229" t="s">
        <v>152</v>
      </c>
      <c r="F136" s="230" t="s">
        <v>153</v>
      </c>
      <c r="G136" s="231" t="s">
        <v>154</v>
      </c>
      <c r="H136" s="232">
        <v>53.55</v>
      </c>
      <c r="I136" s="233"/>
      <c r="J136" s="234">
        <f>ROUND(I136*H136,2)</f>
        <v>0</v>
      </c>
      <c r="K136" s="235"/>
      <c r="L136" s="45"/>
      <c r="M136" s="236" t="s">
        <v>1</v>
      </c>
      <c r="N136" s="237" t="s">
        <v>41</v>
      </c>
      <c r="O136" s="92"/>
      <c r="P136" s="238">
        <f>O136*H136</f>
        <v>0</v>
      </c>
      <c r="Q136" s="238">
        <v>0</v>
      </c>
      <c r="R136" s="238">
        <f>Q136*H136</f>
        <v>0</v>
      </c>
      <c r="S136" s="238">
        <v>0</v>
      </c>
      <c r="T136" s="239">
        <f>S136*H136</f>
        <v>0</v>
      </c>
      <c r="U136" s="39"/>
      <c r="V136" s="39"/>
      <c r="W136" s="39"/>
      <c r="X136" s="39"/>
      <c r="Y136" s="39"/>
      <c r="Z136" s="39"/>
      <c r="AA136" s="39"/>
      <c r="AB136" s="39"/>
      <c r="AC136" s="39"/>
      <c r="AD136" s="39"/>
      <c r="AE136" s="39"/>
      <c r="AR136" s="240" t="s">
        <v>143</v>
      </c>
      <c r="AT136" s="240" t="s">
        <v>139</v>
      </c>
      <c r="AU136" s="240" t="s">
        <v>84</v>
      </c>
      <c r="AY136" s="18" t="s">
        <v>137</v>
      </c>
      <c r="BE136" s="241">
        <f>IF(N136="základní",J136,0)</f>
        <v>0</v>
      </c>
      <c r="BF136" s="241">
        <f>IF(N136="snížená",J136,0)</f>
        <v>0</v>
      </c>
      <c r="BG136" s="241">
        <f>IF(N136="zákl. přenesená",J136,0)</f>
        <v>0</v>
      </c>
      <c r="BH136" s="241">
        <f>IF(N136="sníž. přenesená",J136,0)</f>
        <v>0</v>
      </c>
      <c r="BI136" s="241">
        <f>IF(N136="nulová",J136,0)</f>
        <v>0</v>
      </c>
      <c r="BJ136" s="18" t="s">
        <v>82</v>
      </c>
      <c r="BK136" s="241">
        <f>ROUND(I136*H136,2)</f>
        <v>0</v>
      </c>
      <c r="BL136" s="18" t="s">
        <v>143</v>
      </c>
      <c r="BM136" s="240" t="s">
        <v>155</v>
      </c>
    </row>
    <row r="137" spans="1:51" s="13" customFormat="1" ht="12">
      <c r="A137" s="13"/>
      <c r="B137" s="242"/>
      <c r="C137" s="243"/>
      <c r="D137" s="244" t="s">
        <v>145</v>
      </c>
      <c r="E137" s="245" t="s">
        <v>1</v>
      </c>
      <c r="F137" s="246" t="s">
        <v>156</v>
      </c>
      <c r="G137" s="243"/>
      <c r="H137" s="247">
        <v>53.55</v>
      </c>
      <c r="I137" s="248"/>
      <c r="J137" s="243"/>
      <c r="K137" s="243"/>
      <c r="L137" s="249"/>
      <c r="M137" s="250"/>
      <c r="N137" s="251"/>
      <c r="O137" s="251"/>
      <c r="P137" s="251"/>
      <c r="Q137" s="251"/>
      <c r="R137" s="251"/>
      <c r="S137" s="251"/>
      <c r="T137" s="252"/>
      <c r="U137" s="13"/>
      <c r="V137" s="13"/>
      <c r="W137" s="13"/>
      <c r="X137" s="13"/>
      <c r="Y137" s="13"/>
      <c r="Z137" s="13"/>
      <c r="AA137" s="13"/>
      <c r="AB137" s="13"/>
      <c r="AC137" s="13"/>
      <c r="AD137" s="13"/>
      <c r="AE137" s="13"/>
      <c r="AT137" s="253" t="s">
        <v>145</v>
      </c>
      <c r="AU137" s="253" t="s">
        <v>84</v>
      </c>
      <c r="AV137" s="13" t="s">
        <v>84</v>
      </c>
      <c r="AW137" s="13" t="s">
        <v>32</v>
      </c>
      <c r="AX137" s="13" t="s">
        <v>76</v>
      </c>
      <c r="AY137" s="253" t="s">
        <v>137</v>
      </c>
    </row>
    <row r="138" spans="1:51" s="14" customFormat="1" ht="12">
      <c r="A138" s="14"/>
      <c r="B138" s="254"/>
      <c r="C138" s="255"/>
      <c r="D138" s="244" t="s">
        <v>145</v>
      </c>
      <c r="E138" s="256" t="s">
        <v>1</v>
      </c>
      <c r="F138" s="257" t="s">
        <v>147</v>
      </c>
      <c r="G138" s="255"/>
      <c r="H138" s="258">
        <v>53.55</v>
      </c>
      <c r="I138" s="259"/>
      <c r="J138" s="255"/>
      <c r="K138" s="255"/>
      <c r="L138" s="260"/>
      <c r="M138" s="261"/>
      <c r="N138" s="262"/>
      <c r="O138" s="262"/>
      <c r="P138" s="262"/>
      <c r="Q138" s="262"/>
      <c r="R138" s="262"/>
      <c r="S138" s="262"/>
      <c r="T138" s="263"/>
      <c r="U138" s="14"/>
      <c r="V138" s="14"/>
      <c r="W138" s="14"/>
      <c r="X138" s="14"/>
      <c r="Y138" s="14"/>
      <c r="Z138" s="14"/>
      <c r="AA138" s="14"/>
      <c r="AB138" s="14"/>
      <c r="AC138" s="14"/>
      <c r="AD138" s="14"/>
      <c r="AE138" s="14"/>
      <c r="AT138" s="264" t="s">
        <v>145</v>
      </c>
      <c r="AU138" s="264" t="s">
        <v>84</v>
      </c>
      <c r="AV138" s="14" t="s">
        <v>143</v>
      </c>
      <c r="AW138" s="14" t="s">
        <v>32</v>
      </c>
      <c r="AX138" s="14" t="s">
        <v>82</v>
      </c>
      <c r="AY138" s="264" t="s">
        <v>137</v>
      </c>
    </row>
    <row r="139" spans="1:65" s="2" customFormat="1" ht="24.15" customHeight="1">
      <c r="A139" s="39"/>
      <c r="B139" s="40"/>
      <c r="C139" s="228" t="s">
        <v>143</v>
      </c>
      <c r="D139" s="228" t="s">
        <v>139</v>
      </c>
      <c r="E139" s="229" t="s">
        <v>157</v>
      </c>
      <c r="F139" s="230" t="s">
        <v>158</v>
      </c>
      <c r="G139" s="231" t="s">
        <v>142</v>
      </c>
      <c r="H139" s="232">
        <v>29.75</v>
      </c>
      <c r="I139" s="233"/>
      <c r="J139" s="234">
        <f>ROUND(I139*H139,2)</f>
        <v>0</v>
      </c>
      <c r="K139" s="235"/>
      <c r="L139" s="45"/>
      <c r="M139" s="236" t="s">
        <v>1</v>
      </c>
      <c r="N139" s="237" t="s">
        <v>41</v>
      </c>
      <c r="O139" s="92"/>
      <c r="P139" s="238">
        <f>O139*H139</f>
        <v>0</v>
      </c>
      <c r="Q139" s="238">
        <v>0</v>
      </c>
      <c r="R139" s="238">
        <f>Q139*H139</f>
        <v>0</v>
      </c>
      <c r="S139" s="238">
        <v>0</v>
      </c>
      <c r="T139" s="239">
        <f>S139*H139</f>
        <v>0</v>
      </c>
      <c r="U139" s="39"/>
      <c r="V139" s="39"/>
      <c r="W139" s="39"/>
      <c r="X139" s="39"/>
      <c r="Y139" s="39"/>
      <c r="Z139" s="39"/>
      <c r="AA139" s="39"/>
      <c r="AB139" s="39"/>
      <c r="AC139" s="39"/>
      <c r="AD139" s="39"/>
      <c r="AE139" s="39"/>
      <c r="AR139" s="240" t="s">
        <v>143</v>
      </c>
      <c r="AT139" s="240" t="s">
        <v>139</v>
      </c>
      <c r="AU139" s="240" t="s">
        <v>84</v>
      </c>
      <c r="AY139" s="18" t="s">
        <v>137</v>
      </c>
      <c r="BE139" s="241">
        <f>IF(N139="základní",J139,0)</f>
        <v>0</v>
      </c>
      <c r="BF139" s="241">
        <f>IF(N139="snížená",J139,0)</f>
        <v>0</v>
      </c>
      <c r="BG139" s="241">
        <f>IF(N139="zákl. přenesená",J139,0)</f>
        <v>0</v>
      </c>
      <c r="BH139" s="241">
        <f>IF(N139="sníž. přenesená",J139,0)</f>
        <v>0</v>
      </c>
      <c r="BI139" s="241">
        <f>IF(N139="nulová",J139,0)</f>
        <v>0</v>
      </c>
      <c r="BJ139" s="18" t="s">
        <v>82</v>
      </c>
      <c r="BK139" s="241">
        <f>ROUND(I139*H139,2)</f>
        <v>0</v>
      </c>
      <c r="BL139" s="18" t="s">
        <v>143</v>
      </c>
      <c r="BM139" s="240" t="s">
        <v>159</v>
      </c>
    </row>
    <row r="140" spans="1:51" s="13" customFormat="1" ht="12">
      <c r="A140" s="13"/>
      <c r="B140" s="242"/>
      <c r="C140" s="243"/>
      <c r="D140" s="244" t="s">
        <v>145</v>
      </c>
      <c r="E140" s="245" t="s">
        <v>1</v>
      </c>
      <c r="F140" s="246" t="s">
        <v>146</v>
      </c>
      <c r="G140" s="243"/>
      <c r="H140" s="247">
        <v>29.75</v>
      </c>
      <c r="I140" s="248"/>
      <c r="J140" s="243"/>
      <c r="K140" s="243"/>
      <c r="L140" s="249"/>
      <c r="M140" s="250"/>
      <c r="N140" s="251"/>
      <c r="O140" s="251"/>
      <c r="P140" s="251"/>
      <c r="Q140" s="251"/>
      <c r="R140" s="251"/>
      <c r="S140" s="251"/>
      <c r="T140" s="252"/>
      <c r="U140" s="13"/>
      <c r="V140" s="13"/>
      <c r="W140" s="13"/>
      <c r="X140" s="13"/>
      <c r="Y140" s="13"/>
      <c r="Z140" s="13"/>
      <c r="AA140" s="13"/>
      <c r="AB140" s="13"/>
      <c r="AC140" s="13"/>
      <c r="AD140" s="13"/>
      <c r="AE140" s="13"/>
      <c r="AT140" s="253" t="s">
        <v>145</v>
      </c>
      <c r="AU140" s="253" t="s">
        <v>84</v>
      </c>
      <c r="AV140" s="13" t="s">
        <v>84</v>
      </c>
      <c r="AW140" s="13" t="s">
        <v>32</v>
      </c>
      <c r="AX140" s="13" t="s">
        <v>76</v>
      </c>
      <c r="AY140" s="253" t="s">
        <v>137</v>
      </c>
    </row>
    <row r="141" spans="1:51" s="14" customFormat="1" ht="12">
      <c r="A141" s="14"/>
      <c r="B141" s="254"/>
      <c r="C141" s="255"/>
      <c r="D141" s="244" t="s">
        <v>145</v>
      </c>
      <c r="E141" s="256" t="s">
        <v>1</v>
      </c>
      <c r="F141" s="257" t="s">
        <v>147</v>
      </c>
      <c r="G141" s="255"/>
      <c r="H141" s="258">
        <v>29.75</v>
      </c>
      <c r="I141" s="259"/>
      <c r="J141" s="255"/>
      <c r="K141" s="255"/>
      <c r="L141" s="260"/>
      <c r="M141" s="261"/>
      <c r="N141" s="262"/>
      <c r="O141" s="262"/>
      <c r="P141" s="262"/>
      <c r="Q141" s="262"/>
      <c r="R141" s="262"/>
      <c r="S141" s="262"/>
      <c r="T141" s="263"/>
      <c r="U141" s="14"/>
      <c r="V141" s="14"/>
      <c r="W141" s="14"/>
      <c r="X141" s="14"/>
      <c r="Y141" s="14"/>
      <c r="Z141" s="14"/>
      <c r="AA141" s="14"/>
      <c r="AB141" s="14"/>
      <c r="AC141" s="14"/>
      <c r="AD141" s="14"/>
      <c r="AE141" s="14"/>
      <c r="AT141" s="264" t="s">
        <v>145</v>
      </c>
      <c r="AU141" s="264" t="s">
        <v>84</v>
      </c>
      <c r="AV141" s="14" t="s">
        <v>143</v>
      </c>
      <c r="AW141" s="14" t="s">
        <v>32</v>
      </c>
      <c r="AX141" s="14" t="s">
        <v>82</v>
      </c>
      <c r="AY141" s="264" t="s">
        <v>137</v>
      </c>
    </row>
    <row r="142" spans="1:65" s="2" customFormat="1" ht="21.75" customHeight="1">
      <c r="A142" s="39"/>
      <c r="B142" s="40"/>
      <c r="C142" s="228" t="s">
        <v>160</v>
      </c>
      <c r="D142" s="228" t="s">
        <v>139</v>
      </c>
      <c r="E142" s="229" t="s">
        <v>161</v>
      </c>
      <c r="F142" s="230" t="s">
        <v>162</v>
      </c>
      <c r="G142" s="231" t="s">
        <v>163</v>
      </c>
      <c r="H142" s="232">
        <v>3305</v>
      </c>
      <c r="I142" s="233"/>
      <c r="J142" s="234">
        <f>ROUND(I142*H142,2)</f>
        <v>0</v>
      </c>
      <c r="K142" s="235"/>
      <c r="L142" s="45"/>
      <c r="M142" s="236" t="s">
        <v>1</v>
      </c>
      <c r="N142" s="237" t="s">
        <v>41</v>
      </c>
      <c r="O142" s="92"/>
      <c r="P142" s="238">
        <f>O142*H142</f>
        <v>0</v>
      </c>
      <c r="Q142" s="238">
        <v>0</v>
      </c>
      <c r="R142" s="238">
        <f>Q142*H142</f>
        <v>0</v>
      </c>
      <c r="S142" s="238">
        <v>0</v>
      </c>
      <c r="T142" s="239">
        <f>S142*H142</f>
        <v>0</v>
      </c>
      <c r="U142" s="39"/>
      <c r="V142" s="39"/>
      <c r="W142" s="39"/>
      <c r="X142" s="39"/>
      <c r="Y142" s="39"/>
      <c r="Z142" s="39"/>
      <c r="AA142" s="39"/>
      <c r="AB142" s="39"/>
      <c r="AC142" s="39"/>
      <c r="AD142" s="39"/>
      <c r="AE142" s="39"/>
      <c r="AR142" s="240" t="s">
        <v>143</v>
      </c>
      <c r="AT142" s="240" t="s">
        <v>139</v>
      </c>
      <c r="AU142" s="240" t="s">
        <v>84</v>
      </c>
      <c r="AY142" s="18" t="s">
        <v>137</v>
      </c>
      <c r="BE142" s="241">
        <f>IF(N142="základní",J142,0)</f>
        <v>0</v>
      </c>
      <c r="BF142" s="241">
        <f>IF(N142="snížená",J142,0)</f>
        <v>0</v>
      </c>
      <c r="BG142" s="241">
        <f>IF(N142="zákl. přenesená",J142,0)</f>
        <v>0</v>
      </c>
      <c r="BH142" s="241">
        <f>IF(N142="sníž. přenesená",J142,0)</f>
        <v>0</v>
      </c>
      <c r="BI142" s="241">
        <f>IF(N142="nulová",J142,0)</f>
        <v>0</v>
      </c>
      <c r="BJ142" s="18" t="s">
        <v>82</v>
      </c>
      <c r="BK142" s="241">
        <f>ROUND(I142*H142,2)</f>
        <v>0</v>
      </c>
      <c r="BL142" s="18" t="s">
        <v>143</v>
      </c>
      <c r="BM142" s="240" t="s">
        <v>164</v>
      </c>
    </row>
    <row r="143" spans="1:51" s="13" customFormat="1" ht="12">
      <c r="A143" s="13"/>
      <c r="B143" s="242"/>
      <c r="C143" s="243"/>
      <c r="D143" s="244" t="s">
        <v>145</v>
      </c>
      <c r="E143" s="245" t="s">
        <v>1</v>
      </c>
      <c r="F143" s="246" t="s">
        <v>165</v>
      </c>
      <c r="G143" s="243"/>
      <c r="H143" s="247">
        <v>1830</v>
      </c>
      <c r="I143" s="248"/>
      <c r="J143" s="243"/>
      <c r="K143" s="243"/>
      <c r="L143" s="249"/>
      <c r="M143" s="250"/>
      <c r="N143" s="251"/>
      <c r="O143" s="251"/>
      <c r="P143" s="251"/>
      <c r="Q143" s="251"/>
      <c r="R143" s="251"/>
      <c r="S143" s="251"/>
      <c r="T143" s="252"/>
      <c r="U143" s="13"/>
      <c r="V143" s="13"/>
      <c r="W143" s="13"/>
      <c r="X143" s="13"/>
      <c r="Y143" s="13"/>
      <c r="Z143" s="13"/>
      <c r="AA143" s="13"/>
      <c r="AB143" s="13"/>
      <c r="AC143" s="13"/>
      <c r="AD143" s="13"/>
      <c r="AE143" s="13"/>
      <c r="AT143" s="253" t="s">
        <v>145</v>
      </c>
      <c r="AU143" s="253" t="s">
        <v>84</v>
      </c>
      <c r="AV143" s="13" t="s">
        <v>84</v>
      </c>
      <c r="AW143" s="13" t="s">
        <v>32</v>
      </c>
      <c r="AX143" s="13" t="s">
        <v>76</v>
      </c>
      <c r="AY143" s="253" t="s">
        <v>137</v>
      </c>
    </row>
    <row r="144" spans="1:51" s="13" customFormat="1" ht="12">
      <c r="A144" s="13"/>
      <c r="B144" s="242"/>
      <c r="C144" s="243"/>
      <c r="D144" s="244" t="s">
        <v>145</v>
      </c>
      <c r="E144" s="245" t="s">
        <v>1</v>
      </c>
      <c r="F144" s="246" t="s">
        <v>166</v>
      </c>
      <c r="G144" s="243"/>
      <c r="H144" s="247">
        <v>423</v>
      </c>
      <c r="I144" s="248"/>
      <c r="J144" s="243"/>
      <c r="K144" s="243"/>
      <c r="L144" s="249"/>
      <c r="M144" s="250"/>
      <c r="N144" s="251"/>
      <c r="O144" s="251"/>
      <c r="P144" s="251"/>
      <c r="Q144" s="251"/>
      <c r="R144" s="251"/>
      <c r="S144" s="251"/>
      <c r="T144" s="252"/>
      <c r="U144" s="13"/>
      <c r="V144" s="13"/>
      <c r="W144" s="13"/>
      <c r="X144" s="13"/>
      <c r="Y144" s="13"/>
      <c r="Z144" s="13"/>
      <c r="AA144" s="13"/>
      <c r="AB144" s="13"/>
      <c r="AC144" s="13"/>
      <c r="AD144" s="13"/>
      <c r="AE144" s="13"/>
      <c r="AT144" s="253" t="s">
        <v>145</v>
      </c>
      <c r="AU144" s="253" t="s">
        <v>84</v>
      </c>
      <c r="AV144" s="13" t="s">
        <v>84</v>
      </c>
      <c r="AW144" s="13" t="s">
        <v>32</v>
      </c>
      <c r="AX144" s="13" t="s">
        <v>76</v>
      </c>
      <c r="AY144" s="253" t="s">
        <v>137</v>
      </c>
    </row>
    <row r="145" spans="1:51" s="13" customFormat="1" ht="12">
      <c r="A145" s="13"/>
      <c r="B145" s="242"/>
      <c r="C145" s="243"/>
      <c r="D145" s="244" t="s">
        <v>145</v>
      </c>
      <c r="E145" s="245" t="s">
        <v>1</v>
      </c>
      <c r="F145" s="246" t="s">
        <v>167</v>
      </c>
      <c r="G145" s="243"/>
      <c r="H145" s="247">
        <v>207</v>
      </c>
      <c r="I145" s="248"/>
      <c r="J145" s="243"/>
      <c r="K145" s="243"/>
      <c r="L145" s="249"/>
      <c r="M145" s="250"/>
      <c r="N145" s="251"/>
      <c r="O145" s="251"/>
      <c r="P145" s="251"/>
      <c r="Q145" s="251"/>
      <c r="R145" s="251"/>
      <c r="S145" s="251"/>
      <c r="T145" s="252"/>
      <c r="U145" s="13"/>
      <c r="V145" s="13"/>
      <c r="W145" s="13"/>
      <c r="X145" s="13"/>
      <c r="Y145" s="13"/>
      <c r="Z145" s="13"/>
      <c r="AA145" s="13"/>
      <c r="AB145" s="13"/>
      <c r="AC145" s="13"/>
      <c r="AD145" s="13"/>
      <c r="AE145" s="13"/>
      <c r="AT145" s="253" t="s">
        <v>145</v>
      </c>
      <c r="AU145" s="253" t="s">
        <v>84</v>
      </c>
      <c r="AV145" s="13" t="s">
        <v>84</v>
      </c>
      <c r="AW145" s="13" t="s">
        <v>32</v>
      </c>
      <c r="AX145" s="13" t="s">
        <v>76</v>
      </c>
      <c r="AY145" s="253" t="s">
        <v>137</v>
      </c>
    </row>
    <row r="146" spans="1:51" s="13" customFormat="1" ht="12">
      <c r="A146" s="13"/>
      <c r="B146" s="242"/>
      <c r="C146" s="243"/>
      <c r="D146" s="244" t="s">
        <v>145</v>
      </c>
      <c r="E146" s="245" t="s">
        <v>1</v>
      </c>
      <c r="F146" s="246" t="s">
        <v>168</v>
      </c>
      <c r="G146" s="243"/>
      <c r="H146" s="247">
        <v>845</v>
      </c>
      <c r="I146" s="248"/>
      <c r="J146" s="243"/>
      <c r="K146" s="243"/>
      <c r="L146" s="249"/>
      <c r="M146" s="250"/>
      <c r="N146" s="251"/>
      <c r="O146" s="251"/>
      <c r="P146" s="251"/>
      <c r="Q146" s="251"/>
      <c r="R146" s="251"/>
      <c r="S146" s="251"/>
      <c r="T146" s="252"/>
      <c r="U146" s="13"/>
      <c r="V146" s="13"/>
      <c r="W146" s="13"/>
      <c r="X146" s="13"/>
      <c r="Y146" s="13"/>
      <c r="Z146" s="13"/>
      <c r="AA146" s="13"/>
      <c r="AB146" s="13"/>
      <c r="AC146" s="13"/>
      <c r="AD146" s="13"/>
      <c r="AE146" s="13"/>
      <c r="AT146" s="253" t="s">
        <v>145</v>
      </c>
      <c r="AU146" s="253" t="s">
        <v>84</v>
      </c>
      <c r="AV146" s="13" t="s">
        <v>84</v>
      </c>
      <c r="AW146" s="13" t="s">
        <v>32</v>
      </c>
      <c r="AX146" s="13" t="s">
        <v>76</v>
      </c>
      <c r="AY146" s="253" t="s">
        <v>137</v>
      </c>
    </row>
    <row r="147" spans="1:51" s="14" customFormat="1" ht="12">
      <c r="A147" s="14"/>
      <c r="B147" s="254"/>
      <c r="C147" s="255"/>
      <c r="D147" s="244" t="s">
        <v>145</v>
      </c>
      <c r="E147" s="256" t="s">
        <v>1</v>
      </c>
      <c r="F147" s="257" t="s">
        <v>147</v>
      </c>
      <c r="G147" s="255"/>
      <c r="H147" s="258">
        <v>3305</v>
      </c>
      <c r="I147" s="259"/>
      <c r="J147" s="255"/>
      <c r="K147" s="255"/>
      <c r="L147" s="260"/>
      <c r="M147" s="261"/>
      <c r="N147" s="262"/>
      <c r="O147" s="262"/>
      <c r="P147" s="262"/>
      <c r="Q147" s="262"/>
      <c r="R147" s="262"/>
      <c r="S147" s="262"/>
      <c r="T147" s="263"/>
      <c r="U147" s="14"/>
      <c r="V147" s="14"/>
      <c r="W147" s="14"/>
      <c r="X147" s="14"/>
      <c r="Y147" s="14"/>
      <c r="Z147" s="14"/>
      <c r="AA147" s="14"/>
      <c r="AB147" s="14"/>
      <c r="AC147" s="14"/>
      <c r="AD147" s="14"/>
      <c r="AE147" s="14"/>
      <c r="AT147" s="264" t="s">
        <v>145</v>
      </c>
      <c r="AU147" s="264" t="s">
        <v>84</v>
      </c>
      <c r="AV147" s="14" t="s">
        <v>143</v>
      </c>
      <c r="AW147" s="14" t="s">
        <v>32</v>
      </c>
      <c r="AX147" s="14" t="s">
        <v>82</v>
      </c>
      <c r="AY147" s="264" t="s">
        <v>137</v>
      </c>
    </row>
    <row r="148" spans="1:63" s="12" customFormat="1" ht="22.8" customHeight="1">
      <c r="A148" s="12"/>
      <c r="B148" s="212"/>
      <c r="C148" s="213"/>
      <c r="D148" s="214" t="s">
        <v>75</v>
      </c>
      <c r="E148" s="226" t="s">
        <v>84</v>
      </c>
      <c r="F148" s="226" t="s">
        <v>169</v>
      </c>
      <c r="G148" s="213"/>
      <c r="H148" s="213"/>
      <c r="I148" s="216"/>
      <c r="J148" s="227">
        <f>BK148</f>
        <v>0</v>
      </c>
      <c r="K148" s="213"/>
      <c r="L148" s="218"/>
      <c r="M148" s="219"/>
      <c r="N148" s="220"/>
      <c r="O148" s="220"/>
      <c r="P148" s="221">
        <f>SUM(P149:P159)</f>
        <v>0</v>
      </c>
      <c r="Q148" s="220"/>
      <c r="R148" s="221">
        <f>SUM(R149:R159)</f>
        <v>0.24792209999999998</v>
      </c>
      <c r="S148" s="220"/>
      <c r="T148" s="222">
        <f>SUM(T149:T159)</f>
        <v>0</v>
      </c>
      <c r="U148" s="12"/>
      <c r="V148" s="12"/>
      <c r="W148" s="12"/>
      <c r="X148" s="12"/>
      <c r="Y148" s="12"/>
      <c r="Z148" s="12"/>
      <c r="AA148" s="12"/>
      <c r="AB148" s="12"/>
      <c r="AC148" s="12"/>
      <c r="AD148" s="12"/>
      <c r="AE148" s="12"/>
      <c r="AR148" s="223" t="s">
        <v>82</v>
      </c>
      <c r="AT148" s="224" t="s">
        <v>75</v>
      </c>
      <c r="AU148" s="224" t="s">
        <v>82</v>
      </c>
      <c r="AY148" s="223" t="s">
        <v>137</v>
      </c>
      <c r="BK148" s="225">
        <f>SUM(BK149:BK159)</f>
        <v>0</v>
      </c>
    </row>
    <row r="149" spans="1:65" s="2" customFormat="1" ht="24.15" customHeight="1">
      <c r="A149" s="39"/>
      <c r="B149" s="40"/>
      <c r="C149" s="228" t="s">
        <v>170</v>
      </c>
      <c r="D149" s="228" t="s">
        <v>139</v>
      </c>
      <c r="E149" s="229" t="s">
        <v>171</v>
      </c>
      <c r="F149" s="230" t="s">
        <v>172</v>
      </c>
      <c r="G149" s="231" t="s">
        <v>142</v>
      </c>
      <c r="H149" s="232">
        <v>28.416</v>
      </c>
      <c r="I149" s="233"/>
      <c r="J149" s="234">
        <f>ROUND(I149*H149,2)</f>
        <v>0</v>
      </c>
      <c r="K149" s="235"/>
      <c r="L149" s="45"/>
      <c r="M149" s="236" t="s">
        <v>1</v>
      </c>
      <c r="N149" s="237" t="s">
        <v>41</v>
      </c>
      <c r="O149" s="92"/>
      <c r="P149" s="238">
        <f>O149*H149</f>
        <v>0</v>
      </c>
      <c r="Q149" s="238">
        <v>0</v>
      </c>
      <c r="R149" s="238">
        <f>Q149*H149</f>
        <v>0</v>
      </c>
      <c r="S149" s="238">
        <v>0</v>
      </c>
      <c r="T149" s="239">
        <f>S149*H149</f>
        <v>0</v>
      </c>
      <c r="U149" s="39"/>
      <c r="V149" s="39"/>
      <c r="W149" s="39"/>
      <c r="X149" s="39"/>
      <c r="Y149" s="39"/>
      <c r="Z149" s="39"/>
      <c r="AA149" s="39"/>
      <c r="AB149" s="39"/>
      <c r="AC149" s="39"/>
      <c r="AD149" s="39"/>
      <c r="AE149" s="39"/>
      <c r="AR149" s="240" t="s">
        <v>143</v>
      </c>
      <c r="AT149" s="240" t="s">
        <v>139</v>
      </c>
      <c r="AU149" s="240" t="s">
        <v>84</v>
      </c>
      <c r="AY149" s="18" t="s">
        <v>137</v>
      </c>
      <c r="BE149" s="241">
        <f>IF(N149="základní",J149,0)</f>
        <v>0</v>
      </c>
      <c r="BF149" s="241">
        <f>IF(N149="snížená",J149,0)</f>
        <v>0</v>
      </c>
      <c r="BG149" s="241">
        <f>IF(N149="zákl. přenesená",J149,0)</f>
        <v>0</v>
      </c>
      <c r="BH149" s="241">
        <f>IF(N149="sníž. přenesená",J149,0)</f>
        <v>0</v>
      </c>
      <c r="BI149" s="241">
        <f>IF(N149="nulová",J149,0)</f>
        <v>0</v>
      </c>
      <c r="BJ149" s="18" t="s">
        <v>82</v>
      </c>
      <c r="BK149" s="241">
        <f>ROUND(I149*H149,2)</f>
        <v>0</v>
      </c>
      <c r="BL149" s="18" t="s">
        <v>143</v>
      </c>
      <c r="BM149" s="240" t="s">
        <v>173</v>
      </c>
    </row>
    <row r="150" spans="1:51" s="13" customFormat="1" ht="12">
      <c r="A150" s="13"/>
      <c r="B150" s="242"/>
      <c r="C150" s="243"/>
      <c r="D150" s="244" t="s">
        <v>145</v>
      </c>
      <c r="E150" s="245" t="s">
        <v>1</v>
      </c>
      <c r="F150" s="246" t="s">
        <v>174</v>
      </c>
      <c r="G150" s="243"/>
      <c r="H150" s="247">
        <v>28.416</v>
      </c>
      <c r="I150" s="248"/>
      <c r="J150" s="243"/>
      <c r="K150" s="243"/>
      <c r="L150" s="249"/>
      <c r="M150" s="250"/>
      <c r="N150" s="251"/>
      <c r="O150" s="251"/>
      <c r="P150" s="251"/>
      <c r="Q150" s="251"/>
      <c r="R150" s="251"/>
      <c r="S150" s="251"/>
      <c r="T150" s="252"/>
      <c r="U150" s="13"/>
      <c r="V150" s="13"/>
      <c r="W150" s="13"/>
      <c r="X150" s="13"/>
      <c r="Y150" s="13"/>
      <c r="Z150" s="13"/>
      <c r="AA150" s="13"/>
      <c r="AB150" s="13"/>
      <c r="AC150" s="13"/>
      <c r="AD150" s="13"/>
      <c r="AE150" s="13"/>
      <c r="AT150" s="253" t="s">
        <v>145</v>
      </c>
      <c r="AU150" s="253" t="s">
        <v>84</v>
      </c>
      <c r="AV150" s="13" t="s">
        <v>84</v>
      </c>
      <c r="AW150" s="13" t="s">
        <v>32</v>
      </c>
      <c r="AX150" s="13" t="s">
        <v>76</v>
      </c>
      <c r="AY150" s="253" t="s">
        <v>137</v>
      </c>
    </row>
    <row r="151" spans="1:51" s="14" customFormat="1" ht="12">
      <c r="A151" s="14"/>
      <c r="B151" s="254"/>
      <c r="C151" s="255"/>
      <c r="D151" s="244" t="s">
        <v>145</v>
      </c>
      <c r="E151" s="256" t="s">
        <v>1</v>
      </c>
      <c r="F151" s="257" t="s">
        <v>147</v>
      </c>
      <c r="G151" s="255"/>
      <c r="H151" s="258">
        <v>28.416</v>
      </c>
      <c r="I151" s="259"/>
      <c r="J151" s="255"/>
      <c r="K151" s="255"/>
      <c r="L151" s="260"/>
      <c r="M151" s="261"/>
      <c r="N151" s="262"/>
      <c r="O151" s="262"/>
      <c r="P151" s="262"/>
      <c r="Q151" s="262"/>
      <c r="R151" s="262"/>
      <c r="S151" s="262"/>
      <c r="T151" s="263"/>
      <c r="U151" s="14"/>
      <c r="V151" s="14"/>
      <c r="W151" s="14"/>
      <c r="X151" s="14"/>
      <c r="Y151" s="14"/>
      <c r="Z151" s="14"/>
      <c r="AA151" s="14"/>
      <c r="AB151" s="14"/>
      <c r="AC151" s="14"/>
      <c r="AD151" s="14"/>
      <c r="AE151" s="14"/>
      <c r="AT151" s="264" t="s">
        <v>145</v>
      </c>
      <c r="AU151" s="264" t="s">
        <v>84</v>
      </c>
      <c r="AV151" s="14" t="s">
        <v>143</v>
      </c>
      <c r="AW151" s="14" t="s">
        <v>32</v>
      </c>
      <c r="AX151" s="14" t="s">
        <v>82</v>
      </c>
      <c r="AY151" s="264" t="s">
        <v>137</v>
      </c>
    </row>
    <row r="152" spans="1:65" s="2" customFormat="1" ht="24.15" customHeight="1">
      <c r="A152" s="39"/>
      <c r="B152" s="40"/>
      <c r="C152" s="228" t="s">
        <v>175</v>
      </c>
      <c r="D152" s="228" t="s">
        <v>139</v>
      </c>
      <c r="E152" s="229" t="s">
        <v>176</v>
      </c>
      <c r="F152" s="230" t="s">
        <v>177</v>
      </c>
      <c r="G152" s="231" t="s">
        <v>163</v>
      </c>
      <c r="H152" s="232">
        <v>289</v>
      </c>
      <c r="I152" s="233"/>
      <c r="J152" s="234">
        <f>ROUND(I152*H152,2)</f>
        <v>0</v>
      </c>
      <c r="K152" s="235"/>
      <c r="L152" s="45"/>
      <c r="M152" s="236" t="s">
        <v>1</v>
      </c>
      <c r="N152" s="237" t="s">
        <v>41</v>
      </c>
      <c r="O152" s="92"/>
      <c r="P152" s="238">
        <f>O152*H152</f>
        <v>0</v>
      </c>
      <c r="Q152" s="238">
        <v>0.00031</v>
      </c>
      <c r="R152" s="238">
        <f>Q152*H152</f>
        <v>0.08959</v>
      </c>
      <c r="S152" s="238">
        <v>0</v>
      </c>
      <c r="T152" s="239">
        <f>S152*H152</f>
        <v>0</v>
      </c>
      <c r="U152" s="39"/>
      <c r="V152" s="39"/>
      <c r="W152" s="39"/>
      <c r="X152" s="39"/>
      <c r="Y152" s="39"/>
      <c r="Z152" s="39"/>
      <c r="AA152" s="39"/>
      <c r="AB152" s="39"/>
      <c r="AC152" s="39"/>
      <c r="AD152" s="39"/>
      <c r="AE152" s="39"/>
      <c r="AR152" s="240" t="s">
        <v>143</v>
      </c>
      <c r="AT152" s="240" t="s">
        <v>139</v>
      </c>
      <c r="AU152" s="240" t="s">
        <v>84</v>
      </c>
      <c r="AY152" s="18" t="s">
        <v>137</v>
      </c>
      <c r="BE152" s="241">
        <f>IF(N152="základní",J152,0)</f>
        <v>0</v>
      </c>
      <c r="BF152" s="241">
        <f>IF(N152="snížená",J152,0)</f>
        <v>0</v>
      </c>
      <c r="BG152" s="241">
        <f>IF(N152="zákl. přenesená",J152,0)</f>
        <v>0</v>
      </c>
      <c r="BH152" s="241">
        <f>IF(N152="sníž. přenesená",J152,0)</f>
        <v>0</v>
      </c>
      <c r="BI152" s="241">
        <f>IF(N152="nulová",J152,0)</f>
        <v>0</v>
      </c>
      <c r="BJ152" s="18" t="s">
        <v>82</v>
      </c>
      <c r="BK152" s="241">
        <f>ROUND(I152*H152,2)</f>
        <v>0</v>
      </c>
      <c r="BL152" s="18" t="s">
        <v>143</v>
      </c>
      <c r="BM152" s="240" t="s">
        <v>178</v>
      </c>
    </row>
    <row r="153" spans="1:51" s="13" customFormat="1" ht="12">
      <c r="A153" s="13"/>
      <c r="B153" s="242"/>
      <c r="C153" s="243"/>
      <c r="D153" s="244" t="s">
        <v>145</v>
      </c>
      <c r="E153" s="245" t="s">
        <v>1</v>
      </c>
      <c r="F153" s="246" t="s">
        <v>179</v>
      </c>
      <c r="G153" s="243"/>
      <c r="H153" s="247">
        <v>289</v>
      </c>
      <c r="I153" s="248"/>
      <c r="J153" s="243"/>
      <c r="K153" s="243"/>
      <c r="L153" s="249"/>
      <c r="M153" s="250"/>
      <c r="N153" s="251"/>
      <c r="O153" s="251"/>
      <c r="P153" s="251"/>
      <c r="Q153" s="251"/>
      <c r="R153" s="251"/>
      <c r="S153" s="251"/>
      <c r="T153" s="252"/>
      <c r="U153" s="13"/>
      <c r="V153" s="13"/>
      <c r="W153" s="13"/>
      <c r="X153" s="13"/>
      <c r="Y153" s="13"/>
      <c r="Z153" s="13"/>
      <c r="AA153" s="13"/>
      <c r="AB153" s="13"/>
      <c r="AC153" s="13"/>
      <c r="AD153" s="13"/>
      <c r="AE153" s="13"/>
      <c r="AT153" s="253" t="s">
        <v>145</v>
      </c>
      <c r="AU153" s="253" t="s">
        <v>84</v>
      </c>
      <c r="AV153" s="13" t="s">
        <v>84</v>
      </c>
      <c r="AW153" s="13" t="s">
        <v>32</v>
      </c>
      <c r="AX153" s="13" t="s">
        <v>76</v>
      </c>
      <c r="AY153" s="253" t="s">
        <v>137</v>
      </c>
    </row>
    <row r="154" spans="1:51" s="14" customFormat="1" ht="12">
      <c r="A154" s="14"/>
      <c r="B154" s="254"/>
      <c r="C154" s="255"/>
      <c r="D154" s="244" t="s">
        <v>145</v>
      </c>
      <c r="E154" s="256" t="s">
        <v>1</v>
      </c>
      <c r="F154" s="257" t="s">
        <v>147</v>
      </c>
      <c r="G154" s="255"/>
      <c r="H154" s="258">
        <v>289</v>
      </c>
      <c r="I154" s="259"/>
      <c r="J154" s="255"/>
      <c r="K154" s="255"/>
      <c r="L154" s="260"/>
      <c r="M154" s="261"/>
      <c r="N154" s="262"/>
      <c r="O154" s="262"/>
      <c r="P154" s="262"/>
      <c r="Q154" s="262"/>
      <c r="R154" s="262"/>
      <c r="S154" s="262"/>
      <c r="T154" s="263"/>
      <c r="U154" s="14"/>
      <c r="V154" s="14"/>
      <c r="W154" s="14"/>
      <c r="X154" s="14"/>
      <c r="Y154" s="14"/>
      <c r="Z154" s="14"/>
      <c r="AA154" s="14"/>
      <c r="AB154" s="14"/>
      <c r="AC154" s="14"/>
      <c r="AD154" s="14"/>
      <c r="AE154" s="14"/>
      <c r="AT154" s="264" t="s">
        <v>145</v>
      </c>
      <c r="AU154" s="264" t="s">
        <v>84</v>
      </c>
      <c r="AV154" s="14" t="s">
        <v>143</v>
      </c>
      <c r="AW154" s="14" t="s">
        <v>32</v>
      </c>
      <c r="AX154" s="14" t="s">
        <v>82</v>
      </c>
      <c r="AY154" s="264" t="s">
        <v>137</v>
      </c>
    </row>
    <row r="155" spans="1:65" s="2" customFormat="1" ht="16.5" customHeight="1">
      <c r="A155" s="39"/>
      <c r="B155" s="40"/>
      <c r="C155" s="265" t="s">
        <v>180</v>
      </c>
      <c r="D155" s="265" t="s">
        <v>181</v>
      </c>
      <c r="E155" s="266" t="s">
        <v>182</v>
      </c>
      <c r="F155" s="267" t="s">
        <v>183</v>
      </c>
      <c r="G155" s="268" t="s">
        <v>163</v>
      </c>
      <c r="H155" s="269">
        <v>342.321</v>
      </c>
      <c r="I155" s="270"/>
      <c r="J155" s="271">
        <f>ROUND(I155*H155,2)</f>
        <v>0</v>
      </c>
      <c r="K155" s="272"/>
      <c r="L155" s="273"/>
      <c r="M155" s="274" t="s">
        <v>1</v>
      </c>
      <c r="N155" s="275" t="s">
        <v>41</v>
      </c>
      <c r="O155" s="92"/>
      <c r="P155" s="238">
        <f>O155*H155</f>
        <v>0</v>
      </c>
      <c r="Q155" s="238">
        <v>0.0001</v>
      </c>
      <c r="R155" s="238">
        <f>Q155*H155</f>
        <v>0.0342321</v>
      </c>
      <c r="S155" s="238">
        <v>0</v>
      </c>
      <c r="T155" s="239">
        <f>S155*H155</f>
        <v>0</v>
      </c>
      <c r="U155" s="39"/>
      <c r="V155" s="39"/>
      <c r="W155" s="39"/>
      <c r="X155" s="39"/>
      <c r="Y155" s="39"/>
      <c r="Z155" s="39"/>
      <c r="AA155" s="39"/>
      <c r="AB155" s="39"/>
      <c r="AC155" s="39"/>
      <c r="AD155" s="39"/>
      <c r="AE155" s="39"/>
      <c r="AR155" s="240" t="s">
        <v>180</v>
      </c>
      <c r="AT155" s="240" t="s">
        <v>181</v>
      </c>
      <c r="AU155" s="240" t="s">
        <v>84</v>
      </c>
      <c r="AY155" s="18" t="s">
        <v>137</v>
      </c>
      <c r="BE155" s="241">
        <f>IF(N155="základní",J155,0)</f>
        <v>0</v>
      </c>
      <c r="BF155" s="241">
        <f>IF(N155="snížená",J155,0)</f>
        <v>0</v>
      </c>
      <c r="BG155" s="241">
        <f>IF(N155="zákl. přenesená",J155,0)</f>
        <v>0</v>
      </c>
      <c r="BH155" s="241">
        <f>IF(N155="sníž. přenesená",J155,0)</f>
        <v>0</v>
      </c>
      <c r="BI155" s="241">
        <f>IF(N155="nulová",J155,0)</f>
        <v>0</v>
      </c>
      <c r="BJ155" s="18" t="s">
        <v>82</v>
      </c>
      <c r="BK155" s="241">
        <f>ROUND(I155*H155,2)</f>
        <v>0</v>
      </c>
      <c r="BL155" s="18" t="s">
        <v>143</v>
      </c>
      <c r="BM155" s="240" t="s">
        <v>184</v>
      </c>
    </row>
    <row r="156" spans="1:51" s="13" customFormat="1" ht="12">
      <c r="A156" s="13"/>
      <c r="B156" s="242"/>
      <c r="C156" s="243"/>
      <c r="D156" s="244" t="s">
        <v>145</v>
      </c>
      <c r="E156" s="245" t="s">
        <v>1</v>
      </c>
      <c r="F156" s="246" t="s">
        <v>185</v>
      </c>
      <c r="G156" s="243"/>
      <c r="H156" s="247">
        <v>342.321</v>
      </c>
      <c r="I156" s="248"/>
      <c r="J156" s="243"/>
      <c r="K156" s="243"/>
      <c r="L156" s="249"/>
      <c r="M156" s="250"/>
      <c r="N156" s="251"/>
      <c r="O156" s="251"/>
      <c r="P156" s="251"/>
      <c r="Q156" s="251"/>
      <c r="R156" s="251"/>
      <c r="S156" s="251"/>
      <c r="T156" s="252"/>
      <c r="U156" s="13"/>
      <c r="V156" s="13"/>
      <c r="W156" s="13"/>
      <c r="X156" s="13"/>
      <c r="Y156" s="13"/>
      <c r="Z156" s="13"/>
      <c r="AA156" s="13"/>
      <c r="AB156" s="13"/>
      <c r="AC156" s="13"/>
      <c r="AD156" s="13"/>
      <c r="AE156" s="13"/>
      <c r="AT156" s="253" t="s">
        <v>145</v>
      </c>
      <c r="AU156" s="253" t="s">
        <v>84</v>
      </c>
      <c r="AV156" s="13" t="s">
        <v>84</v>
      </c>
      <c r="AW156" s="13" t="s">
        <v>32</v>
      </c>
      <c r="AX156" s="13" t="s">
        <v>82</v>
      </c>
      <c r="AY156" s="253" t="s">
        <v>137</v>
      </c>
    </row>
    <row r="157" spans="1:65" s="2" customFormat="1" ht="16.5" customHeight="1">
      <c r="A157" s="39"/>
      <c r="B157" s="40"/>
      <c r="C157" s="228" t="s">
        <v>186</v>
      </c>
      <c r="D157" s="228" t="s">
        <v>139</v>
      </c>
      <c r="E157" s="229" t="s">
        <v>187</v>
      </c>
      <c r="F157" s="230" t="s">
        <v>188</v>
      </c>
      <c r="G157" s="231" t="s">
        <v>189</v>
      </c>
      <c r="H157" s="232">
        <v>170</v>
      </c>
      <c r="I157" s="233"/>
      <c r="J157" s="234">
        <f>ROUND(I157*H157,2)</f>
        <v>0</v>
      </c>
      <c r="K157" s="235"/>
      <c r="L157" s="45"/>
      <c r="M157" s="236" t="s">
        <v>1</v>
      </c>
      <c r="N157" s="237" t="s">
        <v>41</v>
      </c>
      <c r="O157" s="92"/>
      <c r="P157" s="238">
        <f>O157*H157</f>
        <v>0</v>
      </c>
      <c r="Q157" s="238">
        <v>0.00073</v>
      </c>
      <c r="R157" s="238">
        <f>Q157*H157</f>
        <v>0.12409999999999999</v>
      </c>
      <c r="S157" s="238">
        <v>0</v>
      </c>
      <c r="T157" s="239">
        <f>S157*H157</f>
        <v>0</v>
      </c>
      <c r="U157" s="39"/>
      <c r="V157" s="39"/>
      <c r="W157" s="39"/>
      <c r="X157" s="39"/>
      <c r="Y157" s="39"/>
      <c r="Z157" s="39"/>
      <c r="AA157" s="39"/>
      <c r="AB157" s="39"/>
      <c r="AC157" s="39"/>
      <c r="AD157" s="39"/>
      <c r="AE157" s="39"/>
      <c r="AR157" s="240" t="s">
        <v>143</v>
      </c>
      <c r="AT157" s="240" t="s">
        <v>139</v>
      </c>
      <c r="AU157" s="240" t="s">
        <v>84</v>
      </c>
      <c r="AY157" s="18" t="s">
        <v>137</v>
      </c>
      <c r="BE157" s="241">
        <f>IF(N157="základní",J157,0)</f>
        <v>0</v>
      </c>
      <c r="BF157" s="241">
        <f>IF(N157="snížená",J157,0)</f>
        <v>0</v>
      </c>
      <c r="BG157" s="241">
        <f>IF(N157="zákl. přenesená",J157,0)</f>
        <v>0</v>
      </c>
      <c r="BH157" s="241">
        <f>IF(N157="sníž. přenesená",J157,0)</f>
        <v>0</v>
      </c>
      <c r="BI157" s="241">
        <f>IF(N157="nulová",J157,0)</f>
        <v>0</v>
      </c>
      <c r="BJ157" s="18" t="s">
        <v>82</v>
      </c>
      <c r="BK157" s="241">
        <f>ROUND(I157*H157,2)</f>
        <v>0</v>
      </c>
      <c r="BL157" s="18" t="s">
        <v>143</v>
      </c>
      <c r="BM157" s="240" t="s">
        <v>190</v>
      </c>
    </row>
    <row r="158" spans="1:51" s="13" customFormat="1" ht="12">
      <c r="A158" s="13"/>
      <c r="B158" s="242"/>
      <c r="C158" s="243"/>
      <c r="D158" s="244" t="s">
        <v>145</v>
      </c>
      <c r="E158" s="245" t="s">
        <v>1</v>
      </c>
      <c r="F158" s="246" t="s">
        <v>191</v>
      </c>
      <c r="G158" s="243"/>
      <c r="H158" s="247">
        <v>170</v>
      </c>
      <c r="I158" s="248"/>
      <c r="J158" s="243"/>
      <c r="K158" s="243"/>
      <c r="L158" s="249"/>
      <c r="M158" s="250"/>
      <c r="N158" s="251"/>
      <c r="O158" s="251"/>
      <c r="P158" s="251"/>
      <c r="Q158" s="251"/>
      <c r="R158" s="251"/>
      <c r="S158" s="251"/>
      <c r="T158" s="252"/>
      <c r="U158" s="13"/>
      <c r="V158" s="13"/>
      <c r="W158" s="13"/>
      <c r="X158" s="13"/>
      <c r="Y158" s="13"/>
      <c r="Z158" s="13"/>
      <c r="AA158" s="13"/>
      <c r="AB158" s="13"/>
      <c r="AC158" s="13"/>
      <c r="AD158" s="13"/>
      <c r="AE158" s="13"/>
      <c r="AT158" s="253" t="s">
        <v>145</v>
      </c>
      <c r="AU158" s="253" t="s">
        <v>84</v>
      </c>
      <c r="AV158" s="13" t="s">
        <v>84</v>
      </c>
      <c r="AW158" s="13" t="s">
        <v>32</v>
      </c>
      <c r="AX158" s="13" t="s">
        <v>76</v>
      </c>
      <c r="AY158" s="253" t="s">
        <v>137</v>
      </c>
    </row>
    <row r="159" spans="1:51" s="14" customFormat="1" ht="12">
      <c r="A159" s="14"/>
      <c r="B159" s="254"/>
      <c r="C159" s="255"/>
      <c r="D159" s="244" t="s">
        <v>145</v>
      </c>
      <c r="E159" s="256" t="s">
        <v>1</v>
      </c>
      <c r="F159" s="257" t="s">
        <v>147</v>
      </c>
      <c r="G159" s="255"/>
      <c r="H159" s="258">
        <v>170</v>
      </c>
      <c r="I159" s="259"/>
      <c r="J159" s="255"/>
      <c r="K159" s="255"/>
      <c r="L159" s="260"/>
      <c r="M159" s="261"/>
      <c r="N159" s="262"/>
      <c r="O159" s="262"/>
      <c r="P159" s="262"/>
      <c r="Q159" s="262"/>
      <c r="R159" s="262"/>
      <c r="S159" s="262"/>
      <c r="T159" s="263"/>
      <c r="U159" s="14"/>
      <c r="V159" s="14"/>
      <c r="W159" s="14"/>
      <c r="X159" s="14"/>
      <c r="Y159" s="14"/>
      <c r="Z159" s="14"/>
      <c r="AA159" s="14"/>
      <c r="AB159" s="14"/>
      <c r="AC159" s="14"/>
      <c r="AD159" s="14"/>
      <c r="AE159" s="14"/>
      <c r="AT159" s="264" t="s">
        <v>145</v>
      </c>
      <c r="AU159" s="264" t="s">
        <v>84</v>
      </c>
      <c r="AV159" s="14" t="s">
        <v>143</v>
      </c>
      <c r="AW159" s="14" t="s">
        <v>32</v>
      </c>
      <c r="AX159" s="14" t="s">
        <v>82</v>
      </c>
      <c r="AY159" s="264" t="s">
        <v>137</v>
      </c>
    </row>
    <row r="160" spans="1:63" s="12" customFormat="1" ht="22.8" customHeight="1">
      <c r="A160" s="12"/>
      <c r="B160" s="212"/>
      <c r="C160" s="213"/>
      <c r="D160" s="214" t="s">
        <v>75</v>
      </c>
      <c r="E160" s="226" t="s">
        <v>160</v>
      </c>
      <c r="F160" s="226" t="s">
        <v>192</v>
      </c>
      <c r="G160" s="213"/>
      <c r="H160" s="213"/>
      <c r="I160" s="216"/>
      <c r="J160" s="227">
        <f>BK160</f>
        <v>0</v>
      </c>
      <c r="K160" s="213"/>
      <c r="L160" s="218"/>
      <c r="M160" s="219"/>
      <c r="N160" s="220"/>
      <c r="O160" s="220"/>
      <c r="P160" s="221">
        <f>SUM(P161:P234)</f>
        <v>0</v>
      </c>
      <c r="Q160" s="220"/>
      <c r="R160" s="221">
        <f>SUM(R161:R234)</f>
        <v>401.880756</v>
      </c>
      <c r="S160" s="220"/>
      <c r="T160" s="222">
        <f>SUM(T161:T234)</f>
        <v>0</v>
      </c>
      <c r="U160" s="12"/>
      <c r="V160" s="12"/>
      <c r="W160" s="12"/>
      <c r="X160" s="12"/>
      <c r="Y160" s="12"/>
      <c r="Z160" s="12"/>
      <c r="AA160" s="12"/>
      <c r="AB160" s="12"/>
      <c r="AC160" s="12"/>
      <c r="AD160" s="12"/>
      <c r="AE160" s="12"/>
      <c r="AR160" s="223" t="s">
        <v>82</v>
      </c>
      <c r="AT160" s="224" t="s">
        <v>75</v>
      </c>
      <c r="AU160" s="224" t="s">
        <v>82</v>
      </c>
      <c r="AY160" s="223" t="s">
        <v>137</v>
      </c>
      <c r="BK160" s="225">
        <f>SUM(BK161:BK234)</f>
        <v>0</v>
      </c>
    </row>
    <row r="161" spans="1:65" s="2" customFormat="1" ht="21.75" customHeight="1">
      <c r="A161" s="39"/>
      <c r="B161" s="40"/>
      <c r="C161" s="228" t="s">
        <v>193</v>
      </c>
      <c r="D161" s="228" t="s">
        <v>139</v>
      </c>
      <c r="E161" s="229" t="s">
        <v>194</v>
      </c>
      <c r="F161" s="230" t="s">
        <v>195</v>
      </c>
      <c r="G161" s="231" t="s">
        <v>163</v>
      </c>
      <c r="H161" s="232">
        <v>845</v>
      </c>
      <c r="I161" s="233"/>
      <c r="J161" s="234">
        <f>ROUND(I161*H161,2)</f>
        <v>0</v>
      </c>
      <c r="K161" s="235"/>
      <c r="L161" s="45"/>
      <c r="M161" s="236" t="s">
        <v>1</v>
      </c>
      <c r="N161" s="237" t="s">
        <v>41</v>
      </c>
      <c r="O161" s="92"/>
      <c r="P161" s="238">
        <f>O161*H161</f>
        <v>0</v>
      </c>
      <c r="Q161" s="238">
        <v>0</v>
      </c>
      <c r="R161" s="238">
        <f>Q161*H161</f>
        <v>0</v>
      </c>
      <c r="S161" s="238">
        <v>0</v>
      </c>
      <c r="T161" s="239">
        <f>S161*H161</f>
        <v>0</v>
      </c>
      <c r="U161" s="39"/>
      <c r="V161" s="39"/>
      <c r="W161" s="39"/>
      <c r="X161" s="39"/>
      <c r="Y161" s="39"/>
      <c r="Z161" s="39"/>
      <c r="AA161" s="39"/>
      <c r="AB161" s="39"/>
      <c r="AC161" s="39"/>
      <c r="AD161" s="39"/>
      <c r="AE161" s="39"/>
      <c r="AR161" s="240" t="s">
        <v>143</v>
      </c>
      <c r="AT161" s="240" t="s">
        <v>139</v>
      </c>
      <c r="AU161" s="240" t="s">
        <v>84</v>
      </c>
      <c r="AY161" s="18" t="s">
        <v>137</v>
      </c>
      <c r="BE161" s="241">
        <f>IF(N161="základní",J161,0)</f>
        <v>0</v>
      </c>
      <c r="BF161" s="241">
        <f>IF(N161="snížená",J161,0)</f>
        <v>0</v>
      </c>
      <c r="BG161" s="241">
        <f>IF(N161="zákl. přenesená",J161,0)</f>
        <v>0</v>
      </c>
      <c r="BH161" s="241">
        <f>IF(N161="sníž. přenesená",J161,0)</f>
        <v>0</v>
      </c>
      <c r="BI161" s="241">
        <f>IF(N161="nulová",J161,0)</f>
        <v>0</v>
      </c>
      <c r="BJ161" s="18" t="s">
        <v>82</v>
      </c>
      <c r="BK161" s="241">
        <f>ROUND(I161*H161,2)</f>
        <v>0</v>
      </c>
      <c r="BL161" s="18" t="s">
        <v>143</v>
      </c>
      <c r="BM161" s="240" t="s">
        <v>196</v>
      </c>
    </row>
    <row r="162" spans="1:51" s="13" customFormat="1" ht="12">
      <c r="A162" s="13"/>
      <c r="B162" s="242"/>
      <c r="C162" s="243"/>
      <c r="D162" s="244" t="s">
        <v>145</v>
      </c>
      <c r="E162" s="245" t="s">
        <v>1</v>
      </c>
      <c r="F162" s="246" t="s">
        <v>168</v>
      </c>
      <c r="G162" s="243"/>
      <c r="H162" s="247">
        <v>845</v>
      </c>
      <c r="I162" s="248"/>
      <c r="J162" s="243"/>
      <c r="K162" s="243"/>
      <c r="L162" s="249"/>
      <c r="M162" s="250"/>
      <c r="N162" s="251"/>
      <c r="O162" s="251"/>
      <c r="P162" s="251"/>
      <c r="Q162" s="251"/>
      <c r="R162" s="251"/>
      <c r="S162" s="251"/>
      <c r="T162" s="252"/>
      <c r="U162" s="13"/>
      <c r="V162" s="13"/>
      <c r="W162" s="13"/>
      <c r="X162" s="13"/>
      <c r="Y162" s="13"/>
      <c r="Z162" s="13"/>
      <c r="AA162" s="13"/>
      <c r="AB162" s="13"/>
      <c r="AC162" s="13"/>
      <c r="AD162" s="13"/>
      <c r="AE162" s="13"/>
      <c r="AT162" s="253" t="s">
        <v>145</v>
      </c>
      <c r="AU162" s="253" t="s">
        <v>84</v>
      </c>
      <c r="AV162" s="13" t="s">
        <v>84</v>
      </c>
      <c r="AW162" s="13" t="s">
        <v>32</v>
      </c>
      <c r="AX162" s="13" t="s">
        <v>76</v>
      </c>
      <c r="AY162" s="253" t="s">
        <v>137</v>
      </c>
    </row>
    <row r="163" spans="1:51" s="14" customFormat="1" ht="12">
      <c r="A163" s="14"/>
      <c r="B163" s="254"/>
      <c r="C163" s="255"/>
      <c r="D163" s="244" t="s">
        <v>145</v>
      </c>
      <c r="E163" s="256" t="s">
        <v>1</v>
      </c>
      <c r="F163" s="257" t="s">
        <v>147</v>
      </c>
      <c r="G163" s="255"/>
      <c r="H163" s="258">
        <v>845</v>
      </c>
      <c r="I163" s="259"/>
      <c r="J163" s="255"/>
      <c r="K163" s="255"/>
      <c r="L163" s="260"/>
      <c r="M163" s="261"/>
      <c r="N163" s="262"/>
      <c r="O163" s="262"/>
      <c r="P163" s="262"/>
      <c r="Q163" s="262"/>
      <c r="R163" s="262"/>
      <c r="S163" s="262"/>
      <c r="T163" s="263"/>
      <c r="U163" s="14"/>
      <c r="V163" s="14"/>
      <c r="W163" s="14"/>
      <c r="X163" s="14"/>
      <c r="Y163" s="14"/>
      <c r="Z163" s="14"/>
      <c r="AA163" s="14"/>
      <c r="AB163" s="14"/>
      <c r="AC163" s="14"/>
      <c r="AD163" s="14"/>
      <c r="AE163" s="14"/>
      <c r="AT163" s="264" t="s">
        <v>145</v>
      </c>
      <c r="AU163" s="264" t="s">
        <v>84</v>
      </c>
      <c r="AV163" s="14" t="s">
        <v>143</v>
      </c>
      <c r="AW163" s="14" t="s">
        <v>32</v>
      </c>
      <c r="AX163" s="14" t="s">
        <v>82</v>
      </c>
      <c r="AY163" s="264" t="s">
        <v>137</v>
      </c>
    </row>
    <row r="164" spans="1:65" s="2" customFormat="1" ht="21.75" customHeight="1">
      <c r="A164" s="39"/>
      <c r="B164" s="40"/>
      <c r="C164" s="228" t="s">
        <v>197</v>
      </c>
      <c r="D164" s="228" t="s">
        <v>139</v>
      </c>
      <c r="E164" s="229" t="s">
        <v>198</v>
      </c>
      <c r="F164" s="230" t="s">
        <v>199</v>
      </c>
      <c r="G164" s="231" t="s">
        <v>163</v>
      </c>
      <c r="H164" s="232">
        <v>1830</v>
      </c>
      <c r="I164" s="233"/>
      <c r="J164" s="234">
        <f>ROUND(I164*H164,2)</f>
        <v>0</v>
      </c>
      <c r="K164" s="235"/>
      <c r="L164" s="45"/>
      <c r="M164" s="236" t="s">
        <v>1</v>
      </c>
      <c r="N164" s="237" t="s">
        <v>41</v>
      </c>
      <c r="O164" s="92"/>
      <c r="P164" s="238">
        <f>O164*H164</f>
        <v>0</v>
      </c>
      <c r="Q164" s="238">
        <v>0</v>
      </c>
      <c r="R164" s="238">
        <f>Q164*H164</f>
        <v>0</v>
      </c>
      <c r="S164" s="238">
        <v>0</v>
      </c>
      <c r="T164" s="239">
        <f>S164*H164</f>
        <v>0</v>
      </c>
      <c r="U164" s="39"/>
      <c r="V164" s="39"/>
      <c r="W164" s="39"/>
      <c r="X164" s="39"/>
      <c r="Y164" s="39"/>
      <c r="Z164" s="39"/>
      <c r="AA164" s="39"/>
      <c r="AB164" s="39"/>
      <c r="AC164" s="39"/>
      <c r="AD164" s="39"/>
      <c r="AE164" s="39"/>
      <c r="AR164" s="240" t="s">
        <v>143</v>
      </c>
      <c r="AT164" s="240" t="s">
        <v>139</v>
      </c>
      <c r="AU164" s="240" t="s">
        <v>84</v>
      </c>
      <c r="AY164" s="18" t="s">
        <v>137</v>
      </c>
      <c r="BE164" s="241">
        <f>IF(N164="základní",J164,0)</f>
        <v>0</v>
      </c>
      <c r="BF164" s="241">
        <f>IF(N164="snížená",J164,0)</f>
        <v>0</v>
      </c>
      <c r="BG164" s="241">
        <f>IF(N164="zákl. přenesená",J164,0)</f>
        <v>0</v>
      </c>
      <c r="BH164" s="241">
        <f>IF(N164="sníž. přenesená",J164,0)</f>
        <v>0</v>
      </c>
      <c r="BI164" s="241">
        <f>IF(N164="nulová",J164,0)</f>
        <v>0</v>
      </c>
      <c r="BJ164" s="18" t="s">
        <v>82</v>
      </c>
      <c r="BK164" s="241">
        <f>ROUND(I164*H164,2)</f>
        <v>0</v>
      </c>
      <c r="BL164" s="18" t="s">
        <v>143</v>
      </c>
      <c r="BM164" s="240" t="s">
        <v>200</v>
      </c>
    </row>
    <row r="165" spans="1:51" s="13" customFormat="1" ht="12">
      <c r="A165" s="13"/>
      <c r="B165" s="242"/>
      <c r="C165" s="243"/>
      <c r="D165" s="244" t="s">
        <v>145</v>
      </c>
      <c r="E165" s="245" t="s">
        <v>1</v>
      </c>
      <c r="F165" s="246" t="s">
        <v>165</v>
      </c>
      <c r="G165" s="243"/>
      <c r="H165" s="247">
        <v>1830</v>
      </c>
      <c r="I165" s="248"/>
      <c r="J165" s="243"/>
      <c r="K165" s="243"/>
      <c r="L165" s="249"/>
      <c r="M165" s="250"/>
      <c r="N165" s="251"/>
      <c r="O165" s="251"/>
      <c r="P165" s="251"/>
      <c r="Q165" s="251"/>
      <c r="R165" s="251"/>
      <c r="S165" s="251"/>
      <c r="T165" s="252"/>
      <c r="U165" s="13"/>
      <c r="V165" s="13"/>
      <c r="W165" s="13"/>
      <c r="X165" s="13"/>
      <c r="Y165" s="13"/>
      <c r="Z165" s="13"/>
      <c r="AA165" s="13"/>
      <c r="AB165" s="13"/>
      <c r="AC165" s="13"/>
      <c r="AD165" s="13"/>
      <c r="AE165" s="13"/>
      <c r="AT165" s="253" t="s">
        <v>145</v>
      </c>
      <c r="AU165" s="253" t="s">
        <v>84</v>
      </c>
      <c r="AV165" s="13" t="s">
        <v>84</v>
      </c>
      <c r="AW165" s="13" t="s">
        <v>32</v>
      </c>
      <c r="AX165" s="13" t="s">
        <v>76</v>
      </c>
      <c r="AY165" s="253" t="s">
        <v>137</v>
      </c>
    </row>
    <row r="166" spans="1:51" s="14" customFormat="1" ht="12">
      <c r="A166" s="14"/>
      <c r="B166" s="254"/>
      <c r="C166" s="255"/>
      <c r="D166" s="244" t="s">
        <v>145</v>
      </c>
      <c r="E166" s="256" t="s">
        <v>1</v>
      </c>
      <c r="F166" s="257" t="s">
        <v>147</v>
      </c>
      <c r="G166" s="255"/>
      <c r="H166" s="258">
        <v>1830</v>
      </c>
      <c r="I166" s="259"/>
      <c r="J166" s="255"/>
      <c r="K166" s="255"/>
      <c r="L166" s="260"/>
      <c r="M166" s="261"/>
      <c r="N166" s="262"/>
      <c r="O166" s="262"/>
      <c r="P166" s="262"/>
      <c r="Q166" s="262"/>
      <c r="R166" s="262"/>
      <c r="S166" s="262"/>
      <c r="T166" s="263"/>
      <c r="U166" s="14"/>
      <c r="V166" s="14"/>
      <c r="W166" s="14"/>
      <c r="X166" s="14"/>
      <c r="Y166" s="14"/>
      <c r="Z166" s="14"/>
      <c r="AA166" s="14"/>
      <c r="AB166" s="14"/>
      <c r="AC166" s="14"/>
      <c r="AD166" s="14"/>
      <c r="AE166" s="14"/>
      <c r="AT166" s="264" t="s">
        <v>145</v>
      </c>
      <c r="AU166" s="264" t="s">
        <v>84</v>
      </c>
      <c r="AV166" s="14" t="s">
        <v>143</v>
      </c>
      <c r="AW166" s="14" t="s">
        <v>32</v>
      </c>
      <c r="AX166" s="14" t="s">
        <v>82</v>
      </c>
      <c r="AY166" s="264" t="s">
        <v>137</v>
      </c>
    </row>
    <row r="167" spans="1:65" s="2" customFormat="1" ht="21.75" customHeight="1">
      <c r="A167" s="39"/>
      <c r="B167" s="40"/>
      <c r="C167" s="228" t="s">
        <v>201</v>
      </c>
      <c r="D167" s="228" t="s">
        <v>139</v>
      </c>
      <c r="E167" s="229" t="s">
        <v>202</v>
      </c>
      <c r="F167" s="230" t="s">
        <v>203</v>
      </c>
      <c r="G167" s="231" t="s">
        <v>163</v>
      </c>
      <c r="H167" s="232">
        <v>630</v>
      </c>
      <c r="I167" s="233"/>
      <c r="J167" s="234">
        <f>ROUND(I167*H167,2)</f>
        <v>0</v>
      </c>
      <c r="K167" s="235"/>
      <c r="L167" s="45"/>
      <c r="M167" s="236" t="s">
        <v>1</v>
      </c>
      <c r="N167" s="237" t="s">
        <v>41</v>
      </c>
      <c r="O167" s="92"/>
      <c r="P167" s="238">
        <f>O167*H167</f>
        <v>0</v>
      </c>
      <c r="Q167" s="238">
        <v>0</v>
      </c>
      <c r="R167" s="238">
        <f>Q167*H167</f>
        <v>0</v>
      </c>
      <c r="S167" s="238">
        <v>0</v>
      </c>
      <c r="T167" s="239">
        <f>S167*H167</f>
        <v>0</v>
      </c>
      <c r="U167" s="39"/>
      <c r="V167" s="39"/>
      <c r="W167" s="39"/>
      <c r="X167" s="39"/>
      <c r="Y167" s="39"/>
      <c r="Z167" s="39"/>
      <c r="AA167" s="39"/>
      <c r="AB167" s="39"/>
      <c r="AC167" s="39"/>
      <c r="AD167" s="39"/>
      <c r="AE167" s="39"/>
      <c r="AR167" s="240" t="s">
        <v>143</v>
      </c>
      <c r="AT167" s="240" t="s">
        <v>139</v>
      </c>
      <c r="AU167" s="240" t="s">
        <v>84</v>
      </c>
      <c r="AY167" s="18" t="s">
        <v>137</v>
      </c>
      <c r="BE167" s="241">
        <f>IF(N167="základní",J167,0)</f>
        <v>0</v>
      </c>
      <c r="BF167" s="241">
        <f>IF(N167="snížená",J167,0)</f>
        <v>0</v>
      </c>
      <c r="BG167" s="241">
        <f>IF(N167="zákl. přenesená",J167,0)</f>
        <v>0</v>
      </c>
      <c r="BH167" s="241">
        <f>IF(N167="sníž. přenesená",J167,0)</f>
        <v>0</v>
      </c>
      <c r="BI167" s="241">
        <f>IF(N167="nulová",J167,0)</f>
        <v>0</v>
      </c>
      <c r="BJ167" s="18" t="s">
        <v>82</v>
      </c>
      <c r="BK167" s="241">
        <f>ROUND(I167*H167,2)</f>
        <v>0</v>
      </c>
      <c r="BL167" s="18" t="s">
        <v>143</v>
      </c>
      <c r="BM167" s="240" t="s">
        <v>204</v>
      </c>
    </row>
    <row r="168" spans="1:51" s="13" customFormat="1" ht="12">
      <c r="A168" s="13"/>
      <c r="B168" s="242"/>
      <c r="C168" s="243"/>
      <c r="D168" s="244" t="s">
        <v>145</v>
      </c>
      <c r="E168" s="245" t="s">
        <v>1</v>
      </c>
      <c r="F168" s="246" t="s">
        <v>166</v>
      </c>
      <c r="G168" s="243"/>
      <c r="H168" s="247">
        <v>423</v>
      </c>
      <c r="I168" s="248"/>
      <c r="J168" s="243"/>
      <c r="K168" s="243"/>
      <c r="L168" s="249"/>
      <c r="M168" s="250"/>
      <c r="N168" s="251"/>
      <c r="O168" s="251"/>
      <c r="P168" s="251"/>
      <c r="Q168" s="251"/>
      <c r="R168" s="251"/>
      <c r="S168" s="251"/>
      <c r="T168" s="252"/>
      <c r="U168" s="13"/>
      <c r="V168" s="13"/>
      <c r="W168" s="13"/>
      <c r="X168" s="13"/>
      <c r="Y168" s="13"/>
      <c r="Z168" s="13"/>
      <c r="AA168" s="13"/>
      <c r="AB168" s="13"/>
      <c r="AC168" s="13"/>
      <c r="AD168" s="13"/>
      <c r="AE168" s="13"/>
      <c r="AT168" s="253" t="s">
        <v>145</v>
      </c>
      <c r="AU168" s="253" t="s">
        <v>84</v>
      </c>
      <c r="AV168" s="13" t="s">
        <v>84</v>
      </c>
      <c r="AW168" s="13" t="s">
        <v>32</v>
      </c>
      <c r="AX168" s="13" t="s">
        <v>76</v>
      </c>
      <c r="AY168" s="253" t="s">
        <v>137</v>
      </c>
    </row>
    <row r="169" spans="1:51" s="13" customFormat="1" ht="12">
      <c r="A169" s="13"/>
      <c r="B169" s="242"/>
      <c r="C169" s="243"/>
      <c r="D169" s="244" t="s">
        <v>145</v>
      </c>
      <c r="E169" s="245" t="s">
        <v>1</v>
      </c>
      <c r="F169" s="246" t="s">
        <v>167</v>
      </c>
      <c r="G169" s="243"/>
      <c r="H169" s="247">
        <v>207</v>
      </c>
      <c r="I169" s="248"/>
      <c r="J169" s="243"/>
      <c r="K169" s="243"/>
      <c r="L169" s="249"/>
      <c r="M169" s="250"/>
      <c r="N169" s="251"/>
      <c r="O169" s="251"/>
      <c r="P169" s="251"/>
      <c r="Q169" s="251"/>
      <c r="R169" s="251"/>
      <c r="S169" s="251"/>
      <c r="T169" s="252"/>
      <c r="U169" s="13"/>
      <c r="V169" s="13"/>
      <c r="W169" s="13"/>
      <c r="X169" s="13"/>
      <c r="Y169" s="13"/>
      <c r="Z169" s="13"/>
      <c r="AA169" s="13"/>
      <c r="AB169" s="13"/>
      <c r="AC169" s="13"/>
      <c r="AD169" s="13"/>
      <c r="AE169" s="13"/>
      <c r="AT169" s="253" t="s">
        <v>145</v>
      </c>
      <c r="AU169" s="253" t="s">
        <v>84</v>
      </c>
      <c r="AV169" s="13" t="s">
        <v>84</v>
      </c>
      <c r="AW169" s="13" t="s">
        <v>32</v>
      </c>
      <c r="AX169" s="13" t="s">
        <v>76</v>
      </c>
      <c r="AY169" s="253" t="s">
        <v>137</v>
      </c>
    </row>
    <row r="170" spans="1:51" s="14" customFormat="1" ht="12">
      <c r="A170" s="14"/>
      <c r="B170" s="254"/>
      <c r="C170" s="255"/>
      <c r="D170" s="244" t="s">
        <v>145</v>
      </c>
      <c r="E170" s="256" t="s">
        <v>1</v>
      </c>
      <c r="F170" s="257" t="s">
        <v>147</v>
      </c>
      <c r="G170" s="255"/>
      <c r="H170" s="258">
        <v>630</v>
      </c>
      <c r="I170" s="259"/>
      <c r="J170" s="255"/>
      <c r="K170" s="255"/>
      <c r="L170" s="260"/>
      <c r="M170" s="261"/>
      <c r="N170" s="262"/>
      <c r="O170" s="262"/>
      <c r="P170" s="262"/>
      <c r="Q170" s="262"/>
      <c r="R170" s="262"/>
      <c r="S170" s="262"/>
      <c r="T170" s="263"/>
      <c r="U170" s="14"/>
      <c r="V170" s="14"/>
      <c r="W170" s="14"/>
      <c r="X170" s="14"/>
      <c r="Y170" s="14"/>
      <c r="Z170" s="14"/>
      <c r="AA170" s="14"/>
      <c r="AB170" s="14"/>
      <c r="AC170" s="14"/>
      <c r="AD170" s="14"/>
      <c r="AE170" s="14"/>
      <c r="AT170" s="264" t="s">
        <v>145</v>
      </c>
      <c r="AU170" s="264" t="s">
        <v>84</v>
      </c>
      <c r="AV170" s="14" t="s">
        <v>143</v>
      </c>
      <c r="AW170" s="14" t="s">
        <v>32</v>
      </c>
      <c r="AX170" s="14" t="s">
        <v>82</v>
      </c>
      <c r="AY170" s="264" t="s">
        <v>137</v>
      </c>
    </row>
    <row r="171" spans="1:65" s="2" customFormat="1" ht="24.15" customHeight="1">
      <c r="A171" s="39"/>
      <c r="B171" s="40"/>
      <c r="C171" s="228" t="s">
        <v>205</v>
      </c>
      <c r="D171" s="228" t="s">
        <v>139</v>
      </c>
      <c r="E171" s="229" t="s">
        <v>206</v>
      </c>
      <c r="F171" s="230" t="s">
        <v>207</v>
      </c>
      <c r="G171" s="231" t="s">
        <v>163</v>
      </c>
      <c r="H171" s="232">
        <v>1705</v>
      </c>
      <c r="I171" s="233"/>
      <c r="J171" s="234">
        <f>ROUND(I171*H171,2)</f>
        <v>0</v>
      </c>
      <c r="K171" s="235"/>
      <c r="L171" s="45"/>
      <c r="M171" s="236" t="s">
        <v>1</v>
      </c>
      <c r="N171" s="237" t="s">
        <v>41</v>
      </c>
      <c r="O171" s="92"/>
      <c r="P171" s="238">
        <f>O171*H171</f>
        <v>0</v>
      </c>
      <c r="Q171" s="238">
        <v>0</v>
      </c>
      <c r="R171" s="238">
        <f>Q171*H171</f>
        <v>0</v>
      </c>
      <c r="S171" s="238">
        <v>0</v>
      </c>
      <c r="T171" s="239">
        <f>S171*H171</f>
        <v>0</v>
      </c>
      <c r="U171" s="39"/>
      <c r="V171" s="39"/>
      <c r="W171" s="39"/>
      <c r="X171" s="39"/>
      <c r="Y171" s="39"/>
      <c r="Z171" s="39"/>
      <c r="AA171" s="39"/>
      <c r="AB171" s="39"/>
      <c r="AC171" s="39"/>
      <c r="AD171" s="39"/>
      <c r="AE171" s="39"/>
      <c r="AR171" s="240" t="s">
        <v>143</v>
      </c>
      <c r="AT171" s="240" t="s">
        <v>139</v>
      </c>
      <c r="AU171" s="240" t="s">
        <v>84</v>
      </c>
      <c r="AY171" s="18" t="s">
        <v>137</v>
      </c>
      <c r="BE171" s="241">
        <f>IF(N171="základní",J171,0)</f>
        <v>0</v>
      </c>
      <c r="BF171" s="241">
        <f>IF(N171="snížená",J171,0)</f>
        <v>0</v>
      </c>
      <c r="BG171" s="241">
        <f>IF(N171="zákl. přenesená",J171,0)</f>
        <v>0</v>
      </c>
      <c r="BH171" s="241">
        <f>IF(N171="sníž. přenesená",J171,0)</f>
        <v>0</v>
      </c>
      <c r="BI171" s="241">
        <f>IF(N171="nulová",J171,0)</f>
        <v>0</v>
      </c>
      <c r="BJ171" s="18" t="s">
        <v>82</v>
      </c>
      <c r="BK171" s="241">
        <f>ROUND(I171*H171,2)</f>
        <v>0</v>
      </c>
      <c r="BL171" s="18" t="s">
        <v>143</v>
      </c>
      <c r="BM171" s="240" t="s">
        <v>208</v>
      </c>
    </row>
    <row r="172" spans="1:51" s="13" customFormat="1" ht="12">
      <c r="A172" s="13"/>
      <c r="B172" s="242"/>
      <c r="C172" s="243"/>
      <c r="D172" s="244" t="s">
        <v>145</v>
      </c>
      <c r="E172" s="245" t="s">
        <v>1</v>
      </c>
      <c r="F172" s="246" t="s">
        <v>209</v>
      </c>
      <c r="G172" s="243"/>
      <c r="H172" s="247">
        <v>1705</v>
      </c>
      <c r="I172" s="248"/>
      <c r="J172" s="243"/>
      <c r="K172" s="243"/>
      <c r="L172" s="249"/>
      <c r="M172" s="250"/>
      <c r="N172" s="251"/>
      <c r="O172" s="251"/>
      <c r="P172" s="251"/>
      <c r="Q172" s="251"/>
      <c r="R172" s="251"/>
      <c r="S172" s="251"/>
      <c r="T172" s="252"/>
      <c r="U172" s="13"/>
      <c r="V172" s="13"/>
      <c r="W172" s="13"/>
      <c r="X172" s="13"/>
      <c r="Y172" s="13"/>
      <c r="Z172" s="13"/>
      <c r="AA172" s="13"/>
      <c r="AB172" s="13"/>
      <c r="AC172" s="13"/>
      <c r="AD172" s="13"/>
      <c r="AE172" s="13"/>
      <c r="AT172" s="253" t="s">
        <v>145</v>
      </c>
      <c r="AU172" s="253" t="s">
        <v>84</v>
      </c>
      <c r="AV172" s="13" t="s">
        <v>84</v>
      </c>
      <c r="AW172" s="13" t="s">
        <v>32</v>
      </c>
      <c r="AX172" s="13" t="s">
        <v>76</v>
      </c>
      <c r="AY172" s="253" t="s">
        <v>137</v>
      </c>
    </row>
    <row r="173" spans="1:51" s="14" customFormat="1" ht="12">
      <c r="A173" s="14"/>
      <c r="B173" s="254"/>
      <c r="C173" s="255"/>
      <c r="D173" s="244" t="s">
        <v>145</v>
      </c>
      <c r="E173" s="256" t="s">
        <v>1</v>
      </c>
      <c r="F173" s="257" t="s">
        <v>147</v>
      </c>
      <c r="G173" s="255"/>
      <c r="H173" s="258">
        <v>1705</v>
      </c>
      <c r="I173" s="259"/>
      <c r="J173" s="255"/>
      <c r="K173" s="255"/>
      <c r="L173" s="260"/>
      <c r="M173" s="261"/>
      <c r="N173" s="262"/>
      <c r="O173" s="262"/>
      <c r="P173" s="262"/>
      <c r="Q173" s="262"/>
      <c r="R173" s="262"/>
      <c r="S173" s="262"/>
      <c r="T173" s="263"/>
      <c r="U173" s="14"/>
      <c r="V173" s="14"/>
      <c r="W173" s="14"/>
      <c r="X173" s="14"/>
      <c r="Y173" s="14"/>
      <c r="Z173" s="14"/>
      <c r="AA173" s="14"/>
      <c r="AB173" s="14"/>
      <c r="AC173" s="14"/>
      <c r="AD173" s="14"/>
      <c r="AE173" s="14"/>
      <c r="AT173" s="264" t="s">
        <v>145</v>
      </c>
      <c r="AU173" s="264" t="s">
        <v>84</v>
      </c>
      <c r="AV173" s="14" t="s">
        <v>143</v>
      </c>
      <c r="AW173" s="14" t="s">
        <v>32</v>
      </c>
      <c r="AX173" s="14" t="s">
        <v>82</v>
      </c>
      <c r="AY173" s="264" t="s">
        <v>137</v>
      </c>
    </row>
    <row r="174" spans="1:65" s="2" customFormat="1" ht="24.15" customHeight="1">
      <c r="A174" s="39"/>
      <c r="B174" s="40"/>
      <c r="C174" s="228" t="s">
        <v>210</v>
      </c>
      <c r="D174" s="228" t="s">
        <v>139</v>
      </c>
      <c r="E174" s="229" t="s">
        <v>211</v>
      </c>
      <c r="F174" s="230" t="s">
        <v>212</v>
      </c>
      <c r="G174" s="231" t="s">
        <v>163</v>
      </c>
      <c r="H174" s="232">
        <v>1705</v>
      </c>
      <c r="I174" s="233"/>
      <c r="J174" s="234">
        <f>ROUND(I174*H174,2)</f>
        <v>0</v>
      </c>
      <c r="K174" s="235"/>
      <c r="L174" s="45"/>
      <c r="M174" s="236" t="s">
        <v>1</v>
      </c>
      <c r="N174" s="237" t="s">
        <v>41</v>
      </c>
      <c r="O174" s="92"/>
      <c r="P174" s="238">
        <f>O174*H174</f>
        <v>0</v>
      </c>
      <c r="Q174" s="238">
        <v>0</v>
      </c>
      <c r="R174" s="238">
        <f>Q174*H174</f>
        <v>0</v>
      </c>
      <c r="S174" s="238">
        <v>0</v>
      </c>
      <c r="T174" s="239">
        <f>S174*H174</f>
        <v>0</v>
      </c>
      <c r="U174" s="39"/>
      <c r="V174" s="39"/>
      <c r="W174" s="39"/>
      <c r="X174" s="39"/>
      <c r="Y174" s="39"/>
      <c r="Z174" s="39"/>
      <c r="AA174" s="39"/>
      <c r="AB174" s="39"/>
      <c r="AC174" s="39"/>
      <c r="AD174" s="39"/>
      <c r="AE174" s="39"/>
      <c r="AR174" s="240" t="s">
        <v>143</v>
      </c>
      <c r="AT174" s="240" t="s">
        <v>139</v>
      </c>
      <c r="AU174" s="240" t="s">
        <v>84</v>
      </c>
      <c r="AY174" s="18" t="s">
        <v>137</v>
      </c>
      <c r="BE174" s="241">
        <f>IF(N174="základní",J174,0)</f>
        <v>0</v>
      </c>
      <c r="BF174" s="241">
        <f>IF(N174="snížená",J174,0)</f>
        <v>0</v>
      </c>
      <c r="BG174" s="241">
        <f>IF(N174="zákl. přenesená",J174,0)</f>
        <v>0</v>
      </c>
      <c r="BH174" s="241">
        <f>IF(N174="sníž. přenesená",J174,0)</f>
        <v>0</v>
      </c>
      <c r="BI174" s="241">
        <f>IF(N174="nulová",J174,0)</f>
        <v>0</v>
      </c>
      <c r="BJ174" s="18" t="s">
        <v>82</v>
      </c>
      <c r="BK174" s="241">
        <f>ROUND(I174*H174,2)</f>
        <v>0</v>
      </c>
      <c r="BL174" s="18" t="s">
        <v>143</v>
      </c>
      <c r="BM174" s="240" t="s">
        <v>213</v>
      </c>
    </row>
    <row r="175" spans="1:51" s="13" customFormat="1" ht="12">
      <c r="A175" s="13"/>
      <c r="B175" s="242"/>
      <c r="C175" s="243"/>
      <c r="D175" s="244" t="s">
        <v>145</v>
      </c>
      <c r="E175" s="245" t="s">
        <v>1</v>
      </c>
      <c r="F175" s="246" t="s">
        <v>209</v>
      </c>
      <c r="G175" s="243"/>
      <c r="H175" s="247">
        <v>1705</v>
      </c>
      <c r="I175" s="248"/>
      <c r="J175" s="243"/>
      <c r="K175" s="243"/>
      <c r="L175" s="249"/>
      <c r="M175" s="250"/>
      <c r="N175" s="251"/>
      <c r="O175" s="251"/>
      <c r="P175" s="251"/>
      <c r="Q175" s="251"/>
      <c r="R175" s="251"/>
      <c r="S175" s="251"/>
      <c r="T175" s="252"/>
      <c r="U175" s="13"/>
      <c r="V175" s="13"/>
      <c r="W175" s="13"/>
      <c r="X175" s="13"/>
      <c r="Y175" s="13"/>
      <c r="Z175" s="13"/>
      <c r="AA175" s="13"/>
      <c r="AB175" s="13"/>
      <c r="AC175" s="13"/>
      <c r="AD175" s="13"/>
      <c r="AE175" s="13"/>
      <c r="AT175" s="253" t="s">
        <v>145</v>
      </c>
      <c r="AU175" s="253" t="s">
        <v>84</v>
      </c>
      <c r="AV175" s="13" t="s">
        <v>84</v>
      </c>
      <c r="AW175" s="13" t="s">
        <v>32</v>
      </c>
      <c r="AX175" s="13" t="s">
        <v>76</v>
      </c>
      <c r="AY175" s="253" t="s">
        <v>137</v>
      </c>
    </row>
    <row r="176" spans="1:51" s="14" customFormat="1" ht="12">
      <c r="A176" s="14"/>
      <c r="B176" s="254"/>
      <c r="C176" s="255"/>
      <c r="D176" s="244" t="s">
        <v>145</v>
      </c>
      <c r="E176" s="256" t="s">
        <v>1</v>
      </c>
      <c r="F176" s="257" t="s">
        <v>147</v>
      </c>
      <c r="G176" s="255"/>
      <c r="H176" s="258">
        <v>1705</v>
      </c>
      <c r="I176" s="259"/>
      <c r="J176" s="255"/>
      <c r="K176" s="255"/>
      <c r="L176" s="260"/>
      <c r="M176" s="261"/>
      <c r="N176" s="262"/>
      <c r="O176" s="262"/>
      <c r="P176" s="262"/>
      <c r="Q176" s="262"/>
      <c r="R176" s="262"/>
      <c r="S176" s="262"/>
      <c r="T176" s="263"/>
      <c r="U176" s="14"/>
      <c r="V176" s="14"/>
      <c r="W176" s="14"/>
      <c r="X176" s="14"/>
      <c r="Y176" s="14"/>
      <c r="Z176" s="14"/>
      <c r="AA176" s="14"/>
      <c r="AB176" s="14"/>
      <c r="AC176" s="14"/>
      <c r="AD176" s="14"/>
      <c r="AE176" s="14"/>
      <c r="AT176" s="264" t="s">
        <v>145</v>
      </c>
      <c r="AU176" s="264" t="s">
        <v>84</v>
      </c>
      <c r="AV176" s="14" t="s">
        <v>143</v>
      </c>
      <c r="AW176" s="14" t="s">
        <v>32</v>
      </c>
      <c r="AX176" s="14" t="s">
        <v>82</v>
      </c>
      <c r="AY176" s="264" t="s">
        <v>137</v>
      </c>
    </row>
    <row r="177" spans="1:65" s="2" customFormat="1" ht="16.5" customHeight="1">
      <c r="A177" s="39"/>
      <c r="B177" s="40"/>
      <c r="C177" s="228" t="s">
        <v>8</v>
      </c>
      <c r="D177" s="228" t="s">
        <v>139</v>
      </c>
      <c r="E177" s="229" t="s">
        <v>214</v>
      </c>
      <c r="F177" s="230" t="s">
        <v>215</v>
      </c>
      <c r="G177" s="231" t="s">
        <v>163</v>
      </c>
      <c r="H177" s="232">
        <v>1705</v>
      </c>
      <c r="I177" s="233"/>
      <c r="J177" s="234">
        <f>ROUND(I177*H177,2)</f>
        <v>0</v>
      </c>
      <c r="K177" s="235"/>
      <c r="L177" s="45"/>
      <c r="M177" s="236" t="s">
        <v>1</v>
      </c>
      <c r="N177" s="237" t="s">
        <v>41</v>
      </c>
      <c r="O177" s="92"/>
      <c r="P177" s="238">
        <f>O177*H177</f>
        <v>0</v>
      </c>
      <c r="Q177" s="238">
        <v>0</v>
      </c>
      <c r="R177" s="238">
        <f>Q177*H177</f>
        <v>0</v>
      </c>
      <c r="S177" s="238">
        <v>0</v>
      </c>
      <c r="T177" s="239">
        <f>S177*H177</f>
        <v>0</v>
      </c>
      <c r="U177" s="39"/>
      <c r="V177" s="39"/>
      <c r="W177" s="39"/>
      <c r="X177" s="39"/>
      <c r="Y177" s="39"/>
      <c r="Z177" s="39"/>
      <c r="AA177" s="39"/>
      <c r="AB177" s="39"/>
      <c r="AC177" s="39"/>
      <c r="AD177" s="39"/>
      <c r="AE177" s="39"/>
      <c r="AR177" s="240" t="s">
        <v>143</v>
      </c>
      <c r="AT177" s="240" t="s">
        <v>139</v>
      </c>
      <c r="AU177" s="240" t="s">
        <v>84</v>
      </c>
      <c r="AY177" s="18" t="s">
        <v>137</v>
      </c>
      <c r="BE177" s="241">
        <f>IF(N177="základní",J177,0)</f>
        <v>0</v>
      </c>
      <c r="BF177" s="241">
        <f>IF(N177="snížená",J177,0)</f>
        <v>0</v>
      </c>
      <c r="BG177" s="241">
        <f>IF(N177="zákl. přenesená",J177,0)</f>
        <v>0</v>
      </c>
      <c r="BH177" s="241">
        <f>IF(N177="sníž. přenesená",J177,0)</f>
        <v>0</v>
      </c>
      <c r="BI177" s="241">
        <f>IF(N177="nulová",J177,0)</f>
        <v>0</v>
      </c>
      <c r="BJ177" s="18" t="s">
        <v>82</v>
      </c>
      <c r="BK177" s="241">
        <f>ROUND(I177*H177,2)</f>
        <v>0</v>
      </c>
      <c r="BL177" s="18" t="s">
        <v>143</v>
      </c>
      <c r="BM177" s="240" t="s">
        <v>216</v>
      </c>
    </row>
    <row r="178" spans="1:51" s="13" customFormat="1" ht="12">
      <c r="A178" s="13"/>
      <c r="B178" s="242"/>
      <c r="C178" s="243"/>
      <c r="D178" s="244" t="s">
        <v>145</v>
      </c>
      <c r="E178" s="245" t="s">
        <v>1</v>
      </c>
      <c r="F178" s="246" t="s">
        <v>209</v>
      </c>
      <c r="G178" s="243"/>
      <c r="H178" s="247">
        <v>1705</v>
      </c>
      <c r="I178" s="248"/>
      <c r="J178" s="243"/>
      <c r="K178" s="243"/>
      <c r="L178" s="249"/>
      <c r="M178" s="250"/>
      <c r="N178" s="251"/>
      <c r="O178" s="251"/>
      <c r="P178" s="251"/>
      <c r="Q178" s="251"/>
      <c r="R178" s="251"/>
      <c r="S178" s="251"/>
      <c r="T178" s="252"/>
      <c r="U178" s="13"/>
      <c r="V178" s="13"/>
      <c r="W178" s="13"/>
      <c r="X178" s="13"/>
      <c r="Y178" s="13"/>
      <c r="Z178" s="13"/>
      <c r="AA178" s="13"/>
      <c r="AB178" s="13"/>
      <c r="AC178" s="13"/>
      <c r="AD178" s="13"/>
      <c r="AE178" s="13"/>
      <c r="AT178" s="253" t="s">
        <v>145</v>
      </c>
      <c r="AU178" s="253" t="s">
        <v>84</v>
      </c>
      <c r="AV178" s="13" t="s">
        <v>84</v>
      </c>
      <c r="AW178" s="13" t="s">
        <v>32</v>
      </c>
      <c r="AX178" s="13" t="s">
        <v>76</v>
      </c>
      <c r="AY178" s="253" t="s">
        <v>137</v>
      </c>
    </row>
    <row r="179" spans="1:51" s="14" customFormat="1" ht="12">
      <c r="A179" s="14"/>
      <c r="B179" s="254"/>
      <c r="C179" s="255"/>
      <c r="D179" s="244" t="s">
        <v>145</v>
      </c>
      <c r="E179" s="256" t="s">
        <v>1</v>
      </c>
      <c r="F179" s="257" t="s">
        <v>147</v>
      </c>
      <c r="G179" s="255"/>
      <c r="H179" s="258">
        <v>1705</v>
      </c>
      <c r="I179" s="259"/>
      <c r="J179" s="255"/>
      <c r="K179" s="255"/>
      <c r="L179" s="260"/>
      <c r="M179" s="261"/>
      <c r="N179" s="262"/>
      <c r="O179" s="262"/>
      <c r="P179" s="262"/>
      <c r="Q179" s="262"/>
      <c r="R179" s="262"/>
      <c r="S179" s="262"/>
      <c r="T179" s="263"/>
      <c r="U179" s="14"/>
      <c r="V179" s="14"/>
      <c r="W179" s="14"/>
      <c r="X179" s="14"/>
      <c r="Y179" s="14"/>
      <c r="Z179" s="14"/>
      <c r="AA179" s="14"/>
      <c r="AB179" s="14"/>
      <c r="AC179" s="14"/>
      <c r="AD179" s="14"/>
      <c r="AE179" s="14"/>
      <c r="AT179" s="264" t="s">
        <v>145</v>
      </c>
      <c r="AU179" s="264" t="s">
        <v>84</v>
      </c>
      <c r="AV179" s="14" t="s">
        <v>143</v>
      </c>
      <c r="AW179" s="14" t="s">
        <v>32</v>
      </c>
      <c r="AX179" s="14" t="s">
        <v>82</v>
      </c>
      <c r="AY179" s="264" t="s">
        <v>137</v>
      </c>
    </row>
    <row r="180" spans="1:65" s="2" customFormat="1" ht="16.5" customHeight="1">
      <c r="A180" s="39"/>
      <c r="B180" s="40"/>
      <c r="C180" s="228" t="s">
        <v>217</v>
      </c>
      <c r="D180" s="228" t="s">
        <v>139</v>
      </c>
      <c r="E180" s="229" t="s">
        <v>218</v>
      </c>
      <c r="F180" s="230" t="s">
        <v>219</v>
      </c>
      <c r="G180" s="231" t="s">
        <v>163</v>
      </c>
      <c r="H180" s="232">
        <v>1705</v>
      </c>
      <c r="I180" s="233"/>
      <c r="J180" s="234">
        <f>ROUND(I180*H180,2)</f>
        <v>0</v>
      </c>
      <c r="K180" s="235"/>
      <c r="L180" s="45"/>
      <c r="M180" s="236" t="s">
        <v>1</v>
      </c>
      <c r="N180" s="237" t="s">
        <v>41</v>
      </c>
      <c r="O180" s="92"/>
      <c r="P180" s="238">
        <f>O180*H180</f>
        <v>0</v>
      </c>
      <c r="Q180" s="238">
        <v>0</v>
      </c>
      <c r="R180" s="238">
        <f>Q180*H180</f>
        <v>0</v>
      </c>
      <c r="S180" s="238">
        <v>0</v>
      </c>
      <c r="T180" s="239">
        <f>S180*H180</f>
        <v>0</v>
      </c>
      <c r="U180" s="39"/>
      <c r="V180" s="39"/>
      <c r="W180" s="39"/>
      <c r="X180" s="39"/>
      <c r="Y180" s="39"/>
      <c r="Z180" s="39"/>
      <c r="AA180" s="39"/>
      <c r="AB180" s="39"/>
      <c r="AC180" s="39"/>
      <c r="AD180" s="39"/>
      <c r="AE180" s="39"/>
      <c r="AR180" s="240" t="s">
        <v>143</v>
      </c>
      <c r="AT180" s="240" t="s">
        <v>139</v>
      </c>
      <c r="AU180" s="240" t="s">
        <v>84</v>
      </c>
      <c r="AY180" s="18" t="s">
        <v>137</v>
      </c>
      <c r="BE180" s="241">
        <f>IF(N180="základní",J180,0)</f>
        <v>0</v>
      </c>
      <c r="BF180" s="241">
        <f>IF(N180="snížená",J180,0)</f>
        <v>0</v>
      </c>
      <c r="BG180" s="241">
        <f>IF(N180="zákl. přenesená",J180,0)</f>
        <v>0</v>
      </c>
      <c r="BH180" s="241">
        <f>IF(N180="sníž. přenesená",J180,0)</f>
        <v>0</v>
      </c>
      <c r="BI180" s="241">
        <f>IF(N180="nulová",J180,0)</f>
        <v>0</v>
      </c>
      <c r="BJ180" s="18" t="s">
        <v>82</v>
      </c>
      <c r="BK180" s="241">
        <f>ROUND(I180*H180,2)</f>
        <v>0</v>
      </c>
      <c r="BL180" s="18" t="s">
        <v>143</v>
      </c>
      <c r="BM180" s="240" t="s">
        <v>220</v>
      </c>
    </row>
    <row r="181" spans="1:51" s="13" customFormat="1" ht="12">
      <c r="A181" s="13"/>
      <c r="B181" s="242"/>
      <c r="C181" s="243"/>
      <c r="D181" s="244" t="s">
        <v>145</v>
      </c>
      <c r="E181" s="245" t="s">
        <v>1</v>
      </c>
      <c r="F181" s="246" t="s">
        <v>209</v>
      </c>
      <c r="G181" s="243"/>
      <c r="H181" s="247">
        <v>1705</v>
      </c>
      <c r="I181" s="248"/>
      <c r="J181" s="243"/>
      <c r="K181" s="243"/>
      <c r="L181" s="249"/>
      <c r="M181" s="250"/>
      <c r="N181" s="251"/>
      <c r="O181" s="251"/>
      <c r="P181" s="251"/>
      <c r="Q181" s="251"/>
      <c r="R181" s="251"/>
      <c r="S181" s="251"/>
      <c r="T181" s="252"/>
      <c r="U181" s="13"/>
      <c r="V181" s="13"/>
      <c r="W181" s="13"/>
      <c r="X181" s="13"/>
      <c r="Y181" s="13"/>
      <c r="Z181" s="13"/>
      <c r="AA181" s="13"/>
      <c r="AB181" s="13"/>
      <c r="AC181" s="13"/>
      <c r="AD181" s="13"/>
      <c r="AE181" s="13"/>
      <c r="AT181" s="253" t="s">
        <v>145</v>
      </c>
      <c r="AU181" s="253" t="s">
        <v>84</v>
      </c>
      <c r="AV181" s="13" t="s">
        <v>84</v>
      </c>
      <c r="AW181" s="13" t="s">
        <v>32</v>
      </c>
      <c r="AX181" s="13" t="s">
        <v>76</v>
      </c>
      <c r="AY181" s="253" t="s">
        <v>137</v>
      </c>
    </row>
    <row r="182" spans="1:51" s="14" customFormat="1" ht="12">
      <c r="A182" s="14"/>
      <c r="B182" s="254"/>
      <c r="C182" s="255"/>
      <c r="D182" s="244" t="s">
        <v>145</v>
      </c>
      <c r="E182" s="256" t="s">
        <v>1</v>
      </c>
      <c r="F182" s="257" t="s">
        <v>147</v>
      </c>
      <c r="G182" s="255"/>
      <c r="H182" s="258">
        <v>1705</v>
      </c>
      <c r="I182" s="259"/>
      <c r="J182" s="255"/>
      <c r="K182" s="255"/>
      <c r="L182" s="260"/>
      <c r="M182" s="261"/>
      <c r="N182" s="262"/>
      <c r="O182" s="262"/>
      <c r="P182" s="262"/>
      <c r="Q182" s="262"/>
      <c r="R182" s="262"/>
      <c r="S182" s="262"/>
      <c r="T182" s="263"/>
      <c r="U182" s="14"/>
      <c r="V182" s="14"/>
      <c r="W182" s="14"/>
      <c r="X182" s="14"/>
      <c r="Y182" s="14"/>
      <c r="Z182" s="14"/>
      <c r="AA182" s="14"/>
      <c r="AB182" s="14"/>
      <c r="AC182" s="14"/>
      <c r="AD182" s="14"/>
      <c r="AE182" s="14"/>
      <c r="AT182" s="264" t="s">
        <v>145</v>
      </c>
      <c r="AU182" s="264" t="s">
        <v>84</v>
      </c>
      <c r="AV182" s="14" t="s">
        <v>143</v>
      </c>
      <c r="AW182" s="14" t="s">
        <v>32</v>
      </c>
      <c r="AX182" s="14" t="s">
        <v>82</v>
      </c>
      <c r="AY182" s="264" t="s">
        <v>137</v>
      </c>
    </row>
    <row r="183" spans="1:65" s="2" customFormat="1" ht="24.15" customHeight="1">
      <c r="A183" s="39"/>
      <c r="B183" s="40"/>
      <c r="C183" s="228" t="s">
        <v>221</v>
      </c>
      <c r="D183" s="228" t="s">
        <v>139</v>
      </c>
      <c r="E183" s="229" t="s">
        <v>222</v>
      </c>
      <c r="F183" s="230" t="s">
        <v>223</v>
      </c>
      <c r="G183" s="231" t="s">
        <v>163</v>
      </c>
      <c r="H183" s="232">
        <v>1705</v>
      </c>
      <c r="I183" s="233"/>
      <c r="J183" s="234">
        <f>ROUND(I183*H183,2)</f>
        <v>0</v>
      </c>
      <c r="K183" s="235"/>
      <c r="L183" s="45"/>
      <c r="M183" s="236" t="s">
        <v>1</v>
      </c>
      <c r="N183" s="237" t="s">
        <v>41</v>
      </c>
      <c r="O183" s="92"/>
      <c r="P183" s="238">
        <f>O183*H183</f>
        <v>0</v>
      </c>
      <c r="Q183" s="238">
        <v>0</v>
      </c>
      <c r="R183" s="238">
        <f>Q183*H183</f>
        <v>0</v>
      </c>
      <c r="S183" s="238">
        <v>0</v>
      </c>
      <c r="T183" s="239">
        <f>S183*H183</f>
        <v>0</v>
      </c>
      <c r="U183" s="39"/>
      <c r="V183" s="39"/>
      <c r="W183" s="39"/>
      <c r="X183" s="39"/>
      <c r="Y183" s="39"/>
      <c r="Z183" s="39"/>
      <c r="AA183" s="39"/>
      <c r="AB183" s="39"/>
      <c r="AC183" s="39"/>
      <c r="AD183" s="39"/>
      <c r="AE183" s="39"/>
      <c r="AR183" s="240" t="s">
        <v>143</v>
      </c>
      <c r="AT183" s="240" t="s">
        <v>139</v>
      </c>
      <c r="AU183" s="240" t="s">
        <v>84</v>
      </c>
      <c r="AY183" s="18" t="s">
        <v>137</v>
      </c>
      <c r="BE183" s="241">
        <f>IF(N183="základní",J183,0)</f>
        <v>0</v>
      </c>
      <c r="BF183" s="241">
        <f>IF(N183="snížená",J183,0)</f>
        <v>0</v>
      </c>
      <c r="BG183" s="241">
        <f>IF(N183="zákl. přenesená",J183,0)</f>
        <v>0</v>
      </c>
      <c r="BH183" s="241">
        <f>IF(N183="sníž. přenesená",J183,0)</f>
        <v>0</v>
      </c>
      <c r="BI183" s="241">
        <f>IF(N183="nulová",J183,0)</f>
        <v>0</v>
      </c>
      <c r="BJ183" s="18" t="s">
        <v>82</v>
      </c>
      <c r="BK183" s="241">
        <f>ROUND(I183*H183,2)</f>
        <v>0</v>
      </c>
      <c r="BL183" s="18" t="s">
        <v>143</v>
      </c>
      <c r="BM183" s="240" t="s">
        <v>224</v>
      </c>
    </row>
    <row r="184" spans="1:51" s="13" customFormat="1" ht="12">
      <c r="A184" s="13"/>
      <c r="B184" s="242"/>
      <c r="C184" s="243"/>
      <c r="D184" s="244" t="s">
        <v>145</v>
      </c>
      <c r="E184" s="245" t="s">
        <v>1</v>
      </c>
      <c r="F184" s="246" t="s">
        <v>209</v>
      </c>
      <c r="G184" s="243"/>
      <c r="H184" s="247">
        <v>1705</v>
      </c>
      <c r="I184" s="248"/>
      <c r="J184" s="243"/>
      <c r="K184" s="243"/>
      <c r="L184" s="249"/>
      <c r="M184" s="250"/>
      <c r="N184" s="251"/>
      <c r="O184" s="251"/>
      <c r="P184" s="251"/>
      <c r="Q184" s="251"/>
      <c r="R184" s="251"/>
      <c r="S184" s="251"/>
      <c r="T184" s="252"/>
      <c r="U184" s="13"/>
      <c r="V184" s="13"/>
      <c r="W184" s="13"/>
      <c r="X184" s="13"/>
      <c r="Y184" s="13"/>
      <c r="Z184" s="13"/>
      <c r="AA184" s="13"/>
      <c r="AB184" s="13"/>
      <c r="AC184" s="13"/>
      <c r="AD184" s="13"/>
      <c r="AE184" s="13"/>
      <c r="AT184" s="253" t="s">
        <v>145</v>
      </c>
      <c r="AU184" s="253" t="s">
        <v>84</v>
      </c>
      <c r="AV184" s="13" t="s">
        <v>84</v>
      </c>
      <c r="AW184" s="13" t="s">
        <v>32</v>
      </c>
      <c r="AX184" s="13" t="s">
        <v>76</v>
      </c>
      <c r="AY184" s="253" t="s">
        <v>137</v>
      </c>
    </row>
    <row r="185" spans="1:51" s="14" customFormat="1" ht="12">
      <c r="A185" s="14"/>
      <c r="B185" s="254"/>
      <c r="C185" s="255"/>
      <c r="D185" s="244" t="s">
        <v>145</v>
      </c>
      <c r="E185" s="256" t="s">
        <v>1</v>
      </c>
      <c r="F185" s="257" t="s">
        <v>147</v>
      </c>
      <c r="G185" s="255"/>
      <c r="H185" s="258">
        <v>1705</v>
      </c>
      <c r="I185" s="259"/>
      <c r="J185" s="255"/>
      <c r="K185" s="255"/>
      <c r="L185" s="260"/>
      <c r="M185" s="261"/>
      <c r="N185" s="262"/>
      <c r="O185" s="262"/>
      <c r="P185" s="262"/>
      <c r="Q185" s="262"/>
      <c r="R185" s="262"/>
      <c r="S185" s="262"/>
      <c r="T185" s="263"/>
      <c r="U185" s="14"/>
      <c r="V185" s="14"/>
      <c r="W185" s="14"/>
      <c r="X185" s="14"/>
      <c r="Y185" s="14"/>
      <c r="Z185" s="14"/>
      <c r="AA185" s="14"/>
      <c r="AB185" s="14"/>
      <c r="AC185" s="14"/>
      <c r="AD185" s="14"/>
      <c r="AE185" s="14"/>
      <c r="AT185" s="264" t="s">
        <v>145</v>
      </c>
      <c r="AU185" s="264" t="s">
        <v>84</v>
      </c>
      <c r="AV185" s="14" t="s">
        <v>143</v>
      </c>
      <c r="AW185" s="14" t="s">
        <v>32</v>
      </c>
      <c r="AX185" s="14" t="s">
        <v>82</v>
      </c>
      <c r="AY185" s="264" t="s">
        <v>137</v>
      </c>
    </row>
    <row r="186" spans="1:65" s="2" customFormat="1" ht="33" customHeight="1">
      <c r="A186" s="39"/>
      <c r="B186" s="40"/>
      <c r="C186" s="228" t="s">
        <v>225</v>
      </c>
      <c r="D186" s="228" t="s">
        <v>139</v>
      </c>
      <c r="E186" s="229" t="s">
        <v>226</v>
      </c>
      <c r="F186" s="230" t="s">
        <v>227</v>
      </c>
      <c r="G186" s="231" t="s">
        <v>163</v>
      </c>
      <c r="H186" s="232">
        <v>102</v>
      </c>
      <c r="I186" s="233"/>
      <c r="J186" s="234">
        <f>ROUND(I186*H186,2)</f>
        <v>0</v>
      </c>
      <c r="K186" s="235"/>
      <c r="L186" s="45"/>
      <c r="M186" s="236" t="s">
        <v>1</v>
      </c>
      <c r="N186" s="237" t="s">
        <v>41</v>
      </c>
      <c r="O186" s="92"/>
      <c r="P186" s="238">
        <f>O186*H186</f>
        <v>0</v>
      </c>
      <c r="Q186" s="238">
        <v>0.19536</v>
      </c>
      <c r="R186" s="238">
        <f>Q186*H186</f>
        <v>19.92672</v>
      </c>
      <c r="S186" s="238">
        <v>0</v>
      </c>
      <c r="T186" s="239">
        <f>S186*H186</f>
        <v>0</v>
      </c>
      <c r="U186" s="39"/>
      <c r="V186" s="39"/>
      <c r="W186" s="39"/>
      <c r="X186" s="39"/>
      <c r="Y186" s="39"/>
      <c r="Z186" s="39"/>
      <c r="AA186" s="39"/>
      <c r="AB186" s="39"/>
      <c r="AC186" s="39"/>
      <c r="AD186" s="39"/>
      <c r="AE186" s="39"/>
      <c r="AR186" s="240" t="s">
        <v>143</v>
      </c>
      <c r="AT186" s="240" t="s">
        <v>139</v>
      </c>
      <c r="AU186" s="240" t="s">
        <v>84</v>
      </c>
      <c r="AY186" s="18" t="s">
        <v>137</v>
      </c>
      <c r="BE186" s="241">
        <f>IF(N186="základní",J186,0)</f>
        <v>0</v>
      </c>
      <c r="BF186" s="241">
        <f>IF(N186="snížená",J186,0)</f>
        <v>0</v>
      </c>
      <c r="BG186" s="241">
        <f>IF(N186="zákl. přenesená",J186,0)</f>
        <v>0</v>
      </c>
      <c r="BH186" s="241">
        <f>IF(N186="sníž. přenesená",J186,0)</f>
        <v>0</v>
      </c>
      <c r="BI186" s="241">
        <f>IF(N186="nulová",J186,0)</f>
        <v>0</v>
      </c>
      <c r="BJ186" s="18" t="s">
        <v>82</v>
      </c>
      <c r="BK186" s="241">
        <f>ROUND(I186*H186,2)</f>
        <v>0</v>
      </c>
      <c r="BL186" s="18" t="s">
        <v>143</v>
      </c>
      <c r="BM186" s="240" t="s">
        <v>228</v>
      </c>
    </row>
    <row r="187" spans="1:51" s="13" customFormat="1" ht="12">
      <c r="A187" s="13"/>
      <c r="B187" s="242"/>
      <c r="C187" s="243"/>
      <c r="D187" s="244" t="s">
        <v>145</v>
      </c>
      <c r="E187" s="245" t="s">
        <v>1</v>
      </c>
      <c r="F187" s="246" t="s">
        <v>229</v>
      </c>
      <c r="G187" s="243"/>
      <c r="H187" s="247">
        <v>102</v>
      </c>
      <c r="I187" s="248"/>
      <c r="J187" s="243"/>
      <c r="K187" s="243"/>
      <c r="L187" s="249"/>
      <c r="M187" s="250"/>
      <c r="N187" s="251"/>
      <c r="O187" s="251"/>
      <c r="P187" s="251"/>
      <c r="Q187" s="251"/>
      <c r="R187" s="251"/>
      <c r="S187" s="251"/>
      <c r="T187" s="252"/>
      <c r="U187" s="13"/>
      <c r="V187" s="13"/>
      <c r="W187" s="13"/>
      <c r="X187" s="13"/>
      <c r="Y187" s="13"/>
      <c r="Z187" s="13"/>
      <c r="AA187" s="13"/>
      <c r="AB187" s="13"/>
      <c r="AC187" s="13"/>
      <c r="AD187" s="13"/>
      <c r="AE187" s="13"/>
      <c r="AT187" s="253" t="s">
        <v>145</v>
      </c>
      <c r="AU187" s="253" t="s">
        <v>84</v>
      </c>
      <c r="AV187" s="13" t="s">
        <v>84</v>
      </c>
      <c r="AW187" s="13" t="s">
        <v>32</v>
      </c>
      <c r="AX187" s="13" t="s">
        <v>76</v>
      </c>
      <c r="AY187" s="253" t="s">
        <v>137</v>
      </c>
    </row>
    <row r="188" spans="1:51" s="14" customFormat="1" ht="12">
      <c r="A188" s="14"/>
      <c r="B188" s="254"/>
      <c r="C188" s="255"/>
      <c r="D188" s="244" t="s">
        <v>145</v>
      </c>
      <c r="E188" s="256" t="s">
        <v>1</v>
      </c>
      <c r="F188" s="257" t="s">
        <v>147</v>
      </c>
      <c r="G188" s="255"/>
      <c r="H188" s="258">
        <v>102</v>
      </c>
      <c r="I188" s="259"/>
      <c r="J188" s="255"/>
      <c r="K188" s="255"/>
      <c r="L188" s="260"/>
      <c r="M188" s="261"/>
      <c r="N188" s="262"/>
      <c r="O188" s="262"/>
      <c r="P188" s="262"/>
      <c r="Q188" s="262"/>
      <c r="R188" s="262"/>
      <c r="S188" s="262"/>
      <c r="T188" s="263"/>
      <c r="U188" s="14"/>
      <c r="V188" s="14"/>
      <c r="W188" s="14"/>
      <c r="X188" s="14"/>
      <c r="Y188" s="14"/>
      <c r="Z188" s="14"/>
      <c r="AA188" s="14"/>
      <c r="AB188" s="14"/>
      <c r="AC188" s="14"/>
      <c r="AD188" s="14"/>
      <c r="AE188" s="14"/>
      <c r="AT188" s="264" t="s">
        <v>145</v>
      </c>
      <c r="AU188" s="264" t="s">
        <v>84</v>
      </c>
      <c r="AV188" s="14" t="s">
        <v>143</v>
      </c>
      <c r="AW188" s="14" t="s">
        <v>32</v>
      </c>
      <c r="AX188" s="14" t="s">
        <v>82</v>
      </c>
      <c r="AY188" s="264" t="s">
        <v>137</v>
      </c>
    </row>
    <row r="189" spans="1:65" s="2" customFormat="1" ht="16.5" customHeight="1">
      <c r="A189" s="39"/>
      <c r="B189" s="40"/>
      <c r="C189" s="265" t="s">
        <v>230</v>
      </c>
      <c r="D189" s="265" t="s">
        <v>181</v>
      </c>
      <c r="E189" s="266" t="s">
        <v>231</v>
      </c>
      <c r="F189" s="267" t="s">
        <v>232</v>
      </c>
      <c r="G189" s="268" t="s">
        <v>163</v>
      </c>
      <c r="H189" s="269">
        <v>103.02</v>
      </c>
      <c r="I189" s="270"/>
      <c r="J189" s="271">
        <f>ROUND(I189*H189,2)</f>
        <v>0</v>
      </c>
      <c r="K189" s="272"/>
      <c r="L189" s="273"/>
      <c r="M189" s="274" t="s">
        <v>1</v>
      </c>
      <c r="N189" s="275" t="s">
        <v>41</v>
      </c>
      <c r="O189" s="92"/>
      <c r="P189" s="238">
        <f>O189*H189</f>
        <v>0</v>
      </c>
      <c r="Q189" s="238">
        <v>0.417</v>
      </c>
      <c r="R189" s="238">
        <f>Q189*H189</f>
        <v>42.95934</v>
      </c>
      <c r="S189" s="238">
        <v>0</v>
      </c>
      <c r="T189" s="239">
        <f>S189*H189</f>
        <v>0</v>
      </c>
      <c r="U189" s="39"/>
      <c r="V189" s="39"/>
      <c r="W189" s="39"/>
      <c r="X189" s="39"/>
      <c r="Y189" s="39"/>
      <c r="Z189" s="39"/>
      <c r="AA189" s="39"/>
      <c r="AB189" s="39"/>
      <c r="AC189" s="39"/>
      <c r="AD189" s="39"/>
      <c r="AE189" s="39"/>
      <c r="AR189" s="240" t="s">
        <v>180</v>
      </c>
      <c r="AT189" s="240" t="s">
        <v>181</v>
      </c>
      <c r="AU189" s="240" t="s">
        <v>84</v>
      </c>
      <c r="AY189" s="18" t="s">
        <v>137</v>
      </c>
      <c r="BE189" s="241">
        <f>IF(N189="základní",J189,0)</f>
        <v>0</v>
      </c>
      <c r="BF189" s="241">
        <f>IF(N189="snížená",J189,0)</f>
        <v>0</v>
      </c>
      <c r="BG189" s="241">
        <f>IF(N189="zákl. přenesená",J189,0)</f>
        <v>0</v>
      </c>
      <c r="BH189" s="241">
        <f>IF(N189="sníž. přenesená",J189,0)</f>
        <v>0</v>
      </c>
      <c r="BI189" s="241">
        <f>IF(N189="nulová",J189,0)</f>
        <v>0</v>
      </c>
      <c r="BJ189" s="18" t="s">
        <v>82</v>
      </c>
      <c r="BK189" s="241">
        <f>ROUND(I189*H189,2)</f>
        <v>0</v>
      </c>
      <c r="BL189" s="18" t="s">
        <v>143</v>
      </c>
      <c r="BM189" s="240" t="s">
        <v>233</v>
      </c>
    </row>
    <row r="190" spans="1:51" s="13" customFormat="1" ht="12">
      <c r="A190" s="13"/>
      <c r="B190" s="242"/>
      <c r="C190" s="243"/>
      <c r="D190" s="244" t="s">
        <v>145</v>
      </c>
      <c r="E190" s="245" t="s">
        <v>1</v>
      </c>
      <c r="F190" s="246" t="s">
        <v>234</v>
      </c>
      <c r="G190" s="243"/>
      <c r="H190" s="247">
        <v>103.02</v>
      </c>
      <c r="I190" s="248"/>
      <c r="J190" s="243"/>
      <c r="K190" s="243"/>
      <c r="L190" s="249"/>
      <c r="M190" s="250"/>
      <c r="N190" s="251"/>
      <c r="O190" s="251"/>
      <c r="P190" s="251"/>
      <c r="Q190" s="251"/>
      <c r="R190" s="251"/>
      <c r="S190" s="251"/>
      <c r="T190" s="252"/>
      <c r="U190" s="13"/>
      <c r="V190" s="13"/>
      <c r="W190" s="13"/>
      <c r="X190" s="13"/>
      <c r="Y190" s="13"/>
      <c r="Z190" s="13"/>
      <c r="AA190" s="13"/>
      <c r="AB190" s="13"/>
      <c r="AC190" s="13"/>
      <c r="AD190" s="13"/>
      <c r="AE190" s="13"/>
      <c r="AT190" s="253" t="s">
        <v>145</v>
      </c>
      <c r="AU190" s="253" t="s">
        <v>84</v>
      </c>
      <c r="AV190" s="13" t="s">
        <v>84</v>
      </c>
      <c r="AW190" s="13" t="s">
        <v>32</v>
      </c>
      <c r="AX190" s="13" t="s">
        <v>82</v>
      </c>
      <c r="AY190" s="253" t="s">
        <v>137</v>
      </c>
    </row>
    <row r="191" spans="1:65" s="2" customFormat="1" ht="37.8" customHeight="1">
      <c r="A191" s="39"/>
      <c r="B191" s="40"/>
      <c r="C191" s="228" t="s">
        <v>235</v>
      </c>
      <c r="D191" s="228" t="s">
        <v>139</v>
      </c>
      <c r="E191" s="229" t="s">
        <v>236</v>
      </c>
      <c r="F191" s="230" t="s">
        <v>237</v>
      </c>
      <c r="G191" s="231" t="s">
        <v>163</v>
      </c>
      <c r="H191" s="232">
        <v>760</v>
      </c>
      <c r="I191" s="233"/>
      <c r="J191" s="234">
        <f>ROUND(I191*H191,2)</f>
        <v>0</v>
      </c>
      <c r="K191" s="235"/>
      <c r="L191" s="45"/>
      <c r="M191" s="236" t="s">
        <v>1</v>
      </c>
      <c r="N191" s="237" t="s">
        <v>41</v>
      </c>
      <c r="O191" s="92"/>
      <c r="P191" s="238">
        <f>O191*H191</f>
        <v>0</v>
      </c>
      <c r="Q191" s="238">
        <v>0.08922</v>
      </c>
      <c r="R191" s="238">
        <f>Q191*H191</f>
        <v>67.8072</v>
      </c>
      <c r="S191" s="238">
        <v>0</v>
      </c>
      <c r="T191" s="239">
        <f>S191*H191</f>
        <v>0</v>
      </c>
      <c r="U191" s="39"/>
      <c r="V191" s="39"/>
      <c r="W191" s="39"/>
      <c r="X191" s="39"/>
      <c r="Y191" s="39"/>
      <c r="Z191" s="39"/>
      <c r="AA191" s="39"/>
      <c r="AB191" s="39"/>
      <c r="AC191" s="39"/>
      <c r="AD191" s="39"/>
      <c r="AE191" s="39"/>
      <c r="AR191" s="240" t="s">
        <v>143</v>
      </c>
      <c r="AT191" s="240" t="s">
        <v>139</v>
      </c>
      <c r="AU191" s="240" t="s">
        <v>84</v>
      </c>
      <c r="AY191" s="18" t="s">
        <v>137</v>
      </c>
      <c r="BE191" s="241">
        <f>IF(N191="základní",J191,0)</f>
        <v>0</v>
      </c>
      <c r="BF191" s="241">
        <f>IF(N191="snížená",J191,0)</f>
        <v>0</v>
      </c>
      <c r="BG191" s="241">
        <f>IF(N191="zákl. přenesená",J191,0)</f>
        <v>0</v>
      </c>
      <c r="BH191" s="241">
        <f>IF(N191="sníž. přenesená",J191,0)</f>
        <v>0</v>
      </c>
      <c r="BI191" s="241">
        <f>IF(N191="nulová",J191,0)</f>
        <v>0</v>
      </c>
      <c r="BJ191" s="18" t="s">
        <v>82</v>
      </c>
      <c r="BK191" s="241">
        <f>ROUND(I191*H191,2)</f>
        <v>0</v>
      </c>
      <c r="BL191" s="18" t="s">
        <v>143</v>
      </c>
      <c r="BM191" s="240" t="s">
        <v>238</v>
      </c>
    </row>
    <row r="192" spans="1:51" s="13" customFormat="1" ht="12">
      <c r="A192" s="13"/>
      <c r="B192" s="242"/>
      <c r="C192" s="243"/>
      <c r="D192" s="244" t="s">
        <v>145</v>
      </c>
      <c r="E192" s="245" t="s">
        <v>1</v>
      </c>
      <c r="F192" s="246" t="s">
        <v>239</v>
      </c>
      <c r="G192" s="243"/>
      <c r="H192" s="247">
        <v>720</v>
      </c>
      <c r="I192" s="248"/>
      <c r="J192" s="243"/>
      <c r="K192" s="243"/>
      <c r="L192" s="249"/>
      <c r="M192" s="250"/>
      <c r="N192" s="251"/>
      <c r="O192" s="251"/>
      <c r="P192" s="251"/>
      <c r="Q192" s="251"/>
      <c r="R192" s="251"/>
      <c r="S192" s="251"/>
      <c r="T192" s="252"/>
      <c r="U192" s="13"/>
      <c r="V192" s="13"/>
      <c r="W192" s="13"/>
      <c r="X192" s="13"/>
      <c r="Y192" s="13"/>
      <c r="Z192" s="13"/>
      <c r="AA192" s="13"/>
      <c r="AB192" s="13"/>
      <c r="AC192" s="13"/>
      <c r="AD192" s="13"/>
      <c r="AE192" s="13"/>
      <c r="AT192" s="253" t="s">
        <v>145</v>
      </c>
      <c r="AU192" s="253" t="s">
        <v>84</v>
      </c>
      <c r="AV192" s="13" t="s">
        <v>84</v>
      </c>
      <c r="AW192" s="13" t="s">
        <v>32</v>
      </c>
      <c r="AX192" s="13" t="s">
        <v>76</v>
      </c>
      <c r="AY192" s="253" t="s">
        <v>137</v>
      </c>
    </row>
    <row r="193" spans="1:51" s="13" customFormat="1" ht="12">
      <c r="A193" s="13"/>
      <c r="B193" s="242"/>
      <c r="C193" s="243"/>
      <c r="D193" s="244" t="s">
        <v>145</v>
      </c>
      <c r="E193" s="245" t="s">
        <v>1</v>
      </c>
      <c r="F193" s="246" t="s">
        <v>240</v>
      </c>
      <c r="G193" s="243"/>
      <c r="H193" s="247">
        <v>40</v>
      </c>
      <c r="I193" s="248"/>
      <c r="J193" s="243"/>
      <c r="K193" s="243"/>
      <c r="L193" s="249"/>
      <c r="M193" s="250"/>
      <c r="N193" s="251"/>
      <c r="O193" s="251"/>
      <c r="P193" s="251"/>
      <c r="Q193" s="251"/>
      <c r="R193" s="251"/>
      <c r="S193" s="251"/>
      <c r="T193" s="252"/>
      <c r="U193" s="13"/>
      <c r="V193" s="13"/>
      <c r="W193" s="13"/>
      <c r="X193" s="13"/>
      <c r="Y193" s="13"/>
      <c r="Z193" s="13"/>
      <c r="AA193" s="13"/>
      <c r="AB193" s="13"/>
      <c r="AC193" s="13"/>
      <c r="AD193" s="13"/>
      <c r="AE193" s="13"/>
      <c r="AT193" s="253" t="s">
        <v>145</v>
      </c>
      <c r="AU193" s="253" t="s">
        <v>84</v>
      </c>
      <c r="AV193" s="13" t="s">
        <v>84</v>
      </c>
      <c r="AW193" s="13" t="s">
        <v>32</v>
      </c>
      <c r="AX193" s="13" t="s">
        <v>76</v>
      </c>
      <c r="AY193" s="253" t="s">
        <v>137</v>
      </c>
    </row>
    <row r="194" spans="1:51" s="14" customFormat="1" ht="12">
      <c r="A194" s="14"/>
      <c r="B194" s="254"/>
      <c r="C194" s="255"/>
      <c r="D194" s="244" t="s">
        <v>145</v>
      </c>
      <c r="E194" s="256" t="s">
        <v>1</v>
      </c>
      <c r="F194" s="257" t="s">
        <v>147</v>
      </c>
      <c r="G194" s="255"/>
      <c r="H194" s="258">
        <v>760</v>
      </c>
      <c r="I194" s="259"/>
      <c r="J194" s="255"/>
      <c r="K194" s="255"/>
      <c r="L194" s="260"/>
      <c r="M194" s="261"/>
      <c r="N194" s="262"/>
      <c r="O194" s="262"/>
      <c r="P194" s="262"/>
      <c r="Q194" s="262"/>
      <c r="R194" s="262"/>
      <c r="S194" s="262"/>
      <c r="T194" s="263"/>
      <c r="U194" s="14"/>
      <c r="V194" s="14"/>
      <c r="W194" s="14"/>
      <c r="X194" s="14"/>
      <c r="Y194" s="14"/>
      <c r="Z194" s="14"/>
      <c r="AA194" s="14"/>
      <c r="AB194" s="14"/>
      <c r="AC194" s="14"/>
      <c r="AD194" s="14"/>
      <c r="AE194" s="14"/>
      <c r="AT194" s="264" t="s">
        <v>145</v>
      </c>
      <c r="AU194" s="264" t="s">
        <v>84</v>
      </c>
      <c r="AV194" s="14" t="s">
        <v>143</v>
      </c>
      <c r="AW194" s="14" t="s">
        <v>32</v>
      </c>
      <c r="AX194" s="14" t="s">
        <v>82</v>
      </c>
      <c r="AY194" s="264" t="s">
        <v>137</v>
      </c>
    </row>
    <row r="195" spans="1:65" s="2" customFormat="1" ht="16.5" customHeight="1">
      <c r="A195" s="39"/>
      <c r="B195" s="40"/>
      <c r="C195" s="265" t="s">
        <v>7</v>
      </c>
      <c r="D195" s="265" t="s">
        <v>181</v>
      </c>
      <c r="E195" s="266" t="s">
        <v>241</v>
      </c>
      <c r="F195" s="267" t="s">
        <v>242</v>
      </c>
      <c r="G195" s="268" t="s">
        <v>163</v>
      </c>
      <c r="H195" s="269">
        <v>734.472</v>
      </c>
      <c r="I195" s="270"/>
      <c r="J195" s="271">
        <f>ROUND(I195*H195,2)</f>
        <v>0</v>
      </c>
      <c r="K195" s="272"/>
      <c r="L195" s="273"/>
      <c r="M195" s="274" t="s">
        <v>1</v>
      </c>
      <c r="N195" s="275" t="s">
        <v>41</v>
      </c>
      <c r="O195" s="92"/>
      <c r="P195" s="238">
        <f>O195*H195</f>
        <v>0</v>
      </c>
      <c r="Q195" s="238">
        <v>0.131</v>
      </c>
      <c r="R195" s="238">
        <f>Q195*H195</f>
        <v>96.215832</v>
      </c>
      <c r="S195" s="238">
        <v>0</v>
      </c>
      <c r="T195" s="239">
        <f>S195*H195</f>
        <v>0</v>
      </c>
      <c r="U195" s="39"/>
      <c r="V195" s="39"/>
      <c r="W195" s="39"/>
      <c r="X195" s="39"/>
      <c r="Y195" s="39"/>
      <c r="Z195" s="39"/>
      <c r="AA195" s="39"/>
      <c r="AB195" s="39"/>
      <c r="AC195" s="39"/>
      <c r="AD195" s="39"/>
      <c r="AE195" s="39"/>
      <c r="AR195" s="240" t="s">
        <v>180</v>
      </c>
      <c r="AT195" s="240" t="s">
        <v>181</v>
      </c>
      <c r="AU195" s="240" t="s">
        <v>84</v>
      </c>
      <c r="AY195" s="18" t="s">
        <v>137</v>
      </c>
      <c r="BE195" s="241">
        <f>IF(N195="základní",J195,0)</f>
        <v>0</v>
      </c>
      <c r="BF195" s="241">
        <f>IF(N195="snížená",J195,0)</f>
        <v>0</v>
      </c>
      <c r="BG195" s="241">
        <f>IF(N195="zákl. přenesená",J195,0)</f>
        <v>0</v>
      </c>
      <c r="BH195" s="241">
        <f>IF(N195="sníž. přenesená",J195,0)</f>
        <v>0</v>
      </c>
      <c r="BI195" s="241">
        <f>IF(N195="nulová",J195,0)</f>
        <v>0</v>
      </c>
      <c r="BJ195" s="18" t="s">
        <v>82</v>
      </c>
      <c r="BK195" s="241">
        <f>ROUND(I195*H195,2)</f>
        <v>0</v>
      </c>
      <c r="BL195" s="18" t="s">
        <v>143</v>
      </c>
      <c r="BM195" s="240" t="s">
        <v>243</v>
      </c>
    </row>
    <row r="196" spans="1:51" s="13" customFormat="1" ht="12">
      <c r="A196" s="13"/>
      <c r="B196" s="242"/>
      <c r="C196" s="243"/>
      <c r="D196" s="244" t="s">
        <v>145</v>
      </c>
      <c r="E196" s="245" t="s">
        <v>1</v>
      </c>
      <c r="F196" s="246" t="s">
        <v>244</v>
      </c>
      <c r="G196" s="243"/>
      <c r="H196" s="247">
        <v>727.2</v>
      </c>
      <c r="I196" s="248"/>
      <c r="J196" s="243"/>
      <c r="K196" s="243"/>
      <c r="L196" s="249"/>
      <c r="M196" s="250"/>
      <c r="N196" s="251"/>
      <c r="O196" s="251"/>
      <c r="P196" s="251"/>
      <c r="Q196" s="251"/>
      <c r="R196" s="251"/>
      <c r="S196" s="251"/>
      <c r="T196" s="252"/>
      <c r="U196" s="13"/>
      <c r="V196" s="13"/>
      <c r="W196" s="13"/>
      <c r="X196" s="13"/>
      <c r="Y196" s="13"/>
      <c r="Z196" s="13"/>
      <c r="AA196" s="13"/>
      <c r="AB196" s="13"/>
      <c r="AC196" s="13"/>
      <c r="AD196" s="13"/>
      <c r="AE196" s="13"/>
      <c r="AT196" s="253" t="s">
        <v>145</v>
      </c>
      <c r="AU196" s="253" t="s">
        <v>84</v>
      </c>
      <c r="AV196" s="13" t="s">
        <v>84</v>
      </c>
      <c r="AW196" s="13" t="s">
        <v>32</v>
      </c>
      <c r="AX196" s="13" t="s">
        <v>76</v>
      </c>
      <c r="AY196" s="253" t="s">
        <v>137</v>
      </c>
    </row>
    <row r="197" spans="1:51" s="14" customFormat="1" ht="12">
      <c r="A197" s="14"/>
      <c r="B197" s="254"/>
      <c r="C197" s="255"/>
      <c r="D197" s="244" t="s">
        <v>145</v>
      </c>
      <c r="E197" s="256" t="s">
        <v>1</v>
      </c>
      <c r="F197" s="257" t="s">
        <v>147</v>
      </c>
      <c r="G197" s="255"/>
      <c r="H197" s="258">
        <v>727.2</v>
      </c>
      <c r="I197" s="259"/>
      <c r="J197" s="255"/>
      <c r="K197" s="255"/>
      <c r="L197" s="260"/>
      <c r="M197" s="261"/>
      <c r="N197" s="262"/>
      <c r="O197" s="262"/>
      <c r="P197" s="262"/>
      <c r="Q197" s="262"/>
      <c r="R197" s="262"/>
      <c r="S197" s="262"/>
      <c r="T197" s="263"/>
      <c r="U197" s="14"/>
      <c r="V197" s="14"/>
      <c r="W197" s="14"/>
      <c r="X197" s="14"/>
      <c r="Y197" s="14"/>
      <c r="Z197" s="14"/>
      <c r="AA197" s="14"/>
      <c r="AB197" s="14"/>
      <c r="AC197" s="14"/>
      <c r="AD197" s="14"/>
      <c r="AE197" s="14"/>
      <c r="AT197" s="264" t="s">
        <v>145</v>
      </c>
      <c r="AU197" s="264" t="s">
        <v>84</v>
      </c>
      <c r="AV197" s="14" t="s">
        <v>143</v>
      </c>
      <c r="AW197" s="14" t="s">
        <v>32</v>
      </c>
      <c r="AX197" s="14" t="s">
        <v>76</v>
      </c>
      <c r="AY197" s="264" t="s">
        <v>137</v>
      </c>
    </row>
    <row r="198" spans="1:51" s="13" customFormat="1" ht="12">
      <c r="A198" s="13"/>
      <c r="B198" s="242"/>
      <c r="C198" s="243"/>
      <c r="D198" s="244" t="s">
        <v>145</v>
      </c>
      <c r="E198" s="245" t="s">
        <v>1</v>
      </c>
      <c r="F198" s="246" t="s">
        <v>245</v>
      </c>
      <c r="G198" s="243"/>
      <c r="H198" s="247">
        <v>734.472</v>
      </c>
      <c r="I198" s="248"/>
      <c r="J198" s="243"/>
      <c r="K198" s="243"/>
      <c r="L198" s="249"/>
      <c r="M198" s="250"/>
      <c r="N198" s="251"/>
      <c r="O198" s="251"/>
      <c r="P198" s="251"/>
      <c r="Q198" s="251"/>
      <c r="R198" s="251"/>
      <c r="S198" s="251"/>
      <c r="T198" s="252"/>
      <c r="U198" s="13"/>
      <c r="V198" s="13"/>
      <c r="W198" s="13"/>
      <c r="X198" s="13"/>
      <c r="Y198" s="13"/>
      <c r="Z198" s="13"/>
      <c r="AA198" s="13"/>
      <c r="AB198" s="13"/>
      <c r="AC198" s="13"/>
      <c r="AD198" s="13"/>
      <c r="AE198" s="13"/>
      <c r="AT198" s="253" t="s">
        <v>145</v>
      </c>
      <c r="AU198" s="253" t="s">
        <v>84</v>
      </c>
      <c r="AV198" s="13" t="s">
        <v>84</v>
      </c>
      <c r="AW198" s="13" t="s">
        <v>32</v>
      </c>
      <c r="AX198" s="13" t="s">
        <v>82</v>
      </c>
      <c r="AY198" s="253" t="s">
        <v>137</v>
      </c>
    </row>
    <row r="199" spans="1:65" s="2" customFormat="1" ht="16.5" customHeight="1">
      <c r="A199" s="39"/>
      <c r="B199" s="40"/>
      <c r="C199" s="265" t="s">
        <v>246</v>
      </c>
      <c r="D199" s="265" t="s">
        <v>181</v>
      </c>
      <c r="E199" s="266" t="s">
        <v>247</v>
      </c>
      <c r="F199" s="267" t="s">
        <v>248</v>
      </c>
      <c r="G199" s="268" t="s">
        <v>163</v>
      </c>
      <c r="H199" s="269">
        <v>40.4</v>
      </c>
      <c r="I199" s="270"/>
      <c r="J199" s="271">
        <f>ROUND(I199*H199,2)</f>
        <v>0</v>
      </c>
      <c r="K199" s="272"/>
      <c r="L199" s="273"/>
      <c r="M199" s="274" t="s">
        <v>1</v>
      </c>
      <c r="N199" s="275" t="s">
        <v>41</v>
      </c>
      <c r="O199" s="92"/>
      <c r="P199" s="238">
        <f>O199*H199</f>
        <v>0</v>
      </c>
      <c r="Q199" s="238">
        <v>0.131</v>
      </c>
      <c r="R199" s="238">
        <f>Q199*H199</f>
        <v>5.2924</v>
      </c>
      <c r="S199" s="238">
        <v>0</v>
      </c>
      <c r="T199" s="239">
        <f>S199*H199</f>
        <v>0</v>
      </c>
      <c r="U199" s="39"/>
      <c r="V199" s="39"/>
      <c r="W199" s="39"/>
      <c r="X199" s="39"/>
      <c r="Y199" s="39"/>
      <c r="Z199" s="39"/>
      <c r="AA199" s="39"/>
      <c r="AB199" s="39"/>
      <c r="AC199" s="39"/>
      <c r="AD199" s="39"/>
      <c r="AE199" s="39"/>
      <c r="AR199" s="240" t="s">
        <v>180</v>
      </c>
      <c r="AT199" s="240" t="s">
        <v>181</v>
      </c>
      <c r="AU199" s="240" t="s">
        <v>84</v>
      </c>
      <c r="AY199" s="18" t="s">
        <v>137</v>
      </c>
      <c r="BE199" s="241">
        <f>IF(N199="základní",J199,0)</f>
        <v>0</v>
      </c>
      <c r="BF199" s="241">
        <f>IF(N199="snížená",J199,0)</f>
        <v>0</v>
      </c>
      <c r="BG199" s="241">
        <f>IF(N199="zákl. přenesená",J199,0)</f>
        <v>0</v>
      </c>
      <c r="BH199" s="241">
        <f>IF(N199="sníž. přenesená",J199,0)</f>
        <v>0</v>
      </c>
      <c r="BI199" s="241">
        <f>IF(N199="nulová",J199,0)</f>
        <v>0</v>
      </c>
      <c r="BJ199" s="18" t="s">
        <v>82</v>
      </c>
      <c r="BK199" s="241">
        <f>ROUND(I199*H199,2)</f>
        <v>0</v>
      </c>
      <c r="BL199" s="18" t="s">
        <v>143</v>
      </c>
      <c r="BM199" s="240" t="s">
        <v>249</v>
      </c>
    </row>
    <row r="200" spans="1:51" s="13" customFormat="1" ht="12">
      <c r="A200" s="13"/>
      <c r="B200" s="242"/>
      <c r="C200" s="243"/>
      <c r="D200" s="244" t="s">
        <v>145</v>
      </c>
      <c r="E200" s="245" t="s">
        <v>1</v>
      </c>
      <c r="F200" s="246" t="s">
        <v>250</v>
      </c>
      <c r="G200" s="243"/>
      <c r="H200" s="247">
        <v>40.4</v>
      </c>
      <c r="I200" s="248"/>
      <c r="J200" s="243"/>
      <c r="K200" s="243"/>
      <c r="L200" s="249"/>
      <c r="M200" s="250"/>
      <c r="N200" s="251"/>
      <c r="O200" s="251"/>
      <c r="P200" s="251"/>
      <c r="Q200" s="251"/>
      <c r="R200" s="251"/>
      <c r="S200" s="251"/>
      <c r="T200" s="252"/>
      <c r="U200" s="13"/>
      <c r="V200" s="13"/>
      <c r="W200" s="13"/>
      <c r="X200" s="13"/>
      <c r="Y200" s="13"/>
      <c r="Z200" s="13"/>
      <c r="AA200" s="13"/>
      <c r="AB200" s="13"/>
      <c r="AC200" s="13"/>
      <c r="AD200" s="13"/>
      <c r="AE200" s="13"/>
      <c r="AT200" s="253" t="s">
        <v>145</v>
      </c>
      <c r="AU200" s="253" t="s">
        <v>84</v>
      </c>
      <c r="AV200" s="13" t="s">
        <v>84</v>
      </c>
      <c r="AW200" s="13" t="s">
        <v>32</v>
      </c>
      <c r="AX200" s="13" t="s">
        <v>76</v>
      </c>
      <c r="AY200" s="253" t="s">
        <v>137</v>
      </c>
    </row>
    <row r="201" spans="1:51" s="14" customFormat="1" ht="12">
      <c r="A201" s="14"/>
      <c r="B201" s="254"/>
      <c r="C201" s="255"/>
      <c r="D201" s="244" t="s">
        <v>145</v>
      </c>
      <c r="E201" s="256" t="s">
        <v>1</v>
      </c>
      <c r="F201" s="257" t="s">
        <v>147</v>
      </c>
      <c r="G201" s="255"/>
      <c r="H201" s="258">
        <v>40.4</v>
      </c>
      <c r="I201" s="259"/>
      <c r="J201" s="255"/>
      <c r="K201" s="255"/>
      <c r="L201" s="260"/>
      <c r="M201" s="261"/>
      <c r="N201" s="262"/>
      <c r="O201" s="262"/>
      <c r="P201" s="262"/>
      <c r="Q201" s="262"/>
      <c r="R201" s="262"/>
      <c r="S201" s="262"/>
      <c r="T201" s="263"/>
      <c r="U201" s="14"/>
      <c r="V201" s="14"/>
      <c r="W201" s="14"/>
      <c r="X201" s="14"/>
      <c r="Y201" s="14"/>
      <c r="Z201" s="14"/>
      <c r="AA201" s="14"/>
      <c r="AB201" s="14"/>
      <c r="AC201" s="14"/>
      <c r="AD201" s="14"/>
      <c r="AE201" s="14"/>
      <c r="AT201" s="264" t="s">
        <v>145</v>
      </c>
      <c r="AU201" s="264" t="s">
        <v>84</v>
      </c>
      <c r="AV201" s="14" t="s">
        <v>143</v>
      </c>
      <c r="AW201" s="14" t="s">
        <v>32</v>
      </c>
      <c r="AX201" s="14" t="s">
        <v>82</v>
      </c>
      <c r="AY201" s="264" t="s">
        <v>137</v>
      </c>
    </row>
    <row r="202" spans="1:65" s="2" customFormat="1" ht="37.8" customHeight="1">
      <c r="A202" s="39"/>
      <c r="B202" s="40"/>
      <c r="C202" s="228" t="s">
        <v>251</v>
      </c>
      <c r="D202" s="228" t="s">
        <v>139</v>
      </c>
      <c r="E202" s="229" t="s">
        <v>252</v>
      </c>
      <c r="F202" s="230" t="s">
        <v>253</v>
      </c>
      <c r="G202" s="231" t="s">
        <v>163</v>
      </c>
      <c r="H202" s="232">
        <v>16</v>
      </c>
      <c r="I202" s="233"/>
      <c r="J202" s="234">
        <f>ROUND(I202*H202,2)</f>
        <v>0</v>
      </c>
      <c r="K202" s="235"/>
      <c r="L202" s="45"/>
      <c r="M202" s="236" t="s">
        <v>1</v>
      </c>
      <c r="N202" s="237" t="s">
        <v>41</v>
      </c>
      <c r="O202" s="92"/>
      <c r="P202" s="238">
        <f>O202*H202</f>
        <v>0</v>
      </c>
      <c r="Q202" s="238">
        <v>0.11162</v>
      </c>
      <c r="R202" s="238">
        <f>Q202*H202</f>
        <v>1.78592</v>
      </c>
      <c r="S202" s="238">
        <v>0</v>
      </c>
      <c r="T202" s="239">
        <f>S202*H202</f>
        <v>0</v>
      </c>
      <c r="U202" s="39"/>
      <c r="V202" s="39"/>
      <c r="W202" s="39"/>
      <c r="X202" s="39"/>
      <c r="Y202" s="39"/>
      <c r="Z202" s="39"/>
      <c r="AA202" s="39"/>
      <c r="AB202" s="39"/>
      <c r="AC202" s="39"/>
      <c r="AD202" s="39"/>
      <c r="AE202" s="39"/>
      <c r="AR202" s="240" t="s">
        <v>143</v>
      </c>
      <c r="AT202" s="240" t="s">
        <v>139</v>
      </c>
      <c r="AU202" s="240" t="s">
        <v>84</v>
      </c>
      <c r="AY202" s="18" t="s">
        <v>137</v>
      </c>
      <c r="BE202" s="241">
        <f>IF(N202="základní",J202,0)</f>
        <v>0</v>
      </c>
      <c r="BF202" s="241">
        <f>IF(N202="snížená",J202,0)</f>
        <v>0</v>
      </c>
      <c r="BG202" s="241">
        <f>IF(N202="zákl. přenesená",J202,0)</f>
        <v>0</v>
      </c>
      <c r="BH202" s="241">
        <f>IF(N202="sníž. přenesená",J202,0)</f>
        <v>0</v>
      </c>
      <c r="BI202" s="241">
        <f>IF(N202="nulová",J202,0)</f>
        <v>0</v>
      </c>
      <c r="BJ202" s="18" t="s">
        <v>82</v>
      </c>
      <c r="BK202" s="241">
        <f>ROUND(I202*H202,2)</f>
        <v>0</v>
      </c>
      <c r="BL202" s="18" t="s">
        <v>143</v>
      </c>
      <c r="BM202" s="240" t="s">
        <v>254</v>
      </c>
    </row>
    <row r="203" spans="1:51" s="13" customFormat="1" ht="12">
      <c r="A203" s="13"/>
      <c r="B203" s="242"/>
      <c r="C203" s="243"/>
      <c r="D203" s="244" t="s">
        <v>145</v>
      </c>
      <c r="E203" s="245" t="s">
        <v>1</v>
      </c>
      <c r="F203" s="246" t="s">
        <v>255</v>
      </c>
      <c r="G203" s="243"/>
      <c r="H203" s="247">
        <v>16</v>
      </c>
      <c r="I203" s="248"/>
      <c r="J203" s="243"/>
      <c r="K203" s="243"/>
      <c r="L203" s="249"/>
      <c r="M203" s="250"/>
      <c r="N203" s="251"/>
      <c r="O203" s="251"/>
      <c r="P203" s="251"/>
      <c r="Q203" s="251"/>
      <c r="R203" s="251"/>
      <c r="S203" s="251"/>
      <c r="T203" s="252"/>
      <c r="U203" s="13"/>
      <c r="V203" s="13"/>
      <c r="W203" s="13"/>
      <c r="X203" s="13"/>
      <c r="Y203" s="13"/>
      <c r="Z203" s="13"/>
      <c r="AA203" s="13"/>
      <c r="AB203" s="13"/>
      <c r="AC203" s="13"/>
      <c r="AD203" s="13"/>
      <c r="AE203" s="13"/>
      <c r="AT203" s="253" t="s">
        <v>145</v>
      </c>
      <c r="AU203" s="253" t="s">
        <v>84</v>
      </c>
      <c r="AV203" s="13" t="s">
        <v>84</v>
      </c>
      <c r="AW203" s="13" t="s">
        <v>32</v>
      </c>
      <c r="AX203" s="13" t="s">
        <v>76</v>
      </c>
      <c r="AY203" s="253" t="s">
        <v>137</v>
      </c>
    </row>
    <row r="204" spans="1:51" s="14" customFormat="1" ht="12">
      <c r="A204" s="14"/>
      <c r="B204" s="254"/>
      <c r="C204" s="255"/>
      <c r="D204" s="244" t="s">
        <v>145</v>
      </c>
      <c r="E204" s="256" t="s">
        <v>1</v>
      </c>
      <c r="F204" s="257" t="s">
        <v>147</v>
      </c>
      <c r="G204" s="255"/>
      <c r="H204" s="258">
        <v>16</v>
      </c>
      <c r="I204" s="259"/>
      <c r="J204" s="255"/>
      <c r="K204" s="255"/>
      <c r="L204" s="260"/>
      <c r="M204" s="261"/>
      <c r="N204" s="262"/>
      <c r="O204" s="262"/>
      <c r="P204" s="262"/>
      <c r="Q204" s="262"/>
      <c r="R204" s="262"/>
      <c r="S204" s="262"/>
      <c r="T204" s="263"/>
      <c r="U204" s="14"/>
      <c r="V204" s="14"/>
      <c r="W204" s="14"/>
      <c r="X204" s="14"/>
      <c r="Y204" s="14"/>
      <c r="Z204" s="14"/>
      <c r="AA204" s="14"/>
      <c r="AB204" s="14"/>
      <c r="AC204" s="14"/>
      <c r="AD204" s="14"/>
      <c r="AE204" s="14"/>
      <c r="AT204" s="264" t="s">
        <v>145</v>
      </c>
      <c r="AU204" s="264" t="s">
        <v>84</v>
      </c>
      <c r="AV204" s="14" t="s">
        <v>143</v>
      </c>
      <c r="AW204" s="14" t="s">
        <v>32</v>
      </c>
      <c r="AX204" s="14" t="s">
        <v>82</v>
      </c>
      <c r="AY204" s="264" t="s">
        <v>137</v>
      </c>
    </row>
    <row r="205" spans="1:65" s="2" customFormat="1" ht="16.5" customHeight="1">
      <c r="A205" s="39"/>
      <c r="B205" s="40"/>
      <c r="C205" s="265" t="s">
        <v>256</v>
      </c>
      <c r="D205" s="265" t="s">
        <v>181</v>
      </c>
      <c r="E205" s="266" t="s">
        <v>257</v>
      </c>
      <c r="F205" s="267" t="s">
        <v>258</v>
      </c>
      <c r="G205" s="268" t="s">
        <v>163</v>
      </c>
      <c r="H205" s="269">
        <v>16.974</v>
      </c>
      <c r="I205" s="270"/>
      <c r="J205" s="271">
        <f>ROUND(I205*H205,2)</f>
        <v>0</v>
      </c>
      <c r="K205" s="272"/>
      <c r="L205" s="273"/>
      <c r="M205" s="274" t="s">
        <v>1</v>
      </c>
      <c r="N205" s="275" t="s">
        <v>41</v>
      </c>
      <c r="O205" s="92"/>
      <c r="P205" s="238">
        <f>O205*H205</f>
        <v>0</v>
      </c>
      <c r="Q205" s="238">
        <v>0.175</v>
      </c>
      <c r="R205" s="238">
        <f>Q205*H205</f>
        <v>2.97045</v>
      </c>
      <c r="S205" s="238">
        <v>0</v>
      </c>
      <c r="T205" s="239">
        <f>S205*H205</f>
        <v>0</v>
      </c>
      <c r="U205" s="39"/>
      <c r="V205" s="39"/>
      <c r="W205" s="39"/>
      <c r="X205" s="39"/>
      <c r="Y205" s="39"/>
      <c r="Z205" s="39"/>
      <c r="AA205" s="39"/>
      <c r="AB205" s="39"/>
      <c r="AC205" s="39"/>
      <c r="AD205" s="39"/>
      <c r="AE205" s="39"/>
      <c r="AR205" s="240" t="s">
        <v>180</v>
      </c>
      <c r="AT205" s="240" t="s">
        <v>181</v>
      </c>
      <c r="AU205" s="240" t="s">
        <v>84</v>
      </c>
      <c r="AY205" s="18" t="s">
        <v>137</v>
      </c>
      <c r="BE205" s="241">
        <f>IF(N205="základní",J205,0)</f>
        <v>0</v>
      </c>
      <c r="BF205" s="241">
        <f>IF(N205="snížená",J205,0)</f>
        <v>0</v>
      </c>
      <c r="BG205" s="241">
        <f>IF(N205="zákl. přenesená",J205,0)</f>
        <v>0</v>
      </c>
      <c r="BH205" s="241">
        <f>IF(N205="sníž. přenesená",J205,0)</f>
        <v>0</v>
      </c>
      <c r="BI205" s="241">
        <f>IF(N205="nulová",J205,0)</f>
        <v>0</v>
      </c>
      <c r="BJ205" s="18" t="s">
        <v>82</v>
      </c>
      <c r="BK205" s="241">
        <f>ROUND(I205*H205,2)</f>
        <v>0</v>
      </c>
      <c r="BL205" s="18" t="s">
        <v>143</v>
      </c>
      <c r="BM205" s="240" t="s">
        <v>259</v>
      </c>
    </row>
    <row r="206" spans="1:51" s="13" customFormat="1" ht="12">
      <c r="A206" s="13"/>
      <c r="B206" s="242"/>
      <c r="C206" s="243"/>
      <c r="D206" s="244" t="s">
        <v>145</v>
      </c>
      <c r="E206" s="245" t="s">
        <v>1</v>
      </c>
      <c r="F206" s="246" t="s">
        <v>260</v>
      </c>
      <c r="G206" s="243"/>
      <c r="H206" s="247">
        <v>16.48</v>
      </c>
      <c r="I206" s="248"/>
      <c r="J206" s="243"/>
      <c r="K206" s="243"/>
      <c r="L206" s="249"/>
      <c r="M206" s="250"/>
      <c r="N206" s="251"/>
      <c r="O206" s="251"/>
      <c r="P206" s="251"/>
      <c r="Q206" s="251"/>
      <c r="R206" s="251"/>
      <c r="S206" s="251"/>
      <c r="T206" s="252"/>
      <c r="U206" s="13"/>
      <c r="V206" s="13"/>
      <c r="W206" s="13"/>
      <c r="X206" s="13"/>
      <c r="Y206" s="13"/>
      <c r="Z206" s="13"/>
      <c r="AA206" s="13"/>
      <c r="AB206" s="13"/>
      <c r="AC206" s="13"/>
      <c r="AD206" s="13"/>
      <c r="AE206" s="13"/>
      <c r="AT206" s="253" t="s">
        <v>145</v>
      </c>
      <c r="AU206" s="253" t="s">
        <v>84</v>
      </c>
      <c r="AV206" s="13" t="s">
        <v>84</v>
      </c>
      <c r="AW206" s="13" t="s">
        <v>32</v>
      </c>
      <c r="AX206" s="13" t="s">
        <v>76</v>
      </c>
      <c r="AY206" s="253" t="s">
        <v>137</v>
      </c>
    </row>
    <row r="207" spans="1:51" s="14" customFormat="1" ht="12">
      <c r="A207" s="14"/>
      <c r="B207" s="254"/>
      <c r="C207" s="255"/>
      <c r="D207" s="244" t="s">
        <v>145</v>
      </c>
      <c r="E207" s="256" t="s">
        <v>1</v>
      </c>
      <c r="F207" s="257" t="s">
        <v>147</v>
      </c>
      <c r="G207" s="255"/>
      <c r="H207" s="258">
        <v>16.48</v>
      </c>
      <c r="I207" s="259"/>
      <c r="J207" s="255"/>
      <c r="K207" s="255"/>
      <c r="L207" s="260"/>
      <c r="M207" s="261"/>
      <c r="N207" s="262"/>
      <c r="O207" s="262"/>
      <c r="P207" s="262"/>
      <c r="Q207" s="262"/>
      <c r="R207" s="262"/>
      <c r="S207" s="262"/>
      <c r="T207" s="263"/>
      <c r="U207" s="14"/>
      <c r="V207" s="14"/>
      <c r="W207" s="14"/>
      <c r="X207" s="14"/>
      <c r="Y207" s="14"/>
      <c r="Z207" s="14"/>
      <c r="AA207" s="14"/>
      <c r="AB207" s="14"/>
      <c r="AC207" s="14"/>
      <c r="AD207" s="14"/>
      <c r="AE207" s="14"/>
      <c r="AT207" s="264" t="s">
        <v>145</v>
      </c>
      <c r="AU207" s="264" t="s">
        <v>84</v>
      </c>
      <c r="AV207" s="14" t="s">
        <v>143</v>
      </c>
      <c r="AW207" s="14" t="s">
        <v>32</v>
      </c>
      <c r="AX207" s="14" t="s">
        <v>76</v>
      </c>
      <c r="AY207" s="264" t="s">
        <v>137</v>
      </c>
    </row>
    <row r="208" spans="1:51" s="13" customFormat="1" ht="12">
      <c r="A208" s="13"/>
      <c r="B208" s="242"/>
      <c r="C208" s="243"/>
      <c r="D208" s="244" t="s">
        <v>145</v>
      </c>
      <c r="E208" s="245" t="s">
        <v>1</v>
      </c>
      <c r="F208" s="246" t="s">
        <v>261</v>
      </c>
      <c r="G208" s="243"/>
      <c r="H208" s="247">
        <v>16.974</v>
      </c>
      <c r="I208" s="248"/>
      <c r="J208" s="243"/>
      <c r="K208" s="243"/>
      <c r="L208" s="249"/>
      <c r="M208" s="250"/>
      <c r="N208" s="251"/>
      <c r="O208" s="251"/>
      <c r="P208" s="251"/>
      <c r="Q208" s="251"/>
      <c r="R208" s="251"/>
      <c r="S208" s="251"/>
      <c r="T208" s="252"/>
      <c r="U208" s="13"/>
      <c r="V208" s="13"/>
      <c r="W208" s="13"/>
      <c r="X208" s="13"/>
      <c r="Y208" s="13"/>
      <c r="Z208" s="13"/>
      <c r="AA208" s="13"/>
      <c r="AB208" s="13"/>
      <c r="AC208" s="13"/>
      <c r="AD208" s="13"/>
      <c r="AE208" s="13"/>
      <c r="AT208" s="253" t="s">
        <v>145</v>
      </c>
      <c r="AU208" s="253" t="s">
        <v>84</v>
      </c>
      <c r="AV208" s="13" t="s">
        <v>84</v>
      </c>
      <c r="AW208" s="13" t="s">
        <v>32</v>
      </c>
      <c r="AX208" s="13" t="s">
        <v>82</v>
      </c>
      <c r="AY208" s="253" t="s">
        <v>137</v>
      </c>
    </row>
    <row r="209" spans="1:65" s="2" customFormat="1" ht="37.8" customHeight="1">
      <c r="A209" s="39"/>
      <c r="B209" s="40"/>
      <c r="C209" s="228" t="s">
        <v>262</v>
      </c>
      <c r="D209" s="228" t="s">
        <v>139</v>
      </c>
      <c r="E209" s="229" t="s">
        <v>263</v>
      </c>
      <c r="F209" s="230" t="s">
        <v>253</v>
      </c>
      <c r="G209" s="231" t="s">
        <v>163</v>
      </c>
      <c r="H209" s="232">
        <v>53</v>
      </c>
      <c r="I209" s="233"/>
      <c r="J209" s="234">
        <f>ROUND(I209*H209,2)</f>
        <v>0</v>
      </c>
      <c r="K209" s="235"/>
      <c r="L209" s="45"/>
      <c r="M209" s="236" t="s">
        <v>1</v>
      </c>
      <c r="N209" s="237" t="s">
        <v>41</v>
      </c>
      <c r="O209" s="92"/>
      <c r="P209" s="238">
        <f>O209*H209</f>
        <v>0</v>
      </c>
      <c r="Q209" s="238">
        <v>0.11162</v>
      </c>
      <c r="R209" s="238">
        <f>Q209*H209</f>
        <v>5.9158599999999995</v>
      </c>
      <c r="S209" s="238">
        <v>0</v>
      </c>
      <c r="T209" s="239">
        <f>S209*H209</f>
        <v>0</v>
      </c>
      <c r="U209" s="39"/>
      <c r="V209" s="39"/>
      <c r="W209" s="39"/>
      <c r="X209" s="39"/>
      <c r="Y209" s="39"/>
      <c r="Z209" s="39"/>
      <c r="AA209" s="39"/>
      <c r="AB209" s="39"/>
      <c r="AC209" s="39"/>
      <c r="AD209" s="39"/>
      <c r="AE209" s="39"/>
      <c r="AR209" s="240" t="s">
        <v>143</v>
      </c>
      <c r="AT209" s="240" t="s">
        <v>139</v>
      </c>
      <c r="AU209" s="240" t="s">
        <v>84</v>
      </c>
      <c r="AY209" s="18" t="s">
        <v>137</v>
      </c>
      <c r="BE209" s="241">
        <f>IF(N209="základní",J209,0)</f>
        <v>0</v>
      </c>
      <c r="BF209" s="241">
        <f>IF(N209="snížená",J209,0)</f>
        <v>0</v>
      </c>
      <c r="BG209" s="241">
        <f>IF(N209="zákl. přenesená",J209,0)</f>
        <v>0</v>
      </c>
      <c r="BH209" s="241">
        <f>IF(N209="sníž. přenesená",J209,0)</f>
        <v>0</v>
      </c>
      <c r="BI209" s="241">
        <f>IF(N209="nulová",J209,0)</f>
        <v>0</v>
      </c>
      <c r="BJ209" s="18" t="s">
        <v>82</v>
      </c>
      <c r="BK209" s="241">
        <f>ROUND(I209*H209,2)</f>
        <v>0</v>
      </c>
      <c r="BL209" s="18" t="s">
        <v>143</v>
      </c>
      <c r="BM209" s="240" t="s">
        <v>264</v>
      </c>
    </row>
    <row r="210" spans="1:51" s="13" customFormat="1" ht="12">
      <c r="A210" s="13"/>
      <c r="B210" s="242"/>
      <c r="C210" s="243"/>
      <c r="D210" s="244" t="s">
        <v>145</v>
      </c>
      <c r="E210" s="245" t="s">
        <v>1</v>
      </c>
      <c r="F210" s="246" t="s">
        <v>265</v>
      </c>
      <c r="G210" s="243"/>
      <c r="H210" s="247">
        <v>32</v>
      </c>
      <c r="I210" s="248"/>
      <c r="J210" s="243"/>
      <c r="K210" s="243"/>
      <c r="L210" s="249"/>
      <c r="M210" s="250"/>
      <c r="N210" s="251"/>
      <c r="O210" s="251"/>
      <c r="P210" s="251"/>
      <c r="Q210" s="251"/>
      <c r="R210" s="251"/>
      <c r="S210" s="251"/>
      <c r="T210" s="252"/>
      <c r="U210" s="13"/>
      <c r="V210" s="13"/>
      <c r="W210" s="13"/>
      <c r="X210" s="13"/>
      <c r="Y210" s="13"/>
      <c r="Z210" s="13"/>
      <c r="AA210" s="13"/>
      <c r="AB210" s="13"/>
      <c r="AC210" s="13"/>
      <c r="AD210" s="13"/>
      <c r="AE210" s="13"/>
      <c r="AT210" s="253" t="s">
        <v>145</v>
      </c>
      <c r="AU210" s="253" t="s">
        <v>84</v>
      </c>
      <c r="AV210" s="13" t="s">
        <v>84</v>
      </c>
      <c r="AW210" s="13" t="s">
        <v>32</v>
      </c>
      <c r="AX210" s="13" t="s">
        <v>76</v>
      </c>
      <c r="AY210" s="253" t="s">
        <v>137</v>
      </c>
    </row>
    <row r="211" spans="1:51" s="13" customFormat="1" ht="12">
      <c r="A211" s="13"/>
      <c r="B211" s="242"/>
      <c r="C211" s="243"/>
      <c r="D211" s="244" t="s">
        <v>145</v>
      </c>
      <c r="E211" s="245" t="s">
        <v>1</v>
      </c>
      <c r="F211" s="246" t="s">
        <v>266</v>
      </c>
      <c r="G211" s="243"/>
      <c r="H211" s="247">
        <v>21</v>
      </c>
      <c r="I211" s="248"/>
      <c r="J211" s="243"/>
      <c r="K211" s="243"/>
      <c r="L211" s="249"/>
      <c r="M211" s="250"/>
      <c r="N211" s="251"/>
      <c r="O211" s="251"/>
      <c r="P211" s="251"/>
      <c r="Q211" s="251"/>
      <c r="R211" s="251"/>
      <c r="S211" s="251"/>
      <c r="T211" s="252"/>
      <c r="U211" s="13"/>
      <c r="V211" s="13"/>
      <c r="W211" s="13"/>
      <c r="X211" s="13"/>
      <c r="Y211" s="13"/>
      <c r="Z211" s="13"/>
      <c r="AA211" s="13"/>
      <c r="AB211" s="13"/>
      <c r="AC211" s="13"/>
      <c r="AD211" s="13"/>
      <c r="AE211" s="13"/>
      <c r="AT211" s="253" t="s">
        <v>145</v>
      </c>
      <c r="AU211" s="253" t="s">
        <v>84</v>
      </c>
      <c r="AV211" s="13" t="s">
        <v>84</v>
      </c>
      <c r="AW211" s="13" t="s">
        <v>32</v>
      </c>
      <c r="AX211" s="13" t="s">
        <v>76</v>
      </c>
      <c r="AY211" s="253" t="s">
        <v>137</v>
      </c>
    </row>
    <row r="212" spans="1:51" s="14" customFormat="1" ht="12">
      <c r="A212" s="14"/>
      <c r="B212" s="254"/>
      <c r="C212" s="255"/>
      <c r="D212" s="244" t="s">
        <v>145</v>
      </c>
      <c r="E212" s="256" t="s">
        <v>1</v>
      </c>
      <c r="F212" s="257" t="s">
        <v>147</v>
      </c>
      <c r="G212" s="255"/>
      <c r="H212" s="258">
        <v>53</v>
      </c>
      <c r="I212" s="259"/>
      <c r="J212" s="255"/>
      <c r="K212" s="255"/>
      <c r="L212" s="260"/>
      <c r="M212" s="261"/>
      <c r="N212" s="262"/>
      <c r="O212" s="262"/>
      <c r="P212" s="262"/>
      <c r="Q212" s="262"/>
      <c r="R212" s="262"/>
      <c r="S212" s="262"/>
      <c r="T212" s="263"/>
      <c r="U212" s="14"/>
      <c r="V212" s="14"/>
      <c r="W212" s="14"/>
      <c r="X212" s="14"/>
      <c r="Y212" s="14"/>
      <c r="Z212" s="14"/>
      <c r="AA212" s="14"/>
      <c r="AB212" s="14"/>
      <c r="AC212" s="14"/>
      <c r="AD212" s="14"/>
      <c r="AE212" s="14"/>
      <c r="AT212" s="264" t="s">
        <v>145</v>
      </c>
      <c r="AU212" s="264" t="s">
        <v>84</v>
      </c>
      <c r="AV212" s="14" t="s">
        <v>143</v>
      </c>
      <c r="AW212" s="14" t="s">
        <v>32</v>
      </c>
      <c r="AX212" s="14" t="s">
        <v>82</v>
      </c>
      <c r="AY212" s="264" t="s">
        <v>137</v>
      </c>
    </row>
    <row r="213" spans="1:65" s="2" customFormat="1" ht="16.5" customHeight="1">
      <c r="A213" s="39"/>
      <c r="B213" s="40"/>
      <c r="C213" s="265" t="s">
        <v>267</v>
      </c>
      <c r="D213" s="265" t="s">
        <v>181</v>
      </c>
      <c r="E213" s="266" t="s">
        <v>268</v>
      </c>
      <c r="F213" s="267" t="s">
        <v>269</v>
      </c>
      <c r="G213" s="268" t="s">
        <v>163</v>
      </c>
      <c r="H213" s="269">
        <v>33.619</v>
      </c>
      <c r="I213" s="270"/>
      <c r="J213" s="271">
        <f>ROUND(I213*H213,2)</f>
        <v>0</v>
      </c>
      <c r="K213" s="272"/>
      <c r="L213" s="273"/>
      <c r="M213" s="274" t="s">
        <v>1</v>
      </c>
      <c r="N213" s="275" t="s">
        <v>41</v>
      </c>
      <c r="O213" s="92"/>
      <c r="P213" s="238">
        <f>O213*H213</f>
        <v>0</v>
      </c>
      <c r="Q213" s="238">
        <v>0.176</v>
      </c>
      <c r="R213" s="238">
        <f>Q213*H213</f>
        <v>5.916944</v>
      </c>
      <c r="S213" s="238">
        <v>0</v>
      </c>
      <c r="T213" s="239">
        <f>S213*H213</f>
        <v>0</v>
      </c>
      <c r="U213" s="39"/>
      <c r="V213" s="39"/>
      <c r="W213" s="39"/>
      <c r="X213" s="39"/>
      <c r="Y213" s="39"/>
      <c r="Z213" s="39"/>
      <c r="AA213" s="39"/>
      <c r="AB213" s="39"/>
      <c r="AC213" s="39"/>
      <c r="AD213" s="39"/>
      <c r="AE213" s="39"/>
      <c r="AR213" s="240" t="s">
        <v>180</v>
      </c>
      <c r="AT213" s="240" t="s">
        <v>181</v>
      </c>
      <c r="AU213" s="240" t="s">
        <v>84</v>
      </c>
      <c r="AY213" s="18" t="s">
        <v>137</v>
      </c>
      <c r="BE213" s="241">
        <f>IF(N213="základní",J213,0)</f>
        <v>0</v>
      </c>
      <c r="BF213" s="241">
        <f>IF(N213="snížená",J213,0)</f>
        <v>0</v>
      </c>
      <c r="BG213" s="241">
        <f>IF(N213="zákl. přenesená",J213,0)</f>
        <v>0</v>
      </c>
      <c r="BH213" s="241">
        <f>IF(N213="sníž. přenesená",J213,0)</f>
        <v>0</v>
      </c>
      <c r="BI213" s="241">
        <f>IF(N213="nulová",J213,0)</f>
        <v>0</v>
      </c>
      <c r="BJ213" s="18" t="s">
        <v>82</v>
      </c>
      <c r="BK213" s="241">
        <f>ROUND(I213*H213,2)</f>
        <v>0</v>
      </c>
      <c r="BL213" s="18" t="s">
        <v>143</v>
      </c>
      <c r="BM213" s="240" t="s">
        <v>270</v>
      </c>
    </row>
    <row r="214" spans="1:51" s="13" customFormat="1" ht="12">
      <c r="A214" s="13"/>
      <c r="B214" s="242"/>
      <c r="C214" s="243"/>
      <c r="D214" s="244" t="s">
        <v>145</v>
      </c>
      <c r="E214" s="245" t="s">
        <v>1</v>
      </c>
      <c r="F214" s="246" t="s">
        <v>271</v>
      </c>
      <c r="G214" s="243"/>
      <c r="H214" s="247">
        <v>32.64</v>
      </c>
      <c r="I214" s="248"/>
      <c r="J214" s="243"/>
      <c r="K214" s="243"/>
      <c r="L214" s="249"/>
      <c r="M214" s="250"/>
      <c r="N214" s="251"/>
      <c r="O214" s="251"/>
      <c r="P214" s="251"/>
      <c r="Q214" s="251"/>
      <c r="R214" s="251"/>
      <c r="S214" s="251"/>
      <c r="T214" s="252"/>
      <c r="U214" s="13"/>
      <c r="V214" s="13"/>
      <c r="W214" s="13"/>
      <c r="X214" s="13"/>
      <c r="Y214" s="13"/>
      <c r="Z214" s="13"/>
      <c r="AA214" s="13"/>
      <c r="AB214" s="13"/>
      <c r="AC214" s="13"/>
      <c r="AD214" s="13"/>
      <c r="AE214" s="13"/>
      <c r="AT214" s="253" t="s">
        <v>145</v>
      </c>
      <c r="AU214" s="253" t="s">
        <v>84</v>
      </c>
      <c r="AV214" s="13" t="s">
        <v>84</v>
      </c>
      <c r="AW214" s="13" t="s">
        <v>32</v>
      </c>
      <c r="AX214" s="13" t="s">
        <v>76</v>
      </c>
      <c r="AY214" s="253" t="s">
        <v>137</v>
      </c>
    </row>
    <row r="215" spans="1:51" s="14" customFormat="1" ht="12">
      <c r="A215" s="14"/>
      <c r="B215" s="254"/>
      <c r="C215" s="255"/>
      <c r="D215" s="244" t="s">
        <v>145</v>
      </c>
      <c r="E215" s="256" t="s">
        <v>1</v>
      </c>
      <c r="F215" s="257" t="s">
        <v>147</v>
      </c>
      <c r="G215" s="255"/>
      <c r="H215" s="258">
        <v>32.64</v>
      </c>
      <c r="I215" s="259"/>
      <c r="J215" s="255"/>
      <c r="K215" s="255"/>
      <c r="L215" s="260"/>
      <c r="M215" s="261"/>
      <c r="N215" s="262"/>
      <c r="O215" s="262"/>
      <c r="P215" s="262"/>
      <c r="Q215" s="262"/>
      <c r="R215" s="262"/>
      <c r="S215" s="262"/>
      <c r="T215" s="263"/>
      <c r="U215" s="14"/>
      <c r="V215" s="14"/>
      <c r="W215" s="14"/>
      <c r="X215" s="14"/>
      <c r="Y215" s="14"/>
      <c r="Z215" s="14"/>
      <c r="AA215" s="14"/>
      <c r="AB215" s="14"/>
      <c r="AC215" s="14"/>
      <c r="AD215" s="14"/>
      <c r="AE215" s="14"/>
      <c r="AT215" s="264" t="s">
        <v>145</v>
      </c>
      <c r="AU215" s="264" t="s">
        <v>84</v>
      </c>
      <c r="AV215" s="14" t="s">
        <v>143</v>
      </c>
      <c r="AW215" s="14" t="s">
        <v>32</v>
      </c>
      <c r="AX215" s="14" t="s">
        <v>76</v>
      </c>
      <c r="AY215" s="264" t="s">
        <v>137</v>
      </c>
    </row>
    <row r="216" spans="1:51" s="13" customFormat="1" ht="12">
      <c r="A216" s="13"/>
      <c r="B216" s="242"/>
      <c r="C216" s="243"/>
      <c r="D216" s="244" t="s">
        <v>145</v>
      </c>
      <c r="E216" s="245" t="s">
        <v>1</v>
      </c>
      <c r="F216" s="246" t="s">
        <v>272</v>
      </c>
      <c r="G216" s="243"/>
      <c r="H216" s="247">
        <v>33.619</v>
      </c>
      <c r="I216" s="248"/>
      <c r="J216" s="243"/>
      <c r="K216" s="243"/>
      <c r="L216" s="249"/>
      <c r="M216" s="250"/>
      <c r="N216" s="251"/>
      <c r="O216" s="251"/>
      <c r="P216" s="251"/>
      <c r="Q216" s="251"/>
      <c r="R216" s="251"/>
      <c r="S216" s="251"/>
      <c r="T216" s="252"/>
      <c r="U216" s="13"/>
      <c r="V216" s="13"/>
      <c r="W216" s="13"/>
      <c r="X216" s="13"/>
      <c r="Y216" s="13"/>
      <c r="Z216" s="13"/>
      <c r="AA216" s="13"/>
      <c r="AB216" s="13"/>
      <c r="AC216" s="13"/>
      <c r="AD216" s="13"/>
      <c r="AE216" s="13"/>
      <c r="AT216" s="253" t="s">
        <v>145</v>
      </c>
      <c r="AU216" s="253" t="s">
        <v>84</v>
      </c>
      <c r="AV216" s="13" t="s">
        <v>84</v>
      </c>
      <c r="AW216" s="13" t="s">
        <v>32</v>
      </c>
      <c r="AX216" s="13" t="s">
        <v>82</v>
      </c>
      <c r="AY216" s="253" t="s">
        <v>137</v>
      </c>
    </row>
    <row r="217" spans="1:65" s="2" customFormat="1" ht="16.5" customHeight="1">
      <c r="A217" s="39"/>
      <c r="B217" s="40"/>
      <c r="C217" s="265" t="s">
        <v>273</v>
      </c>
      <c r="D217" s="265" t="s">
        <v>181</v>
      </c>
      <c r="E217" s="266" t="s">
        <v>274</v>
      </c>
      <c r="F217" s="267" t="s">
        <v>275</v>
      </c>
      <c r="G217" s="268" t="s">
        <v>163</v>
      </c>
      <c r="H217" s="269">
        <v>22.279</v>
      </c>
      <c r="I217" s="270"/>
      <c r="J217" s="271">
        <f>ROUND(I217*H217,2)</f>
        <v>0</v>
      </c>
      <c r="K217" s="272"/>
      <c r="L217" s="273"/>
      <c r="M217" s="274" t="s">
        <v>1</v>
      </c>
      <c r="N217" s="275" t="s">
        <v>41</v>
      </c>
      <c r="O217" s="92"/>
      <c r="P217" s="238">
        <f>O217*H217</f>
        <v>0</v>
      </c>
      <c r="Q217" s="238">
        <v>0.176</v>
      </c>
      <c r="R217" s="238">
        <f>Q217*H217</f>
        <v>3.9211039999999997</v>
      </c>
      <c r="S217" s="238">
        <v>0</v>
      </c>
      <c r="T217" s="239">
        <f>S217*H217</f>
        <v>0</v>
      </c>
      <c r="U217" s="39"/>
      <c r="V217" s="39"/>
      <c r="W217" s="39"/>
      <c r="X217" s="39"/>
      <c r="Y217" s="39"/>
      <c r="Z217" s="39"/>
      <c r="AA217" s="39"/>
      <c r="AB217" s="39"/>
      <c r="AC217" s="39"/>
      <c r="AD217" s="39"/>
      <c r="AE217" s="39"/>
      <c r="AR217" s="240" t="s">
        <v>180</v>
      </c>
      <c r="AT217" s="240" t="s">
        <v>181</v>
      </c>
      <c r="AU217" s="240" t="s">
        <v>84</v>
      </c>
      <c r="AY217" s="18" t="s">
        <v>137</v>
      </c>
      <c r="BE217" s="241">
        <f>IF(N217="základní",J217,0)</f>
        <v>0</v>
      </c>
      <c r="BF217" s="241">
        <f>IF(N217="snížená",J217,0)</f>
        <v>0</v>
      </c>
      <c r="BG217" s="241">
        <f>IF(N217="zákl. přenesená",J217,0)</f>
        <v>0</v>
      </c>
      <c r="BH217" s="241">
        <f>IF(N217="sníž. přenesená",J217,0)</f>
        <v>0</v>
      </c>
      <c r="BI217" s="241">
        <f>IF(N217="nulová",J217,0)</f>
        <v>0</v>
      </c>
      <c r="BJ217" s="18" t="s">
        <v>82</v>
      </c>
      <c r="BK217" s="241">
        <f>ROUND(I217*H217,2)</f>
        <v>0</v>
      </c>
      <c r="BL217" s="18" t="s">
        <v>143</v>
      </c>
      <c r="BM217" s="240" t="s">
        <v>276</v>
      </c>
    </row>
    <row r="218" spans="1:51" s="13" customFormat="1" ht="12">
      <c r="A218" s="13"/>
      <c r="B218" s="242"/>
      <c r="C218" s="243"/>
      <c r="D218" s="244" t="s">
        <v>145</v>
      </c>
      <c r="E218" s="245" t="s">
        <v>1</v>
      </c>
      <c r="F218" s="246" t="s">
        <v>277</v>
      </c>
      <c r="G218" s="243"/>
      <c r="H218" s="247">
        <v>21.63</v>
      </c>
      <c r="I218" s="248"/>
      <c r="J218" s="243"/>
      <c r="K218" s="243"/>
      <c r="L218" s="249"/>
      <c r="M218" s="250"/>
      <c r="N218" s="251"/>
      <c r="O218" s="251"/>
      <c r="P218" s="251"/>
      <c r="Q218" s="251"/>
      <c r="R218" s="251"/>
      <c r="S218" s="251"/>
      <c r="T218" s="252"/>
      <c r="U218" s="13"/>
      <c r="V218" s="13"/>
      <c r="W218" s="13"/>
      <c r="X218" s="13"/>
      <c r="Y218" s="13"/>
      <c r="Z218" s="13"/>
      <c r="AA218" s="13"/>
      <c r="AB218" s="13"/>
      <c r="AC218" s="13"/>
      <c r="AD218" s="13"/>
      <c r="AE218" s="13"/>
      <c r="AT218" s="253" t="s">
        <v>145</v>
      </c>
      <c r="AU218" s="253" t="s">
        <v>84</v>
      </c>
      <c r="AV218" s="13" t="s">
        <v>84</v>
      </c>
      <c r="AW218" s="13" t="s">
        <v>32</v>
      </c>
      <c r="AX218" s="13" t="s">
        <v>76</v>
      </c>
      <c r="AY218" s="253" t="s">
        <v>137</v>
      </c>
    </row>
    <row r="219" spans="1:51" s="14" customFormat="1" ht="12">
      <c r="A219" s="14"/>
      <c r="B219" s="254"/>
      <c r="C219" s="255"/>
      <c r="D219" s="244" t="s">
        <v>145</v>
      </c>
      <c r="E219" s="256" t="s">
        <v>1</v>
      </c>
      <c r="F219" s="257" t="s">
        <v>147</v>
      </c>
      <c r="G219" s="255"/>
      <c r="H219" s="258">
        <v>21.63</v>
      </c>
      <c r="I219" s="259"/>
      <c r="J219" s="255"/>
      <c r="K219" s="255"/>
      <c r="L219" s="260"/>
      <c r="M219" s="261"/>
      <c r="N219" s="262"/>
      <c r="O219" s="262"/>
      <c r="P219" s="262"/>
      <c r="Q219" s="262"/>
      <c r="R219" s="262"/>
      <c r="S219" s="262"/>
      <c r="T219" s="263"/>
      <c r="U219" s="14"/>
      <c r="V219" s="14"/>
      <c r="W219" s="14"/>
      <c r="X219" s="14"/>
      <c r="Y219" s="14"/>
      <c r="Z219" s="14"/>
      <c r="AA219" s="14"/>
      <c r="AB219" s="14"/>
      <c r="AC219" s="14"/>
      <c r="AD219" s="14"/>
      <c r="AE219" s="14"/>
      <c r="AT219" s="264" t="s">
        <v>145</v>
      </c>
      <c r="AU219" s="264" t="s">
        <v>84</v>
      </c>
      <c r="AV219" s="14" t="s">
        <v>143</v>
      </c>
      <c r="AW219" s="14" t="s">
        <v>32</v>
      </c>
      <c r="AX219" s="14" t="s">
        <v>76</v>
      </c>
      <c r="AY219" s="264" t="s">
        <v>137</v>
      </c>
    </row>
    <row r="220" spans="1:51" s="13" customFormat="1" ht="12">
      <c r="A220" s="13"/>
      <c r="B220" s="242"/>
      <c r="C220" s="243"/>
      <c r="D220" s="244" t="s">
        <v>145</v>
      </c>
      <c r="E220" s="245" t="s">
        <v>1</v>
      </c>
      <c r="F220" s="246" t="s">
        <v>278</v>
      </c>
      <c r="G220" s="243"/>
      <c r="H220" s="247">
        <v>22.279</v>
      </c>
      <c r="I220" s="248"/>
      <c r="J220" s="243"/>
      <c r="K220" s="243"/>
      <c r="L220" s="249"/>
      <c r="M220" s="250"/>
      <c r="N220" s="251"/>
      <c r="O220" s="251"/>
      <c r="P220" s="251"/>
      <c r="Q220" s="251"/>
      <c r="R220" s="251"/>
      <c r="S220" s="251"/>
      <c r="T220" s="252"/>
      <c r="U220" s="13"/>
      <c r="V220" s="13"/>
      <c r="W220" s="13"/>
      <c r="X220" s="13"/>
      <c r="Y220" s="13"/>
      <c r="Z220" s="13"/>
      <c r="AA220" s="13"/>
      <c r="AB220" s="13"/>
      <c r="AC220" s="13"/>
      <c r="AD220" s="13"/>
      <c r="AE220" s="13"/>
      <c r="AT220" s="253" t="s">
        <v>145</v>
      </c>
      <c r="AU220" s="253" t="s">
        <v>84</v>
      </c>
      <c r="AV220" s="13" t="s">
        <v>84</v>
      </c>
      <c r="AW220" s="13" t="s">
        <v>32</v>
      </c>
      <c r="AX220" s="13" t="s">
        <v>82</v>
      </c>
      <c r="AY220" s="253" t="s">
        <v>137</v>
      </c>
    </row>
    <row r="221" spans="1:65" s="2" customFormat="1" ht="37.8" customHeight="1">
      <c r="A221" s="39"/>
      <c r="B221" s="40"/>
      <c r="C221" s="228" t="s">
        <v>279</v>
      </c>
      <c r="D221" s="228" t="s">
        <v>139</v>
      </c>
      <c r="E221" s="229" t="s">
        <v>280</v>
      </c>
      <c r="F221" s="230" t="s">
        <v>253</v>
      </c>
      <c r="G221" s="231" t="s">
        <v>163</v>
      </c>
      <c r="H221" s="232">
        <v>191</v>
      </c>
      <c r="I221" s="233"/>
      <c r="J221" s="234">
        <f>ROUND(I221*H221,2)</f>
        <v>0</v>
      </c>
      <c r="K221" s="235"/>
      <c r="L221" s="45"/>
      <c r="M221" s="236" t="s">
        <v>1</v>
      </c>
      <c r="N221" s="237" t="s">
        <v>41</v>
      </c>
      <c r="O221" s="92"/>
      <c r="P221" s="238">
        <f>O221*H221</f>
        <v>0</v>
      </c>
      <c r="Q221" s="238">
        <v>0.11162</v>
      </c>
      <c r="R221" s="238">
        <f>Q221*H221</f>
        <v>21.31942</v>
      </c>
      <c r="S221" s="238">
        <v>0</v>
      </c>
      <c r="T221" s="239">
        <f>S221*H221</f>
        <v>0</v>
      </c>
      <c r="U221" s="39"/>
      <c r="V221" s="39"/>
      <c r="W221" s="39"/>
      <c r="X221" s="39"/>
      <c r="Y221" s="39"/>
      <c r="Z221" s="39"/>
      <c r="AA221" s="39"/>
      <c r="AB221" s="39"/>
      <c r="AC221" s="39"/>
      <c r="AD221" s="39"/>
      <c r="AE221" s="39"/>
      <c r="AR221" s="240" t="s">
        <v>143</v>
      </c>
      <c r="AT221" s="240" t="s">
        <v>139</v>
      </c>
      <c r="AU221" s="240" t="s">
        <v>84</v>
      </c>
      <c r="AY221" s="18" t="s">
        <v>137</v>
      </c>
      <c r="BE221" s="241">
        <f>IF(N221="základní",J221,0)</f>
        <v>0</v>
      </c>
      <c r="BF221" s="241">
        <f>IF(N221="snížená",J221,0)</f>
        <v>0</v>
      </c>
      <c r="BG221" s="241">
        <f>IF(N221="zákl. přenesená",J221,0)</f>
        <v>0</v>
      </c>
      <c r="BH221" s="241">
        <f>IF(N221="sníž. přenesená",J221,0)</f>
        <v>0</v>
      </c>
      <c r="BI221" s="241">
        <f>IF(N221="nulová",J221,0)</f>
        <v>0</v>
      </c>
      <c r="BJ221" s="18" t="s">
        <v>82</v>
      </c>
      <c r="BK221" s="241">
        <f>ROUND(I221*H221,2)</f>
        <v>0</v>
      </c>
      <c r="BL221" s="18" t="s">
        <v>143</v>
      </c>
      <c r="BM221" s="240" t="s">
        <v>281</v>
      </c>
    </row>
    <row r="222" spans="1:51" s="13" customFormat="1" ht="12">
      <c r="A222" s="13"/>
      <c r="B222" s="242"/>
      <c r="C222" s="243"/>
      <c r="D222" s="244" t="s">
        <v>145</v>
      </c>
      <c r="E222" s="245" t="s">
        <v>1</v>
      </c>
      <c r="F222" s="246" t="s">
        <v>282</v>
      </c>
      <c r="G222" s="243"/>
      <c r="H222" s="247">
        <v>191</v>
      </c>
      <c r="I222" s="248"/>
      <c r="J222" s="243"/>
      <c r="K222" s="243"/>
      <c r="L222" s="249"/>
      <c r="M222" s="250"/>
      <c r="N222" s="251"/>
      <c r="O222" s="251"/>
      <c r="P222" s="251"/>
      <c r="Q222" s="251"/>
      <c r="R222" s="251"/>
      <c r="S222" s="251"/>
      <c r="T222" s="252"/>
      <c r="U222" s="13"/>
      <c r="V222" s="13"/>
      <c r="W222" s="13"/>
      <c r="X222" s="13"/>
      <c r="Y222" s="13"/>
      <c r="Z222" s="13"/>
      <c r="AA222" s="13"/>
      <c r="AB222" s="13"/>
      <c r="AC222" s="13"/>
      <c r="AD222" s="13"/>
      <c r="AE222" s="13"/>
      <c r="AT222" s="253" t="s">
        <v>145</v>
      </c>
      <c r="AU222" s="253" t="s">
        <v>84</v>
      </c>
      <c r="AV222" s="13" t="s">
        <v>84</v>
      </c>
      <c r="AW222" s="13" t="s">
        <v>32</v>
      </c>
      <c r="AX222" s="13" t="s">
        <v>76</v>
      </c>
      <c r="AY222" s="253" t="s">
        <v>137</v>
      </c>
    </row>
    <row r="223" spans="1:51" s="14" customFormat="1" ht="12">
      <c r="A223" s="14"/>
      <c r="B223" s="254"/>
      <c r="C223" s="255"/>
      <c r="D223" s="244" t="s">
        <v>145</v>
      </c>
      <c r="E223" s="256" t="s">
        <v>1</v>
      </c>
      <c r="F223" s="257" t="s">
        <v>147</v>
      </c>
      <c r="G223" s="255"/>
      <c r="H223" s="258">
        <v>191</v>
      </c>
      <c r="I223" s="259"/>
      <c r="J223" s="255"/>
      <c r="K223" s="255"/>
      <c r="L223" s="260"/>
      <c r="M223" s="261"/>
      <c r="N223" s="262"/>
      <c r="O223" s="262"/>
      <c r="P223" s="262"/>
      <c r="Q223" s="262"/>
      <c r="R223" s="262"/>
      <c r="S223" s="262"/>
      <c r="T223" s="263"/>
      <c r="U223" s="14"/>
      <c r="V223" s="14"/>
      <c r="W223" s="14"/>
      <c r="X223" s="14"/>
      <c r="Y223" s="14"/>
      <c r="Z223" s="14"/>
      <c r="AA223" s="14"/>
      <c r="AB223" s="14"/>
      <c r="AC223" s="14"/>
      <c r="AD223" s="14"/>
      <c r="AE223" s="14"/>
      <c r="AT223" s="264" t="s">
        <v>145</v>
      </c>
      <c r="AU223" s="264" t="s">
        <v>84</v>
      </c>
      <c r="AV223" s="14" t="s">
        <v>143</v>
      </c>
      <c r="AW223" s="14" t="s">
        <v>32</v>
      </c>
      <c r="AX223" s="14" t="s">
        <v>82</v>
      </c>
      <c r="AY223" s="264" t="s">
        <v>137</v>
      </c>
    </row>
    <row r="224" spans="1:65" s="2" customFormat="1" ht="16.5" customHeight="1">
      <c r="A224" s="39"/>
      <c r="B224" s="40"/>
      <c r="C224" s="265" t="s">
        <v>283</v>
      </c>
      <c r="D224" s="265" t="s">
        <v>181</v>
      </c>
      <c r="E224" s="266" t="s">
        <v>274</v>
      </c>
      <c r="F224" s="267" t="s">
        <v>275</v>
      </c>
      <c r="G224" s="268" t="s">
        <v>163</v>
      </c>
      <c r="H224" s="269">
        <v>198.716</v>
      </c>
      <c r="I224" s="270"/>
      <c r="J224" s="271">
        <f>ROUND(I224*H224,2)</f>
        <v>0</v>
      </c>
      <c r="K224" s="272"/>
      <c r="L224" s="273"/>
      <c r="M224" s="274" t="s">
        <v>1</v>
      </c>
      <c r="N224" s="275" t="s">
        <v>41</v>
      </c>
      <c r="O224" s="92"/>
      <c r="P224" s="238">
        <f>O224*H224</f>
        <v>0</v>
      </c>
      <c r="Q224" s="238">
        <v>0.176</v>
      </c>
      <c r="R224" s="238">
        <f>Q224*H224</f>
        <v>34.974016</v>
      </c>
      <c r="S224" s="238">
        <v>0</v>
      </c>
      <c r="T224" s="239">
        <f>S224*H224</f>
        <v>0</v>
      </c>
      <c r="U224" s="39"/>
      <c r="V224" s="39"/>
      <c r="W224" s="39"/>
      <c r="X224" s="39"/>
      <c r="Y224" s="39"/>
      <c r="Z224" s="39"/>
      <c r="AA224" s="39"/>
      <c r="AB224" s="39"/>
      <c r="AC224" s="39"/>
      <c r="AD224" s="39"/>
      <c r="AE224" s="39"/>
      <c r="AR224" s="240" t="s">
        <v>180</v>
      </c>
      <c r="AT224" s="240" t="s">
        <v>181</v>
      </c>
      <c r="AU224" s="240" t="s">
        <v>84</v>
      </c>
      <c r="AY224" s="18" t="s">
        <v>137</v>
      </c>
      <c r="BE224" s="241">
        <f>IF(N224="základní",J224,0)</f>
        <v>0</v>
      </c>
      <c r="BF224" s="241">
        <f>IF(N224="snížená",J224,0)</f>
        <v>0</v>
      </c>
      <c r="BG224" s="241">
        <f>IF(N224="zákl. přenesená",J224,0)</f>
        <v>0</v>
      </c>
      <c r="BH224" s="241">
        <f>IF(N224="sníž. přenesená",J224,0)</f>
        <v>0</v>
      </c>
      <c r="BI224" s="241">
        <f>IF(N224="nulová",J224,0)</f>
        <v>0</v>
      </c>
      <c r="BJ224" s="18" t="s">
        <v>82</v>
      </c>
      <c r="BK224" s="241">
        <f>ROUND(I224*H224,2)</f>
        <v>0</v>
      </c>
      <c r="BL224" s="18" t="s">
        <v>143</v>
      </c>
      <c r="BM224" s="240" t="s">
        <v>284</v>
      </c>
    </row>
    <row r="225" spans="1:51" s="13" customFormat="1" ht="12">
      <c r="A225" s="13"/>
      <c r="B225" s="242"/>
      <c r="C225" s="243"/>
      <c r="D225" s="244" t="s">
        <v>145</v>
      </c>
      <c r="E225" s="245" t="s">
        <v>1</v>
      </c>
      <c r="F225" s="246" t="s">
        <v>285</v>
      </c>
      <c r="G225" s="243"/>
      <c r="H225" s="247">
        <v>194.82</v>
      </c>
      <c r="I225" s="248"/>
      <c r="J225" s="243"/>
      <c r="K225" s="243"/>
      <c r="L225" s="249"/>
      <c r="M225" s="250"/>
      <c r="N225" s="251"/>
      <c r="O225" s="251"/>
      <c r="P225" s="251"/>
      <c r="Q225" s="251"/>
      <c r="R225" s="251"/>
      <c r="S225" s="251"/>
      <c r="T225" s="252"/>
      <c r="U225" s="13"/>
      <c r="V225" s="13"/>
      <c r="W225" s="13"/>
      <c r="X225" s="13"/>
      <c r="Y225" s="13"/>
      <c r="Z225" s="13"/>
      <c r="AA225" s="13"/>
      <c r="AB225" s="13"/>
      <c r="AC225" s="13"/>
      <c r="AD225" s="13"/>
      <c r="AE225" s="13"/>
      <c r="AT225" s="253" t="s">
        <v>145</v>
      </c>
      <c r="AU225" s="253" t="s">
        <v>84</v>
      </c>
      <c r="AV225" s="13" t="s">
        <v>84</v>
      </c>
      <c r="AW225" s="13" t="s">
        <v>32</v>
      </c>
      <c r="AX225" s="13" t="s">
        <v>76</v>
      </c>
      <c r="AY225" s="253" t="s">
        <v>137</v>
      </c>
    </row>
    <row r="226" spans="1:51" s="14" customFormat="1" ht="12">
      <c r="A226" s="14"/>
      <c r="B226" s="254"/>
      <c r="C226" s="255"/>
      <c r="D226" s="244" t="s">
        <v>145</v>
      </c>
      <c r="E226" s="256" t="s">
        <v>1</v>
      </c>
      <c r="F226" s="257" t="s">
        <v>147</v>
      </c>
      <c r="G226" s="255"/>
      <c r="H226" s="258">
        <v>194.82</v>
      </c>
      <c r="I226" s="259"/>
      <c r="J226" s="255"/>
      <c r="K226" s="255"/>
      <c r="L226" s="260"/>
      <c r="M226" s="261"/>
      <c r="N226" s="262"/>
      <c r="O226" s="262"/>
      <c r="P226" s="262"/>
      <c r="Q226" s="262"/>
      <c r="R226" s="262"/>
      <c r="S226" s="262"/>
      <c r="T226" s="263"/>
      <c r="U226" s="14"/>
      <c r="V226" s="14"/>
      <c r="W226" s="14"/>
      <c r="X226" s="14"/>
      <c r="Y226" s="14"/>
      <c r="Z226" s="14"/>
      <c r="AA226" s="14"/>
      <c r="AB226" s="14"/>
      <c r="AC226" s="14"/>
      <c r="AD226" s="14"/>
      <c r="AE226" s="14"/>
      <c r="AT226" s="264" t="s">
        <v>145</v>
      </c>
      <c r="AU226" s="264" t="s">
        <v>84</v>
      </c>
      <c r="AV226" s="14" t="s">
        <v>143</v>
      </c>
      <c r="AW226" s="14" t="s">
        <v>32</v>
      </c>
      <c r="AX226" s="14" t="s">
        <v>76</v>
      </c>
      <c r="AY226" s="264" t="s">
        <v>137</v>
      </c>
    </row>
    <row r="227" spans="1:51" s="13" customFormat="1" ht="12">
      <c r="A227" s="13"/>
      <c r="B227" s="242"/>
      <c r="C227" s="243"/>
      <c r="D227" s="244" t="s">
        <v>145</v>
      </c>
      <c r="E227" s="245" t="s">
        <v>1</v>
      </c>
      <c r="F227" s="246" t="s">
        <v>286</v>
      </c>
      <c r="G227" s="243"/>
      <c r="H227" s="247">
        <v>198.716</v>
      </c>
      <c r="I227" s="248"/>
      <c r="J227" s="243"/>
      <c r="K227" s="243"/>
      <c r="L227" s="249"/>
      <c r="M227" s="250"/>
      <c r="N227" s="251"/>
      <c r="O227" s="251"/>
      <c r="P227" s="251"/>
      <c r="Q227" s="251"/>
      <c r="R227" s="251"/>
      <c r="S227" s="251"/>
      <c r="T227" s="252"/>
      <c r="U227" s="13"/>
      <c r="V227" s="13"/>
      <c r="W227" s="13"/>
      <c r="X227" s="13"/>
      <c r="Y227" s="13"/>
      <c r="Z227" s="13"/>
      <c r="AA227" s="13"/>
      <c r="AB227" s="13"/>
      <c r="AC227" s="13"/>
      <c r="AD227" s="13"/>
      <c r="AE227" s="13"/>
      <c r="AT227" s="253" t="s">
        <v>145</v>
      </c>
      <c r="AU227" s="253" t="s">
        <v>84</v>
      </c>
      <c r="AV227" s="13" t="s">
        <v>84</v>
      </c>
      <c r="AW227" s="13" t="s">
        <v>32</v>
      </c>
      <c r="AX227" s="13" t="s">
        <v>82</v>
      </c>
      <c r="AY227" s="253" t="s">
        <v>137</v>
      </c>
    </row>
    <row r="228" spans="1:65" s="2" customFormat="1" ht="37.8" customHeight="1">
      <c r="A228" s="39"/>
      <c r="B228" s="40"/>
      <c r="C228" s="228" t="s">
        <v>287</v>
      </c>
      <c r="D228" s="228" t="s">
        <v>139</v>
      </c>
      <c r="E228" s="229" t="s">
        <v>288</v>
      </c>
      <c r="F228" s="230" t="s">
        <v>289</v>
      </c>
      <c r="G228" s="231" t="s">
        <v>163</v>
      </c>
      <c r="H228" s="232">
        <v>370</v>
      </c>
      <c r="I228" s="233"/>
      <c r="J228" s="234">
        <f>ROUND(I228*H228,2)</f>
        <v>0</v>
      </c>
      <c r="K228" s="235"/>
      <c r="L228" s="45"/>
      <c r="M228" s="236" t="s">
        <v>1</v>
      </c>
      <c r="N228" s="237" t="s">
        <v>41</v>
      </c>
      <c r="O228" s="92"/>
      <c r="P228" s="238">
        <f>O228*H228</f>
        <v>0</v>
      </c>
      <c r="Q228" s="238">
        <v>0.098</v>
      </c>
      <c r="R228" s="238">
        <f>Q228*H228</f>
        <v>36.26</v>
      </c>
      <c r="S228" s="238">
        <v>0</v>
      </c>
      <c r="T228" s="239">
        <f>S228*H228</f>
        <v>0</v>
      </c>
      <c r="U228" s="39"/>
      <c r="V228" s="39"/>
      <c r="W228" s="39"/>
      <c r="X228" s="39"/>
      <c r="Y228" s="39"/>
      <c r="Z228" s="39"/>
      <c r="AA228" s="39"/>
      <c r="AB228" s="39"/>
      <c r="AC228" s="39"/>
      <c r="AD228" s="39"/>
      <c r="AE228" s="39"/>
      <c r="AR228" s="240" t="s">
        <v>143</v>
      </c>
      <c r="AT228" s="240" t="s">
        <v>139</v>
      </c>
      <c r="AU228" s="240" t="s">
        <v>84</v>
      </c>
      <c r="AY228" s="18" t="s">
        <v>137</v>
      </c>
      <c r="BE228" s="241">
        <f>IF(N228="základní",J228,0)</f>
        <v>0</v>
      </c>
      <c r="BF228" s="241">
        <f>IF(N228="snížená",J228,0)</f>
        <v>0</v>
      </c>
      <c r="BG228" s="241">
        <f>IF(N228="zákl. přenesená",J228,0)</f>
        <v>0</v>
      </c>
      <c r="BH228" s="241">
        <f>IF(N228="sníž. přenesená",J228,0)</f>
        <v>0</v>
      </c>
      <c r="BI228" s="241">
        <f>IF(N228="nulová",J228,0)</f>
        <v>0</v>
      </c>
      <c r="BJ228" s="18" t="s">
        <v>82</v>
      </c>
      <c r="BK228" s="241">
        <f>ROUND(I228*H228,2)</f>
        <v>0</v>
      </c>
      <c r="BL228" s="18" t="s">
        <v>143</v>
      </c>
      <c r="BM228" s="240" t="s">
        <v>290</v>
      </c>
    </row>
    <row r="229" spans="1:51" s="13" customFormat="1" ht="12">
      <c r="A229" s="13"/>
      <c r="B229" s="242"/>
      <c r="C229" s="243"/>
      <c r="D229" s="244" t="s">
        <v>145</v>
      </c>
      <c r="E229" s="245" t="s">
        <v>1</v>
      </c>
      <c r="F229" s="246" t="s">
        <v>291</v>
      </c>
      <c r="G229" s="243"/>
      <c r="H229" s="247">
        <v>370</v>
      </c>
      <c r="I229" s="248"/>
      <c r="J229" s="243"/>
      <c r="K229" s="243"/>
      <c r="L229" s="249"/>
      <c r="M229" s="250"/>
      <c r="N229" s="251"/>
      <c r="O229" s="251"/>
      <c r="P229" s="251"/>
      <c r="Q229" s="251"/>
      <c r="R229" s="251"/>
      <c r="S229" s="251"/>
      <c r="T229" s="252"/>
      <c r="U229" s="13"/>
      <c r="V229" s="13"/>
      <c r="W229" s="13"/>
      <c r="X229" s="13"/>
      <c r="Y229" s="13"/>
      <c r="Z229" s="13"/>
      <c r="AA229" s="13"/>
      <c r="AB229" s="13"/>
      <c r="AC229" s="13"/>
      <c r="AD229" s="13"/>
      <c r="AE229" s="13"/>
      <c r="AT229" s="253" t="s">
        <v>145</v>
      </c>
      <c r="AU229" s="253" t="s">
        <v>84</v>
      </c>
      <c r="AV229" s="13" t="s">
        <v>84</v>
      </c>
      <c r="AW229" s="13" t="s">
        <v>32</v>
      </c>
      <c r="AX229" s="13" t="s">
        <v>76</v>
      </c>
      <c r="AY229" s="253" t="s">
        <v>137</v>
      </c>
    </row>
    <row r="230" spans="1:51" s="14" customFormat="1" ht="12">
      <c r="A230" s="14"/>
      <c r="B230" s="254"/>
      <c r="C230" s="255"/>
      <c r="D230" s="244" t="s">
        <v>145</v>
      </c>
      <c r="E230" s="256" t="s">
        <v>1</v>
      </c>
      <c r="F230" s="257" t="s">
        <v>147</v>
      </c>
      <c r="G230" s="255"/>
      <c r="H230" s="258">
        <v>370</v>
      </c>
      <c r="I230" s="259"/>
      <c r="J230" s="255"/>
      <c r="K230" s="255"/>
      <c r="L230" s="260"/>
      <c r="M230" s="261"/>
      <c r="N230" s="262"/>
      <c r="O230" s="262"/>
      <c r="P230" s="262"/>
      <c r="Q230" s="262"/>
      <c r="R230" s="262"/>
      <c r="S230" s="262"/>
      <c r="T230" s="263"/>
      <c r="U230" s="14"/>
      <c r="V230" s="14"/>
      <c r="W230" s="14"/>
      <c r="X230" s="14"/>
      <c r="Y230" s="14"/>
      <c r="Z230" s="14"/>
      <c r="AA230" s="14"/>
      <c r="AB230" s="14"/>
      <c r="AC230" s="14"/>
      <c r="AD230" s="14"/>
      <c r="AE230" s="14"/>
      <c r="AT230" s="264" t="s">
        <v>145</v>
      </c>
      <c r="AU230" s="264" t="s">
        <v>84</v>
      </c>
      <c r="AV230" s="14" t="s">
        <v>143</v>
      </c>
      <c r="AW230" s="14" t="s">
        <v>32</v>
      </c>
      <c r="AX230" s="14" t="s">
        <v>82</v>
      </c>
      <c r="AY230" s="264" t="s">
        <v>137</v>
      </c>
    </row>
    <row r="231" spans="1:65" s="2" customFormat="1" ht="16.5" customHeight="1">
      <c r="A231" s="39"/>
      <c r="B231" s="40"/>
      <c r="C231" s="265" t="s">
        <v>292</v>
      </c>
      <c r="D231" s="265" t="s">
        <v>181</v>
      </c>
      <c r="E231" s="266" t="s">
        <v>293</v>
      </c>
      <c r="F231" s="267" t="s">
        <v>294</v>
      </c>
      <c r="G231" s="268" t="s">
        <v>163</v>
      </c>
      <c r="H231" s="269">
        <v>377.437</v>
      </c>
      <c r="I231" s="270"/>
      <c r="J231" s="271">
        <f>ROUND(I231*H231,2)</f>
        <v>0</v>
      </c>
      <c r="K231" s="272"/>
      <c r="L231" s="273"/>
      <c r="M231" s="274" t="s">
        <v>1</v>
      </c>
      <c r="N231" s="275" t="s">
        <v>41</v>
      </c>
      <c r="O231" s="92"/>
      <c r="P231" s="238">
        <f>O231*H231</f>
        <v>0</v>
      </c>
      <c r="Q231" s="238">
        <v>0.15</v>
      </c>
      <c r="R231" s="238">
        <f>Q231*H231</f>
        <v>56.61555</v>
      </c>
      <c r="S231" s="238">
        <v>0</v>
      </c>
      <c r="T231" s="239">
        <f>S231*H231</f>
        <v>0</v>
      </c>
      <c r="U231" s="39"/>
      <c r="V231" s="39"/>
      <c r="W231" s="39"/>
      <c r="X231" s="39"/>
      <c r="Y231" s="39"/>
      <c r="Z231" s="39"/>
      <c r="AA231" s="39"/>
      <c r="AB231" s="39"/>
      <c r="AC231" s="39"/>
      <c r="AD231" s="39"/>
      <c r="AE231" s="39"/>
      <c r="AR231" s="240" t="s">
        <v>180</v>
      </c>
      <c r="AT231" s="240" t="s">
        <v>181</v>
      </c>
      <c r="AU231" s="240" t="s">
        <v>84</v>
      </c>
      <c r="AY231" s="18" t="s">
        <v>137</v>
      </c>
      <c r="BE231" s="241">
        <f>IF(N231="základní",J231,0)</f>
        <v>0</v>
      </c>
      <c r="BF231" s="241">
        <f>IF(N231="snížená",J231,0)</f>
        <v>0</v>
      </c>
      <c r="BG231" s="241">
        <f>IF(N231="zákl. přenesená",J231,0)</f>
        <v>0</v>
      </c>
      <c r="BH231" s="241">
        <f>IF(N231="sníž. přenesená",J231,0)</f>
        <v>0</v>
      </c>
      <c r="BI231" s="241">
        <f>IF(N231="nulová",J231,0)</f>
        <v>0</v>
      </c>
      <c r="BJ231" s="18" t="s">
        <v>82</v>
      </c>
      <c r="BK231" s="241">
        <f>ROUND(I231*H231,2)</f>
        <v>0</v>
      </c>
      <c r="BL231" s="18" t="s">
        <v>143</v>
      </c>
      <c r="BM231" s="240" t="s">
        <v>295</v>
      </c>
    </row>
    <row r="232" spans="1:51" s="13" customFormat="1" ht="12">
      <c r="A232" s="13"/>
      <c r="B232" s="242"/>
      <c r="C232" s="243"/>
      <c r="D232" s="244" t="s">
        <v>145</v>
      </c>
      <c r="E232" s="245" t="s">
        <v>1</v>
      </c>
      <c r="F232" s="246" t="s">
        <v>296</v>
      </c>
      <c r="G232" s="243"/>
      <c r="H232" s="247">
        <v>373.7</v>
      </c>
      <c r="I232" s="248"/>
      <c r="J232" s="243"/>
      <c r="K232" s="243"/>
      <c r="L232" s="249"/>
      <c r="M232" s="250"/>
      <c r="N232" s="251"/>
      <c r="O232" s="251"/>
      <c r="P232" s="251"/>
      <c r="Q232" s="251"/>
      <c r="R232" s="251"/>
      <c r="S232" s="251"/>
      <c r="T232" s="252"/>
      <c r="U232" s="13"/>
      <c r="V232" s="13"/>
      <c r="W232" s="13"/>
      <c r="X232" s="13"/>
      <c r="Y232" s="13"/>
      <c r="Z232" s="13"/>
      <c r="AA232" s="13"/>
      <c r="AB232" s="13"/>
      <c r="AC232" s="13"/>
      <c r="AD232" s="13"/>
      <c r="AE232" s="13"/>
      <c r="AT232" s="253" t="s">
        <v>145</v>
      </c>
      <c r="AU232" s="253" t="s">
        <v>84</v>
      </c>
      <c r="AV232" s="13" t="s">
        <v>84</v>
      </c>
      <c r="AW232" s="13" t="s">
        <v>32</v>
      </c>
      <c r="AX232" s="13" t="s">
        <v>76</v>
      </c>
      <c r="AY232" s="253" t="s">
        <v>137</v>
      </c>
    </row>
    <row r="233" spans="1:51" s="14" customFormat="1" ht="12">
      <c r="A233" s="14"/>
      <c r="B233" s="254"/>
      <c r="C233" s="255"/>
      <c r="D233" s="244" t="s">
        <v>145</v>
      </c>
      <c r="E233" s="256" t="s">
        <v>1</v>
      </c>
      <c r="F233" s="257" t="s">
        <v>147</v>
      </c>
      <c r="G233" s="255"/>
      <c r="H233" s="258">
        <v>373.7</v>
      </c>
      <c r="I233" s="259"/>
      <c r="J233" s="255"/>
      <c r="K233" s="255"/>
      <c r="L233" s="260"/>
      <c r="M233" s="261"/>
      <c r="N233" s="262"/>
      <c r="O233" s="262"/>
      <c r="P233" s="262"/>
      <c r="Q233" s="262"/>
      <c r="R233" s="262"/>
      <c r="S233" s="262"/>
      <c r="T233" s="263"/>
      <c r="U233" s="14"/>
      <c r="V233" s="14"/>
      <c r="W233" s="14"/>
      <c r="X233" s="14"/>
      <c r="Y233" s="14"/>
      <c r="Z233" s="14"/>
      <c r="AA233" s="14"/>
      <c r="AB233" s="14"/>
      <c r="AC233" s="14"/>
      <c r="AD233" s="14"/>
      <c r="AE233" s="14"/>
      <c r="AT233" s="264" t="s">
        <v>145</v>
      </c>
      <c r="AU233" s="264" t="s">
        <v>84</v>
      </c>
      <c r="AV233" s="14" t="s">
        <v>143</v>
      </c>
      <c r="AW233" s="14" t="s">
        <v>32</v>
      </c>
      <c r="AX233" s="14" t="s">
        <v>76</v>
      </c>
      <c r="AY233" s="264" t="s">
        <v>137</v>
      </c>
    </row>
    <row r="234" spans="1:51" s="13" customFormat="1" ht="12">
      <c r="A234" s="13"/>
      <c r="B234" s="242"/>
      <c r="C234" s="243"/>
      <c r="D234" s="244" t="s">
        <v>145</v>
      </c>
      <c r="E234" s="245" t="s">
        <v>1</v>
      </c>
      <c r="F234" s="246" t="s">
        <v>297</v>
      </c>
      <c r="G234" s="243"/>
      <c r="H234" s="247">
        <v>377.437</v>
      </c>
      <c r="I234" s="248"/>
      <c r="J234" s="243"/>
      <c r="K234" s="243"/>
      <c r="L234" s="249"/>
      <c r="M234" s="250"/>
      <c r="N234" s="251"/>
      <c r="O234" s="251"/>
      <c r="P234" s="251"/>
      <c r="Q234" s="251"/>
      <c r="R234" s="251"/>
      <c r="S234" s="251"/>
      <c r="T234" s="252"/>
      <c r="U234" s="13"/>
      <c r="V234" s="13"/>
      <c r="W234" s="13"/>
      <c r="X234" s="13"/>
      <c r="Y234" s="13"/>
      <c r="Z234" s="13"/>
      <c r="AA234" s="13"/>
      <c r="AB234" s="13"/>
      <c r="AC234" s="13"/>
      <c r="AD234" s="13"/>
      <c r="AE234" s="13"/>
      <c r="AT234" s="253" t="s">
        <v>145</v>
      </c>
      <c r="AU234" s="253" t="s">
        <v>84</v>
      </c>
      <c r="AV234" s="13" t="s">
        <v>84</v>
      </c>
      <c r="AW234" s="13" t="s">
        <v>32</v>
      </c>
      <c r="AX234" s="13" t="s">
        <v>82</v>
      </c>
      <c r="AY234" s="253" t="s">
        <v>137</v>
      </c>
    </row>
    <row r="235" spans="1:63" s="12" customFormat="1" ht="22.8" customHeight="1">
      <c r="A235" s="12"/>
      <c r="B235" s="212"/>
      <c r="C235" s="213"/>
      <c r="D235" s="214" t="s">
        <v>75</v>
      </c>
      <c r="E235" s="226" t="s">
        <v>180</v>
      </c>
      <c r="F235" s="226" t="s">
        <v>298</v>
      </c>
      <c r="G235" s="213"/>
      <c r="H235" s="213"/>
      <c r="I235" s="216"/>
      <c r="J235" s="227">
        <f>BK235</f>
        <v>0</v>
      </c>
      <c r="K235" s="213"/>
      <c r="L235" s="218"/>
      <c r="M235" s="219"/>
      <c r="N235" s="220"/>
      <c r="O235" s="220"/>
      <c r="P235" s="221">
        <f>SUM(P236:P253)</f>
        <v>0</v>
      </c>
      <c r="Q235" s="220"/>
      <c r="R235" s="221">
        <f>SUM(R236:R253)</f>
        <v>10.143320000000001</v>
      </c>
      <c r="S235" s="220"/>
      <c r="T235" s="222">
        <f>SUM(T236:T253)</f>
        <v>0</v>
      </c>
      <c r="U235" s="12"/>
      <c r="V235" s="12"/>
      <c r="W235" s="12"/>
      <c r="X235" s="12"/>
      <c r="Y235" s="12"/>
      <c r="Z235" s="12"/>
      <c r="AA235" s="12"/>
      <c r="AB235" s="12"/>
      <c r="AC235" s="12"/>
      <c r="AD235" s="12"/>
      <c r="AE235" s="12"/>
      <c r="AR235" s="223" t="s">
        <v>82</v>
      </c>
      <c r="AT235" s="224" t="s">
        <v>75</v>
      </c>
      <c r="AU235" s="224" t="s">
        <v>82</v>
      </c>
      <c r="AY235" s="223" t="s">
        <v>137</v>
      </c>
      <c r="BK235" s="225">
        <f>SUM(BK236:BK253)</f>
        <v>0</v>
      </c>
    </row>
    <row r="236" spans="1:65" s="2" customFormat="1" ht="16.5" customHeight="1">
      <c r="A236" s="39"/>
      <c r="B236" s="40"/>
      <c r="C236" s="228" t="s">
        <v>299</v>
      </c>
      <c r="D236" s="228" t="s">
        <v>139</v>
      </c>
      <c r="E236" s="229" t="s">
        <v>300</v>
      </c>
      <c r="F236" s="230" t="s">
        <v>301</v>
      </c>
      <c r="G236" s="231" t="s">
        <v>302</v>
      </c>
      <c r="H236" s="232">
        <v>11</v>
      </c>
      <c r="I236" s="233"/>
      <c r="J236" s="234">
        <f>ROUND(I236*H236,2)</f>
        <v>0</v>
      </c>
      <c r="K236" s="235"/>
      <c r="L236" s="45"/>
      <c r="M236" s="236" t="s">
        <v>1</v>
      </c>
      <c r="N236" s="237" t="s">
        <v>41</v>
      </c>
      <c r="O236" s="92"/>
      <c r="P236" s="238">
        <f>O236*H236</f>
        <v>0</v>
      </c>
      <c r="Q236" s="238">
        <v>0.12526</v>
      </c>
      <c r="R236" s="238">
        <f>Q236*H236</f>
        <v>1.37786</v>
      </c>
      <c r="S236" s="238">
        <v>0</v>
      </c>
      <c r="T236" s="239">
        <f>S236*H236</f>
        <v>0</v>
      </c>
      <c r="U236" s="39"/>
      <c r="V236" s="39"/>
      <c r="W236" s="39"/>
      <c r="X236" s="39"/>
      <c r="Y236" s="39"/>
      <c r="Z236" s="39"/>
      <c r="AA236" s="39"/>
      <c r="AB236" s="39"/>
      <c r="AC236" s="39"/>
      <c r="AD236" s="39"/>
      <c r="AE236" s="39"/>
      <c r="AR236" s="240" t="s">
        <v>143</v>
      </c>
      <c r="AT236" s="240" t="s">
        <v>139</v>
      </c>
      <c r="AU236" s="240" t="s">
        <v>84</v>
      </c>
      <c r="AY236" s="18" t="s">
        <v>137</v>
      </c>
      <c r="BE236" s="241">
        <f>IF(N236="základní",J236,0)</f>
        <v>0</v>
      </c>
      <c r="BF236" s="241">
        <f>IF(N236="snížená",J236,0)</f>
        <v>0</v>
      </c>
      <c r="BG236" s="241">
        <f>IF(N236="zákl. přenesená",J236,0)</f>
        <v>0</v>
      </c>
      <c r="BH236" s="241">
        <f>IF(N236="sníž. přenesená",J236,0)</f>
        <v>0</v>
      </c>
      <c r="BI236" s="241">
        <f>IF(N236="nulová",J236,0)</f>
        <v>0</v>
      </c>
      <c r="BJ236" s="18" t="s">
        <v>82</v>
      </c>
      <c r="BK236" s="241">
        <f>ROUND(I236*H236,2)</f>
        <v>0</v>
      </c>
      <c r="BL236" s="18" t="s">
        <v>143</v>
      </c>
      <c r="BM236" s="240" t="s">
        <v>303</v>
      </c>
    </row>
    <row r="237" spans="1:51" s="13" customFormat="1" ht="12">
      <c r="A237" s="13"/>
      <c r="B237" s="242"/>
      <c r="C237" s="243"/>
      <c r="D237" s="244" t="s">
        <v>145</v>
      </c>
      <c r="E237" s="245" t="s">
        <v>1</v>
      </c>
      <c r="F237" s="246" t="s">
        <v>304</v>
      </c>
      <c r="G237" s="243"/>
      <c r="H237" s="247">
        <v>11</v>
      </c>
      <c r="I237" s="248"/>
      <c r="J237" s="243"/>
      <c r="K237" s="243"/>
      <c r="L237" s="249"/>
      <c r="M237" s="250"/>
      <c r="N237" s="251"/>
      <c r="O237" s="251"/>
      <c r="P237" s="251"/>
      <c r="Q237" s="251"/>
      <c r="R237" s="251"/>
      <c r="S237" s="251"/>
      <c r="T237" s="252"/>
      <c r="U237" s="13"/>
      <c r="V237" s="13"/>
      <c r="W237" s="13"/>
      <c r="X237" s="13"/>
      <c r="Y237" s="13"/>
      <c r="Z237" s="13"/>
      <c r="AA237" s="13"/>
      <c r="AB237" s="13"/>
      <c r="AC237" s="13"/>
      <c r="AD237" s="13"/>
      <c r="AE237" s="13"/>
      <c r="AT237" s="253" t="s">
        <v>145</v>
      </c>
      <c r="AU237" s="253" t="s">
        <v>84</v>
      </c>
      <c r="AV237" s="13" t="s">
        <v>84</v>
      </c>
      <c r="AW237" s="13" t="s">
        <v>32</v>
      </c>
      <c r="AX237" s="13" t="s">
        <v>76</v>
      </c>
      <c r="AY237" s="253" t="s">
        <v>137</v>
      </c>
    </row>
    <row r="238" spans="1:51" s="14" customFormat="1" ht="12">
      <c r="A238" s="14"/>
      <c r="B238" s="254"/>
      <c r="C238" s="255"/>
      <c r="D238" s="244" t="s">
        <v>145</v>
      </c>
      <c r="E238" s="256" t="s">
        <v>1</v>
      </c>
      <c r="F238" s="257" t="s">
        <v>147</v>
      </c>
      <c r="G238" s="255"/>
      <c r="H238" s="258">
        <v>11</v>
      </c>
      <c r="I238" s="259"/>
      <c r="J238" s="255"/>
      <c r="K238" s="255"/>
      <c r="L238" s="260"/>
      <c r="M238" s="261"/>
      <c r="N238" s="262"/>
      <c r="O238" s="262"/>
      <c r="P238" s="262"/>
      <c r="Q238" s="262"/>
      <c r="R238" s="262"/>
      <c r="S238" s="262"/>
      <c r="T238" s="263"/>
      <c r="U238" s="14"/>
      <c r="V238" s="14"/>
      <c r="W238" s="14"/>
      <c r="X238" s="14"/>
      <c r="Y238" s="14"/>
      <c r="Z238" s="14"/>
      <c r="AA238" s="14"/>
      <c r="AB238" s="14"/>
      <c r="AC238" s="14"/>
      <c r="AD238" s="14"/>
      <c r="AE238" s="14"/>
      <c r="AT238" s="264" t="s">
        <v>145</v>
      </c>
      <c r="AU238" s="264" t="s">
        <v>84</v>
      </c>
      <c r="AV238" s="14" t="s">
        <v>143</v>
      </c>
      <c r="AW238" s="14" t="s">
        <v>32</v>
      </c>
      <c r="AX238" s="14" t="s">
        <v>82</v>
      </c>
      <c r="AY238" s="264" t="s">
        <v>137</v>
      </c>
    </row>
    <row r="239" spans="1:65" s="2" customFormat="1" ht="16.5" customHeight="1">
      <c r="A239" s="39"/>
      <c r="B239" s="40"/>
      <c r="C239" s="265" t="s">
        <v>305</v>
      </c>
      <c r="D239" s="265" t="s">
        <v>181</v>
      </c>
      <c r="E239" s="266" t="s">
        <v>306</v>
      </c>
      <c r="F239" s="267" t="s">
        <v>307</v>
      </c>
      <c r="G239" s="268" t="s">
        <v>302</v>
      </c>
      <c r="H239" s="269">
        <v>11</v>
      </c>
      <c r="I239" s="270"/>
      <c r="J239" s="271">
        <f>ROUND(I239*H239,2)</f>
        <v>0</v>
      </c>
      <c r="K239" s="272"/>
      <c r="L239" s="273"/>
      <c r="M239" s="274" t="s">
        <v>1</v>
      </c>
      <c r="N239" s="275" t="s">
        <v>41</v>
      </c>
      <c r="O239" s="92"/>
      <c r="P239" s="238">
        <f>O239*H239</f>
        <v>0</v>
      </c>
      <c r="Q239" s="238">
        <v>0.135</v>
      </c>
      <c r="R239" s="238">
        <f>Q239*H239</f>
        <v>1.485</v>
      </c>
      <c r="S239" s="238">
        <v>0</v>
      </c>
      <c r="T239" s="239">
        <f>S239*H239</f>
        <v>0</v>
      </c>
      <c r="U239" s="39"/>
      <c r="V239" s="39"/>
      <c r="W239" s="39"/>
      <c r="X239" s="39"/>
      <c r="Y239" s="39"/>
      <c r="Z239" s="39"/>
      <c r="AA239" s="39"/>
      <c r="AB239" s="39"/>
      <c r="AC239" s="39"/>
      <c r="AD239" s="39"/>
      <c r="AE239" s="39"/>
      <c r="AR239" s="240" t="s">
        <v>180</v>
      </c>
      <c r="AT239" s="240" t="s">
        <v>181</v>
      </c>
      <c r="AU239" s="240" t="s">
        <v>84</v>
      </c>
      <c r="AY239" s="18" t="s">
        <v>137</v>
      </c>
      <c r="BE239" s="241">
        <f>IF(N239="základní",J239,0)</f>
        <v>0</v>
      </c>
      <c r="BF239" s="241">
        <f>IF(N239="snížená",J239,0)</f>
        <v>0</v>
      </c>
      <c r="BG239" s="241">
        <f>IF(N239="zákl. přenesená",J239,0)</f>
        <v>0</v>
      </c>
      <c r="BH239" s="241">
        <f>IF(N239="sníž. přenesená",J239,0)</f>
        <v>0</v>
      </c>
      <c r="BI239" s="241">
        <f>IF(N239="nulová",J239,0)</f>
        <v>0</v>
      </c>
      <c r="BJ239" s="18" t="s">
        <v>82</v>
      </c>
      <c r="BK239" s="241">
        <f>ROUND(I239*H239,2)</f>
        <v>0</v>
      </c>
      <c r="BL239" s="18" t="s">
        <v>143</v>
      </c>
      <c r="BM239" s="240" t="s">
        <v>308</v>
      </c>
    </row>
    <row r="240" spans="1:65" s="2" customFormat="1" ht="16.5" customHeight="1">
      <c r="A240" s="39"/>
      <c r="B240" s="40"/>
      <c r="C240" s="228" t="s">
        <v>309</v>
      </c>
      <c r="D240" s="228" t="s">
        <v>139</v>
      </c>
      <c r="E240" s="229" t="s">
        <v>310</v>
      </c>
      <c r="F240" s="230" t="s">
        <v>311</v>
      </c>
      <c r="G240" s="231" t="s">
        <v>302</v>
      </c>
      <c r="H240" s="232">
        <v>11</v>
      </c>
      <c r="I240" s="233"/>
      <c r="J240" s="234">
        <f>ROUND(I240*H240,2)</f>
        <v>0</v>
      </c>
      <c r="K240" s="235"/>
      <c r="L240" s="45"/>
      <c r="M240" s="236" t="s">
        <v>1</v>
      </c>
      <c r="N240" s="237" t="s">
        <v>41</v>
      </c>
      <c r="O240" s="92"/>
      <c r="P240" s="238">
        <f>O240*H240</f>
        <v>0</v>
      </c>
      <c r="Q240" s="238">
        <v>0.03076</v>
      </c>
      <c r="R240" s="238">
        <f>Q240*H240</f>
        <v>0.33836</v>
      </c>
      <c r="S240" s="238">
        <v>0</v>
      </c>
      <c r="T240" s="239">
        <f>S240*H240</f>
        <v>0</v>
      </c>
      <c r="U240" s="39"/>
      <c r="V240" s="39"/>
      <c r="W240" s="39"/>
      <c r="X240" s="39"/>
      <c r="Y240" s="39"/>
      <c r="Z240" s="39"/>
      <c r="AA240" s="39"/>
      <c r="AB240" s="39"/>
      <c r="AC240" s="39"/>
      <c r="AD240" s="39"/>
      <c r="AE240" s="39"/>
      <c r="AR240" s="240" t="s">
        <v>143</v>
      </c>
      <c r="AT240" s="240" t="s">
        <v>139</v>
      </c>
      <c r="AU240" s="240" t="s">
        <v>84</v>
      </c>
      <c r="AY240" s="18" t="s">
        <v>137</v>
      </c>
      <c r="BE240" s="241">
        <f>IF(N240="základní",J240,0)</f>
        <v>0</v>
      </c>
      <c r="BF240" s="241">
        <f>IF(N240="snížená",J240,0)</f>
        <v>0</v>
      </c>
      <c r="BG240" s="241">
        <f>IF(N240="zákl. přenesená",J240,0)</f>
        <v>0</v>
      </c>
      <c r="BH240" s="241">
        <f>IF(N240="sníž. přenesená",J240,0)</f>
        <v>0</v>
      </c>
      <c r="BI240" s="241">
        <f>IF(N240="nulová",J240,0)</f>
        <v>0</v>
      </c>
      <c r="BJ240" s="18" t="s">
        <v>82</v>
      </c>
      <c r="BK240" s="241">
        <f>ROUND(I240*H240,2)</f>
        <v>0</v>
      </c>
      <c r="BL240" s="18" t="s">
        <v>143</v>
      </c>
      <c r="BM240" s="240" t="s">
        <v>312</v>
      </c>
    </row>
    <row r="241" spans="1:51" s="13" customFormat="1" ht="12">
      <c r="A241" s="13"/>
      <c r="B241" s="242"/>
      <c r="C241" s="243"/>
      <c r="D241" s="244" t="s">
        <v>145</v>
      </c>
      <c r="E241" s="245" t="s">
        <v>1</v>
      </c>
      <c r="F241" s="246" t="s">
        <v>304</v>
      </c>
      <c r="G241" s="243"/>
      <c r="H241" s="247">
        <v>11</v>
      </c>
      <c r="I241" s="248"/>
      <c r="J241" s="243"/>
      <c r="K241" s="243"/>
      <c r="L241" s="249"/>
      <c r="M241" s="250"/>
      <c r="N241" s="251"/>
      <c r="O241" s="251"/>
      <c r="P241" s="251"/>
      <c r="Q241" s="251"/>
      <c r="R241" s="251"/>
      <c r="S241" s="251"/>
      <c r="T241" s="252"/>
      <c r="U241" s="13"/>
      <c r="V241" s="13"/>
      <c r="W241" s="13"/>
      <c r="X241" s="13"/>
      <c r="Y241" s="13"/>
      <c r="Z241" s="13"/>
      <c r="AA241" s="13"/>
      <c r="AB241" s="13"/>
      <c r="AC241" s="13"/>
      <c r="AD241" s="13"/>
      <c r="AE241" s="13"/>
      <c r="AT241" s="253" t="s">
        <v>145</v>
      </c>
      <c r="AU241" s="253" t="s">
        <v>84</v>
      </c>
      <c r="AV241" s="13" t="s">
        <v>84</v>
      </c>
      <c r="AW241" s="13" t="s">
        <v>32</v>
      </c>
      <c r="AX241" s="13" t="s">
        <v>76</v>
      </c>
      <c r="AY241" s="253" t="s">
        <v>137</v>
      </c>
    </row>
    <row r="242" spans="1:51" s="14" customFormat="1" ht="12">
      <c r="A242" s="14"/>
      <c r="B242" s="254"/>
      <c r="C242" s="255"/>
      <c r="D242" s="244" t="s">
        <v>145</v>
      </c>
      <c r="E242" s="256" t="s">
        <v>1</v>
      </c>
      <c r="F242" s="257" t="s">
        <v>147</v>
      </c>
      <c r="G242" s="255"/>
      <c r="H242" s="258">
        <v>11</v>
      </c>
      <c r="I242" s="259"/>
      <c r="J242" s="255"/>
      <c r="K242" s="255"/>
      <c r="L242" s="260"/>
      <c r="M242" s="261"/>
      <c r="N242" s="262"/>
      <c r="O242" s="262"/>
      <c r="P242" s="262"/>
      <c r="Q242" s="262"/>
      <c r="R242" s="262"/>
      <c r="S242" s="262"/>
      <c r="T242" s="263"/>
      <c r="U242" s="14"/>
      <c r="V242" s="14"/>
      <c r="W242" s="14"/>
      <c r="X242" s="14"/>
      <c r="Y242" s="14"/>
      <c r="Z242" s="14"/>
      <c r="AA242" s="14"/>
      <c r="AB242" s="14"/>
      <c r="AC242" s="14"/>
      <c r="AD242" s="14"/>
      <c r="AE242" s="14"/>
      <c r="AT242" s="264" t="s">
        <v>145</v>
      </c>
      <c r="AU242" s="264" t="s">
        <v>84</v>
      </c>
      <c r="AV242" s="14" t="s">
        <v>143</v>
      </c>
      <c r="AW242" s="14" t="s">
        <v>32</v>
      </c>
      <c r="AX242" s="14" t="s">
        <v>82</v>
      </c>
      <c r="AY242" s="264" t="s">
        <v>137</v>
      </c>
    </row>
    <row r="243" spans="1:65" s="2" customFormat="1" ht="16.5" customHeight="1">
      <c r="A243" s="39"/>
      <c r="B243" s="40"/>
      <c r="C243" s="265" t="s">
        <v>313</v>
      </c>
      <c r="D243" s="265" t="s">
        <v>181</v>
      </c>
      <c r="E243" s="266" t="s">
        <v>314</v>
      </c>
      <c r="F243" s="267" t="s">
        <v>315</v>
      </c>
      <c r="G243" s="268" t="s">
        <v>302</v>
      </c>
      <c r="H243" s="269">
        <v>11</v>
      </c>
      <c r="I243" s="270"/>
      <c r="J243" s="271">
        <f>ROUND(I243*H243,2)</f>
        <v>0</v>
      </c>
      <c r="K243" s="272"/>
      <c r="L243" s="273"/>
      <c r="M243" s="274" t="s">
        <v>1</v>
      </c>
      <c r="N243" s="275" t="s">
        <v>41</v>
      </c>
      <c r="O243" s="92"/>
      <c r="P243" s="238">
        <f>O243*H243</f>
        <v>0</v>
      </c>
      <c r="Q243" s="238">
        <v>0.07</v>
      </c>
      <c r="R243" s="238">
        <f>Q243*H243</f>
        <v>0.77</v>
      </c>
      <c r="S243" s="238">
        <v>0</v>
      </c>
      <c r="T243" s="239">
        <f>S243*H243</f>
        <v>0</v>
      </c>
      <c r="U243" s="39"/>
      <c r="V243" s="39"/>
      <c r="W243" s="39"/>
      <c r="X243" s="39"/>
      <c r="Y243" s="39"/>
      <c r="Z243" s="39"/>
      <c r="AA243" s="39"/>
      <c r="AB243" s="39"/>
      <c r="AC243" s="39"/>
      <c r="AD243" s="39"/>
      <c r="AE243" s="39"/>
      <c r="AR243" s="240" t="s">
        <v>180</v>
      </c>
      <c r="AT243" s="240" t="s">
        <v>181</v>
      </c>
      <c r="AU243" s="240" t="s">
        <v>84</v>
      </c>
      <c r="AY243" s="18" t="s">
        <v>137</v>
      </c>
      <c r="BE243" s="241">
        <f>IF(N243="základní",J243,0)</f>
        <v>0</v>
      </c>
      <c r="BF243" s="241">
        <f>IF(N243="snížená",J243,0)</f>
        <v>0</v>
      </c>
      <c r="BG243" s="241">
        <f>IF(N243="zákl. přenesená",J243,0)</f>
        <v>0</v>
      </c>
      <c r="BH243" s="241">
        <f>IF(N243="sníž. přenesená",J243,0)</f>
        <v>0</v>
      </c>
      <c r="BI243" s="241">
        <f>IF(N243="nulová",J243,0)</f>
        <v>0</v>
      </c>
      <c r="BJ243" s="18" t="s">
        <v>82</v>
      </c>
      <c r="BK243" s="241">
        <f>ROUND(I243*H243,2)</f>
        <v>0</v>
      </c>
      <c r="BL243" s="18" t="s">
        <v>143</v>
      </c>
      <c r="BM243" s="240" t="s">
        <v>316</v>
      </c>
    </row>
    <row r="244" spans="1:65" s="2" customFormat="1" ht="16.5" customHeight="1">
      <c r="A244" s="39"/>
      <c r="B244" s="40"/>
      <c r="C244" s="228" t="s">
        <v>317</v>
      </c>
      <c r="D244" s="228" t="s">
        <v>139</v>
      </c>
      <c r="E244" s="229" t="s">
        <v>318</v>
      </c>
      <c r="F244" s="230" t="s">
        <v>319</v>
      </c>
      <c r="G244" s="231" t="s">
        <v>302</v>
      </c>
      <c r="H244" s="232">
        <v>11</v>
      </c>
      <c r="I244" s="233"/>
      <c r="J244" s="234">
        <f>ROUND(I244*H244,2)</f>
        <v>0</v>
      </c>
      <c r="K244" s="235"/>
      <c r="L244" s="45"/>
      <c r="M244" s="236" t="s">
        <v>1</v>
      </c>
      <c r="N244" s="237" t="s">
        <v>41</v>
      </c>
      <c r="O244" s="92"/>
      <c r="P244" s="238">
        <f>O244*H244</f>
        <v>0</v>
      </c>
      <c r="Q244" s="238">
        <v>0.03076</v>
      </c>
      <c r="R244" s="238">
        <f>Q244*H244</f>
        <v>0.33836</v>
      </c>
      <c r="S244" s="238">
        <v>0</v>
      </c>
      <c r="T244" s="239">
        <f>S244*H244</f>
        <v>0</v>
      </c>
      <c r="U244" s="39"/>
      <c r="V244" s="39"/>
      <c r="W244" s="39"/>
      <c r="X244" s="39"/>
      <c r="Y244" s="39"/>
      <c r="Z244" s="39"/>
      <c r="AA244" s="39"/>
      <c r="AB244" s="39"/>
      <c r="AC244" s="39"/>
      <c r="AD244" s="39"/>
      <c r="AE244" s="39"/>
      <c r="AR244" s="240" t="s">
        <v>143</v>
      </c>
      <c r="AT244" s="240" t="s">
        <v>139</v>
      </c>
      <c r="AU244" s="240" t="s">
        <v>84</v>
      </c>
      <c r="AY244" s="18" t="s">
        <v>137</v>
      </c>
      <c r="BE244" s="241">
        <f>IF(N244="základní",J244,0)</f>
        <v>0</v>
      </c>
      <c r="BF244" s="241">
        <f>IF(N244="snížená",J244,0)</f>
        <v>0</v>
      </c>
      <c r="BG244" s="241">
        <f>IF(N244="zákl. přenesená",J244,0)</f>
        <v>0</v>
      </c>
      <c r="BH244" s="241">
        <f>IF(N244="sníž. přenesená",J244,0)</f>
        <v>0</v>
      </c>
      <c r="BI244" s="241">
        <f>IF(N244="nulová",J244,0)</f>
        <v>0</v>
      </c>
      <c r="BJ244" s="18" t="s">
        <v>82</v>
      </c>
      <c r="BK244" s="241">
        <f>ROUND(I244*H244,2)</f>
        <v>0</v>
      </c>
      <c r="BL244" s="18" t="s">
        <v>143</v>
      </c>
      <c r="BM244" s="240" t="s">
        <v>320</v>
      </c>
    </row>
    <row r="245" spans="1:51" s="13" customFormat="1" ht="12">
      <c r="A245" s="13"/>
      <c r="B245" s="242"/>
      <c r="C245" s="243"/>
      <c r="D245" s="244" t="s">
        <v>145</v>
      </c>
      <c r="E245" s="245" t="s">
        <v>1</v>
      </c>
      <c r="F245" s="246" t="s">
        <v>304</v>
      </c>
      <c r="G245" s="243"/>
      <c r="H245" s="247">
        <v>11</v>
      </c>
      <c r="I245" s="248"/>
      <c r="J245" s="243"/>
      <c r="K245" s="243"/>
      <c r="L245" s="249"/>
      <c r="M245" s="250"/>
      <c r="N245" s="251"/>
      <c r="O245" s="251"/>
      <c r="P245" s="251"/>
      <c r="Q245" s="251"/>
      <c r="R245" s="251"/>
      <c r="S245" s="251"/>
      <c r="T245" s="252"/>
      <c r="U245" s="13"/>
      <c r="V245" s="13"/>
      <c r="W245" s="13"/>
      <c r="X245" s="13"/>
      <c r="Y245" s="13"/>
      <c r="Z245" s="13"/>
      <c r="AA245" s="13"/>
      <c r="AB245" s="13"/>
      <c r="AC245" s="13"/>
      <c r="AD245" s="13"/>
      <c r="AE245" s="13"/>
      <c r="AT245" s="253" t="s">
        <v>145</v>
      </c>
      <c r="AU245" s="253" t="s">
        <v>84</v>
      </c>
      <c r="AV245" s="13" t="s">
        <v>84</v>
      </c>
      <c r="AW245" s="13" t="s">
        <v>32</v>
      </c>
      <c r="AX245" s="13" t="s">
        <v>76</v>
      </c>
      <c r="AY245" s="253" t="s">
        <v>137</v>
      </c>
    </row>
    <row r="246" spans="1:51" s="14" customFormat="1" ht="12">
      <c r="A246" s="14"/>
      <c r="B246" s="254"/>
      <c r="C246" s="255"/>
      <c r="D246" s="244" t="s">
        <v>145</v>
      </c>
      <c r="E246" s="256" t="s">
        <v>1</v>
      </c>
      <c r="F246" s="257" t="s">
        <v>147</v>
      </c>
      <c r="G246" s="255"/>
      <c r="H246" s="258">
        <v>11</v>
      </c>
      <c r="I246" s="259"/>
      <c r="J246" s="255"/>
      <c r="K246" s="255"/>
      <c r="L246" s="260"/>
      <c r="M246" s="261"/>
      <c r="N246" s="262"/>
      <c r="O246" s="262"/>
      <c r="P246" s="262"/>
      <c r="Q246" s="262"/>
      <c r="R246" s="262"/>
      <c r="S246" s="262"/>
      <c r="T246" s="263"/>
      <c r="U246" s="14"/>
      <c r="V246" s="14"/>
      <c r="W246" s="14"/>
      <c r="X246" s="14"/>
      <c r="Y246" s="14"/>
      <c r="Z246" s="14"/>
      <c r="AA246" s="14"/>
      <c r="AB246" s="14"/>
      <c r="AC246" s="14"/>
      <c r="AD246" s="14"/>
      <c r="AE246" s="14"/>
      <c r="AT246" s="264" t="s">
        <v>145</v>
      </c>
      <c r="AU246" s="264" t="s">
        <v>84</v>
      </c>
      <c r="AV246" s="14" t="s">
        <v>143</v>
      </c>
      <c r="AW246" s="14" t="s">
        <v>32</v>
      </c>
      <c r="AX246" s="14" t="s">
        <v>82</v>
      </c>
      <c r="AY246" s="264" t="s">
        <v>137</v>
      </c>
    </row>
    <row r="247" spans="1:65" s="2" customFormat="1" ht="16.5" customHeight="1">
      <c r="A247" s="39"/>
      <c r="B247" s="40"/>
      <c r="C247" s="265" t="s">
        <v>321</v>
      </c>
      <c r="D247" s="265" t="s">
        <v>181</v>
      </c>
      <c r="E247" s="266" t="s">
        <v>322</v>
      </c>
      <c r="F247" s="267" t="s">
        <v>323</v>
      </c>
      <c r="G247" s="268" t="s">
        <v>302</v>
      </c>
      <c r="H247" s="269">
        <v>11</v>
      </c>
      <c r="I247" s="270"/>
      <c r="J247" s="271">
        <f>ROUND(I247*H247,2)</f>
        <v>0</v>
      </c>
      <c r="K247" s="272"/>
      <c r="L247" s="273"/>
      <c r="M247" s="274" t="s">
        <v>1</v>
      </c>
      <c r="N247" s="275" t="s">
        <v>41</v>
      </c>
      <c r="O247" s="92"/>
      <c r="P247" s="238">
        <f>O247*H247</f>
        <v>0</v>
      </c>
      <c r="Q247" s="238">
        <v>0.155</v>
      </c>
      <c r="R247" s="238">
        <f>Q247*H247</f>
        <v>1.705</v>
      </c>
      <c r="S247" s="238">
        <v>0</v>
      </c>
      <c r="T247" s="239">
        <f>S247*H247</f>
        <v>0</v>
      </c>
      <c r="U247" s="39"/>
      <c r="V247" s="39"/>
      <c r="W247" s="39"/>
      <c r="X247" s="39"/>
      <c r="Y247" s="39"/>
      <c r="Z247" s="39"/>
      <c r="AA247" s="39"/>
      <c r="AB247" s="39"/>
      <c r="AC247" s="39"/>
      <c r="AD247" s="39"/>
      <c r="AE247" s="39"/>
      <c r="AR247" s="240" t="s">
        <v>180</v>
      </c>
      <c r="AT247" s="240" t="s">
        <v>181</v>
      </c>
      <c r="AU247" s="240" t="s">
        <v>84</v>
      </c>
      <c r="AY247" s="18" t="s">
        <v>137</v>
      </c>
      <c r="BE247" s="241">
        <f>IF(N247="základní",J247,0)</f>
        <v>0</v>
      </c>
      <c r="BF247" s="241">
        <f>IF(N247="snížená",J247,0)</f>
        <v>0</v>
      </c>
      <c r="BG247" s="241">
        <f>IF(N247="zákl. přenesená",J247,0)</f>
        <v>0</v>
      </c>
      <c r="BH247" s="241">
        <f>IF(N247="sníž. přenesená",J247,0)</f>
        <v>0</v>
      </c>
      <c r="BI247" s="241">
        <f>IF(N247="nulová",J247,0)</f>
        <v>0</v>
      </c>
      <c r="BJ247" s="18" t="s">
        <v>82</v>
      </c>
      <c r="BK247" s="241">
        <f>ROUND(I247*H247,2)</f>
        <v>0</v>
      </c>
      <c r="BL247" s="18" t="s">
        <v>143</v>
      </c>
      <c r="BM247" s="240" t="s">
        <v>324</v>
      </c>
    </row>
    <row r="248" spans="1:65" s="2" customFormat="1" ht="16.5" customHeight="1">
      <c r="A248" s="39"/>
      <c r="B248" s="40"/>
      <c r="C248" s="228" t="s">
        <v>325</v>
      </c>
      <c r="D248" s="228" t="s">
        <v>139</v>
      </c>
      <c r="E248" s="229" t="s">
        <v>326</v>
      </c>
      <c r="F248" s="230" t="s">
        <v>327</v>
      </c>
      <c r="G248" s="231" t="s">
        <v>302</v>
      </c>
      <c r="H248" s="232">
        <v>11</v>
      </c>
      <c r="I248" s="233"/>
      <c r="J248" s="234">
        <f>ROUND(I248*H248,2)</f>
        <v>0</v>
      </c>
      <c r="K248" s="235"/>
      <c r="L248" s="45"/>
      <c r="M248" s="236" t="s">
        <v>1</v>
      </c>
      <c r="N248" s="237" t="s">
        <v>41</v>
      </c>
      <c r="O248" s="92"/>
      <c r="P248" s="238">
        <f>O248*H248</f>
        <v>0</v>
      </c>
      <c r="Q248" s="238">
        <v>0.21734</v>
      </c>
      <c r="R248" s="238">
        <f>Q248*H248</f>
        <v>2.39074</v>
      </c>
      <c r="S248" s="238">
        <v>0</v>
      </c>
      <c r="T248" s="239">
        <f>S248*H248</f>
        <v>0</v>
      </c>
      <c r="U248" s="39"/>
      <c r="V248" s="39"/>
      <c r="W248" s="39"/>
      <c r="X248" s="39"/>
      <c r="Y248" s="39"/>
      <c r="Z248" s="39"/>
      <c r="AA248" s="39"/>
      <c r="AB248" s="39"/>
      <c r="AC248" s="39"/>
      <c r="AD248" s="39"/>
      <c r="AE248" s="39"/>
      <c r="AR248" s="240" t="s">
        <v>143</v>
      </c>
      <c r="AT248" s="240" t="s">
        <v>139</v>
      </c>
      <c r="AU248" s="240" t="s">
        <v>84</v>
      </c>
      <c r="AY248" s="18" t="s">
        <v>137</v>
      </c>
      <c r="BE248" s="241">
        <f>IF(N248="základní",J248,0)</f>
        <v>0</v>
      </c>
      <c r="BF248" s="241">
        <f>IF(N248="snížená",J248,0)</f>
        <v>0</v>
      </c>
      <c r="BG248" s="241">
        <f>IF(N248="zákl. přenesená",J248,0)</f>
        <v>0</v>
      </c>
      <c r="BH248" s="241">
        <f>IF(N248="sníž. přenesená",J248,0)</f>
        <v>0</v>
      </c>
      <c r="BI248" s="241">
        <f>IF(N248="nulová",J248,0)</f>
        <v>0</v>
      </c>
      <c r="BJ248" s="18" t="s">
        <v>82</v>
      </c>
      <c r="BK248" s="241">
        <f>ROUND(I248*H248,2)</f>
        <v>0</v>
      </c>
      <c r="BL248" s="18" t="s">
        <v>143</v>
      </c>
      <c r="BM248" s="240" t="s">
        <v>328</v>
      </c>
    </row>
    <row r="249" spans="1:51" s="13" customFormat="1" ht="12">
      <c r="A249" s="13"/>
      <c r="B249" s="242"/>
      <c r="C249" s="243"/>
      <c r="D249" s="244" t="s">
        <v>145</v>
      </c>
      <c r="E249" s="245" t="s">
        <v>1</v>
      </c>
      <c r="F249" s="246" t="s">
        <v>304</v>
      </c>
      <c r="G249" s="243"/>
      <c r="H249" s="247">
        <v>11</v>
      </c>
      <c r="I249" s="248"/>
      <c r="J249" s="243"/>
      <c r="K249" s="243"/>
      <c r="L249" s="249"/>
      <c r="M249" s="250"/>
      <c r="N249" s="251"/>
      <c r="O249" s="251"/>
      <c r="P249" s="251"/>
      <c r="Q249" s="251"/>
      <c r="R249" s="251"/>
      <c r="S249" s="251"/>
      <c r="T249" s="252"/>
      <c r="U249" s="13"/>
      <c r="V249" s="13"/>
      <c r="W249" s="13"/>
      <c r="X249" s="13"/>
      <c r="Y249" s="13"/>
      <c r="Z249" s="13"/>
      <c r="AA249" s="13"/>
      <c r="AB249" s="13"/>
      <c r="AC249" s="13"/>
      <c r="AD249" s="13"/>
      <c r="AE249" s="13"/>
      <c r="AT249" s="253" t="s">
        <v>145</v>
      </c>
      <c r="AU249" s="253" t="s">
        <v>84</v>
      </c>
      <c r="AV249" s="13" t="s">
        <v>84</v>
      </c>
      <c r="AW249" s="13" t="s">
        <v>32</v>
      </c>
      <c r="AX249" s="13" t="s">
        <v>76</v>
      </c>
      <c r="AY249" s="253" t="s">
        <v>137</v>
      </c>
    </row>
    <row r="250" spans="1:51" s="14" customFormat="1" ht="12">
      <c r="A250" s="14"/>
      <c r="B250" s="254"/>
      <c r="C250" s="255"/>
      <c r="D250" s="244" t="s">
        <v>145</v>
      </c>
      <c r="E250" s="256" t="s">
        <v>1</v>
      </c>
      <c r="F250" s="257" t="s">
        <v>147</v>
      </c>
      <c r="G250" s="255"/>
      <c r="H250" s="258">
        <v>11</v>
      </c>
      <c r="I250" s="259"/>
      <c r="J250" s="255"/>
      <c r="K250" s="255"/>
      <c r="L250" s="260"/>
      <c r="M250" s="261"/>
      <c r="N250" s="262"/>
      <c r="O250" s="262"/>
      <c r="P250" s="262"/>
      <c r="Q250" s="262"/>
      <c r="R250" s="262"/>
      <c r="S250" s="262"/>
      <c r="T250" s="263"/>
      <c r="U250" s="14"/>
      <c r="V250" s="14"/>
      <c r="W250" s="14"/>
      <c r="X250" s="14"/>
      <c r="Y250" s="14"/>
      <c r="Z250" s="14"/>
      <c r="AA250" s="14"/>
      <c r="AB250" s="14"/>
      <c r="AC250" s="14"/>
      <c r="AD250" s="14"/>
      <c r="AE250" s="14"/>
      <c r="AT250" s="264" t="s">
        <v>145</v>
      </c>
      <c r="AU250" s="264" t="s">
        <v>84</v>
      </c>
      <c r="AV250" s="14" t="s">
        <v>143</v>
      </c>
      <c r="AW250" s="14" t="s">
        <v>32</v>
      </c>
      <c r="AX250" s="14" t="s">
        <v>82</v>
      </c>
      <c r="AY250" s="264" t="s">
        <v>137</v>
      </c>
    </row>
    <row r="251" spans="1:65" s="2" customFormat="1" ht="24.9" customHeight="1">
      <c r="A251" s="39"/>
      <c r="B251" s="40"/>
      <c r="C251" s="265" t="s">
        <v>329</v>
      </c>
      <c r="D251" s="265" t="s">
        <v>181</v>
      </c>
      <c r="E251" s="266" t="s">
        <v>330</v>
      </c>
      <c r="F251" s="267" t="s">
        <v>331</v>
      </c>
      <c r="G251" s="268" t="s">
        <v>302</v>
      </c>
      <c r="H251" s="269">
        <v>11</v>
      </c>
      <c r="I251" s="270"/>
      <c r="J251" s="271">
        <f>ROUND(I251*H251,2)</f>
        <v>0</v>
      </c>
      <c r="K251" s="272"/>
      <c r="L251" s="273"/>
      <c r="M251" s="274" t="s">
        <v>1</v>
      </c>
      <c r="N251" s="275" t="s">
        <v>41</v>
      </c>
      <c r="O251" s="92"/>
      <c r="P251" s="238">
        <f>O251*H251</f>
        <v>0</v>
      </c>
      <c r="Q251" s="238">
        <v>0.08</v>
      </c>
      <c r="R251" s="238">
        <f>Q251*H251</f>
        <v>0.88</v>
      </c>
      <c r="S251" s="238">
        <v>0</v>
      </c>
      <c r="T251" s="239">
        <f>S251*H251</f>
        <v>0</v>
      </c>
      <c r="U251" s="39"/>
      <c r="V251" s="39"/>
      <c r="W251" s="39"/>
      <c r="X251" s="39"/>
      <c r="Y251" s="39"/>
      <c r="Z251" s="39"/>
      <c r="AA251" s="39"/>
      <c r="AB251" s="39"/>
      <c r="AC251" s="39"/>
      <c r="AD251" s="39"/>
      <c r="AE251" s="39"/>
      <c r="AR251" s="240" t="s">
        <v>180</v>
      </c>
      <c r="AT251" s="240" t="s">
        <v>181</v>
      </c>
      <c r="AU251" s="240" t="s">
        <v>84</v>
      </c>
      <c r="AY251" s="18" t="s">
        <v>137</v>
      </c>
      <c r="BE251" s="241">
        <f>IF(N251="základní",J251,0)</f>
        <v>0</v>
      </c>
      <c r="BF251" s="241">
        <f>IF(N251="snížená",J251,0)</f>
        <v>0</v>
      </c>
      <c r="BG251" s="241">
        <f>IF(N251="zákl. přenesená",J251,0)</f>
        <v>0</v>
      </c>
      <c r="BH251" s="241">
        <f>IF(N251="sníž. přenesená",J251,0)</f>
        <v>0</v>
      </c>
      <c r="BI251" s="241">
        <f>IF(N251="nulová",J251,0)</f>
        <v>0</v>
      </c>
      <c r="BJ251" s="18" t="s">
        <v>82</v>
      </c>
      <c r="BK251" s="241">
        <f>ROUND(I251*H251,2)</f>
        <v>0</v>
      </c>
      <c r="BL251" s="18" t="s">
        <v>143</v>
      </c>
      <c r="BM251" s="240" t="s">
        <v>332</v>
      </c>
    </row>
    <row r="252" spans="1:65" s="2" customFormat="1" ht="16.5" customHeight="1">
      <c r="A252" s="39"/>
      <c r="B252" s="40"/>
      <c r="C252" s="265" t="s">
        <v>333</v>
      </c>
      <c r="D252" s="265" t="s">
        <v>181</v>
      </c>
      <c r="E252" s="266" t="s">
        <v>334</v>
      </c>
      <c r="F252" s="267" t="s">
        <v>335</v>
      </c>
      <c r="G252" s="268" t="s">
        <v>302</v>
      </c>
      <c r="H252" s="269">
        <v>11</v>
      </c>
      <c r="I252" s="270"/>
      <c r="J252" s="271">
        <f>ROUND(I252*H252,2)</f>
        <v>0</v>
      </c>
      <c r="K252" s="272"/>
      <c r="L252" s="273"/>
      <c r="M252" s="274" t="s">
        <v>1</v>
      </c>
      <c r="N252" s="275" t="s">
        <v>41</v>
      </c>
      <c r="O252" s="92"/>
      <c r="P252" s="238">
        <f>O252*H252</f>
        <v>0</v>
      </c>
      <c r="Q252" s="238">
        <v>0.074</v>
      </c>
      <c r="R252" s="238">
        <f>Q252*H252</f>
        <v>0.814</v>
      </c>
      <c r="S252" s="238">
        <v>0</v>
      </c>
      <c r="T252" s="239">
        <f>S252*H252</f>
        <v>0</v>
      </c>
      <c r="U252" s="39"/>
      <c r="V252" s="39"/>
      <c r="W252" s="39"/>
      <c r="X252" s="39"/>
      <c r="Y252" s="39"/>
      <c r="Z252" s="39"/>
      <c r="AA252" s="39"/>
      <c r="AB252" s="39"/>
      <c r="AC252" s="39"/>
      <c r="AD252" s="39"/>
      <c r="AE252" s="39"/>
      <c r="AR252" s="240" t="s">
        <v>180</v>
      </c>
      <c r="AT252" s="240" t="s">
        <v>181</v>
      </c>
      <c r="AU252" s="240" t="s">
        <v>84</v>
      </c>
      <c r="AY252" s="18" t="s">
        <v>137</v>
      </c>
      <c r="BE252" s="241">
        <f>IF(N252="základní",J252,0)</f>
        <v>0</v>
      </c>
      <c r="BF252" s="241">
        <f>IF(N252="snížená",J252,0)</f>
        <v>0</v>
      </c>
      <c r="BG252" s="241">
        <f>IF(N252="zákl. přenesená",J252,0)</f>
        <v>0</v>
      </c>
      <c r="BH252" s="241">
        <f>IF(N252="sníž. přenesená",J252,0)</f>
        <v>0</v>
      </c>
      <c r="BI252" s="241">
        <f>IF(N252="nulová",J252,0)</f>
        <v>0</v>
      </c>
      <c r="BJ252" s="18" t="s">
        <v>82</v>
      </c>
      <c r="BK252" s="241">
        <f>ROUND(I252*H252,2)</f>
        <v>0</v>
      </c>
      <c r="BL252" s="18" t="s">
        <v>143</v>
      </c>
      <c r="BM252" s="240" t="s">
        <v>336</v>
      </c>
    </row>
    <row r="253" spans="1:65" s="2" customFormat="1" ht="24.9" customHeight="1">
      <c r="A253" s="39"/>
      <c r="B253" s="40"/>
      <c r="C253" s="265" t="s">
        <v>337</v>
      </c>
      <c r="D253" s="265" t="s">
        <v>181</v>
      </c>
      <c r="E253" s="266" t="s">
        <v>338</v>
      </c>
      <c r="F253" s="267" t="s">
        <v>339</v>
      </c>
      <c r="G253" s="268" t="s">
        <v>302</v>
      </c>
      <c r="H253" s="269">
        <v>11</v>
      </c>
      <c r="I253" s="270"/>
      <c r="J253" s="271">
        <f>ROUND(I253*H253,2)</f>
        <v>0</v>
      </c>
      <c r="K253" s="272"/>
      <c r="L253" s="273"/>
      <c r="M253" s="274" t="s">
        <v>1</v>
      </c>
      <c r="N253" s="275" t="s">
        <v>41</v>
      </c>
      <c r="O253" s="92"/>
      <c r="P253" s="238">
        <f>O253*H253</f>
        <v>0</v>
      </c>
      <c r="Q253" s="238">
        <v>0.004</v>
      </c>
      <c r="R253" s="238">
        <f>Q253*H253</f>
        <v>0.044</v>
      </c>
      <c r="S253" s="238">
        <v>0</v>
      </c>
      <c r="T253" s="239">
        <f>S253*H253</f>
        <v>0</v>
      </c>
      <c r="U253" s="39"/>
      <c r="V253" s="39"/>
      <c r="W253" s="39"/>
      <c r="X253" s="39"/>
      <c r="Y253" s="39"/>
      <c r="Z253" s="39"/>
      <c r="AA253" s="39"/>
      <c r="AB253" s="39"/>
      <c r="AC253" s="39"/>
      <c r="AD253" s="39"/>
      <c r="AE253" s="39"/>
      <c r="AR253" s="240" t="s">
        <v>180</v>
      </c>
      <c r="AT253" s="240" t="s">
        <v>181</v>
      </c>
      <c r="AU253" s="240" t="s">
        <v>84</v>
      </c>
      <c r="AY253" s="18" t="s">
        <v>137</v>
      </c>
      <c r="BE253" s="241">
        <f>IF(N253="základní",J253,0)</f>
        <v>0</v>
      </c>
      <c r="BF253" s="241">
        <f>IF(N253="snížená",J253,0)</f>
        <v>0</v>
      </c>
      <c r="BG253" s="241">
        <f>IF(N253="zákl. přenesená",J253,0)</f>
        <v>0</v>
      </c>
      <c r="BH253" s="241">
        <f>IF(N253="sníž. přenesená",J253,0)</f>
        <v>0</v>
      </c>
      <c r="BI253" s="241">
        <f>IF(N253="nulová",J253,0)</f>
        <v>0</v>
      </c>
      <c r="BJ253" s="18" t="s">
        <v>82</v>
      </c>
      <c r="BK253" s="241">
        <f>ROUND(I253*H253,2)</f>
        <v>0</v>
      </c>
      <c r="BL253" s="18" t="s">
        <v>143</v>
      </c>
      <c r="BM253" s="240" t="s">
        <v>340</v>
      </c>
    </row>
    <row r="254" spans="1:63" s="12" customFormat="1" ht="22.8" customHeight="1">
      <c r="A254" s="12"/>
      <c r="B254" s="212"/>
      <c r="C254" s="213"/>
      <c r="D254" s="214" t="s">
        <v>75</v>
      </c>
      <c r="E254" s="226" t="s">
        <v>186</v>
      </c>
      <c r="F254" s="226" t="s">
        <v>341</v>
      </c>
      <c r="G254" s="213"/>
      <c r="H254" s="213"/>
      <c r="I254" s="216"/>
      <c r="J254" s="227">
        <f>BK254</f>
        <v>0</v>
      </c>
      <c r="K254" s="213"/>
      <c r="L254" s="218"/>
      <c r="M254" s="219"/>
      <c r="N254" s="220"/>
      <c r="O254" s="220"/>
      <c r="P254" s="221">
        <f>SUM(P255:P331)</f>
        <v>0</v>
      </c>
      <c r="Q254" s="220"/>
      <c r="R254" s="221">
        <f>SUM(R255:R331)</f>
        <v>418.14891888000005</v>
      </c>
      <c r="S254" s="220"/>
      <c r="T254" s="222">
        <f>SUM(T255:T331)</f>
        <v>0</v>
      </c>
      <c r="U254" s="12"/>
      <c r="V254" s="12"/>
      <c r="W254" s="12"/>
      <c r="X254" s="12"/>
      <c r="Y254" s="12"/>
      <c r="Z254" s="12"/>
      <c r="AA254" s="12"/>
      <c r="AB254" s="12"/>
      <c r="AC254" s="12"/>
      <c r="AD254" s="12"/>
      <c r="AE254" s="12"/>
      <c r="AR254" s="223" t="s">
        <v>82</v>
      </c>
      <c r="AT254" s="224" t="s">
        <v>75</v>
      </c>
      <c r="AU254" s="224" t="s">
        <v>82</v>
      </c>
      <c r="AY254" s="223" t="s">
        <v>137</v>
      </c>
      <c r="BK254" s="225">
        <f>SUM(BK255:BK331)</f>
        <v>0</v>
      </c>
    </row>
    <row r="255" spans="1:65" s="2" customFormat="1" ht="16.5" customHeight="1">
      <c r="A255" s="39"/>
      <c r="B255" s="40"/>
      <c r="C255" s="228" t="s">
        <v>342</v>
      </c>
      <c r="D255" s="228" t="s">
        <v>139</v>
      </c>
      <c r="E255" s="229" t="s">
        <v>343</v>
      </c>
      <c r="F255" s="230" t="s">
        <v>344</v>
      </c>
      <c r="G255" s="231" t="s">
        <v>302</v>
      </c>
      <c r="H255" s="232">
        <v>10</v>
      </c>
      <c r="I255" s="233"/>
      <c r="J255" s="234">
        <f>ROUND(I255*H255,2)</f>
        <v>0</v>
      </c>
      <c r="K255" s="235"/>
      <c r="L255" s="45"/>
      <c r="M255" s="236" t="s">
        <v>1</v>
      </c>
      <c r="N255" s="237" t="s">
        <v>41</v>
      </c>
      <c r="O255" s="92"/>
      <c r="P255" s="238">
        <f>O255*H255</f>
        <v>0</v>
      </c>
      <c r="Q255" s="238">
        <v>0.0007</v>
      </c>
      <c r="R255" s="238">
        <f>Q255*H255</f>
        <v>0.007</v>
      </c>
      <c r="S255" s="238">
        <v>0</v>
      </c>
      <c r="T255" s="239">
        <f>S255*H255</f>
        <v>0</v>
      </c>
      <c r="U255" s="39"/>
      <c r="V255" s="39"/>
      <c r="W255" s="39"/>
      <c r="X255" s="39"/>
      <c r="Y255" s="39"/>
      <c r="Z255" s="39"/>
      <c r="AA255" s="39"/>
      <c r="AB255" s="39"/>
      <c r="AC255" s="39"/>
      <c r="AD255" s="39"/>
      <c r="AE255" s="39"/>
      <c r="AR255" s="240" t="s">
        <v>143</v>
      </c>
      <c r="AT255" s="240" t="s">
        <v>139</v>
      </c>
      <c r="AU255" s="240" t="s">
        <v>84</v>
      </c>
      <c r="AY255" s="18" t="s">
        <v>137</v>
      </c>
      <c r="BE255" s="241">
        <f>IF(N255="základní",J255,0)</f>
        <v>0</v>
      </c>
      <c r="BF255" s="241">
        <f>IF(N255="snížená",J255,0)</f>
        <v>0</v>
      </c>
      <c r="BG255" s="241">
        <f>IF(N255="zákl. přenesená",J255,0)</f>
        <v>0</v>
      </c>
      <c r="BH255" s="241">
        <f>IF(N255="sníž. přenesená",J255,0)</f>
        <v>0</v>
      </c>
      <c r="BI255" s="241">
        <f>IF(N255="nulová",J255,0)</f>
        <v>0</v>
      </c>
      <c r="BJ255" s="18" t="s">
        <v>82</v>
      </c>
      <c r="BK255" s="241">
        <f>ROUND(I255*H255,2)</f>
        <v>0</v>
      </c>
      <c r="BL255" s="18" t="s">
        <v>143</v>
      </c>
      <c r="BM255" s="240" t="s">
        <v>345</v>
      </c>
    </row>
    <row r="256" spans="1:51" s="13" customFormat="1" ht="12">
      <c r="A256" s="13"/>
      <c r="B256" s="242"/>
      <c r="C256" s="243"/>
      <c r="D256" s="244" t="s">
        <v>145</v>
      </c>
      <c r="E256" s="245" t="s">
        <v>1</v>
      </c>
      <c r="F256" s="246" t="s">
        <v>346</v>
      </c>
      <c r="G256" s="243"/>
      <c r="H256" s="247">
        <v>2</v>
      </c>
      <c r="I256" s="248"/>
      <c r="J256" s="243"/>
      <c r="K256" s="243"/>
      <c r="L256" s="249"/>
      <c r="M256" s="250"/>
      <c r="N256" s="251"/>
      <c r="O256" s="251"/>
      <c r="P256" s="251"/>
      <c r="Q256" s="251"/>
      <c r="R256" s="251"/>
      <c r="S256" s="251"/>
      <c r="T256" s="252"/>
      <c r="U256" s="13"/>
      <c r="V256" s="13"/>
      <c r="W256" s="13"/>
      <c r="X256" s="13"/>
      <c r="Y256" s="13"/>
      <c r="Z256" s="13"/>
      <c r="AA256" s="13"/>
      <c r="AB256" s="13"/>
      <c r="AC256" s="13"/>
      <c r="AD256" s="13"/>
      <c r="AE256" s="13"/>
      <c r="AT256" s="253" t="s">
        <v>145</v>
      </c>
      <c r="AU256" s="253" t="s">
        <v>84</v>
      </c>
      <c r="AV256" s="13" t="s">
        <v>84</v>
      </c>
      <c r="AW256" s="13" t="s">
        <v>32</v>
      </c>
      <c r="AX256" s="13" t="s">
        <v>76</v>
      </c>
      <c r="AY256" s="253" t="s">
        <v>137</v>
      </c>
    </row>
    <row r="257" spans="1:51" s="13" customFormat="1" ht="12">
      <c r="A257" s="13"/>
      <c r="B257" s="242"/>
      <c r="C257" s="243"/>
      <c r="D257" s="244" t="s">
        <v>145</v>
      </c>
      <c r="E257" s="245" t="s">
        <v>1</v>
      </c>
      <c r="F257" s="246" t="s">
        <v>347</v>
      </c>
      <c r="G257" s="243"/>
      <c r="H257" s="247">
        <v>2</v>
      </c>
      <c r="I257" s="248"/>
      <c r="J257" s="243"/>
      <c r="K257" s="243"/>
      <c r="L257" s="249"/>
      <c r="M257" s="250"/>
      <c r="N257" s="251"/>
      <c r="O257" s="251"/>
      <c r="P257" s="251"/>
      <c r="Q257" s="251"/>
      <c r="R257" s="251"/>
      <c r="S257" s="251"/>
      <c r="T257" s="252"/>
      <c r="U257" s="13"/>
      <c r="V257" s="13"/>
      <c r="W257" s="13"/>
      <c r="X257" s="13"/>
      <c r="Y257" s="13"/>
      <c r="Z257" s="13"/>
      <c r="AA257" s="13"/>
      <c r="AB257" s="13"/>
      <c r="AC257" s="13"/>
      <c r="AD257" s="13"/>
      <c r="AE257" s="13"/>
      <c r="AT257" s="253" t="s">
        <v>145</v>
      </c>
      <c r="AU257" s="253" t="s">
        <v>84</v>
      </c>
      <c r="AV257" s="13" t="s">
        <v>84</v>
      </c>
      <c r="AW257" s="13" t="s">
        <v>32</v>
      </c>
      <c r="AX257" s="13" t="s">
        <v>76</v>
      </c>
      <c r="AY257" s="253" t="s">
        <v>137</v>
      </c>
    </row>
    <row r="258" spans="1:51" s="13" customFormat="1" ht="12">
      <c r="A258" s="13"/>
      <c r="B258" s="242"/>
      <c r="C258" s="243"/>
      <c r="D258" s="244" t="s">
        <v>145</v>
      </c>
      <c r="E258" s="245" t="s">
        <v>1</v>
      </c>
      <c r="F258" s="246" t="s">
        <v>348</v>
      </c>
      <c r="G258" s="243"/>
      <c r="H258" s="247">
        <v>1</v>
      </c>
      <c r="I258" s="248"/>
      <c r="J258" s="243"/>
      <c r="K258" s="243"/>
      <c r="L258" s="249"/>
      <c r="M258" s="250"/>
      <c r="N258" s="251"/>
      <c r="O258" s="251"/>
      <c r="P258" s="251"/>
      <c r="Q258" s="251"/>
      <c r="R258" s="251"/>
      <c r="S258" s="251"/>
      <c r="T258" s="252"/>
      <c r="U258" s="13"/>
      <c r="V258" s="13"/>
      <c r="W258" s="13"/>
      <c r="X258" s="13"/>
      <c r="Y258" s="13"/>
      <c r="Z258" s="13"/>
      <c r="AA258" s="13"/>
      <c r="AB258" s="13"/>
      <c r="AC258" s="13"/>
      <c r="AD258" s="13"/>
      <c r="AE258" s="13"/>
      <c r="AT258" s="253" t="s">
        <v>145</v>
      </c>
      <c r="AU258" s="253" t="s">
        <v>84</v>
      </c>
      <c r="AV258" s="13" t="s">
        <v>84</v>
      </c>
      <c r="AW258" s="13" t="s">
        <v>32</v>
      </c>
      <c r="AX258" s="13" t="s">
        <v>76</v>
      </c>
      <c r="AY258" s="253" t="s">
        <v>137</v>
      </c>
    </row>
    <row r="259" spans="1:51" s="13" customFormat="1" ht="12">
      <c r="A259" s="13"/>
      <c r="B259" s="242"/>
      <c r="C259" s="243"/>
      <c r="D259" s="244" t="s">
        <v>145</v>
      </c>
      <c r="E259" s="245" t="s">
        <v>1</v>
      </c>
      <c r="F259" s="246" t="s">
        <v>349</v>
      </c>
      <c r="G259" s="243"/>
      <c r="H259" s="247">
        <v>3</v>
      </c>
      <c r="I259" s="248"/>
      <c r="J259" s="243"/>
      <c r="K259" s="243"/>
      <c r="L259" s="249"/>
      <c r="M259" s="250"/>
      <c r="N259" s="251"/>
      <c r="O259" s="251"/>
      <c r="P259" s="251"/>
      <c r="Q259" s="251"/>
      <c r="R259" s="251"/>
      <c r="S259" s="251"/>
      <c r="T259" s="252"/>
      <c r="U259" s="13"/>
      <c r="V259" s="13"/>
      <c r="W259" s="13"/>
      <c r="X259" s="13"/>
      <c r="Y259" s="13"/>
      <c r="Z259" s="13"/>
      <c r="AA259" s="13"/>
      <c r="AB259" s="13"/>
      <c r="AC259" s="13"/>
      <c r="AD259" s="13"/>
      <c r="AE259" s="13"/>
      <c r="AT259" s="253" t="s">
        <v>145</v>
      </c>
      <c r="AU259" s="253" t="s">
        <v>84</v>
      </c>
      <c r="AV259" s="13" t="s">
        <v>84</v>
      </c>
      <c r="AW259" s="13" t="s">
        <v>32</v>
      </c>
      <c r="AX259" s="13" t="s">
        <v>76</v>
      </c>
      <c r="AY259" s="253" t="s">
        <v>137</v>
      </c>
    </row>
    <row r="260" spans="1:51" s="13" customFormat="1" ht="12">
      <c r="A260" s="13"/>
      <c r="B260" s="242"/>
      <c r="C260" s="243"/>
      <c r="D260" s="244" t="s">
        <v>145</v>
      </c>
      <c r="E260" s="245" t="s">
        <v>1</v>
      </c>
      <c r="F260" s="246" t="s">
        <v>350</v>
      </c>
      <c r="G260" s="243"/>
      <c r="H260" s="247">
        <v>1</v>
      </c>
      <c r="I260" s="248"/>
      <c r="J260" s="243"/>
      <c r="K260" s="243"/>
      <c r="L260" s="249"/>
      <c r="M260" s="250"/>
      <c r="N260" s="251"/>
      <c r="O260" s="251"/>
      <c r="P260" s="251"/>
      <c r="Q260" s="251"/>
      <c r="R260" s="251"/>
      <c r="S260" s="251"/>
      <c r="T260" s="252"/>
      <c r="U260" s="13"/>
      <c r="V260" s="13"/>
      <c r="W260" s="13"/>
      <c r="X260" s="13"/>
      <c r="Y260" s="13"/>
      <c r="Z260" s="13"/>
      <c r="AA260" s="13"/>
      <c r="AB260" s="13"/>
      <c r="AC260" s="13"/>
      <c r="AD260" s="13"/>
      <c r="AE260" s="13"/>
      <c r="AT260" s="253" t="s">
        <v>145</v>
      </c>
      <c r="AU260" s="253" t="s">
        <v>84</v>
      </c>
      <c r="AV260" s="13" t="s">
        <v>84</v>
      </c>
      <c r="AW260" s="13" t="s">
        <v>32</v>
      </c>
      <c r="AX260" s="13" t="s">
        <v>76</v>
      </c>
      <c r="AY260" s="253" t="s">
        <v>137</v>
      </c>
    </row>
    <row r="261" spans="1:51" s="13" customFormat="1" ht="12">
      <c r="A261" s="13"/>
      <c r="B261" s="242"/>
      <c r="C261" s="243"/>
      <c r="D261" s="244" t="s">
        <v>145</v>
      </c>
      <c r="E261" s="245" t="s">
        <v>1</v>
      </c>
      <c r="F261" s="246" t="s">
        <v>351</v>
      </c>
      <c r="G261" s="243"/>
      <c r="H261" s="247">
        <v>1</v>
      </c>
      <c r="I261" s="248"/>
      <c r="J261" s="243"/>
      <c r="K261" s="243"/>
      <c r="L261" s="249"/>
      <c r="M261" s="250"/>
      <c r="N261" s="251"/>
      <c r="O261" s="251"/>
      <c r="P261" s="251"/>
      <c r="Q261" s="251"/>
      <c r="R261" s="251"/>
      <c r="S261" s="251"/>
      <c r="T261" s="252"/>
      <c r="U261" s="13"/>
      <c r="V261" s="13"/>
      <c r="W261" s="13"/>
      <c r="X261" s="13"/>
      <c r="Y261" s="13"/>
      <c r="Z261" s="13"/>
      <c r="AA261" s="13"/>
      <c r="AB261" s="13"/>
      <c r="AC261" s="13"/>
      <c r="AD261" s="13"/>
      <c r="AE261" s="13"/>
      <c r="AT261" s="253" t="s">
        <v>145</v>
      </c>
      <c r="AU261" s="253" t="s">
        <v>84</v>
      </c>
      <c r="AV261" s="13" t="s">
        <v>84</v>
      </c>
      <c r="AW261" s="13" t="s">
        <v>32</v>
      </c>
      <c r="AX261" s="13" t="s">
        <v>76</v>
      </c>
      <c r="AY261" s="253" t="s">
        <v>137</v>
      </c>
    </row>
    <row r="262" spans="1:51" s="14" customFormat="1" ht="12">
      <c r="A262" s="14"/>
      <c r="B262" s="254"/>
      <c r="C262" s="255"/>
      <c r="D262" s="244" t="s">
        <v>145</v>
      </c>
      <c r="E262" s="256" t="s">
        <v>1</v>
      </c>
      <c r="F262" s="257" t="s">
        <v>147</v>
      </c>
      <c r="G262" s="255"/>
      <c r="H262" s="258">
        <v>10</v>
      </c>
      <c r="I262" s="259"/>
      <c r="J262" s="255"/>
      <c r="K262" s="255"/>
      <c r="L262" s="260"/>
      <c r="M262" s="261"/>
      <c r="N262" s="262"/>
      <c r="O262" s="262"/>
      <c r="P262" s="262"/>
      <c r="Q262" s="262"/>
      <c r="R262" s="262"/>
      <c r="S262" s="262"/>
      <c r="T262" s="263"/>
      <c r="U262" s="14"/>
      <c r="V262" s="14"/>
      <c r="W262" s="14"/>
      <c r="X262" s="14"/>
      <c r="Y262" s="14"/>
      <c r="Z262" s="14"/>
      <c r="AA262" s="14"/>
      <c r="AB262" s="14"/>
      <c r="AC262" s="14"/>
      <c r="AD262" s="14"/>
      <c r="AE262" s="14"/>
      <c r="AT262" s="264" t="s">
        <v>145</v>
      </c>
      <c r="AU262" s="264" t="s">
        <v>84</v>
      </c>
      <c r="AV262" s="14" t="s">
        <v>143</v>
      </c>
      <c r="AW262" s="14" t="s">
        <v>32</v>
      </c>
      <c r="AX262" s="14" t="s">
        <v>82</v>
      </c>
      <c r="AY262" s="264" t="s">
        <v>137</v>
      </c>
    </row>
    <row r="263" spans="1:65" s="2" customFormat="1" ht="16.5" customHeight="1">
      <c r="A263" s="39"/>
      <c r="B263" s="40"/>
      <c r="C263" s="265" t="s">
        <v>352</v>
      </c>
      <c r="D263" s="265" t="s">
        <v>181</v>
      </c>
      <c r="E263" s="266" t="s">
        <v>353</v>
      </c>
      <c r="F263" s="267" t="s">
        <v>354</v>
      </c>
      <c r="G263" s="268" t="s">
        <v>302</v>
      </c>
      <c r="H263" s="269">
        <v>2</v>
      </c>
      <c r="I263" s="270"/>
      <c r="J263" s="271">
        <f>ROUND(I263*H263,2)</f>
        <v>0</v>
      </c>
      <c r="K263" s="272"/>
      <c r="L263" s="273"/>
      <c r="M263" s="274" t="s">
        <v>1</v>
      </c>
      <c r="N263" s="275" t="s">
        <v>41</v>
      </c>
      <c r="O263" s="92"/>
      <c r="P263" s="238">
        <f>O263*H263</f>
        <v>0</v>
      </c>
      <c r="Q263" s="238">
        <v>0.005</v>
      </c>
      <c r="R263" s="238">
        <f>Q263*H263</f>
        <v>0.01</v>
      </c>
      <c r="S263" s="238">
        <v>0</v>
      </c>
      <c r="T263" s="239">
        <f>S263*H263</f>
        <v>0</v>
      </c>
      <c r="U263" s="39"/>
      <c r="V263" s="39"/>
      <c r="W263" s="39"/>
      <c r="X263" s="39"/>
      <c r="Y263" s="39"/>
      <c r="Z263" s="39"/>
      <c r="AA263" s="39"/>
      <c r="AB263" s="39"/>
      <c r="AC263" s="39"/>
      <c r="AD263" s="39"/>
      <c r="AE263" s="39"/>
      <c r="AR263" s="240" t="s">
        <v>180</v>
      </c>
      <c r="AT263" s="240" t="s">
        <v>181</v>
      </c>
      <c r="AU263" s="240" t="s">
        <v>84</v>
      </c>
      <c r="AY263" s="18" t="s">
        <v>137</v>
      </c>
      <c r="BE263" s="241">
        <f>IF(N263="základní",J263,0)</f>
        <v>0</v>
      </c>
      <c r="BF263" s="241">
        <f>IF(N263="snížená",J263,0)</f>
        <v>0</v>
      </c>
      <c r="BG263" s="241">
        <f>IF(N263="zákl. přenesená",J263,0)</f>
        <v>0</v>
      </c>
      <c r="BH263" s="241">
        <f>IF(N263="sníž. přenesená",J263,0)</f>
        <v>0</v>
      </c>
      <c r="BI263" s="241">
        <f>IF(N263="nulová",J263,0)</f>
        <v>0</v>
      </c>
      <c r="BJ263" s="18" t="s">
        <v>82</v>
      </c>
      <c r="BK263" s="241">
        <f>ROUND(I263*H263,2)</f>
        <v>0</v>
      </c>
      <c r="BL263" s="18" t="s">
        <v>143</v>
      </c>
      <c r="BM263" s="240" t="s">
        <v>355</v>
      </c>
    </row>
    <row r="264" spans="1:65" s="2" customFormat="1" ht="16.5" customHeight="1">
      <c r="A264" s="39"/>
      <c r="B264" s="40"/>
      <c r="C264" s="265" t="s">
        <v>356</v>
      </c>
      <c r="D264" s="265" t="s">
        <v>181</v>
      </c>
      <c r="E264" s="266" t="s">
        <v>357</v>
      </c>
      <c r="F264" s="267" t="s">
        <v>358</v>
      </c>
      <c r="G264" s="268" t="s">
        <v>302</v>
      </c>
      <c r="H264" s="269">
        <v>2</v>
      </c>
      <c r="I264" s="270"/>
      <c r="J264" s="271">
        <f>ROUND(I264*H264,2)</f>
        <v>0</v>
      </c>
      <c r="K264" s="272"/>
      <c r="L264" s="273"/>
      <c r="M264" s="274" t="s">
        <v>1</v>
      </c>
      <c r="N264" s="275" t="s">
        <v>41</v>
      </c>
      <c r="O264" s="92"/>
      <c r="P264" s="238">
        <f>O264*H264</f>
        <v>0</v>
      </c>
      <c r="Q264" s="238">
        <v>0.005</v>
      </c>
      <c r="R264" s="238">
        <f>Q264*H264</f>
        <v>0.01</v>
      </c>
      <c r="S264" s="238">
        <v>0</v>
      </c>
      <c r="T264" s="239">
        <f>S264*H264</f>
        <v>0</v>
      </c>
      <c r="U264" s="39"/>
      <c r="V264" s="39"/>
      <c r="W264" s="39"/>
      <c r="X264" s="39"/>
      <c r="Y264" s="39"/>
      <c r="Z264" s="39"/>
      <c r="AA264" s="39"/>
      <c r="AB264" s="39"/>
      <c r="AC264" s="39"/>
      <c r="AD264" s="39"/>
      <c r="AE264" s="39"/>
      <c r="AR264" s="240" t="s">
        <v>180</v>
      </c>
      <c r="AT264" s="240" t="s">
        <v>181</v>
      </c>
      <c r="AU264" s="240" t="s">
        <v>84</v>
      </c>
      <c r="AY264" s="18" t="s">
        <v>137</v>
      </c>
      <c r="BE264" s="241">
        <f>IF(N264="základní",J264,0)</f>
        <v>0</v>
      </c>
      <c r="BF264" s="241">
        <f>IF(N264="snížená",J264,0)</f>
        <v>0</v>
      </c>
      <c r="BG264" s="241">
        <f>IF(N264="zákl. přenesená",J264,0)</f>
        <v>0</v>
      </c>
      <c r="BH264" s="241">
        <f>IF(N264="sníž. přenesená",J264,0)</f>
        <v>0</v>
      </c>
      <c r="BI264" s="241">
        <f>IF(N264="nulová",J264,0)</f>
        <v>0</v>
      </c>
      <c r="BJ264" s="18" t="s">
        <v>82</v>
      </c>
      <c r="BK264" s="241">
        <f>ROUND(I264*H264,2)</f>
        <v>0</v>
      </c>
      <c r="BL264" s="18" t="s">
        <v>143</v>
      </c>
      <c r="BM264" s="240" t="s">
        <v>359</v>
      </c>
    </row>
    <row r="265" spans="1:65" s="2" customFormat="1" ht="16.5" customHeight="1">
      <c r="A265" s="39"/>
      <c r="B265" s="40"/>
      <c r="C265" s="265" t="s">
        <v>360</v>
      </c>
      <c r="D265" s="265" t="s">
        <v>181</v>
      </c>
      <c r="E265" s="266" t="s">
        <v>361</v>
      </c>
      <c r="F265" s="267" t="s">
        <v>362</v>
      </c>
      <c r="G265" s="268" t="s">
        <v>302</v>
      </c>
      <c r="H265" s="269">
        <v>1</v>
      </c>
      <c r="I265" s="270"/>
      <c r="J265" s="271">
        <f>ROUND(I265*H265,2)</f>
        <v>0</v>
      </c>
      <c r="K265" s="272"/>
      <c r="L265" s="273"/>
      <c r="M265" s="274" t="s">
        <v>1</v>
      </c>
      <c r="N265" s="275" t="s">
        <v>41</v>
      </c>
      <c r="O265" s="92"/>
      <c r="P265" s="238">
        <f>O265*H265</f>
        <v>0</v>
      </c>
      <c r="Q265" s="238">
        <v>0.004</v>
      </c>
      <c r="R265" s="238">
        <f>Q265*H265</f>
        <v>0.004</v>
      </c>
      <c r="S265" s="238">
        <v>0</v>
      </c>
      <c r="T265" s="239">
        <f>S265*H265</f>
        <v>0</v>
      </c>
      <c r="U265" s="39"/>
      <c r="V265" s="39"/>
      <c r="W265" s="39"/>
      <c r="X265" s="39"/>
      <c r="Y265" s="39"/>
      <c r="Z265" s="39"/>
      <c r="AA265" s="39"/>
      <c r="AB265" s="39"/>
      <c r="AC265" s="39"/>
      <c r="AD265" s="39"/>
      <c r="AE265" s="39"/>
      <c r="AR265" s="240" t="s">
        <v>180</v>
      </c>
      <c r="AT265" s="240" t="s">
        <v>181</v>
      </c>
      <c r="AU265" s="240" t="s">
        <v>84</v>
      </c>
      <c r="AY265" s="18" t="s">
        <v>137</v>
      </c>
      <c r="BE265" s="241">
        <f>IF(N265="základní",J265,0)</f>
        <v>0</v>
      </c>
      <c r="BF265" s="241">
        <f>IF(N265="snížená",J265,0)</f>
        <v>0</v>
      </c>
      <c r="BG265" s="241">
        <f>IF(N265="zákl. přenesená",J265,0)</f>
        <v>0</v>
      </c>
      <c r="BH265" s="241">
        <f>IF(N265="sníž. přenesená",J265,0)</f>
        <v>0</v>
      </c>
      <c r="BI265" s="241">
        <f>IF(N265="nulová",J265,0)</f>
        <v>0</v>
      </c>
      <c r="BJ265" s="18" t="s">
        <v>82</v>
      </c>
      <c r="BK265" s="241">
        <f>ROUND(I265*H265,2)</f>
        <v>0</v>
      </c>
      <c r="BL265" s="18" t="s">
        <v>143</v>
      </c>
      <c r="BM265" s="240" t="s">
        <v>363</v>
      </c>
    </row>
    <row r="266" spans="1:65" s="2" customFormat="1" ht="16.5" customHeight="1">
      <c r="A266" s="39"/>
      <c r="B266" s="40"/>
      <c r="C266" s="265" t="s">
        <v>364</v>
      </c>
      <c r="D266" s="265" t="s">
        <v>181</v>
      </c>
      <c r="E266" s="266" t="s">
        <v>365</v>
      </c>
      <c r="F266" s="267" t="s">
        <v>366</v>
      </c>
      <c r="G266" s="268" t="s">
        <v>302</v>
      </c>
      <c r="H266" s="269">
        <v>3</v>
      </c>
      <c r="I266" s="270"/>
      <c r="J266" s="271">
        <f>ROUND(I266*H266,2)</f>
        <v>0</v>
      </c>
      <c r="K266" s="272"/>
      <c r="L266" s="273"/>
      <c r="M266" s="274" t="s">
        <v>1</v>
      </c>
      <c r="N266" s="275" t="s">
        <v>41</v>
      </c>
      <c r="O266" s="92"/>
      <c r="P266" s="238">
        <f>O266*H266</f>
        <v>0</v>
      </c>
      <c r="Q266" s="238">
        <v>0.0035</v>
      </c>
      <c r="R266" s="238">
        <f>Q266*H266</f>
        <v>0.0105</v>
      </c>
      <c r="S266" s="238">
        <v>0</v>
      </c>
      <c r="T266" s="239">
        <f>S266*H266</f>
        <v>0</v>
      </c>
      <c r="U266" s="39"/>
      <c r="V266" s="39"/>
      <c r="W266" s="39"/>
      <c r="X266" s="39"/>
      <c r="Y266" s="39"/>
      <c r="Z266" s="39"/>
      <c r="AA266" s="39"/>
      <c r="AB266" s="39"/>
      <c r="AC266" s="39"/>
      <c r="AD266" s="39"/>
      <c r="AE266" s="39"/>
      <c r="AR266" s="240" t="s">
        <v>180</v>
      </c>
      <c r="AT266" s="240" t="s">
        <v>181</v>
      </c>
      <c r="AU266" s="240" t="s">
        <v>84</v>
      </c>
      <c r="AY266" s="18" t="s">
        <v>137</v>
      </c>
      <c r="BE266" s="241">
        <f>IF(N266="základní",J266,0)</f>
        <v>0</v>
      </c>
      <c r="BF266" s="241">
        <f>IF(N266="snížená",J266,0)</f>
        <v>0</v>
      </c>
      <c r="BG266" s="241">
        <f>IF(N266="zákl. přenesená",J266,0)</f>
        <v>0</v>
      </c>
      <c r="BH266" s="241">
        <f>IF(N266="sníž. přenesená",J266,0)</f>
        <v>0</v>
      </c>
      <c r="BI266" s="241">
        <f>IF(N266="nulová",J266,0)</f>
        <v>0</v>
      </c>
      <c r="BJ266" s="18" t="s">
        <v>82</v>
      </c>
      <c r="BK266" s="241">
        <f>ROUND(I266*H266,2)</f>
        <v>0</v>
      </c>
      <c r="BL266" s="18" t="s">
        <v>143</v>
      </c>
      <c r="BM266" s="240" t="s">
        <v>367</v>
      </c>
    </row>
    <row r="267" spans="1:65" s="2" customFormat="1" ht="16.5" customHeight="1">
      <c r="A267" s="39"/>
      <c r="B267" s="40"/>
      <c r="C267" s="265" t="s">
        <v>368</v>
      </c>
      <c r="D267" s="265" t="s">
        <v>181</v>
      </c>
      <c r="E267" s="266" t="s">
        <v>369</v>
      </c>
      <c r="F267" s="267" t="s">
        <v>370</v>
      </c>
      <c r="G267" s="268" t="s">
        <v>302</v>
      </c>
      <c r="H267" s="269">
        <v>2</v>
      </c>
      <c r="I267" s="270"/>
      <c r="J267" s="271">
        <f>ROUND(I267*H267,2)</f>
        <v>0</v>
      </c>
      <c r="K267" s="272"/>
      <c r="L267" s="273"/>
      <c r="M267" s="274" t="s">
        <v>1</v>
      </c>
      <c r="N267" s="275" t="s">
        <v>41</v>
      </c>
      <c r="O267" s="92"/>
      <c r="P267" s="238">
        <f>O267*H267</f>
        <v>0</v>
      </c>
      <c r="Q267" s="238">
        <v>0.011</v>
      </c>
      <c r="R267" s="238">
        <f>Q267*H267</f>
        <v>0.022</v>
      </c>
      <c r="S267" s="238">
        <v>0</v>
      </c>
      <c r="T267" s="239">
        <f>S267*H267</f>
        <v>0</v>
      </c>
      <c r="U267" s="39"/>
      <c r="V267" s="39"/>
      <c r="W267" s="39"/>
      <c r="X267" s="39"/>
      <c r="Y267" s="39"/>
      <c r="Z267" s="39"/>
      <c r="AA267" s="39"/>
      <c r="AB267" s="39"/>
      <c r="AC267" s="39"/>
      <c r="AD267" s="39"/>
      <c r="AE267" s="39"/>
      <c r="AR267" s="240" t="s">
        <v>180</v>
      </c>
      <c r="AT267" s="240" t="s">
        <v>181</v>
      </c>
      <c r="AU267" s="240" t="s">
        <v>84</v>
      </c>
      <c r="AY267" s="18" t="s">
        <v>137</v>
      </c>
      <c r="BE267" s="241">
        <f>IF(N267="základní",J267,0)</f>
        <v>0</v>
      </c>
      <c r="BF267" s="241">
        <f>IF(N267="snížená",J267,0)</f>
        <v>0</v>
      </c>
      <c r="BG267" s="241">
        <f>IF(N267="zákl. přenesená",J267,0)</f>
        <v>0</v>
      </c>
      <c r="BH267" s="241">
        <f>IF(N267="sníž. přenesená",J267,0)</f>
        <v>0</v>
      </c>
      <c r="BI267" s="241">
        <f>IF(N267="nulová",J267,0)</f>
        <v>0</v>
      </c>
      <c r="BJ267" s="18" t="s">
        <v>82</v>
      </c>
      <c r="BK267" s="241">
        <f>ROUND(I267*H267,2)</f>
        <v>0</v>
      </c>
      <c r="BL267" s="18" t="s">
        <v>143</v>
      </c>
      <c r="BM267" s="240" t="s">
        <v>371</v>
      </c>
    </row>
    <row r="268" spans="1:65" s="2" customFormat="1" ht="16.5" customHeight="1">
      <c r="A268" s="39"/>
      <c r="B268" s="40"/>
      <c r="C268" s="228" t="s">
        <v>372</v>
      </c>
      <c r="D268" s="228" t="s">
        <v>139</v>
      </c>
      <c r="E268" s="229" t="s">
        <v>373</v>
      </c>
      <c r="F268" s="230" t="s">
        <v>374</v>
      </c>
      <c r="G268" s="231" t="s">
        <v>302</v>
      </c>
      <c r="H268" s="232">
        <v>8</v>
      </c>
      <c r="I268" s="233"/>
      <c r="J268" s="234">
        <f>ROUND(I268*H268,2)</f>
        <v>0</v>
      </c>
      <c r="K268" s="235"/>
      <c r="L268" s="45"/>
      <c r="M268" s="236" t="s">
        <v>1</v>
      </c>
      <c r="N268" s="237" t="s">
        <v>41</v>
      </c>
      <c r="O268" s="92"/>
      <c r="P268" s="238">
        <f>O268*H268</f>
        <v>0</v>
      </c>
      <c r="Q268" s="238">
        <v>0.10941</v>
      </c>
      <c r="R268" s="238">
        <f>Q268*H268</f>
        <v>0.87528</v>
      </c>
      <c r="S268" s="238">
        <v>0</v>
      </c>
      <c r="T268" s="239">
        <f>S268*H268</f>
        <v>0</v>
      </c>
      <c r="U268" s="39"/>
      <c r="V268" s="39"/>
      <c r="W268" s="39"/>
      <c r="X268" s="39"/>
      <c r="Y268" s="39"/>
      <c r="Z268" s="39"/>
      <c r="AA268" s="39"/>
      <c r="AB268" s="39"/>
      <c r="AC268" s="39"/>
      <c r="AD268" s="39"/>
      <c r="AE268" s="39"/>
      <c r="AR268" s="240" t="s">
        <v>143</v>
      </c>
      <c r="AT268" s="240" t="s">
        <v>139</v>
      </c>
      <c r="AU268" s="240" t="s">
        <v>84</v>
      </c>
      <c r="AY268" s="18" t="s">
        <v>137</v>
      </c>
      <c r="BE268" s="241">
        <f>IF(N268="základní",J268,0)</f>
        <v>0</v>
      </c>
      <c r="BF268" s="241">
        <f>IF(N268="snížená",J268,0)</f>
        <v>0</v>
      </c>
      <c r="BG268" s="241">
        <f>IF(N268="zákl. přenesená",J268,0)</f>
        <v>0</v>
      </c>
      <c r="BH268" s="241">
        <f>IF(N268="sníž. přenesená",J268,0)</f>
        <v>0</v>
      </c>
      <c r="BI268" s="241">
        <f>IF(N268="nulová",J268,0)</f>
        <v>0</v>
      </c>
      <c r="BJ268" s="18" t="s">
        <v>82</v>
      </c>
      <c r="BK268" s="241">
        <f>ROUND(I268*H268,2)</f>
        <v>0</v>
      </c>
      <c r="BL268" s="18" t="s">
        <v>143</v>
      </c>
      <c r="BM268" s="240" t="s">
        <v>375</v>
      </c>
    </row>
    <row r="269" spans="1:51" s="13" customFormat="1" ht="12">
      <c r="A269" s="13"/>
      <c r="B269" s="242"/>
      <c r="C269" s="243"/>
      <c r="D269" s="244" t="s">
        <v>145</v>
      </c>
      <c r="E269" s="245" t="s">
        <v>1</v>
      </c>
      <c r="F269" s="246" t="s">
        <v>376</v>
      </c>
      <c r="G269" s="243"/>
      <c r="H269" s="247">
        <v>7</v>
      </c>
      <c r="I269" s="248"/>
      <c r="J269" s="243"/>
      <c r="K269" s="243"/>
      <c r="L269" s="249"/>
      <c r="M269" s="250"/>
      <c r="N269" s="251"/>
      <c r="O269" s="251"/>
      <c r="P269" s="251"/>
      <c r="Q269" s="251"/>
      <c r="R269" s="251"/>
      <c r="S269" s="251"/>
      <c r="T269" s="252"/>
      <c r="U269" s="13"/>
      <c r="V269" s="13"/>
      <c r="W269" s="13"/>
      <c r="X269" s="13"/>
      <c r="Y269" s="13"/>
      <c r="Z269" s="13"/>
      <c r="AA269" s="13"/>
      <c r="AB269" s="13"/>
      <c r="AC269" s="13"/>
      <c r="AD269" s="13"/>
      <c r="AE269" s="13"/>
      <c r="AT269" s="253" t="s">
        <v>145</v>
      </c>
      <c r="AU269" s="253" t="s">
        <v>84</v>
      </c>
      <c r="AV269" s="13" t="s">
        <v>84</v>
      </c>
      <c r="AW269" s="13" t="s">
        <v>32</v>
      </c>
      <c r="AX269" s="13" t="s">
        <v>76</v>
      </c>
      <c r="AY269" s="253" t="s">
        <v>137</v>
      </c>
    </row>
    <row r="270" spans="1:51" s="13" customFormat="1" ht="12">
      <c r="A270" s="13"/>
      <c r="B270" s="242"/>
      <c r="C270" s="243"/>
      <c r="D270" s="244" t="s">
        <v>145</v>
      </c>
      <c r="E270" s="245" t="s">
        <v>1</v>
      </c>
      <c r="F270" s="246" t="s">
        <v>377</v>
      </c>
      <c r="G270" s="243"/>
      <c r="H270" s="247">
        <v>1</v>
      </c>
      <c r="I270" s="248"/>
      <c r="J270" s="243"/>
      <c r="K270" s="243"/>
      <c r="L270" s="249"/>
      <c r="M270" s="250"/>
      <c r="N270" s="251"/>
      <c r="O270" s="251"/>
      <c r="P270" s="251"/>
      <c r="Q270" s="251"/>
      <c r="R270" s="251"/>
      <c r="S270" s="251"/>
      <c r="T270" s="252"/>
      <c r="U270" s="13"/>
      <c r="V270" s="13"/>
      <c r="W270" s="13"/>
      <c r="X270" s="13"/>
      <c r="Y270" s="13"/>
      <c r="Z270" s="13"/>
      <c r="AA270" s="13"/>
      <c r="AB270" s="13"/>
      <c r="AC270" s="13"/>
      <c r="AD270" s="13"/>
      <c r="AE270" s="13"/>
      <c r="AT270" s="253" t="s">
        <v>145</v>
      </c>
      <c r="AU270" s="253" t="s">
        <v>84</v>
      </c>
      <c r="AV270" s="13" t="s">
        <v>84</v>
      </c>
      <c r="AW270" s="13" t="s">
        <v>32</v>
      </c>
      <c r="AX270" s="13" t="s">
        <v>76</v>
      </c>
      <c r="AY270" s="253" t="s">
        <v>137</v>
      </c>
    </row>
    <row r="271" spans="1:51" s="14" customFormat="1" ht="12">
      <c r="A271" s="14"/>
      <c r="B271" s="254"/>
      <c r="C271" s="255"/>
      <c r="D271" s="244" t="s">
        <v>145</v>
      </c>
      <c r="E271" s="256" t="s">
        <v>1</v>
      </c>
      <c r="F271" s="257" t="s">
        <v>147</v>
      </c>
      <c r="G271" s="255"/>
      <c r="H271" s="258">
        <v>8</v>
      </c>
      <c r="I271" s="259"/>
      <c r="J271" s="255"/>
      <c r="K271" s="255"/>
      <c r="L271" s="260"/>
      <c r="M271" s="261"/>
      <c r="N271" s="262"/>
      <c r="O271" s="262"/>
      <c r="P271" s="262"/>
      <c r="Q271" s="262"/>
      <c r="R271" s="262"/>
      <c r="S271" s="262"/>
      <c r="T271" s="263"/>
      <c r="U271" s="14"/>
      <c r="V271" s="14"/>
      <c r="W271" s="14"/>
      <c r="X271" s="14"/>
      <c r="Y271" s="14"/>
      <c r="Z271" s="14"/>
      <c r="AA271" s="14"/>
      <c r="AB271" s="14"/>
      <c r="AC271" s="14"/>
      <c r="AD271" s="14"/>
      <c r="AE271" s="14"/>
      <c r="AT271" s="264" t="s">
        <v>145</v>
      </c>
      <c r="AU271" s="264" t="s">
        <v>84</v>
      </c>
      <c r="AV271" s="14" t="s">
        <v>143</v>
      </c>
      <c r="AW271" s="14" t="s">
        <v>32</v>
      </c>
      <c r="AX271" s="14" t="s">
        <v>82</v>
      </c>
      <c r="AY271" s="264" t="s">
        <v>137</v>
      </c>
    </row>
    <row r="272" spans="1:65" s="2" customFormat="1" ht="16.5" customHeight="1">
      <c r="A272" s="39"/>
      <c r="B272" s="40"/>
      <c r="C272" s="265" t="s">
        <v>378</v>
      </c>
      <c r="D272" s="265" t="s">
        <v>181</v>
      </c>
      <c r="E272" s="266" t="s">
        <v>379</v>
      </c>
      <c r="F272" s="267" t="s">
        <v>380</v>
      </c>
      <c r="G272" s="268" t="s">
        <v>302</v>
      </c>
      <c r="H272" s="269">
        <v>8</v>
      </c>
      <c r="I272" s="270"/>
      <c r="J272" s="271">
        <f>ROUND(I272*H272,2)</f>
        <v>0</v>
      </c>
      <c r="K272" s="272"/>
      <c r="L272" s="273"/>
      <c r="M272" s="274" t="s">
        <v>1</v>
      </c>
      <c r="N272" s="275" t="s">
        <v>41</v>
      </c>
      <c r="O272" s="92"/>
      <c r="P272" s="238">
        <f>O272*H272</f>
        <v>0</v>
      </c>
      <c r="Q272" s="238">
        <v>0.0065</v>
      </c>
      <c r="R272" s="238">
        <f>Q272*H272</f>
        <v>0.052</v>
      </c>
      <c r="S272" s="238">
        <v>0</v>
      </c>
      <c r="T272" s="239">
        <f>S272*H272</f>
        <v>0</v>
      </c>
      <c r="U272" s="39"/>
      <c r="V272" s="39"/>
      <c r="W272" s="39"/>
      <c r="X272" s="39"/>
      <c r="Y272" s="39"/>
      <c r="Z272" s="39"/>
      <c r="AA272" s="39"/>
      <c r="AB272" s="39"/>
      <c r="AC272" s="39"/>
      <c r="AD272" s="39"/>
      <c r="AE272" s="39"/>
      <c r="AR272" s="240" t="s">
        <v>180</v>
      </c>
      <c r="AT272" s="240" t="s">
        <v>181</v>
      </c>
      <c r="AU272" s="240" t="s">
        <v>84</v>
      </c>
      <c r="AY272" s="18" t="s">
        <v>137</v>
      </c>
      <c r="BE272" s="241">
        <f>IF(N272="základní",J272,0)</f>
        <v>0</v>
      </c>
      <c r="BF272" s="241">
        <f>IF(N272="snížená",J272,0)</f>
        <v>0</v>
      </c>
      <c r="BG272" s="241">
        <f>IF(N272="zákl. přenesená",J272,0)</f>
        <v>0</v>
      </c>
      <c r="BH272" s="241">
        <f>IF(N272="sníž. přenesená",J272,0)</f>
        <v>0</v>
      </c>
      <c r="BI272" s="241">
        <f>IF(N272="nulová",J272,0)</f>
        <v>0</v>
      </c>
      <c r="BJ272" s="18" t="s">
        <v>82</v>
      </c>
      <c r="BK272" s="241">
        <f>ROUND(I272*H272,2)</f>
        <v>0</v>
      </c>
      <c r="BL272" s="18" t="s">
        <v>143</v>
      </c>
      <c r="BM272" s="240" t="s">
        <v>381</v>
      </c>
    </row>
    <row r="273" spans="1:65" s="2" customFormat="1" ht="16.5" customHeight="1">
      <c r="A273" s="39"/>
      <c r="B273" s="40"/>
      <c r="C273" s="265" t="s">
        <v>382</v>
      </c>
      <c r="D273" s="265" t="s">
        <v>181</v>
      </c>
      <c r="E273" s="266" t="s">
        <v>383</v>
      </c>
      <c r="F273" s="267" t="s">
        <v>384</v>
      </c>
      <c r="G273" s="268" t="s">
        <v>302</v>
      </c>
      <c r="H273" s="269">
        <v>8</v>
      </c>
      <c r="I273" s="270"/>
      <c r="J273" s="271">
        <f>ROUND(I273*H273,2)</f>
        <v>0</v>
      </c>
      <c r="K273" s="272"/>
      <c r="L273" s="273"/>
      <c r="M273" s="274" t="s">
        <v>1</v>
      </c>
      <c r="N273" s="275" t="s">
        <v>41</v>
      </c>
      <c r="O273" s="92"/>
      <c r="P273" s="238">
        <f>O273*H273</f>
        <v>0</v>
      </c>
      <c r="Q273" s="238">
        <v>0.0033</v>
      </c>
      <c r="R273" s="238">
        <f>Q273*H273</f>
        <v>0.0264</v>
      </c>
      <c r="S273" s="238">
        <v>0</v>
      </c>
      <c r="T273" s="239">
        <f>S273*H273</f>
        <v>0</v>
      </c>
      <c r="U273" s="39"/>
      <c r="V273" s="39"/>
      <c r="W273" s="39"/>
      <c r="X273" s="39"/>
      <c r="Y273" s="39"/>
      <c r="Z273" s="39"/>
      <c r="AA273" s="39"/>
      <c r="AB273" s="39"/>
      <c r="AC273" s="39"/>
      <c r="AD273" s="39"/>
      <c r="AE273" s="39"/>
      <c r="AR273" s="240" t="s">
        <v>180</v>
      </c>
      <c r="AT273" s="240" t="s">
        <v>181</v>
      </c>
      <c r="AU273" s="240" t="s">
        <v>84</v>
      </c>
      <c r="AY273" s="18" t="s">
        <v>137</v>
      </c>
      <c r="BE273" s="241">
        <f>IF(N273="základní",J273,0)</f>
        <v>0</v>
      </c>
      <c r="BF273" s="241">
        <f>IF(N273="snížená",J273,0)</f>
        <v>0</v>
      </c>
      <c r="BG273" s="241">
        <f>IF(N273="zákl. přenesená",J273,0)</f>
        <v>0</v>
      </c>
      <c r="BH273" s="241">
        <f>IF(N273="sníž. přenesená",J273,0)</f>
        <v>0</v>
      </c>
      <c r="BI273" s="241">
        <f>IF(N273="nulová",J273,0)</f>
        <v>0</v>
      </c>
      <c r="BJ273" s="18" t="s">
        <v>82</v>
      </c>
      <c r="BK273" s="241">
        <f>ROUND(I273*H273,2)</f>
        <v>0</v>
      </c>
      <c r="BL273" s="18" t="s">
        <v>143</v>
      </c>
      <c r="BM273" s="240" t="s">
        <v>385</v>
      </c>
    </row>
    <row r="274" spans="1:65" s="2" customFormat="1" ht="16.5" customHeight="1">
      <c r="A274" s="39"/>
      <c r="B274" s="40"/>
      <c r="C274" s="265" t="s">
        <v>386</v>
      </c>
      <c r="D274" s="265" t="s">
        <v>181</v>
      </c>
      <c r="E274" s="266" t="s">
        <v>387</v>
      </c>
      <c r="F274" s="267" t="s">
        <v>388</v>
      </c>
      <c r="G274" s="268" t="s">
        <v>302</v>
      </c>
      <c r="H274" s="269">
        <v>8</v>
      </c>
      <c r="I274" s="270"/>
      <c r="J274" s="271">
        <f>ROUND(I274*H274,2)</f>
        <v>0</v>
      </c>
      <c r="K274" s="272"/>
      <c r="L274" s="273"/>
      <c r="M274" s="274" t="s">
        <v>1</v>
      </c>
      <c r="N274" s="275" t="s">
        <v>41</v>
      </c>
      <c r="O274" s="92"/>
      <c r="P274" s="238">
        <f>O274*H274</f>
        <v>0</v>
      </c>
      <c r="Q274" s="238">
        <v>0.0004</v>
      </c>
      <c r="R274" s="238">
        <f>Q274*H274</f>
        <v>0.0032</v>
      </c>
      <c r="S274" s="238">
        <v>0</v>
      </c>
      <c r="T274" s="239">
        <f>S274*H274</f>
        <v>0</v>
      </c>
      <c r="U274" s="39"/>
      <c r="V274" s="39"/>
      <c r="W274" s="39"/>
      <c r="X274" s="39"/>
      <c r="Y274" s="39"/>
      <c r="Z274" s="39"/>
      <c r="AA274" s="39"/>
      <c r="AB274" s="39"/>
      <c r="AC274" s="39"/>
      <c r="AD274" s="39"/>
      <c r="AE274" s="39"/>
      <c r="AR274" s="240" t="s">
        <v>180</v>
      </c>
      <c r="AT274" s="240" t="s">
        <v>181</v>
      </c>
      <c r="AU274" s="240" t="s">
        <v>84</v>
      </c>
      <c r="AY274" s="18" t="s">
        <v>137</v>
      </c>
      <c r="BE274" s="241">
        <f>IF(N274="základní",J274,0)</f>
        <v>0</v>
      </c>
      <c r="BF274" s="241">
        <f>IF(N274="snížená",J274,0)</f>
        <v>0</v>
      </c>
      <c r="BG274" s="241">
        <f>IF(N274="zákl. přenesená",J274,0)</f>
        <v>0</v>
      </c>
      <c r="BH274" s="241">
        <f>IF(N274="sníž. přenesená",J274,0)</f>
        <v>0</v>
      </c>
      <c r="BI274" s="241">
        <f>IF(N274="nulová",J274,0)</f>
        <v>0</v>
      </c>
      <c r="BJ274" s="18" t="s">
        <v>82</v>
      </c>
      <c r="BK274" s="241">
        <f>ROUND(I274*H274,2)</f>
        <v>0</v>
      </c>
      <c r="BL274" s="18" t="s">
        <v>143</v>
      </c>
      <c r="BM274" s="240" t="s">
        <v>389</v>
      </c>
    </row>
    <row r="275" spans="1:65" s="2" customFormat="1" ht="16.5" customHeight="1">
      <c r="A275" s="39"/>
      <c r="B275" s="40"/>
      <c r="C275" s="265" t="s">
        <v>390</v>
      </c>
      <c r="D275" s="265" t="s">
        <v>181</v>
      </c>
      <c r="E275" s="266" t="s">
        <v>391</v>
      </c>
      <c r="F275" s="267" t="s">
        <v>392</v>
      </c>
      <c r="G275" s="268" t="s">
        <v>302</v>
      </c>
      <c r="H275" s="269">
        <v>8</v>
      </c>
      <c r="I275" s="270"/>
      <c r="J275" s="271">
        <f>ROUND(I275*H275,2)</f>
        <v>0</v>
      </c>
      <c r="K275" s="272"/>
      <c r="L275" s="273"/>
      <c r="M275" s="274" t="s">
        <v>1</v>
      </c>
      <c r="N275" s="275" t="s">
        <v>41</v>
      </c>
      <c r="O275" s="92"/>
      <c r="P275" s="238">
        <f>O275*H275</f>
        <v>0</v>
      </c>
      <c r="Q275" s="238">
        <v>0.00015</v>
      </c>
      <c r="R275" s="238">
        <f>Q275*H275</f>
        <v>0.0012</v>
      </c>
      <c r="S275" s="238">
        <v>0</v>
      </c>
      <c r="T275" s="239">
        <f>S275*H275</f>
        <v>0</v>
      </c>
      <c r="U275" s="39"/>
      <c r="V275" s="39"/>
      <c r="W275" s="39"/>
      <c r="X275" s="39"/>
      <c r="Y275" s="39"/>
      <c r="Z275" s="39"/>
      <c r="AA275" s="39"/>
      <c r="AB275" s="39"/>
      <c r="AC275" s="39"/>
      <c r="AD275" s="39"/>
      <c r="AE275" s="39"/>
      <c r="AR275" s="240" t="s">
        <v>180</v>
      </c>
      <c r="AT275" s="240" t="s">
        <v>181</v>
      </c>
      <c r="AU275" s="240" t="s">
        <v>84</v>
      </c>
      <c r="AY275" s="18" t="s">
        <v>137</v>
      </c>
      <c r="BE275" s="241">
        <f>IF(N275="základní",J275,0)</f>
        <v>0</v>
      </c>
      <c r="BF275" s="241">
        <f>IF(N275="snížená",J275,0)</f>
        <v>0</v>
      </c>
      <c r="BG275" s="241">
        <f>IF(N275="zákl. přenesená",J275,0)</f>
        <v>0</v>
      </c>
      <c r="BH275" s="241">
        <f>IF(N275="sníž. přenesená",J275,0)</f>
        <v>0</v>
      </c>
      <c r="BI275" s="241">
        <f>IF(N275="nulová",J275,0)</f>
        <v>0</v>
      </c>
      <c r="BJ275" s="18" t="s">
        <v>82</v>
      </c>
      <c r="BK275" s="241">
        <f>ROUND(I275*H275,2)</f>
        <v>0</v>
      </c>
      <c r="BL275" s="18" t="s">
        <v>143</v>
      </c>
      <c r="BM275" s="240" t="s">
        <v>393</v>
      </c>
    </row>
    <row r="276" spans="1:65" s="2" customFormat="1" ht="16.5" customHeight="1">
      <c r="A276" s="39"/>
      <c r="B276" s="40"/>
      <c r="C276" s="228" t="s">
        <v>394</v>
      </c>
      <c r="D276" s="228" t="s">
        <v>139</v>
      </c>
      <c r="E276" s="229" t="s">
        <v>395</v>
      </c>
      <c r="F276" s="230" t="s">
        <v>396</v>
      </c>
      <c r="G276" s="231" t="s">
        <v>189</v>
      </c>
      <c r="H276" s="232">
        <v>17</v>
      </c>
      <c r="I276" s="233"/>
      <c r="J276" s="234">
        <f>ROUND(I276*H276,2)</f>
        <v>0</v>
      </c>
      <c r="K276" s="235"/>
      <c r="L276" s="45"/>
      <c r="M276" s="236" t="s">
        <v>1</v>
      </c>
      <c r="N276" s="237" t="s">
        <v>41</v>
      </c>
      <c r="O276" s="92"/>
      <c r="P276" s="238">
        <f>O276*H276</f>
        <v>0</v>
      </c>
      <c r="Q276" s="238">
        <v>0.00013</v>
      </c>
      <c r="R276" s="238">
        <f>Q276*H276</f>
        <v>0.0022099999999999997</v>
      </c>
      <c r="S276" s="238">
        <v>0</v>
      </c>
      <c r="T276" s="239">
        <f>S276*H276</f>
        <v>0</v>
      </c>
      <c r="U276" s="39"/>
      <c r="V276" s="39"/>
      <c r="W276" s="39"/>
      <c r="X276" s="39"/>
      <c r="Y276" s="39"/>
      <c r="Z276" s="39"/>
      <c r="AA276" s="39"/>
      <c r="AB276" s="39"/>
      <c r="AC276" s="39"/>
      <c r="AD276" s="39"/>
      <c r="AE276" s="39"/>
      <c r="AR276" s="240" t="s">
        <v>143</v>
      </c>
      <c r="AT276" s="240" t="s">
        <v>139</v>
      </c>
      <c r="AU276" s="240" t="s">
        <v>84</v>
      </c>
      <c r="AY276" s="18" t="s">
        <v>137</v>
      </c>
      <c r="BE276" s="241">
        <f>IF(N276="základní",J276,0)</f>
        <v>0</v>
      </c>
      <c r="BF276" s="241">
        <f>IF(N276="snížená",J276,0)</f>
        <v>0</v>
      </c>
      <c r="BG276" s="241">
        <f>IF(N276="zákl. přenesená",J276,0)</f>
        <v>0</v>
      </c>
      <c r="BH276" s="241">
        <f>IF(N276="sníž. přenesená",J276,0)</f>
        <v>0</v>
      </c>
      <c r="BI276" s="241">
        <f>IF(N276="nulová",J276,0)</f>
        <v>0</v>
      </c>
      <c r="BJ276" s="18" t="s">
        <v>82</v>
      </c>
      <c r="BK276" s="241">
        <f>ROUND(I276*H276,2)</f>
        <v>0</v>
      </c>
      <c r="BL276" s="18" t="s">
        <v>143</v>
      </c>
      <c r="BM276" s="240" t="s">
        <v>397</v>
      </c>
    </row>
    <row r="277" spans="1:51" s="13" customFormat="1" ht="12">
      <c r="A277" s="13"/>
      <c r="B277" s="242"/>
      <c r="C277" s="243"/>
      <c r="D277" s="244" t="s">
        <v>145</v>
      </c>
      <c r="E277" s="245" t="s">
        <v>1</v>
      </c>
      <c r="F277" s="246" t="s">
        <v>398</v>
      </c>
      <c r="G277" s="243"/>
      <c r="H277" s="247">
        <v>17</v>
      </c>
      <c r="I277" s="248"/>
      <c r="J277" s="243"/>
      <c r="K277" s="243"/>
      <c r="L277" s="249"/>
      <c r="M277" s="250"/>
      <c r="N277" s="251"/>
      <c r="O277" s="251"/>
      <c r="P277" s="251"/>
      <c r="Q277" s="251"/>
      <c r="R277" s="251"/>
      <c r="S277" s="251"/>
      <c r="T277" s="252"/>
      <c r="U277" s="13"/>
      <c r="V277" s="13"/>
      <c r="W277" s="13"/>
      <c r="X277" s="13"/>
      <c r="Y277" s="13"/>
      <c r="Z277" s="13"/>
      <c r="AA277" s="13"/>
      <c r="AB277" s="13"/>
      <c r="AC277" s="13"/>
      <c r="AD277" s="13"/>
      <c r="AE277" s="13"/>
      <c r="AT277" s="253" t="s">
        <v>145</v>
      </c>
      <c r="AU277" s="253" t="s">
        <v>84</v>
      </c>
      <c r="AV277" s="13" t="s">
        <v>84</v>
      </c>
      <c r="AW277" s="13" t="s">
        <v>32</v>
      </c>
      <c r="AX277" s="13" t="s">
        <v>76</v>
      </c>
      <c r="AY277" s="253" t="s">
        <v>137</v>
      </c>
    </row>
    <row r="278" spans="1:51" s="14" customFormat="1" ht="12">
      <c r="A278" s="14"/>
      <c r="B278" s="254"/>
      <c r="C278" s="255"/>
      <c r="D278" s="244" t="s">
        <v>145</v>
      </c>
      <c r="E278" s="256" t="s">
        <v>1</v>
      </c>
      <c r="F278" s="257" t="s">
        <v>147</v>
      </c>
      <c r="G278" s="255"/>
      <c r="H278" s="258">
        <v>17</v>
      </c>
      <c r="I278" s="259"/>
      <c r="J278" s="255"/>
      <c r="K278" s="255"/>
      <c r="L278" s="260"/>
      <c r="M278" s="261"/>
      <c r="N278" s="262"/>
      <c r="O278" s="262"/>
      <c r="P278" s="262"/>
      <c r="Q278" s="262"/>
      <c r="R278" s="262"/>
      <c r="S278" s="262"/>
      <c r="T278" s="263"/>
      <c r="U278" s="14"/>
      <c r="V278" s="14"/>
      <c r="W278" s="14"/>
      <c r="X278" s="14"/>
      <c r="Y278" s="14"/>
      <c r="Z278" s="14"/>
      <c r="AA278" s="14"/>
      <c r="AB278" s="14"/>
      <c r="AC278" s="14"/>
      <c r="AD278" s="14"/>
      <c r="AE278" s="14"/>
      <c r="AT278" s="264" t="s">
        <v>145</v>
      </c>
      <c r="AU278" s="264" t="s">
        <v>84</v>
      </c>
      <c r="AV278" s="14" t="s">
        <v>143</v>
      </c>
      <c r="AW278" s="14" t="s">
        <v>32</v>
      </c>
      <c r="AX278" s="14" t="s">
        <v>82</v>
      </c>
      <c r="AY278" s="264" t="s">
        <v>137</v>
      </c>
    </row>
    <row r="279" spans="1:65" s="2" customFormat="1" ht="21.75" customHeight="1">
      <c r="A279" s="39"/>
      <c r="B279" s="40"/>
      <c r="C279" s="228" t="s">
        <v>399</v>
      </c>
      <c r="D279" s="228" t="s">
        <v>139</v>
      </c>
      <c r="E279" s="229" t="s">
        <v>400</v>
      </c>
      <c r="F279" s="230" t="s">
        <v>401</v>
      </c>
      <c r="G279" s="231" t="s">
        <v>163</v>
      </c>
      <c r="H279" s="232">
        <v>6.75</v>
      </c>
      <c r="I279" s="233"/>
      <c r="J279" s="234">
        <f>ROUND(I279*H279,2)</f>
        <v>0</v>
      </c>
      <c r="K279" s="235"/>
      <c r="L279" s="45"/>
      <c r="M279" s="236" t="s">
        <v>1</v>
      </c>
      <c r="N279" s="237" t="s">
        <v>41</v>
      </c>
      <c r="O279" s="92"/>
      <c r="P279" s="238">
        <f>O279*H279</f>
        <v>0</v>
      </c>
      <c r="Q279" s="238">
        <v>0.00145</v>
      </c>
      <c r="R279" s="238">
        <f>Q279*H279</f>
        <v>0.0097875</v>
      </c>
      <c r="S279" s="238">
        <v>0</v>
      </c>
      <c r="T279" s="239">
        <f>S279*H279</f>
        <v>0</v>
      </c>
      <c r="U279" s="39"/>
      <c r="V279" s="39"/>
      <c r="W279" s="39"/>
      <c r="X279" s="39"/>
      <c r="Y279" s="39"/>
      <c r="Z279" s="39"/>
      <c r="AA279" s="39"/>
      <c r="AB279" s="39"/>
      <c r="AC279" s="39"/>
      <c r="AD279" s="39"/>
      <c r="AE279" s="39"/>
      <c r="AR279" s="240" t="s">
        <v>143</v>
      </c>
      <c r="AT279" s="240" t="s">
        <v>139</v>
      </c>
      <c r="AU279" s="240" t="s">
        <v>84</v>
      </c>
      <c r="AY279" s="18" t="s">
        <v>137</v>
      </c>
      <c r="BE279" s="241">
        <f>IF(N279="základní",J279,0)</f>
        <v>0</v>
      </c>
      <c r="BF279" s="241">
        <f>IF(N279="snížená",J279,0)</f>
        <v>0</v>
      </c>
      <c r="BG279" s="241">
        <f>IF(N279="zákl. přenesená",J279,0)</f>
        <v>0</v>
      </c>
      <c r="BH279" s="241">
        <f>IF(N279="sníž. přenesená",J279,0)</f>
        <v>0</v>
      </c>
      <c r="BI279" s="241">
        <f>IF(N279="nulová",J279,0)</f>
        <v>0</v>
      </c>
      <c r="BJ279" s="18" t="s">
        <v>82</v>
      </c>
      <c r="BK279" s="241">
        <f>ROUND(I279*H279,2)</f>
        <v>0</v>
      </c>
      <c r="BL279" s="18" t="s">
        <v>143</v>
      </c>
      <c r="BM279" s="240" t="s">
        <v>402</v>
      </c>
    </row>
    <row r="280" spans="1:51" s="13" customFormat="1" ht="12">
      <c r="A280" s="13"/>
      <c r="B280" s="242"/>
      <c r="C280" s="243"/>
      <c r="D280" s="244" t="s">
        <v>145</v>
      </c>
      <c r="E280" s="245" t="s">
        <v>1</v>
      </c>
      <c r="F280" s="246" t="s">
        <v>403</v>
      </c>
      <c r="G280" s="243"/>
      <c r="H280" s="247">
        <v>6.75</v>
      </c>
      <c r="I280" s="248"/>
      <c r="J280" s="243"/>
      <c r="K280" s="243"/>
      <c r="L280" s="249"/>
      <c r="M280" s="250"/>
      <c r="N280" s="251"/>
      <c r="O280" s="251"/>
      <c r="P280" s="251"/>
      <c r="Q280" s="251"/>
      <c r="R280" s="251"/>
      <c r="S280" s="251"/>
      <c r="T280" s="252"/>
      <c r="U280" s="13"/>
      <c r="V280" s="13"/>
      <c r="W280" s="13"/>
      <c r="X280" s="13"/>
      <c r="Y280" s="13"/>
      <c r="Z280" s="13"/>
      <c r="AA280" s="13"/>
      <c r="AB280" s="13"/>
      <c r="AC280" s="13"/>
      <c r="AD280" s="13"/>
      <c r="AE280" s="13"/>
      <c r="AT280" s="253" t="s">
        <v>145</v>
      </c>
      <c r="AU280" s="253" t="s">
        <v>84</v>
      </c>
      <c r="AV280" s="13" t="s">
        <v>84</v>
      </c>
      <c r="AW280" s="13" t="s">
        <v>32</v>
      </c>
      <c r="AX280" s="13" t="s">
        <v>76</v>
      </c>
      <c r="AY280" s="253" t="s">
        <v>137</v>
      </c>
    </row>
    <row r="281" spans="1:51" s="14" customFormat="1" ht="12">
      <c r="A281" s="14"/>
      <c r="B281" s="254"/>
      <c r="C281" s="255"/>
      <c r="D281" s="244" t="s">
        <v>145</v>
      </c>
      <c r="E281" s="256" t="s">
        <v>1</v>
      </c>
      <c r="F281" s="257" t="s">
        <v>147</v>
      </c>
      <c r="G281" s="255"/>
      <c r="H281" s="258">
        <v>6.75</v>
      </c>
      <c r="I281" s="259"/>
      <c r="J281" s="255"/>
      <c r="K281" s="255"/>
      <c r="L281" s="260"/>
      <c r="M281" s="261"/>
      <c r="N281" s="262"/>
      <c r="O281" s="262"/>
      <c r="P281" s="262"/>
      <c r="Q281" s="262"/>
      <c r="R281" s="262"/>
      <c r="S281" s="262"/>
      <c r="T281" s="263"/>
      <c r="U281" s="14"/>
      <c r="V281" s="14"/>
      <c r="W281" s="14"/>
      <c r="X281" s="14"/>
      <c r="Y281" s="14"/>
      <c r="Z281" s="14"/>
      <c r="AA281" s="14"/>
      <c r="AB281" s="14"/>
      <c r="AC281" s="14"/>
      <c r="AD281" s="14"/>
      <c r="AE281" s="14"/>
      <c r="AT281" s="264" t="s">
        <v>145</v>
      </c>
      <c r="AU281" s="264" t="s">
        <v>84</v>
      </c>
      <c r="AV281" s="14" t="s">
        <v>143</v>
      </c>
      <c r="AW281" s="14" t="s">
        <v>32</v>
      </c>
      <c r="AX281" s="14" t="s">
        <v>82</v>
      </c>
      <c r="AY281" s="264" t="s">
        <v>137</v>
      </c>
    </row>
    <row r="282" spans="1:65" s="2" customFormat="1" ht="16.5" customHeight="1">
      <c r="A282" s="39"/>
      <c r="B282" s="40"/>
      <c r="C282" s="228" t="s">
        <v>404</v>
      </c>
      <c r="D282" s="228" t="s">
        <v>139</v>
      </c>
      <c r="E282" s="229" t="s">
        <v>405</v>
      </c>
      <c r="F282" s="230" t="s">
        <v>406</v>
      </c>
      <c r="G282" s="231" t="s">
        <v>189</v>
      </c>
      <c r="H282" s="232">
        <v>12.5</v>
      </c>
      <c r="I282" s="233"/>
      <c r="J282" s="234">
        <f>ROUND(I282*H282,2)</f>
        <v>0</v>
      </c>
      <c r="K282" s="235"/>
      <c r="L282" s="45"/>
      <c r="M282" s="236" t="s">
        <v>1</v>
      </c>
      <c r="N282" s="237" t="s">
        <v>41</v>
      </c>
      <c r="O282" s="92"/>
      <c r="P282" s="238">
        <f>O282*H282</f>
        <v>0</v>
      </c>
      <c r="Q282" s="238">
        <v>0.00014</v>
      </c>
      <c r="R282" s="238">
        <f>Q282*H282</f>
        <v>0.0017499999999999998</v>
      </c>
      <c r="S282" s="238">
        <v>0</v>
      </c>
      <c r="T282" s="239">
        <f>S282*H282</f>
        <v>0</v>
      </c>
      <c r="U282" s="39"/>
      <c r="V282" s="39"/>
      <c r="W282" s="39"/>
      <c r="X282" s="39"/>
      <c r="Y282" s="39"/>
      <c r="Z282" s="39"/>
      <c r="AA282" s="39"/>
      <c r="AB282" s="39"/>
      <c r="AC282" s="39"/>
      <c r="AD282" s="39"/>
      <c r="AE282" s="39"/>
      <c r="AR282" s="240" t="s">
        <v>143</v>
      </c>
      <c r="AT282" s="240" t="s">
        <v>139</v>
      </c>
      <c r="AU282" s="240" t="s">
        <v>84</v>
      </c>
      <c r="AY282" s="18" t="s">
        <v>137</v>
      </c>
      <c r="BE282" s="241">
        <f>IF(N282="základní",J282,0)</f>
        <v>0</v>
      </c>
      <c r="BF282" s="241">
        <f>IF(N282="snížená",J282,0)</f>
        <v>0</v>
      </c>
      <c r="BG282" s="241">
        <f>IF(N282="zákl. přenesená",J282,0)</f>
        <v>0</v>
      </c>
      <c r="BH282" s="241">
        <f>IF(N282="sníž. přenesená",J282,0)</f>
        <v>0</v>
      </c>
      <c r="BI282" s="241">
        <f>IF(N282="nulová",J282,0)</f>
        <v>0</v>
      </c>
      <c r="BJ282" s="18" t="s">
        <v>82</v>
      </c>
      <c r="BK282" s="241">
        <f>ROUND(I282*H282,2)</f>
        <v>0</v>
      </c>
      <c r="BL282" s="18" t="s">
        <v>143</v>
      </c>
      <c r="BM282" s="240" t="s">
        <v>407</v>
      </c>
    </row>
    <row r="283" spans="1:51" s="13" customFormat="1" ht="12">
      <c r="A283" s="13"/>
      <c r="B283" s="242"/>
      <c r="C283" s="243"/>
      <c r="D283" s="244" t="s">
        <v>145</v>
      </c>
      <c r="E283" s="245" t="s">
        <v>1</v>
      </c>
      <c r="F283" s="246" t="s">
        <v>408</v>
      </c>
      <c r="G283" s="243"/>
      <c r="H283" s="247">
        <v>12.5</v>
      </c>
      <c r="I283" s="248"/>
      <c r="J283" s="243"/>
      <c r="K283" s="243"/>
      <c r="L283" s="249"/>
      <c r="M283" s="250"/>
      <c r="N283" s="251"/>
      <c r="O283" s="251"/>
      <c r="P283" s="251"/>
      <c r="Q283" s="251"/>
      <c r="R283" s="251"/>
      <c r="S283" s="251"/>
      <c r="T283" s="252"/>
      <c r="U283" s="13"/>
      <c r="V283" s="13"/>
      <c r="W283" s="13"/>
      <c r="X283" s="13"/>
      <c r="Y283" s="13"/>
      <c r="Z283" s="13"/>
      <c r="AA283" s="13"/>
      <c r="AB283" s="13"/>
      <c r="AC283" s="13"/>
      <c r="AD283" s="13"/>
      <c r="AE283" s="13"/>
      <c r="AT283" s="253" t="s">
        <v>145</v>
      </c>
      <c r="AU283" s="253" t="s">
        <v>84</v>
      </c>
      <c r="AV283" s="13" t="s">
        <v>84</v>
      </c>
      <c r="AW283" s="13" t="s">
        <v>32</v>
      </c>
      <c r="AX283" s="13" t="s">
        <v>76</v>
      </c>
      <c r="AY283" s="253" t="s">
        <v>137</v>
      </c>
    </row>
    <row r="284" spans="1:51" s="14" customFormat="1" ht="12">
      <c r="A284" s="14"/>
      <c r="B284" s="254"/>
      <c r="C284" s="255"/>
      <c r="D284" s="244" t="s">
        <v>145</v>
      </c>
      <c r="E284" s="256" t="s">
        <v>1</v>
      </c>
      <c r="F284" s="257" t="s">
        <v>147</v>
      </c>
      <c r="G284" s="255"/>
      <c r="H284" s="258">
        <v>12.5</v>
      </c>
      <c r="I284" s="259"/>
      <c r="J284" s="255"/>
      <c r="K284" s="255"/>
      <c r="L284" s="260"/>
      <c r="M284" s="261"/>
      <c r="N284" s="262"/>
      <c r="O284" s="262"/>
      <c r="P284" s="262"/>
      <c r="Q284" s="262"/>
      <c r="R284" s="262"/>
      <c r="S284" s="262"/>
      <c r="T284" s="263"/>
      <c r="U284" s="14"/>
      <c r="V284" s="14"/>
      <c r="W284" s="14"/>
      <c r="X284" s="14"/>
      <c r="Y284" s="14"/>
      <c r="Z284" s="14"/>
      <c r="AA284" s="14"/>
      <c r="AB284" s="14"/>
      <c r="AC284" s="14"/>
      <c r="AD284" s="14"/>
      <c r="AE284" s="14"/>
      <c r="AT284" s="264" t="s">
        <v>145</v>
      </c>
      <c r="AU284" s="264" t="s">
        <v>84</v>
      </c>
      <c r="AV284" s="14" t="s">
        <v>143</v>
      </c>
      <c r="AW284" s="14" t="s">
        <v>32</v>
      </c>
      <c r="AX284" s="14" t="s">
        <v>82</v>
      </c>
      <c r="AY284" s="264" t="s">
        <v>137</v>
      </c>
    </row>
    <row r="285" spans="1:65" s="2" customFormat="1" ht="24.15" customHeight="1">
      <c r="A285" s="39"/>
      <c r="B285" s="40"/>
      <c r="C285" s="228" t="s">
        <v>409</v>
      </c>
      <c r="D285" s="228" t="s">
        <v>139</v>
      </c>
      <c r="E285" s="229" t="s">
        <v>410</v>
      </c>
      <c r="F285" s="230" t="s">
        <v>411</v>
      </c>
      <c r="G285" s="231" t="s">
        <v>189</v>
      </c>
      <c r="H285" s="232">
        <v>29.5</v>
      </c>
      <c r="I285" s="233"/>
      <c r="J285" s="234">
        <f>ROUND(I285*H285,2)</f>
        <v>0</v>
      </c>
      <c r="K285" s="235"/>
      <c r="L285" s="45"/>
      <c r="M285" s="236" t="s">
        <v>1</v>
      </c>
      <c r="N285" s="237" t="s">
        <v>41</v>
      </c>
      <c r="O285" s="92"/>
      <c r="P285" s="238">
        <f>O285*H285</f>
        <v>0</v>
      </c>
      <c r="Q285" s="238">
        <v>0</v>
      </c>
      <c r="R285" s="238">
        <f>Q285*H285</f>
        <v>0</v>
      </c>
      <c r="S285" s="238">
        <v>0</v>
      </c>
      <c r="T285" s="239">
        <f>S285*H285</f>
        <v>0</v>
      </c>
      <c r="U285" s="39"/>
      <c r="V285" s="39"/>
      <c r="W285" s="39"/>
      <c r="X285" s="39"/>
      <c r="Y285" s="39"/>
      <c r="Z285" s="39"/>
      <c r="AA285" s="39"/>
      <c r="AB285" s="39"/>
      <c r="AC285" s="39"/>
      <c r="AD285" s="39"/>
      <c r="AE285" s="39"/>
      <c r="AR285" s="240" t="s">
        <v>143</v>
      </c>
      <c r="AT285" s="240" t="s">
        <v>139</v>
      </c>
      <c r="AU285" s="240" t="s">
        <v>84</v>
      </c>
      <c r="AY285" s="18" t="s">
        <v>137</v>
      </c>
      <c r="BE285" s="241">
        <f>IF(N285="základní",J285,0)</f>
        <v>0</v>
      </c>
      <c r="BF285" s="241">
        <f>IF(N285="snížená",J285,0)</f>
        <v>0</v>
      </c>
      <c r="BG285" s="241">
        <f>IF(N285="zákl. přenesená",J285,0)</f>
        <v>0</v>
      </c>
      <c r="BH285" s="241">
        <f>IF(N285="sníž. přenesená",J285,0)</f>
        <v>0</v>
      </c>
      <c r="BI285" s="241">
        <f>IF(N285="nulová",J285,0)</f>
        <v>0</v>
      </c>
      <c r="BJ285" s="18" t="s">
        <v>82</v>
      </c>
      <c r="BK285" s="241">
        <f>ROUND(I285*H285,2)</f>
        <v>0</v>
      </c>
      <c r="BL285" s="18" t="s">
        <v>143</v>
      </c>
      <c r="BM285" s="240" t="s">
        <v>412</v>
      </c>
    </row>
    <row r="286" spans="1:51" s="13" customFormat="1" ht="12">
      <c r="A286" s="13"/>
      <c r="B286" s="242"/>
      <c r="C286" s="243"/>
      <c r="D286" s="244" t="s">
        <v>145</v>
      </c>
      <c r="E286" s="245" t="s">
        <v>1</v>
      </c>
      <c r="F286" s="246" t="s">
        <v>398</v>
      </c>
      <c r="G286" s="243"/>
      <c r="H286" s="247">
        <v>17</v>
      </c>
      <c r="I286" s="248"/>
      <c r="J286" s="243"/>
      <c r="K286" s="243"/>
      <c r="L286" s="249"/>
      <c r="M286" s="250"/>
      <c r="N286" s="251"/>
      <c r="O286" s="251"/>
      <c r="P286" s="251"/>
      <c r="Q286" s="251"/>
      <c r="R286" s="251"/>
      <c r="S286" s="251"/>
      <c r="T286" s="252"/>
      <c r="U286" s="13"/>
      <c r="V286" s="13"/>
      <c r="W286" s="13"/>
      <c r="X286" s="13"/>
      <c r="Y286" s="13"/>
      <c r="Z286" s="13"/>
      <c r="AA286" s="13"/>
      <c r="AB286" s="13"/>
      <c r="AC286" s="13"/>
      <c r="AD286" s="13"/>
      <c r="AE286" s="13"/>
      <c r="AT286" s="253" t="s">
        <v>145</v>
      </c>
      <c r="AU286" s="253" t="s">
        <v>84</v>
      </c>
      <c r="AV286" s="13" t="s">
        <v>84</v>
      </c>
      <c r="AW286" s="13" t="s">
        <v>32</v>
      </c>
      <c r="AX286" s="13" t="s">
        <v>76</v>
      </c>
      <c r="AY286" s="253" t="s">
        <v>137</v>
      </c>
    </row>
    <row r="287" spans="1:51" s="13" customFormat="1" ht="12">
      <c r="A287" s="13"/>
      <c r="B287" s="242"/>
      <c r="C287" s="243"/>
      <c r="D287" s="244" t="s">
        <v>145</v>
      </c>
      <c r="E287" s="245" t="s">
        <v>1</v>
      </c>
      <c r="F287" s="246" t="s">
        <v>408</v>
      </c>
      <c r="G287" s="243"/>
      <c r="H287" s="247">
        <v>12.5</v>
      </c>
      <c r="I287" s="248"/>
      <c r="J287" s="243"/>
      <c r="K287" s="243"/>
      <c r="L287" s="249"/>
      <c r="M287" s="250"/>
      <c r="N287" s="251"/>
      <c r="O287" s="251"/>
      <c r="P287" s="251"/>
      <c r="Q287" s="251"/>
      <c r="R287" s="251"/>
      <c r="S287" s="251"/>
      <c r="T287" s="252"/>
      <c r="U287" s="13"/>
      <c r="V287" s="13"/>
      <c r="W287" s="13"/>
      <c r="X287" s="13"/>
      <c r="Y287" s="13"/>
      <c r="Z287" s="13"/>
      <c r="AA287" s="13"/>
      <c r="AB287" s="13"/>
      <c r="AC287" s="13"/>
      <c r="AD287" s="13"/>
      <c r="AE287" s="13"/>
      <c r="AT287" s="253" t="s">
        <v>145</v>
      </c>
      <c r="AU287" s="253" t="s">
        <v>84</v>
      </c>
      <c r="AV287" s="13" t="s">
        <v>84</v>
      </c>
      <c r="AW287" s="13" t="s">
        <v>32</v>
      </c>
      <c r="AX287" s="13" t="s">
        <v>76</v>
      </c>
      <c r="AY287" s="253" t="s">
        <v>137</v>
      </c>
    </row>
    <row r="288" spans="1:51" s="14" customFormat="1" ht="12">
      <c r="A288" s="14"/>
      <c r="B288" s="254"/>
      <c r="C288" s="255"/>
      <c r="D288" s="244" t="s">
        <v>145</v>
      </c>
      <c r="E288" s="256" t="s">
        <v>1</v>
      </c>
      <c r="F288" s="257" t="s">
        <v>147</v>
      </c>
      <c r="G288" s="255"/>
      <c r="H288" s="258">
        <v>29.5</v>
      </c>
      <c r="I288" s="259"/>
      <c r="J288" s="255"/>
      <c r="K288" s="255"/>
      <c r="L288" s="260"/>
      <c r="M288" s="261"/>
      <c r="N288" s="262"/>
      <c r="O288" s="262"/>
      <c r="P288" s="262"/>
      <c r="Q288" s="262"/>
      <c r="R288" s="262"/>
      <c r="S288" s="262"/>
      <c r="T288" s="263"/>
      <c r="U288" s="14"/>
      <c r="V288" s="14"/>
      <c r="W288" s="14"/>
      <c r="X288" s="14"/>
      <c r="Y288" s="14"/>
      <c r="Z288" s="14"/>
      <c r="AA288" s="14"/>
      <c r="AB288" s="14"/>
      <c r="AC288" s="14"/>
      <c r="AD288" s="14"/>
      <c r="AE288" s="14"/>
      <c r="AT288" s="264" t="s">
        <v>145</v>
      </c>
      <c r="AU288" s="264" t="s">
        <v>84</v>
      </c>
      <c r="AV288" s="14" t="s">
        <v>143</v>
      </c>
      <c r="AW288" s="14" t="s">
        <v>32</v>
      </c>
      <c r="AX288" s="14" t="s">
        <v>82</v>
      </c>
      <c r="AY288" s="264" t="s">
        <v>137</v>
      </c>
    </row>
    <row r="289" spans="1:65" s="2" customFormat="1" ht="24.15" customHeight="1">
      <c r="A289" s="39"/>
      <c r="B289" s="40"/>
      <c r="C289" s="228" t="s">
        <v>413</v>
      </c>
      <c r="D289" s="228" t="s">
        <v>139</v>
      </c>
      <c r="E289" s="229" t="s">
        <v>414</v>
      </c>
      <c r="F289" s="230" t="s">
        <v>415</v>
      </c>
      <c r="G289" s="231" t="s">
        <v>163</v>
      </c>
      <c r="H289" s="232">
        <v>6.75</v>
      </c>
      <c r="I289" s="233"/>
      <c r="J289" s="234">
        <f>ROUND(I289*H289,2)</f>
        <v>0</v>
      </c>
      <c r="K289" s="235"/>
      <c r="L289" s="45"/>
      <c r="M289" s="236" t="s">
        <v>1</v>
      </c>
      <c r="N289" s="237" t="s">
        <v>41</v>
      </c>
      <c r="O289" s="92"/>
      <c r="P289" s="238">
        <f>O289*H289</f>
        <v>0</v>
      </c>
      <c r="Q289" s="238">
        <v>1E-05</v>
      </c>
      <c r="R289" s="238">
        <f>Q289*H289</f>
        <v>6.75E-05</v>
      </c>
      <c r="S289" s="238">
        <v>0</v>
      </c>
      <c r="T289" s="239">
        <f>S289*H289</f>
        <v>0</v>
      </c>
      <c r="U289" s="39"/>
      <c r="V289" s="39"/>
      <c r="W289" s="39"/>
      <c r="X289" s="39"/>
      <c r="Y289" s="39"/>
      <c r="Z289" s="39"/>
      <c r="AA289" s="39"/>
      <c r="AB289" s="39"/>
      <c r="AC289" s="39"/>
      <c r="AD289" s="39"/>
      <c r="AE289" s="39"/>
      <c r="AR289" s="240" t="s">
        <v>143</v>
      </c>
      <c r="AT289" s="240" t="s">
        <v>139</v>
      </c>
      <c r="AU289" s="240" t="s">
        <v>84</v>
      </c>
      <c r="AY289" s="18" t="s">
        <v>137</v>
      </c>
      <c r="BE289" s="241">
        <f>IF(N289="základní",J289,0)</f>
        <v>0</v>
      </c>
      <c r="BF289" s="241">
        <f>IF(N289="snížená",J289,0)</f>
        <v>0</v>
      </c>
      <c r="BG289" s="241">
        <f>IF(N289="zákl. přenesená",J289,0)</f>
        <v>0</v>
      </c>
      <c r="BH289" s="241">
        <f>IF(N289="sníž. přenesená",J289,0)</f>
        <v>0</v>
      </c>
      <c r="BI289" s="241">
        <f>IF(N289="nulová",J289,0)</f>
        <v>0</v>
      </c>
      <c r="BJ289" s="18" t="s">
        <v>82</v>
      </c>
      <c r="BK289" s="241">
        <f>ROUND(I289*H289,2)</f>
        <v>0</v>
      </c>
      <c r="BL289" s="18" t="s">
        <v>143</v>
      </c>
      <c r="BM289" s="240" t="s">
        <v>416</v>
      </c>
    </row>
    <row r="290" spans="1:51" s="13" customFormat="1" ht="12">
      <c r="A290" s="13"/>
      <c r="B290" s="242"/>
      <c r="C290" s="243"/>
      <c r="D290" s="244" t="s">
        <v>145</v>
      </c>
      <c r="E290" s="245" t="s">
        <v>1</v>
      </c>
      <c r="F290" s="246" t="s">
        <v>403</v>
      </c>
      <c r="G290" s="243"/>
      <c r="H290" s="247">
        <v>6.75</v>
      </c>
      <c r="I290" s="248"/>
      <c r="J290" s="243"/>
      <c r="K290" s="243"/>
      <c r="L290" s="249"/>
      <c r="M290" s="250"/>
      <c r="N290" s="251"/>
      <c r="O290" s="251"/>
      <c r="P290" s="251"/>
      <c r="Q290" s="251"/>
      <c r="R290" s="251"/>
      <c r="S290" s="251"/>
      <c r="T290" s="252"/>
      <c r="U290" s="13"/>
      <c r="V290" s="13"/>
      <c r="W290" s="13"/>
      <c r="X290" s="13"/>
      <c r="Y290" s="13"/>
      <c r="Z290" s="13"/>
      <c r="AA290" s="13"/>
      <c r="AB290" s="13"/>
      <c r="AC290" s="13"/>
      <c r="AD290" s="13"/>
      <c r="AE290" s="13"/>
      <c r="AT290" s="253" t="s">
        <v>145</v>
      </c>
      <c r="AU290" s="253" t="s">
        <v>84</v>
      </c>
      <c r="AV290" s="13" t="s">
        <v>84</v>
      </c>
      <c r="AW290" s="13" t="s">
        <v>32</v>
      </c>
      <c r="AX290" s="13" t="s">
        <v>76</v>
      </c>
      <c r="AY290" s="253" t="s">
        <v>137</v>
      </c>
    </row>
    <row r="291" spans="1:51" s="14" customFormat="1" ht="12">
      <c r="A291" s="14"/>
      <c r="B291" s="254"/>
      <c r="C291" s="255"/>
      <c r="D291" s="244" t="s">
        <v>145</v>
      </c>
      <c r="E291" s="256" t="s">
        <v>1</v>
      </c>
      <c r="F291" s="257" t="s">
        <v>147</v>
      </c>
      <c r="G291" s="255"/>
      <c r="H291" s="258">
        <v>6.75</v>
      </c>
      <c r="I291" s="259"/>
      <c r="J291" s="255"/>
      <c r="K291" s="255"/>
      <c r="L291" s="260"/>
      <c r="M291" s="261"/>
      <c r="N291" s="262"/>
      <c r="O291" s="262"/>
      <c r="P291" s="262"/>
      <c r="Q291" s="262"/>
      <c r="R291" s="262"/>
      <c r="S291" s="262"/>
      <c r="T291" s="263"/>
      <c r="U291" s="14"/>
      <c r="V291" s="14"/>
      <c r="W291" s="14"/>
      <c r="X291" s="14"/>
      <c r="Y291" s="14"/>
      <c r="Z291" s="14"/>
      <c r="AA291" s="14"/>
      <c r="AB291" s="14"/>
      <c r="AC291" s="14"/>
      <c r="AD291" s="14"/>
      <c r="AE291" s="14"/>
      <c r="AT291" s="264" t="s">
        <v>145</v>
      </c>
      <c r="AU291" s="264" t="s">
        <v>84</v>
      </c>
      <c r="AV291" s="14" t="s">
        <v>143</v>
      </c>
      <c r="AW291" s="14" t="s">
        <v>32</v>
      </c>
      <c r="AX291" s="14" t="s">
        <v>82</v>
      </c>
      <c r="AY291" s="264" t="s">
        <v>137</v>
      </c>
    </row>
    <row r="292" spans="1:65" s="2" customFormat="1" ht="24.15" customHeight="1">
      <c r="A292" s="39"/>
      <c r="B292" s="40"/>
      <c r="C292" s="228" t="s">
        <v>417</v>
      </c>
      <c r="D292" s="228" t="s">
        <v>139</v>
      </c>
      <c r="E292" s="229" t="s">
        <v>418</v>
      </c>
      <c r="F292" s="230" t="s">
        <v>419</v>
      </c>
      <c r="G292" s="231" t="s">
        <v>189</v>
      </c>
      <c r="H292" s="232">
        <v>698</v>
      </c>
      <c r="I292" s="233"/>
      <c r="J292" s="234">
        <f>ROUND(I292*H292,2)</f>
        <v>0</v>
      </c>
      <c r="K292" s="235"/>
      <c r="L292" s="45"/>
      <c r="M292" s="236" t="s">
        <v>1</v>
      </c>
      <c r="N292" s="237" t="s">
        <v>41</v>
      </c>
      <c r="O292" s="92"/>
      <c r="P292" s="238">
        <f>O292*H292</f>
        <v>0</v>
      </c>
      <c r="Q292" s="238">
        <v>0.1554</v>
      </c>
      <c r="R292" s="238">
        <f>Q292*H292</f>
        <v>108.4692</v>
      </c>
      <c r="S292" s="238">
        <v>0</v>
      </c>
      <c r="T292" s="239">
        <f>S292*H292</f>
        <v>0</v>
      </c>
      <c r="U292" s="39"/>
      <c r="V292" s="39"/>
      <c r="W292" s="39"/>
      <c r="X292" s="39"/>
      <c r="Y292" s="39"/>
      <c r="Z292" s="39"/>
      <c r="AA292" s="39"/>
      <c r="AB292" s="39"/>
      <c r="AC292" s="39"/>
      <c r="AD292" s="39"/>
      <c r="AE292" s="39"/>
      <c r="AR292" s="240" t="s">
        <v>143</v>
      </c>
      <c r="AT292" s="240" t="s">
        <v>139</v>
      </c>
      <c r="AU292" s="240" t="s">
        <v>84</v>
      </c>
      <c r="AY292" s="18" t="s">
        <v>137</v>
      </c>
      <c r="BE292" s="241">
        <f>IF(N292="základní",J292,0)</f>
        <v>0</v>
      </c>
      <c r="BF292" s="241">
        <f>IF(N292="snížená",J292,0)</f>
        <v>0</v>
      </c>
      <c r="BG292" s="241">
        <f>IF(N292="zákl. přenesená",J292,0)</f>
        <v>0</v>
      </c>
      <c r="BH292" s="241">
        <f>IF(N292="sníž. přenesená",J292,0)</f>
        <v>0</v>
      </c>
      <c r="BI292" s="241">
        <f>IF(N292="nulová",J292,0)</f>
        <v>0</v>
      </c>
      <c r="BJ292" s="18" t="s">
        <v>82</v>
      </c>
      <c r="BK292" s="241">
        <f>ROUND(I292*H292,2)</f>
        <v>0</v>
      </c>
      <c r="BL292" s="18" t="s">
        <v>143</v>
      </c>
      <c r="BM292" s="240" t="s">
        <v>420</v>
      </c>
    </row>
    <row r="293" spans="1:51" s="13" customFormat="1" ht="12">
      <c r="A293" s="13"/>
      <c r="B293" s="242"/>
      <c r="C293" s="243"/>
      <c r="D293" s="244" t="s">
        <v>145</v>
      </c>
      <c r="E293" s="245" t="s">
        <v>1</v>
      </c>
      <c r="F293" s="246" t="s">
        <v>421</v>
      </c>
      <c r="G293" s="243"/>
      <c r="H293" s="247">
        <v>483</v>
      </c>
      <c r="I293" s="248"/>
      <c r="J293" s="243"/>
      <c r="K293" s="243"/>
      <c r="L293" s="249"/>
      <c r="M293" s="250"/>
      <c r="N293" s="251"/>
      <c r="O293" s="251"/>
      <c r="P293" s="251"/>
      <c r="Q293" s="251"/>
      <c r="R293" s="251"/>
      <c r="S293" s="251"/>
      <c r="T293" s="252"/>
      <c r="U293" s="13"/>
      <c r="V293" s="13"/>
      <c r="W293" s="13"/>
      <c r="X293" s="13"/>
      <c r="Y293" s="13"/>
      <c r="Z293" s="13"/>
      <c r="AA293" s="13"/>
      <c r="AB293" s="13"/>
      <c r="AC293" s="13"/>
      <c r="AD293" s="13"/>
      <c r="AE293" s="13"/>
      <c r="AT293" s="253" t="s">
        <v>145</v>
      </c>
      <c r="AU293" s="253" t="s">
        <v>84</v>
      </c>
      <c r="AV293" s="13" t="s">
        <v>84</v>
      </c>
      <c r="AW293" s="13" t="s">
        <v>32</v>
      </c>
      <c r="AX293" s="13" t="s">
        <v>76</v>
      </c>
      <c r="AY293" s="253" t="s">
        <v>137</v>
      </c>
    </row>
    <row r="294" spans="1:51" s="13" customFormat="1" ht="12">
      <c r="A294" s="13"/>
      <c r="B294" s="242"/>
      <c r="C294" s="243"/>
      <c r="D294" s="244" t="s">
        <v>145</v>
      </c>
      <c r="E294" s="245" t="s">
        <v>1</v>
      </c>
      <c r="F294" s="246" t="s">
        <v>422</v>
      </c>
      <c r="G294" s="243"/>
      <c r="H294" s="247">
        <v>179</v>
      </c>
      <c r="I294" s="248"/>
      <c r="J294" s="243"/>
      <c r="K294" s="243"/>
      <c r="L294" s="249"/>
      <c r="M294" s="250"/>
      <c r="N294" s="251"/>
      <c r="O294" s="251"/>
      <c r="P294" s="251"/>
      <c r="Q294" s="251"/>
      <c r="R294" s="251"/>
      <c r="S294" s="251"/>
      <c r="T294" s="252"/>
      <c r="U294" s="13"/>
      <c r="V294" s="13"/>
      <c r="W294" s="13"/>
      <c r="X294" s="13"/>
      <c r="Y294" s="13"/>
      <c r="Z294" s="13"/>
      <c r="AA294" s="13"/>
      <c r="AB294" s="13"/>
      <c r="AC294" s="13"/>
      <c r="AD294" s="13"/>
      <c r="AE294" s="13"/>
      <c r="AT294" s="253" t="s">
        <v>145</v>
      </c>
      <c r="AU294" s="253" t="s">
        <v>84</v>
      </c>
      <c r="AV294" s="13" t="s">
        <v>84</v>
      </c>
      <c r="AW294" s="13" t="s">
        <v>32</v>
      </c>
      <c r="AX294" s="13" t="s">
        <v>76</v>
      </c>
      <c r="AY294" s="253" t="s">
        <v>137</v>
      </c>
    </row>
    <row r="295" spans="1:51" s="13" customFormat="1" ht="12">
      <c r="A295" s="13"/>
      <c r="B295" s="242"/>
      <c r="C295" s="243"/>
      <c r="D295" s="244" t="s">
        <v>145</v>
      </c>
      <c r="E295" s="245" t="s">
        <v>1</v>
      </c>
      <c r="F295" s="246" t="s">
        <v>423</v>
      </c>
      <c r="G295" s="243"/>
      <c r="H295" s="247">
        <v>34</v>
      </c>
      <c r="I295" s="248"/>
      <c r="J295" s="243"/>
      <c r="K295" s="243"/>
      <c r="L295" s="249"/>
      <c r="M295" s="250"/>
      <c r="N295" s="251"/>
      <c r="O295" s="251"/>
      <c r="P295" s="251"/>
      <c r="Q295" s="251"/>
      <c r="R295" s="251"/>
      <c r="S295" s="251"/>
      <c r="T295" s="252"/>
      <c r="U295" s="13"/>
      <c r="V295" s="13"/>
      <c r="W295" s="13"/>
      <c r="X295" s="13"/>
      <c r="Y295" s="13"/>
      <c r="Z295" s="13"/>
      <c r="AA295" s="13"/>
      <c r="AB295" s="13"/>
      <c r="AC295" s="13"/>
      <c r="AD295" s="13"/>
      <c r="AE295" s="13"/>
      <c r="AT295" s="253" t="s">
        <v>145</v>
      </c>
      <c r="AU295" s="253" t="s">
        <v>84</v>
      </c>
      <c r="AV295" s="13" t="s">
        <v>84</v>
      </c>
      <c r="AW295" s="13" t="s">
        <v>32</v>
      </c>
      <c r="AX295" s="13" t="s">
        <v>76</v>
      </c>
      <c r="AY295" s="253" t="s">
        <v>137</v>
      </c>
    </row>
    <row r="296" spans="1:51" s="13" customFormat="1" ht="12">
      <c r="A296" s="13"/>
      <c r="B296" s="242"/>
      <c r="C296" s="243"/>
      <c r="D296" s="244" t="s">
        <v>145</v>
      </c>
      <c r="E296" s="245" t="s">
        <v>1</v>
      </c>
      <c r="F296" s="246" t="s">
        <v>424</v>
      </c>
      <c r="G296" s="243"/>
      <c r="H296" s="247">
        <v>2</v>
      </c>
      <c r="I296" s="248"/>
      <c r="J296" s="243"/>
      <c r="K296" s="243"/>
      <c r="L296" s="249"/>
      <c r="M296" s="250"/>
      <c r="N296" s="251"/>
      <c r="O296" s="251"/>
      <c r="P296" s="251"/>
      <c r="Q296" s="251"/>
      <c r="R296" s="251"/>
      <c r="S296" s="251"/>
      <c r="T296" s="252"/>
      <c r="U296" s="13"/>
      <c r="V296" s="13"/>
      <c r="W296" s="13"/>
      <c r="X296" s="13"/>
      <c r="Y296" s="13"/>
      <c r="Z296" s="13"/>
      <c r="AA296" s="13"/>
      <c r="AB296" s="13"/>
      <c r="AC296" s="13"/>
      <c r="AD296" s="13"/>
      <c r="AE296" s="13"/>
      <c r="AT296" s="253" t="s">
        <v>145</v>
      </c>
      <c r="AU296" s="253" t="s">
        <v>84</v>
      </c>
      <c r="AV296" s="13" t="s">
        <v>84</v>
      </c>
      <c r="AW296" s="13" t="s">
        <v>32</v>
      </c>
      <c r="AX296" s="13" t="s">
        <v>76</v>
      </c>
      <c r="AY296" s="253" t="s">
        <v>137</v>
      </c>
    </row>
    <row r="297" spans="1:51" s="14" customFormat="1" ht="12">
      <c r="A297" s="14"/>
      <c r="B297" s="254"/>
      <c r="C297" s="255"/>
      <c r="D297" s="244" t="s">
        <v>145</v>
      </c>
      <c r="E297" s="256" t="s">
        <v>1</v>
      </c>
      <c r="F297" s="257" t="s">
        <v>147</v>
      </c>
      <c r="G297" s="255"/>
      <c r="H297" s="258">
        <v>698</v>
      </c>
      <c r="I297" s="259"/>
      <c r="J297" s="255"/>
      <c r="K297" s="255"/>
      <c r="L297" s="260"/>
      <c r="M297" s="261"/>
      <c r="N297" s="262"/>
      <c r="O297" s="262"/>
      <c r="P297" s="262"/>
      <c r="Q297" s="262"/>
      <c r="R297" s="262"/>
      <c r="S297" s="262"/>
      <c r="T297" s="263"/>
      <c r="U297" s="14"/>
      <c r="V297" s="14"/>
      <c r="W297" s="14"/>
      <c r="X297" s="14"/>
      <c r="Y297" s="14"/>
      <c r="Z297" s="14"/>
      <c r="AA297" s="14"/>
      <c r="AB297" s="14"/>
      <c r="AC297" s="14"/>
      <c r="AD297" s="14"/>
      <c r="AE297" s="14"/>
      <c r="AT297" s="264" t="s">
        <v>145</v>
      </c>
      <c r="AU297" s="264" t="s">
        <v>84</v>
      </c>
      <c r="AV297" s="14" t="s">
        <v>143</v>
      </c>
      <c r="AW297" s="14" t="s">
        <v>32</v>
      </c>
      <c r="AX297" s="14" t="s">
        <v>82</v>
      </c>
      <c r="AY297" s="264" t="s">
        <v>137</v>
      </c>
    </row>
    <row r="298" spans="1:65" s="2" customFormat="1" ht="16.5" customHeight="1">
      <c r="A298" s="39"/>
      <c r="B298" s="40"/>
      <c r="C298" s="265" t="s">
        <v>425</v>
      </c>
      <c r="D298" s="265" t="s">
        <v>181</v>
      </c>
      <c r="E298" s="266" t="s">
        <v>426</v>
      </c>
      <c r="F298" s="267" t="s">
        <v>427</v>
      </c>
      <c r="G298" s="268" t="s">
        <v>189</v>
      </c>
      <c r="H298" s="269">
        <v>492.66</v>
      </c>
      <c r="I298" s="270"/>
      <c r="J298" s="271">
        <f>ROUND(I298*H298,2)</f>
        <v>0</v>
      </c>
      <c r="K298" s="272"/>
      <c r="L298" s="273"/>
      <c r="M298" s="274" t="s">
        <v>1</v>
      </c>
      <c r="N298" s="275" t="s">
        <v>41</v>
      </c>
      <c r="O298" s="92"/>
      <c r="P298" s="238">
        <f>O298*H298</f>
        <v>0</v>
      </c>
      <c r="Q298" s="238">
        <v>0.08</v>
      </c>
      <c r="R298" s="238">
        <f>Q298*H298</f>
        <v>39.412800000000004</v>
      </c>
      <c r="S298" s="238">
        <v>0</v>
      </c>
      <c r="T298" s="239">
        <f>S298*H298</f>
        <v>0</v>
      </c>
      <c r="U298" s="39"/>
      <c r="V298" s="39"/>
      <c r="W298" s="39"/>
      <c r="X298" s="39"/>
      <c r="Y298" s="39"/>
      <c r="Z298" s="39"/>
      <c r="AA298" s="39"/>
      <c r="AB298" s="39"/>
      <c r="AC298" s="39"/>
      <c r="AD298" s="39"/>
      <c r="AE298" s="39"/>
      <c r="AR298" s="240" t="s">
        <v>180</v>
      </c>
      <c r="AT298" s="240" t="s">
        <v>181</v>
      </c>
      <c r="AU298" s="240" t="s">
        <v>84</v>
      </c>
      <c r="AY298" s="18" t="s">
        <v>137</v>
      </c>
      <c r="BE298" s="241">
        <f>IF(N298="základní",J298,0)</f>
        <v>0</v>
      </c>
      <c r="BF298" s="241">
        <f>IF(N298="snížená",J298,0)</f>
        <v>0</v>
      </c>
      <c r="BG298" s="241">
        <f>IF(N298="zákl. přenesená",J298,0)</f>
        <v>0</v>
      </c>
      <c r="BH298" s="241">
        <f>IF(N298="sníž. přenesená",J298,0)</f>
        <v>0</v>
      </c>
      <c r="BI298" s="241">
        <f>IF(N298="nulová",J298,0)</f>
        <v>0</v>
      </c>
      <c r="BJ298" s="18" t="s">
        <v>82</v>
      </c>
      <c r="BK298" s="241">
        <f>ROUND(I298*H298,2)</f>
        <v>0</v>
      </c>
      <c r="BL298" s="18" t="s">
        <v>143</v>
      </c>
      <c r="BM298" s="240" t="s">
        <v>428</v>
      </c>
    </row>
    <row r="299" spans="1:51" s="13" customFormat="1" ht="12">
      <c r="A299" s="13"/>
      <c r="B299" s="242"/>
      <c r="C299" s="243"/>
      <c r="D299" s="244" t="s">
        <v>145</v>
      </c>
      <c r="E299" s="245" t="s">
        <v>1</v>
      </c>
      <c r="F299" s="246" t="s">
        <v>429</v>
      </c>
      <c r="G299" s="243"/>
      <c r="H299" s="247">
        <v>492.66</v>
      </c>
      <c r="I299" s="248"/>
      <c r="J299" s="243"/>
      <c r="K299" s="243"/>
      <c r="L299" s="249"/>
      <c r="M299" s="250"/>
      <c r="N299" s="251"/>
      <c r="O299" s="251"/>
      <c r="P299" s="251"/>
      <c r="Q299" s="251"/>
      <c r="R299" s="251"/>
      <c r="S299" s="251"/>
      <c r="T299" s="252"/>
      <c r="U299" s="13"/>
      <c r="V299" s="13"/>
      <c r="W299" s="13"/>
      <c r="X299" s="13"/>
      <c r="Y299" s="13"/>
      <c r="Z299" s="13"/>
      <c r="AA299" s="13"/>
      <c r="AB299" s="13"/>
      <c r="AC299" s="13"/>
      <c r="AD299" s="13"/>
      <c r="AE299" s="13"/>
      <c r="AT299" s="253" t="s">
        <v>145</v>
      </c>
      <c r="AU299" s="253" t="s">
        <v>84</v>
      </c>
      <c r="AV299" s="13" t="s">
        <v>84</v>
      </c>
      <c r="AW299" s="13" t="s">
        <v>32</v>
      </c>
      <c r="AX299" s="13" t="s">
        <v>76</v>
      </c>
      <c r="AY299" s="253" t="s">
        <v>137</v>
      </c>
    </row>
    <row r="300" spans="1:51" s="14" customFormat="1" ht="12">
      <c r="A300" s="14"/>
      <c r="B300" s="254"/>
      <c r="C300" s="255"/>
      <c r="D300" s="244" t="s">
        <v>145</v>
      </c>
      <c r="E300" s="256" t="s">
        <v>1</v>
      </c>
      <c r="F300" s="257" t="s">
        <v>147</v>
      </c>
      <c r="G300" s="255"/>
      <c r="H300" s="258">
        <v>492.66</v>
      </c>
      <c r="I300" s="259"/>
      <c r="J300" s="255"/>
      <c r="K300" s="255"/>
      <c r="L300" s="260"/>
      <c r="M300" s="261"/>
      <c r="N300" s="262"/>
      <c r="O300" s="262"/>
      <c r="P300" s="262"/>
      <c r="Q300" s="262"/>
      <c r="R300" s="262"/>
      <c r="S300" s="262"/>
      <c r="T300" s="263"/>
      <c r="U300" s="14"/>
      <c r="V300" s="14"/>
      <c r="W300" s="14"/>
      <c r="X300" s="14"/>
      <c r="Y300" s="14"/>
      <c r="Z300" s="14"/>
      <c r="AA300" s="14"/>
      <c r="AB300" s="14"/>
      <c r="AC300" s="14"/>
      <c r="AD300" s="14"/>
      <c r="AE300" s="14"/>
      <c r="AT300" s="264" t="s">
        <v>145</v>
      </c>
      <c r="AU300" s="264" t="s">
        <v>84</v>
      </c>
      <c r="AV300" s="14" t="s">
        <v>143</v>
      </c>
      <c r="AW300" s="14" t="s">
        <v>32</v>
      </c>
      <c r="AX300" s="14" t="s">
        <v>82</v>
      </c>
      <c r="AY300" s="264" t="s">
        <v>137</v>
      </c>
    </row>
    <row r="301" spans="1:65" s="2" customFormat="1" ht="16.5" customHeight="1">
      <c r="A301" s="39"/>
      <c r="B301" s="40"/>
      <c r="C301" s="265" t="s">
        <v>430</v>
      </c>
      <c r="D301" s="265" t="s">
        <v>181</v>
      </c>
      <c r="E301" s="266" t="s">
        <v>431</v>
      </c>
      <c r="F301" s="267" t="s">
        <v>432</v>
      </c>
      <c r="G301" s="268" t="s">
        <v>189</v>
      </c>
      <c r="H301" s="269">
        <v>186.232</v>
      </c>
      <c r="I301" s="270"/>
      <c r="J301" s="271">
        <f>ROUND(I301*H301,2)</f>
        <v>0</v>
      </c>
      <c r="K301" s="272"/>
      <c r="L301" s="273"/>
      <c r="M301" s="274" t="s">
        <v>1</v>
      </c>
      <c r="N301" s="275" t="s">
        <v>41</v>
      </c>
      <c r="O301" s="92"/>
      <c r="P301" s="238">
        <f>O301*H301</f>
        <v>0</v>
      </c>
      <c r="Q301" s="238">
        <v>0.0483</v>
      </c>
      <c r="R301" s="238">
        <f>Q301*H301</f>
        <v>8.9950056</v>
      </c>
      <c r="S301" s="238">
        <v>0</v>
      </c>
      <c r="T301" s="239">
        <f>S301*H301</f>
        <v>0</v>
      </c>
      <c r="U301" s="39"/>
      <c r="V301" s="39"/>
      <c r="W301" s="39"/>
      <c r="X301" s="39"/>
      <c r="Y301" s="39"/>
      <c r="Z301" s="39"/>
      <c r="AA301" s="39"/>
      <c r="AB301" s="39"/>
      <c r="AC301" s="39"/>
      <c r="AD301" s="39"/>
      <c r="AE301" s="39"/>
      <c r="AR301" s="240" t="s">
        <v>180</v>
      </c>
      <c r="AT301" s="240" t="s">
        <v>181</v>
      </c>
      <c r="AU301" s="240" t="s">
        <v>84</v>
      </c>
      <c r="AY301" s="18" t="s">
        <v>137</v>
      </c>
      <c r="BE301" s="241">
        <f>IF(N301="základní",J301,0)</f>
        <v>0</v>
      </c>
      <c r="BF301" s="241">
        <f>IF(N301="snížená",J301,0)</f>
        <v>0</v>
      </c>
      <c r="BG301" s="241">
        <f>IF(N301="zákl. přenesená",J301,0)</f>
        <v>0</v>
      </c>
      <c r="BH301" s="241">
        <f>IF(N301="sníž. přenesená",J301,0)</f>
        <v>0</v>
      </c>
      <c r="BI301" s="241">
        <f>IF(N301="nulová",J301,0)</f>
        <v>0</v>
      </c>
      <c r="BJ301" s="18" t="s">
        <v>82</v>
      </c>
      <c r="BK301" s="241">
        <f>ROUND(I301*H301,2)</f>
        <v>0</v>
      </c>
      <c r="BL301" s="18" t="s">
        <v>143</v>
      </c>
      <c r="BM301" s="240" t="s">
        <v>433</v>
      </c>
    </row>
    <row r="302" spans="1:51" s="13" customFormat="1" ht="12">
      <c r="A302" s="13"/>
      <c r="B302" s="242"/>
      <c r="C302" s="243"/>
      <c r="D302" s="244" t="s">
        <v>145</v>
      </c>
      <c r="E302" s="245" t="s">
        <v>1</v>
      </c>
      <c r="F302" s="246" t="s">
        <v>434</v>
      </c>
      <c r="G302" s="243"/>
      <c r="H302" s="247">
        <v>182.58</v>
      </c>
      <c r="I302" s="248"/>
      <c r="J302" s="243"/>
      <c r="K302" s="243"/>
      <c r="L302" s="249"/>
      <c r="M302" s="250"/>
      <c r="N302" s="251"/>
      <c r="O302" s="251"/>
      <c r="P302" s="251"/>
      <c r="Q302" s="251"/>
      <c r="R302" s="251"/>
      <c r="S302" s="251"/>
      <c r="T302" s="252"/>
      <c r="U302" s="13"/>
      <c r="V302" s="13"/>
      <c r="W302" s="13"/>
      <c r="X302" s="13"/>
      <c r="Y302" s="13"/>
      <c r="Z302" s="13"/>
      <c r="AA302" s="13"/>
      <c r="AB302" s="13"/>
      <c r="AC302" s="13"/>
      <c r="AD302" s="13"/>
      <c r="AE302" s="13"/>
      <c r="AT302" s="253" t="s">
        <v>145</v>
      </c>
      <c r="AU302" s="253" t="s">
        <v>84</v>
      </c>
      <c r="AV302" s="13" t="s">
        <v>84</v>
      </c>
      <c r="AW302" s="13" t="s">
        <v>32</v>
      </c>
      <c r="AX302" s="13" t="s">
        <v>76</v>
      </c>
      <c r="AY302" s="253" t="s">
        <v>137</v>
      </c>
    </row>
    <row r="303" spans="1:51" s="14" customFormat="1" ht="12">
      <c r="A303" s="14"/>
      <c r="B303" s="254"/>
      <c r="C303" s="255"/>
      <c r="D303" s="244" t="s">
        <v>145</v>
      </c>
      <c r="E303" s="256" t="s">
        <v>1</v>
      </c>
      <c r="F303" s="257" t="s">
        <v>147</v>
      </c>
      <c r="G303" s="255"/>
      <c r="H303" s="258">
        <v>182.58</v>
      </c>
      <c r="I303" s="259"/>
      <c r="J303" s="255"/>
      <c r="K303" s="255"/>
      <c r="L303" s="260"/>
      <c r="M303" s="261"/>
      <c r="N303" s="262"/>
      <c r="O303" s="262"/>
      <c r="P303" s="262"/>
      <c r="Q303" s="262"/>
      <c r="R303" s="262"/>
      <c r="S303" s="262"/>
      <c r="T303" s="263"/>
      <c r="U303" s="14"/>
      <c r="V303" s="14"/>
      <c r="W303" s="14"/>
      <c r="X303" s="14"/>
      <c r="Y303" s="14"/>
      <c r="Z303" s="14"/>
      <c r="AA303" s="14"/>
      <c r="AB303" s="14"/>
      <c r="AC303" s="14"/>
      <c r="AD303" s="14"/>
      <c r="AE303" s="14"/>
      <c r="AT303" s="264" t="s">
        <v>145</v>
      </c>
      <c r="AU303" s="264" t="s">
        <v>84</v>
      </c>
      <c r="AV303" s="14" t="s">
        <v>143</v>
      </c>
      <c r="AW303" s="14" t="s">
        <v>32</v>
      </c>
      <c r="AX303" s="14" t="s">
        <v>76</v>
      </c>
      <c r="AY303" s="264" t="s">
        <v>137</v>
      </c>
    </row>
    <row r="304" spans="1:51" s="13" customFormat="1" ht="12">
      <c r="A304" s="13"/>
      <c r="B304" s="242"/>
      <c r="C304" s="243"/>
      <c r="D304" s="244" t="s">
        <v>145</v>
      </c>
      <c r="E304" s="245" t="s">
        <v>1</v>
      </c>
      <c r="F304" s="246" t="s">
        <v>435</v>
      </c>
      <c r="G304" s="243"/>
      <c r="H304" s="247">
        <v>186.232</v>
      </c>
      <c r="I304" s="248"/>
      <c r="J304" s="243"/>
      <c r="K304" s="243"/>
      <c r="L304" s="249"/>
      <c r="M304" s="250"/>
      <c r="N304" s="251"/>
      <c r="O304" s="251"/>
      <c r="P304" s="251"/>
      <c r="Q304" s="251"/>
      <c r="R304" s="251"/>
      <c r="S304" s="251"/>
      <c r="T304" s="252"/>
      <c r="U304" s="13"/>
      <c r="V304" s="13"/>
      <c r="W304" s="13"/>
      <c r="X304" s="13"/>
      <c r="Y304" s="13"/>
      <c r="Z304" s="13"/>
      <c r="AA304" s="13"/>
      <c r="AB304" s="13"/>
      <c r="AC304" s="13"/>
      <c r="AD304" s="13"/>
      <c r="AE304" s="13"/>
      <c r="AT304" s="253" t="s">
        <v>145</v>
      </c>
      <c r="AU304" s="253" t="s">
        <v>84</v>
      </c>
      <c r="AV304" s="13" t="s">
        <v>84</v>
      </c>
      <c r="AW304" s="13" t="s">
        <v>32</v>
      </c>
      <c r="AX304" s="13" t="s">
        <v>82</v>
      </c>
      <c r="AY304" s="253" t="s">
        <v>137</v>
      </c>
    </row>
    <row r="305" spans="1:65" s="2" customFormat="1" ht="16.5" customHeight="1">
      <c r="A305" s="39"/>
      <c r="B305" s="40"/>
      <c r="C305" s="265" t="s">
        <v>436</v>
      </c>
      <c r="D305" s="265" t="s">
        <v>181</v>
      </c>
      <c r="E305" s="266" t="s">
        <v>437</v>
      </c>
      <c r="F305" s="267" t="s">
        <v>438</v>
      </c>
      <c r="G305" s="268" t="s">
        <v>189</v>
      </c>
      <c r="H305" s="269">
        <v>35.374</v>
      </c>
      <c r="I305" s="270"/>
      <c r="J305" s="271">
        <f>ROUND(I305*H305,2)</f>
        <v>0</v>
      </c>
      <c r="K305" s="272"/>
      <c r="L305" s="273"/>
      <c r="M305" s="274" t="s">
        <v>1</v>
      </c>
      <c r="N305" s="275" t="s">
        <v>41</v>
      </c>
      <c r="O305" s="92"/>
      <c r="P305" s="238">
        <f>O305*H305</f>
        <v>0</v>
      </c>
      <c r="Q305" s="238">
        <v>0.06567</v>
      </c>
      <c r="R305" s="238">
        <f>Q305*H305</f>
        <v>2.3230105800000005</v>
      </c>
      <c r="S305" s="238">
        <v>0</v>
      </c>
      <c r="T305" s="239">
        <f>S305*H305</f>
        <v>0</v>
      </c>
      <c r="U305" s="39"/>
      <c r="V305" s="39"/>
      <c r="W305" s="39"/>
      <c r="X305" s="39"/>
      <c r="Y305" s="39"/>
      <c r="Z305" s="39"/>
      <c r="AA305" s="39"/>
      <c r="AB305" s="39"/>
      <c r="AC305" s="39"/>
      <c r="AD305" s="39"/>
      <c r="AE305" s="39"/>
      <c r="AR305" s="240" t="s">
        <v>180</v>
      </c>
      <c r="AT305" s="240" t="s">
        <v>181</v>
      </c>
      <c r="AU305" s="240" t="s">
        <v>84</v>
      </c>
      <c r="AY305" s="18" t="s">
        <v>137</v>
      </c>
      <c r="BE305" s="241">
        <f>IF(N305="základní",J305,0)</f>
        <v>0</v>
      </c>
      <c r="BF305" s="241">
        <f>IF(N305="snížená",J305,0)</f>
        <v>0</v>
      </c>
      <c r="BG305" s="241">
        <f>IF(N305="zákl. přenesená",J305,0)</f>
        <v>0</v>
      </c>
      <c r="BH305" s="241">
        <f>IF(N305="sníž. přenesená",J305,0)</f>
        <v>0</v>
      </c>
      <c r="BI305" s="241">
        <f>IF(N305="nulová",J305,0)</f>
        <v>0</v>
      </c>
      <c r="BJ305" s="18" t="s">
        <v>82</v>
      </c>
      <c r="BK305" s="241">
        <f>ROUND(I305*H305,2)</f>
        <v>0</v>
      </c>
      <c r="BL305" s="18" t="s">
        <v>143</v>
      </c>
      <c r="BM305" s="240" t="s">
        <v>439</v>
      </c>
    </row>
    <row r="306" spans="1:51" s="13" customFormat="1" ht="12">
      <c r="A306" s="13"/>
      <c r="B306" s="242"/>
      <c r="C306" s="243"/>
      <c r="D306" s="244" t="s">
        <v>145</v>
      </c>
      <c r="E306" s="245" t="s">
        <v>1</v>
      </c>
      <c r="F306" s="246" t="s">
        <v>440</v>
      </c>
      <c r="G306" s="243"/>
      <c r="H306" s="247">
        <v>34.68</v>
      </c>
      <c r="I306" s="248"/>
      <c r="J306" s="243"/>
      <c r="K306" s="243"/>
      <c r="L306" s="249"/>
      <c r="M306" s="250"/>
      <c r="N306" s="251"/>
      <c r="O306" s="251"/>
      <c r="P306" s="251"/>
      <c r="Q306" s="251"/>
      <c r="R306" s="251"/>
      <c r="S306" s="251"/>
      <c r="T306" s="252"/>
      <c r="U306" s="13"/>
      <c r="V306" s="13"/>
      <c r="W306" s="13"/>
      <c r="X306" s="13"/>
      <c r="Y306" s="13"/>
      <c r="Z306" s="13"/>
      <c r="AA306" s="13"/>
      <c r="AB306" s="13"/>
      <c r="AC306" s="13"/>
      <c r="AD306" s="13"/>
      <c r="AE306" s="13"/>
      <c r="AT306" s="253" t="s">
        <v>145</v>
      </c>
      <c r="AU306" s="253" t="s">
        <v>84</v>
      </c>
      <c r="AV306" s="13" t="s">
        <v>84</v>
      </c>
      <c r="AW306" s="13" t="s">
        <v>32</v>
      </c>
      <c r="AX306" s="13" t="s">
        <v>76</v>
      </c>
      <c r="AY306" s="253" t="s">
        <v>137</v>
      </c>
    </row>
    <row r="307" spans="1:51" s="14" customFormat="1" ht="12">
      <c r="A307" s="14"/>
      <c r="B307" s="254"/>
      <c r="C307" s="255"/>
      <c r="D307" s="244" t="s">
        <v>145</v>
      </c>
      <c r="E307" s="256" t="s">
        <v>1</v>
      </c>
      <c r="F307" s="257" t="s">
        <v>147</v>
      </c>
      <c r="G307" s="255"/>
      <c r="H307" s="258">
        <v>34.68</v>
      </c>
      <c r="I307" s="259"/>
      <c r="J307" s="255"/>
      <c r="K307" s="255"/>
      <c r="L307" s="260"/>
      <c r="M307" s="261"/>
      <c r="N307" s="262"/>
      <c r="O307" s="262"/>
      <c r="P307" s="262"/>
      <c r="Q307" s="262"/>
      <c r="R307" s="262"/>
      <c r="S307" s="262"/>
      <c r="T307" s="263"/>
      <c r="U307" s="14"/>
      <c r="V307" s="14"/>
      <c r="W307" s="14"/>
      <c r="X307" s="14"/>
      <c r="Y307" s="14"/>
      <c r="Z307" s="14"/>
      <c r="AA307" s="14"/>
      <c r="AB307" s="14"/>
      <c r="AC307" s="14"/>
      <c r="AD307" s="14"/>
      <c r="AE307" s="14"/>
      <c r="AT307" s="264" t="s">
        <v>145</v>
      </c>
      <c r="AU307" s="264" t="s">
        <v>84</v>
      </c>
      <c r="AV307" s="14" t="s">
        <v>143</v>
      </c>
      <c r="AW307" s="14" t="s">
        <v>32</v>
      </c>
      <c r="AX307" s="14" t="s">
        <v>76</v>
      </c>
      <c r="AY307" s="264" t="s">
        <v>137</v>
      </c>
    </row>
    <row r="308" spans="1:51" s="13" customFormat="1" ht="12">
      <c r="A308" s="13"/>
      <c r="B308" s="242"/>
      <c r="C308" s="243"/>
      <c r="D308" s="244" t="s">
        <v>145</v>
      </c>
      <c r="E308" s="245" t="s">
        <v>1</v>
      </c>
      <c r="F308" s="246" t="s">
        <v>441</v>
      </c>
      <c r="G308" s="243"/>
      <c r="H308" s="247">
        <v>35.374</v>
      </c>
      <c r="I308" s="248"/>
      <c r="J308" s="243"/>
      <c r="K308" s="243"/>
      <c r="L308" s="249"/>
      <c r="M308" s="250"/>
      <c r="N308" s="251"/>
      <c r="O308" s="251"/>
      <c r="P308" s="251"/>
      <c r="Q308" s="251"/>
      <c r="R308" s="251"/>
      <c r="S308" s="251"/>
      <c r="T308" s="252"/>
      <c r="U308" s="13"/>
      <c r="V308" s="13"/>
      <c r="W308" s="13"/>
      <c r="X308" s="13"/>
      <c r="Y308" s="13"/>
      <c r="Z308" s="13"/>
      <c r="AA308" s="13"/>
      <c r="AB308" s="13"/>
      <c r="AC308" s="13"/>
      <c r="AD308" s="13"/>
      <c r="AE308" s="13"/>
      <c r="AT308" s="253" t="s">
        <v>145</v>
      </c>
      <c r="AU308" s="253" t="s">
        <v>84</v>
      </c>
      <c r="AV308" s="13" t="s">
        <v>84</v>
      </c>
      <c r="AW308" s="13" t="s">
        <v>32</v>
      </c>
      <c r="AX308" s="13" t="s">
        <v>82</v>
      </c>
      <c r="AY308" s="253" t="s">
        <v>137</v>
      </c>
    </row>
    <row r="309" spans="1:65" s="2" customFormat="1" ht="16.5" customHeight="1">
      <c r="A309" s="39"/>
      <c r="B309" s="40"/>
      <c r="C309" s="265" t="s">
        <v>442</v>
      </c>
      <c r="D309" s="265" t="s">
        <v>181</v>
      </c>
      <c r="E309" s="266" t="s">
        <v>443</v>
      </c>
      <c r="F309" s="267" t="s">
        <v>444</v>
      </c>
      <c r="G309" s="268" t="s">
        <v>302</v>
      </c>
      <c r="H309" s="269">
        <v>2</v>
      </c>
      <c r="I309" s="270"/>
      <c r="J309" s="271">
        <f>ROUND(I309*H309,2)</f>
        <v>0</v>
      </c>
      <c r="K309" s="272"/>
      <c r="L309" s="273"/>
      <c r="M309" s="274" t="s">
        <v>1</v>
      </c>
      <c r="N309" s="275" t="s">
        <v>41</v>
      </c>
      <c r="O309" s="92"/>
      <c r="P309" s="238">
        <f>O309*H309</f>
        <v>0</v>
      </c>
      <c r="Q309" s="238">
        <v>0.0585</v>
      </c>
      <c r="R309" s="238">
        <f>Q309*H309</f>
        <v>0.117</v>
      </c>
      <c r="S309" s="238">
        <v>0</v>
      </c>
      <c r="T309" s="239">
        <f>S309*H309</f>
        <v>0</v>
      </c>
      <c r="U309" s="39"/>
      <c r="V309" s="39"/>
      <c r="W309" s="39"/>
      <c r="X309" s="39"/>
      <c r="Y309" s="39"/>
      <c r="Z309" s="39"/>
      <c r="AA309" s="39"/>
      <c r="AB309" s="39"/>
      <c r="AC309" s="39"/>
      <c r="AD309" s="39"/>
      <c r="AE309" s="39"/>
      <c r="AR309" s="240" t="s">
        <v>180</v>
      </c>
      <c r="AT309" s="240" t="s">
        <v>181</v>
      </c>
      <c r="AU309" s="240" t="s">
        <v>84</v>
      </c>
      <c r="AY309" s="18" t="s">
        <v>137</v>
      </c>
      <c r="BE309" s="241">
        <f>IF(N309="základní",J309,0)</f>
        <v>0</v>
      </c>
      <c r="BF309" s="241">
        <f>IF(N309="snížená",J309,0)</f>
        <v>0</v>
      </c>
      <c r="BG309" s="241">
        <f>IF(N309="zákl. přenesená",J309,0)</f>
        <v>0</v>
      </c>
      <c r="BH309" s="241">
        <f>IF(N309="sníž. přenesená",J309,0)</f>
        <v>0</v>
      </c>
      <c r="BI309" s="241">
        <f>IF(N309="nulová",J309,0)</f>
        <v>0</v>
      </c>
      <c r="BJ309" s="18" t="s">
        <v>82</v>
      </c>
      <c r="BK309" s="241">
        <f>ROUND(I309*H309,2)</f>
        <v>0</v>
      </c>
      <c r="BL309" s="18" t="s">
        <v>143</v>
      </c>
      <c r="BM309" s="240" t="s">
        <v>445</v>
      </c>
    </row>
    <row r="310" spans="1:65" s="2" customFormat="1" ht="24.15" customHeight="1">
      <c r="A310" s="39"/>
      <c r="B310" s="40"/>
      <c r="C310" s="228" t="s">
        <v>446</v>
      </c>
      <c r="D310" s="228" t="s">
        <v>139</v>
      </c>
      <c r="E310" s="229" t="s">
        <v>447</v>
      </c>
      <c r="F310" s="230" t="s">
        <v>448</v>
      </c>
      <c r="G310" s="231" t="s">
        <v>189</v>
      </c>
      <c r="H310" s="232">
        <v>620</v>
      </c>
      <c r="I310" s="233"/>
      <c r="J310" s="234">
        <f>ROUND(I310*H310,2)</f>
        <v>0</v>
      </c>
      <c r="K310" s="235"/>
      <c r="L310" s="45"/>
      <c r="M310" s="236" t="s">
        <v>1</v>
      </c>
      <c r="N310" s="237" t="s">
        <v>41</v>
      </c>
      <c r="O310" s="92"/>
      <c r="P310" s="238">
        <f>O310*H310</f>
        <v>0</v>
      </c>
      <c r="Q310" s="238">
        <v>0.10095</v>
      </c>
      <c r="R310" s="238">
        <f>Q310*H310</f>
        <v>62.589</v>
      </c>
      <c r="S310" s="238">
        <v>0</v>
      </c>
      <c r="T310" s="239">
        <f>S310*H310</f>
        <v>0</v>
      </c>
      <c r="U310" s="39"/>
      <c r="V310" s="39"/>
      <c r="W310" s="39"/>
      <c r="X310" s="39"/>
      <c r="Y310" s="39"/>
      <c r="Z310" s="39"/>
      <c r="AA310" s="39"/>
      <c r="AB310" s="39"/>
      <c r="AC310" s="39"/>
      <c r="AD310" s="39"/>
      <c r="AE310" s="39"/>
      <c r="AR310" s="240" t="s">
        <v>143</v>
      </c>
      <c r="AT310" s="240" t="s">
        <v>139</v>
      </c>
      <c r="AU310" s="240" t="s">
        <v>84</v>
      </c>
      <c r="AY310" s="18" t="s">
        <v>137</v>
      </c>
      <c r="BE310" s="241">
        <f>IF(N310="základní",J310,0)</f>
        <v>0</v>
      </c>
      <c r="BF310" s="241">
        <f>IF(N310="snížená",J310,0)</f>
        <v>0</v>
      </c>
      <c r="BG310" s="241">
        <f>IF(N310="zákl. přenesená",J310,0)</f>
        <v>0</v>
      </c>
      <c r="BH310" s="241">
        <f>IF(N310="sníž. přenesená",J310,0)</f>
        <v>0</v>
      </c>
      <c r="BI310" s="241">
        <f>IF(N310="nulová",J310,0)</f>
        <v>0</v>
      </c>
      <c r="BJ310" s="18" t="s">
        <v>82</v>
      </c>
      <c r="BK310" s="241">
        <f>ROUND(I310*H310,2)</f>
        <v>0</v>
      </c>
      <c r="BL310" s="18" t="s">
        <v>143</v>
      </c>
      <c r="BM310" s="240" t="s">
        <v>449</v>
      </c>
    </row>
    <row r="311" spans="1:51" s="13" customFormat="1" ht="12">
      <c r="A311" s="13"/>
      <c r="B311" s="242"/>
      <c r="C311" s="243"/>
      <c r="D311" s="244" t="s">
        <v>145</v>
      </c>
      <c r="E311" s="245" t="s">
        <v>1</v>
      </c>
      <c r="F311" s="246" t="s">
        <v>450</v>
      </c>
      <c r="G311" s="243"/>
      <c r="H311" s="247">
        <v>620</v>
      </c>
      <c r="I311" s="248"/>
      <c r="J311" s="243"/>
      <c r="K311" s="243"/>
      <c r="L311" s="249"/>
      <c r="M311" s="250"/>
      <c r="N311" s="251"/>
      <c r="O311" s="251"/>
      <c r="P311" s="251"/>
      <c r="Q311" s="251"/>
      <c r="R311" s="251"/>
      <c r="S311" s="251"/>
      <c r="T311" s="252"/>
      <c r="U311" s="13"/>
      <c r="V311" s="13"/>
      <c r="W311" s="13"/>
      <c r="X311" s="13"/>
      <c r="Y311" s="13"/>
      <c r="Z311" s="13"/>
      <c r="AA311" s="13"/>
      <c r="AB311" s="13"/>
      <c r="AC311" s="13"/>
      <c r="AD311" s="13"/>
      <c r="AE311" s="13"/>
      <c r="AT311" s="253" t="s">
        <v>145</v>
      </c>
      <c r="AU311" s="253" t="s">
        <v>84</v>
      </c>
      <c r="AV311" s="13" t="s">
        <v>84</v>
      </c>
      <c r="AW311" s="13" t="s">
        <v>32</v>
      </c>
      <c r="AX311" s="13" t="s">
        <v>76</v>
      </c>
      <c r="AY311" s="253" t="s">
        <v>137</v>
      </c>
    </row>
    <row r="312" spans="1:51" s="14" customFormat="1" ht="12">
      <c r="A312" s="14"/>
      <c r="B312" s="254"/>
      <c r="C312" s="255"/>
      <c r="D312" s="244" t="s">
        <v>145</v>
      </c>
      <c r="E312" s="256" t="s">
        <v>1</v>
      </c>
      <c r="F312" s="257" t="s">
        <v>147</v>
      </c>
      <c r="G312" s="255"/>
      <c r="H312" s="258">
        <v>620</v>
      </c>
      <c r="I312" s="259"/>
      <c r="J312" s="255"/>
      <c r="K312" s="255"/>
      <c r="L312" s="260"/>
      <c r="M312" s="261"/>
      <c r="N312" s="262"/>
      <c r="O312" s="262"/>
      <c r="P312" s="262"/>
      <c r="Q312" s="262"/>
      <c r="R312" s="262"/>
      <c r="S312" s="262"/>
      <c r="T312" s="263"/>
      <c r="U312" s="14"/>
      <c r="V312" s="14"/>
      <c r="W312" s="14"/>
      <c r="X312" s="14"/>
      <c r="Y312" s="14"/>
      <c r="Z312" s="14"/>
      <c r="AA312" s="14"/>
      <c r="AB312" s="14"/>
      <c r="AC312" s="14"/>
      <c r="AD312" s="14"/>
      <c r="AE312" s="14"/>
      <c r="AT312" s="264" t="s">
        <v>145</v>
      </c>
      <c r="AU312" s="264" t="s">
        <v>84</v>
      </c>
      <c r="AV312" s="14" t="s">
        <v>143</v>
      </c>
      <c r="AW312" s="14" t="s">
        <v>32</v>
      </c>
      <c r="AX312" s="14" t="s">
        <v>82</v>
      </c>
      <c r="AY312" s="264" t="s">
        <v>137</v>
      </c>
    </row>
    <row r="313" spans="1:65" s="2" customFormat="1" ht="16.5" customHeight="1">
      <c r="A313" s="39"/>
      <c r="B313" s="40"/>
      <c r="C313" s="265" t="s">
        <v>451</v>
      </c>
      <c r="D313" s="265" t="s">
        <v>181</v>
      </c>
      <c r="E313" s="266" t="s">
        <v>452</v>
      </c>
      <c r="F313" s="267" t="s">
        <v>453</v>
      </c>
      <c r="G313" s="268" t="s">
        <v>189</v>
      </c>
      <c r="H313" s="269">
        <v>632.4</v>
      </c>
      <c r="I313" s="270"/>
      <c r="J313" s="271">
        <f>ROUND(I313*H313,2)</f>
        <v>0</v>
      </c>
      <c r="K313" s="272"/>
      <c r="L313" s="273"/>
      <c r="M313" s="274" t="s">
        <v>1</v>
      </c>
      <c r="N313" s="275" t="s">
        <v>41</v>
      </c>
      <c r="O313" s="92"/>
      <c r="P313" s="238">
        <f>O313*H313</f>
        <v>0</v>
      </c>
      <c r="Q313" s="238">
        <v>0.048</v>
      </c>
      <c r="R313" s="238">
        <f>Q313*H313</f>
        <v>30.3552</v>
      </c>
      <c r="S313" s="238">
        <v>0</v>
      </c>
      <c r="T313" s="239">
        <f>S313*H313</f>
        <v>0</v>
      </c>
      <c r="U313" s="39"/>
      <c r="V313" s="39"/>
      <c r="W313" s="39"/>
      <c r="X313" s="39"/>
      <c r="Y313" s="39"/>
      <c r="Z313" s="39"/>
      <c r="AA313" s="39"/>
      <c r="AB313" s="39"/>
      <c r="AC313" s="39"/>
      <c r="AD313" s="39"/>
      <c r="AE313" s="39"/>
      <c r="AR313" s="240" t="s">
        <v>180</v>
      </c>
      <c r="AT313" s="240" t="s">
        <v>181</v>
      </c>
      <c r="AU313" s="240" t="s">
        <v>84</v>
      </c>
      <c r="AY313" s="18" t="s">
        <v>137</v>
      </c>
      <c r="BE313" s="241">
        <f>IF(N313="základní",J313,0)</f>
        <v>0</v>
      </c>
      <c r="BF313" s="241">
        <f>IF(N313="snížená",J313,0)</f>
        <v>0</v>
      </c>
      <c r="BG313" s="241">
        <f>IF(N313="zákl. přenesená",J313,0)</f>
        <v>0</v>
      </c>
      <c r="BH313" s="241">
        <f>IF(N313="sníž. přenesená",J313,0)</f>
        <v>0</v>
      </c>
      <c r="BI313" s="241">
        <f>IF(N313="nulová",J313,0)</f>
        <v>0</v>
      </c>
      <c r="BJ313" s="18" t="s">
        <v>82</v>
      </c>
      <c r="BK313" s="241">
        <f>ROUND(I313*H313,2)</f>
        <v>0</v>
      </c>
      <c r="BL313" s="18" t="s">
        <v>143</v>
      </c>
      <c r="BM313" s="240" t="s">
        <v>454</v>
      </c>
    </row>
    <row r="314" spans="1:51" s="13" customFormat="1" ht="12">
      <c r="A314" s="13"/>
      <c r="B314" s="242"/>
      <c r="C314" s="243"/>
      <c r="D314" s="244" t="s">
        <v>145</v>
      </c>
      <c r="E314" s="245" t="s">
        <v>1</v>
      </c>
      <c r="F314" s="246" t="s">
        <v>455</v>
      </c>
      <c r="G314" s="243"/>
      <c r="H314" s="247">
        <v>632.4</v>
      </c>
      <c r="I314" s="248"/>
      <c r="J314" s="243"/>
      <c r="K314" s="243"/>
      <c r="L314" s="249"/>
      <c r="M314" s="250"/>
      <c r="N314" s="251"/>
      <c r="O314" s="251"/>
      <c r="P314" s="251"/>
      <c r="Q314" s="251"/>
      <c r="R314" s="251"/>
      <c r="S314" s="251"/>
      <c r="T314" s="252"/>
      <c r="U314" s="13"/>
      <c r="V314" s="13"/>
      <c r="W314" s="13"/>
      <c r="X314" s="13"/>
      <c r="Y314" s="13"/>
      <c r="Z314" s="13"/>
      <c r="AA314" s="13"/>
      <c r="AB314" s="13"/>
      <c r="AC314" s="13"/>
      <c r="AD314" s="13"/>
      <c r="AE314" s="13"/>
      <c r="AT314" s="253" t="s">
        <v>145</v>
      </c>
      <c r="AU314" s="253" t="s">
        <v>84</v>
      </c>
      <c r="AV314" s="13" t="s">
        <v>84</v>
      </c>
      <c r="AW314" s="13" t="s">
        <v>32</v>
      </c>
      <c r="AX314" s="13" t="s">
        <v>76</v>
      </c>
      <c r="AY314" s="253" t="s">
        <v>137</v>
      </c>
    </row>
    <row r="315" spans="1:51" s="14" customFormat="1" ht="12">
      <c r="A315" s="14"/>
      <c r="B315" s="254"/>
      <c r="C315" s="255"/>
      <c r="D315" s="244" t="s">
        <v>145</v>
      </c>
      <c r="E315" s="256" t="s">
        <v>1</v>
      </c>
      <c r="F315" s="257" t="s">
        <v>147</v>
      </c>
      <c r="G315" s="255"/>
      <c r="H315" s="258">
        <v>632.4</v>
      </c>
      <c r="I315" s="259"/>
      <c r="J315" s="255"/>
      <c r="K315" s="255"/>
      <c r="L315" s="260"/>
      <c r="M315" s="261"/>
      <c r="N315" s="262"/>
      <c r="O315" s="262"/>
      <c r="P315" s="262"/>
      <c r="Q315" s="262"/>
      <c r="R315" s="262"/>
      <c r="S315" s="262"/>
      <c r="T315" s="263"/>
      <c r="U315" s="14"/>
      <c r="V315" s="14"/>
      <c r="W315" s="14"/>
      <c r="X315" s="14"/>
      <c r="Y315" s="14"/>
      <c r="Z315" s="14"/>
      <c r="AA315" s="14"/>
      <c r="AB315" s="14"/>
      <c r="AC315" s="14"/>
      <c r="AD315" s="14"/>
      <c r="AE315" s="14"/>
      <c r="AT315" s="264" t="s">
        <v>145</v>
      </c>
      <c r="AU315" s="264" t="s">
        <v>84</v>
      </c>
      <c r="AV315" s="14" t="s">
        <v>143</v>
      </c>
      <c r="AW315" s="14" t="s">
        <v>32</v>
      </c>
      <c r="AX315" s="14" t="s">
        <v>82</v>
      </c>
      <c r="AY315" s="264" t="s">
        <v>137</v>
      </c>
    </row>
    <row r="316" spans="1:65" s="2" customFormat="1" ht="16.5" customHeight="1">
      <c r="A316" s="39"/>
      <c r="B316" s="40"/>
      <c r="C316" s="228" t="s">
        <v>456</v>
      </c>
      <c r="D316" s="228" t="s">
        <v>139</v>
      </c>
      <c r="E316" s="229" t="s">
        <v>457</v>
      </c>
      <c r="F316" s="230" t="s">
        <v>458</v>
      </c>
      <c r="G316" s="231" t="s">
        <v>189</v>
      </c>
      <c r="H316" s="232">
        <v>5</v>
      </c>
      <c r="I316" s="233"/>
      <c r="J316" s="234">
        <f>ROUND(I316*H316,2)</f>
        <v>0</v>
      </c>
      <c r="K316" s="235"/>
      <c r="L316" s="45"/>
      <c r="M316" s="236" t="s">
        <v>1</v>
      </c>
      <c r="N316" s="237" t="s">
        <v>41</v>
      </c>
      <c r="O316" s="92"/>
      <c r="P316" s="238">
        <f>O316*H316</f>
        <v>0</v>
      </c>
      <c r="Q316" s="238">
        <v>0.04100864</v>
      </c>
      <c r="R316" s="238">
        <f>Q316*H316</f>
        <v>0.20504319999999998</v>
      </c>
      <c r="S316" s="238">
        <v>0</v>
      </c>
      <c r="T316" s="239">
        <f>S316*H316</f>
        <v>0</v>
      </c>
      <c r="U316" s="39"/>
      <c r="V316" s="39"/>
      <c r="W316" s="39"/>
      <c r="X316" s="39"/>
      <c r="Y316" s="39"/>
      <c r="Z316" s="39"/>
      <c r="AA316" s="39"/>
      <c r="AB316" s="39"/>
      <c r="AC316" s="39"/>
      <c r="AD316" s="39"/>
      <c r="AE316" s="39"/>
      <c r="AR316" s="240" t="s">
        <v>143</v>
      </c>
      <c r="AT316" s="240" t="s">
        <v>139</v>
      </c>
      <c r="AU316" s="240" t="s">
        <v>84</v>
      </c>
      <c r="AY316" s="18" t="s">
        <v>137</v>
      </c>
      <c r="BE316" s="241">
        <f>IF(N316="základní",J316,0)</f>
        <v>0</v>
      </c>
      <c r="BF316" s="241">
        <f>IF(N316="snížená",J316,0)</f>
        <v>0</v>
      </c>
      <c r="BG316" s="241">
        <f>IF(N316="zákl. přenesená",J316,0)</f>
        <v>0</v>
      </c>
      <c r="BH316" s="241">
        <f>IF(N316="sníž. přenesená",J316,0)</f>
        <v>0</v>
      </c>
      <c r="BI316" s="241">
        <f>IF(N316="nulová",J316,0)</f>
        <v>0</v>
      </c>
      <c r="BJ316" s="18" t="s">
        <v>82</v>
      </c>
      <c r="BK316" s="241">
        <f>ROUND(I316*H316,2)</f>
        <v>0</v>
      </c>
      <c r="BL316" s="18" t="s">
        <v>143</v>
      </c>
      <c r="BM316" s="240" t="s">
        <v>459</v>
      </c>
    </row>
    <row r="317" spans="1:51" s="13" customFormat="1" ht="12">
      <c r="A317" s="13"/>
      <c r="B317" s="242"/>
      <c r="C317" s="243"/>
      <c r="D317" s="244" t="s">
        <v>145</v>
      </c>
      <c r="E317" s="245" t="s">
        <v>1</v>
      </c>
      <c r="F317" s="246" t="s">
        <v>460</v>
      </c>
      <c r="G317" s="243"/>
      <c r="H317" s="247">
        <v>5</v>
      </c>
      <c r="I317" s="248"/>
      <c r="J317" s="243"/>
      <c r="K317" s="243"/>
      <c r="L317" s="249"/>
      <c r="M317" s="250"/>
      <c r="N317" s="251"/>
      <c r="O317" s="251"/>
      <c r="P317" s="251"/>
      <c r="Q317" s="251"/>
      <c r="R317" s="251"/>
      <c r="S317" s="251"/>
      <c r="T317" s="252"/>
      <c r="U317" s="13"/>
      <c r="V317" s="13"/>
      <c r="W317" s="13"/>
      <c r="X317" s="13"/>
      <c r="Y317" s="13"/>
      <c r="Z317" s="13"/>
      <c r="AA317" s="13"/>
      <c r="AB317" s="13"/>
      <c r="AC317" s="13"/>
      <c r="AD317" s="13"/>
      <c r="AE317" s="13"/>
      <c r="AT317" s="253" t="s">
        <v>145</v>
      </c>
      <c r="AU317" s="253" t="s">
        <v>84</v>
      </c>
      <c r="AV317" s="13" t="s">
        <v>84</v>
      </c>
      <c r="AW317" s="13" t="s">
        <v>32</v>
      </c>
      <c r="AX317" s="13" t="s">
        <v>76</v>
      </c>
      <c r="AY317" s="253" t="s">
        <v>137</v>
      </c>
    </row>
    <row r="318" spans="1:51" s="14" customFormat="1" ht="12">
      <c r="A318" s="14"/>
      <c r="B318" s="254"/>
      <c r="C318" s="255"/>
      <c r="D318" s="244" t="s">
        <v>145</v>
      </c>
      <c r="E318" s="256" t="s">
        <v>1</v>
      </c>
      <c r="F318" s="257" t="s">
        <v>147</v>
      </c>
      <c r="G318" s="255"/>
      <c r="H318" s="258">
        <v>5</v>
      </c>
      <c r="I318" s="259"/>
      <c r="J318" s="255"/>
      <c r="K318" s="255"/>
      <c r="L318" s="260"/>
      <c r="M318" s="261"/>
      <c r="N318" s="262"/>
      <c r="O318" s="262"/>
      <c r="P318" s="262"/>
      <c r="Q318" s="262"/>
      <c r="R318" s="262"/>
      <c r="S318" s="262"/>
      <c r="T318" s="263"/>
      <c r="U318" s="14"/>
      <c r="V318" s="14"/>
      <c r="W318" s="14"/>
      <c r="X318" s="14"/>
      <c r="Y318" s="14"/>
      <c r="Z318" s="14"/>
      <c r="AA318" s="14"/>
      <c r="AB318" s="14"/>
      <c r="AC318" s="14"/>
      <c r="AD318" s="14"/>
      <c r="AE318" s="14"/>
      <c r="AT318" s="264" t="s">
        <v>145</v>
      </c>
      <c r="AU318" s="264" t="s">
        <v>84</v>
      </c>
      <c r="AV318" s="14" t="s">
        <v>143</v>
      </c>
      <c r="AW318" s="14" t="s">
        <v>32</v>
      </c>
      <c r="AX318" s="14" t="s">
        <v>82</v>
      </c>
      <c r="AY318" s="264" t="s">
        <v>137</v>
      </c>
    </row>
    <row r="319" spans="1:65" s="2" customFormat="1" ht="16.5" customHeight="1">
      <c r="A319" s="39"/>
      <c r="B319" s="40"/>
      <c r="C319" s="228" t="s">
        <v>461</v>
      </c>
      <c r="D319" s="228" t="s">
        <v>139</v>
      </c>
      <c r="E319" s="229" t="s">
        <v>462</v>
      </c>
      <c r="F319" s="230" t="s">
        <v>463</v>
      </c>
      <c r="G319" s="231" t="s">
        <v>142</v>
      </c>
      <c r="H319" s="232">
        <v>72.425</v>
      </c>
      <c r="I319" s="233"/>
      <c r="J319" s="234">
        <f>ROUND(I319*H319,2)</f>
        <v>0</v>
      </c>
      <c r="K319" s="235"/>
      <c r="L319" s="45"/>
      <c r="M319" s="236" t="s">
        <v>1</v>
      </c>
      <c r="N319" s="237" t="s">
        <v>41</v>
      </c>
      <c r="O319" s="92"/>
      <c r="P319" s="238">
        <f>O319*H319</f>
        <v>0</v>
      </c>
      <c r="Q319" s="238">
        <v>2.25634</v>
      </c>
      <c r="R319" s="238">
        <f>Q319*H319</f>
        <v>163.41542449999997</v>
      </c>
      <c r="S319" s="238">
        <v>0</v>
      </c>
      <c r="T319" s="239">
        <f>S319*H319</f>
        <v>0</v>
      </c>
      <c r="U319" s="39"/>
      <c r="V319" s="39"/>
      <c r="W319" s="39"/>
      <c r="X319" s="39"/>
      <c r="Y319" s="39"/>
      <c r="Z319" s="39"/>
      <c r="AA319" s="39"/>
      <c r="AB319" s="39"/>
      <c r="AC319" s="39"/>
      <c r="AD319" s="39"/>
      <c r="AE319" s="39"/>
      <c r="AR319" s="240" t="s">
        <v>143</v>
      </c>
      <c r="AT319" s="240" t="s">
        <v>139</v>
      </c>
      <c r="AU319" s="240" t="s">
        <v>84</v>
      </c>
      <c r="AY319" s="18" t="s">
        <v>137</v>
      </c>
      <c r="BE319" s="241">
        <f>IF(N319="základní",J319,0)</f>
        <v>0</v>
      </c>
      <c r="BF319" s="241">
        <f>IF(N319="snížená",J319,0)</f>
        <v>0</v>
      </c>
      <c r="BG319" s="241">
        <f>IF(N319="zákl. přenesená",J319,0)</f>
        <v>0</v>
      </c>
      <c r="BH319" s="241">
        <f>IF(N319="sníž. přenesená",J319,0)</f>
        <v>0</v>
      </c>
      <c r="BI319" s="241">
        <f>IF(N319="nulová",J319,0)</f>
        <v>0</v>
      </c>
      <c r="BJ319" s="18" t="s">
        <v>82</v>
      </c>
      <c r="BK319" s="241">
        <f>ROUND(I319*H319,2)</f>
        <v>0</v>
      </c>
      <c r="BL319" s="18" t="s">
        <v>143</v>
      </c>
      <c r="BM319" s="240" t="s">
        <v>464</v>
      </c>
    </row>
    <row r="320" spans="1:51" s="13" customFormat="1" ht="12">
      <c r="A320" s="13"/>
      <c r="B320" s="242"/>
      <c r="C320" s="243"/>
      <c r="D320" s="244" t="s">
        <v>145</v>
      </c>
      <c r="E320" s="245" t="s">
        <v>1</v>
      </c>
      <c r="F320" s="246" t="s">
        <v>465</v>
      </c>
      <c r="G320" s="243"/>
      <c r="H320" s="247">
        <v>43.625</v>
      </c>
      <c r="I320" s="248"/>
      <c r="J320" s="243"/>
      <c r="K320" s="243"/>
      <c r="L320" s="249"/>
      <c r="M320" s="250"/>
      <c r="N320" s="251"/>
      <c r="O320" s="251"/>
      <c r="P320" s="251"/>
      <c r="Q320" s="251"/>
      <c r="R320" s="251"/>
      <c r="S320" s="251"/>
      <c r="T320" s="252"/>
      <c r="U320" s="13"/>
      <c r="V320" s="13"/>
      <c r="W320" s="13"/>
      <c r="X320" s="13"/>
      <c r="Y320" s="13"/>
      <c r="Z320" s="13"/>
      <c r="AA320" s="13"/>
      <c r="AB320" s="13"/>
      <c r="AC320" s="13"/>
      <c r="AD320" s="13"/>
      <c r="AE320" s="13"/>
      <c r="AT320" s="253" t="s">
        <v>145</v>
      </c>
      <c r="AU320" s="253" t="s">
        <v>84</v>
      </c>
      <c r="AV320" s="13" t="s">
        <v>84</v>
      </c>
      <c r="AW320" s="13" t="s">
        <v>32</v>
      </c>
      <c r="AX320" s="13" t="s">
        <v>76</v>
      </c>
      <c r="AY320" s="253" t="s">
        <v>137</v>
      </c>
    </row>
    <row r="321" spans="1:51" s="13" customFormat="1" ht="12">
      <c r="A321" s="13"/>
      <c r="B321" s="242"/>
      <c r="C321" s="243"/>
      <c r="D321" s="244" t="s">
        <v>145</v>
      </c>
      <c r="E321" s="245" t="s">
        <v>1</v>
      </c>
      <c r="F321" s="246" t="s">
        <v>466</v>
      </c>
      <c r="G321" s="243"/>
      <c r="H321" s="247">
        <v>18.6</v>
      </c>
      <c r="I321" s="248"/>
      <c r="J321" s="243"/>
      <c r="K321" s="243"/>
      <c r="L321" s="249"/>
      <c r="M321" s="250"/>
      <c r="N321" s="251"/>
      <c r="O321" s="251"/>
      <c r="P321" s="251"/>
      <c r="Q321" s="251"/>
      <c r="R321" s="251"/>
      <c r="S321" s="251"/>
      <c r="T321" s="252"/>
      <c r="U321" s="13"/>
      <c r="V321" s="13"/>
      <c r="W321" s="13"/>
      <c r="X321" s="13"/>
      <c r="Y321" s="13"/>
      <c r="Z321" s="13"/>
      <c r="AA321" s="13"/>
      <c r="AB321" s="13"/>
      <c r="AC321" s="13"/>
      <c r="AD321" s="13"/>
      <c r="AE321" s="13"/>
      <c r="AT321" s="253" t="s">
        <v>145</v>
      </c>
      <c r="AU321" s="253" t="s">
        <v>84</v>
      </c>
      <c r="AV321" s="13" t="s">
        <v>84</v>
      </c>
      <c r="AW321" s="13" t="s">
        <v>32</v>
      </c>
      <c r="AX321" s="13" t="s">
        <v>76</v>
      </c>
      <c r="AY321" s="253" t="s">
        <v>137</v>
      </c>
    </row>
    <row r="322" spans="1:51" s="13" customFormat="1" ht="12">
      <c r="A322" s="13"/>
      <c r="B322" s="242"/>
      <c r="C322" s="243"/>
      <c r="D322" s="244" t="s">
        <v>145</v>
      </c>
      <c r="E322" s="245" t="s">
        <v>1</v>
      </c>
      <c r="F322" s="246" t="s">
        <v>467</v>
      </c>
      <c r="G322" s="243"/>
      <c r="H322" s="247">
        <v>10.2</v>
      </c>
      <c r="I322" s="248"/>
      <c r="J322" s="243"/>
      <c r="K322" s="243"/>
      <c r="L322" s="249"/>
      <c r="M322" s="250"/>
      <c r="N322" s="251"/>
      <c r="O322" s="251"/>
      <c r="P322" s="251"/>
      <c r="Q322" s="251"/>
      <c r="R322" s="251"/>
      <c r="S322" s="251"/>
      <c r="T322" s="252"/>
      <c r="U322" s="13"/>
      <c r="V322" s="13"/>
      <c r="W322" s="13"/>
      <c r="X322" s="13"/>
      <c r="Y322" s="13"/>
      <c r="Z322" s="13"/>
      <c r="AA322" s="13"/>
      <c r="AB322" s="13"/>
      <c r="AC322" s="13"/>
      <c r="AD322" s="13"/>
      <c r="AE322" s="13"/>
      <c r="AT322" s="253" t="s">
        <v>145</v>
      </c>
      <c r="AU322" s="253" t="s">
        <v>84</v>
      </c>
      <c r="AV322" s="13" t="s">
        <v>84</v>
      </c>
      <c r="AW322" s="13" t="s">
        <v>32</v>
      </c>
      <c r="AX322" s="13" t="s">
        <v>76</v>
      </c>
      <c r="AY322" s="253" t="s">
        <v>137</v>
      </c>
    </row>
    <row r="323" spans="1:51" s="14" customFormat="1" ht="12">
      <c r="A323" s="14"/>
      <c r="B323" s="254"/>
      <c r="C323" s="255"/>
      <c r="D323" s="244" t="s">
        <v>145</v>
      </c>
      <c r="E323" s="256" t="s">
        <v>1</v>
      </c>
      <c r="F323" s="257" t="s">
        <v>147</v>
      </c>
      <c r="G323" s="255"/>
      <c r="H323" s="258">
        <v>72.425</v>
      </c>
      <c r="I323" s="259"/>
      <c r="J323" s="255"/>
      <c r="K323" s="255"/>
      <c r="L323" s="260"/>
      <c r="M323" s="261"/>
      <c r="N323" s="262"/>
      <c r="O323" s="262"/>
      <c r="P323" s="262"/>
      <c r="Q323" s="262"/>
      <c r="R323" s="262"/>
      <c r="S323" s="262"/>
      <c r="T323" s="263"/>
      <c r="U323" s="14"/>
      <c r="V323" s="14"/>
      <c r="W323" s="14"/>
      <c r="X323" s="14"/>
      <c r="Y323" s="14"/>
      <c r="Z323" s="14"/>
      <c r="AA323" s="14"/>
      <c r="AB323" s="14"/>
      <c r="AC323" s="14"/>
      <c r="AD323" s="14"/>
      <c r="AE323" s="14"/>
      <c r="AT323" s="264" t="s">
        <v>145</v>
      </c>
      <c r="AU323" s="264" t="s">
        <v>84</v>
      </c>
      <c r="AV323" s="14" t="s">
        <v>143</v>
      </c>
      <c r="AW323" s="14" t="s">
        <v>32</v>
      </c>
      <c r="AX323" s="14" t="s">
        <v>82</v>
      </c>
      <c r="AY323" s="264" t="s">
        <v>137</v>
      </c>
    </row>
    <row r="324" spans="1:65" s="2" customFormat="1" ht="16.5" customHeight="1">
      <c r="A324" s="39"/>
      <c r="B324" s="40"/>
      <c r="C324" s="228" t="s">
        <v>468</v>
      </c>
      <c r="D324" s="228" t="s">
        <v>139</v>
      </c>
      <c r="E324" s="229" t="s">
        <v>469</v>
      </c>
      <c r="F324" s="230" t="s">
        <v>470</v>
      </c>
      <c r="G324" s="231" t="s">
        <v>163</v>
      </c>
      <c r="H324" s="232">
        <v>2460</v>
      </c>
      <c r="I324" s="233"/>
      <c r="J324" s="234">
        <f>ROUND(I324*H324,2)</f>
        <v>0</v>
      </c>
      <c r="K324" s="235"/>
      <c r="L324" s="45"/>
      <c r="M324" s="236" t="s">
        <v>1</v>
      </c>
      <c r="N324" s="237" t="s">
        <v>41</v>
      </c>
      <c r="O324" s="92"/>
      <c r="P324" s="238">
        <f>O324*H324</f>
        <v>0</v>
      </c>
      <c r="Q324" s="238">
        <v>0.00047</v>
      </c>
      <c r="R324" s="238">
        <f>Q324*H324</f>
        <v>1.1562</v>
      </c>
      <c r="S324" s="238">
        <v>0</v>
      </c>
      <c r="T324" s="239">
        <f>S324*H324</f>
        <v>0</v>
      </c>
      <c r="U324" s="39"/>
      <c r="V324" s="39"/>
      <c r="W324" s="39"/>
      <c r="X324" s="39"/>
      <c r="Y324" s="39"/>
      <c r="Z324" s="39"/>
      <c r="AA324" s="39"/>
      <c r="AB324" s="39"/>
      <c r="AC324" s="39"/>
      <c r="AD324" s="39"/>
      <c r="AE324" s="39"/>
      <c r="AR324" s="240" t="s">
        <v>143</v>
      </c>
      <c r="AT324" s="240" t="s">
        <v>139</v>
      </c>
      <c r="AU324" s="240" t="s">
        <v>84</v>
      </c>
      <c r="AY324" s="18" t="s">
        <v>137</v>
      </c>
      <c r="BE324" s="241">
        <f>IF(N324="základní",J324,0)</f>
        <v>0</v>
      </c>
      <c r="BF324" s="241">
        <f>IF(N324="snížená",J324,0)</f>
        <v>0</v>
      </c>
      <c r="BG324" s="241">
        <f>IF(N324="zákl. přenesená",J324,0)</f>
        <v>0</v>
      </c>
      <c r="BH324" s="241">
        <f>IF(N324="sníž. přenesená",J324,0)</f>
        <v>0</v>
      </c>
      <c r="BI324" s="241">
        <f>IF(N324="nulová",J324,0)</f>
        <v>0</v>
      </c>
      <c r="BJ324" s="18" t="s">
        <v>82</v>
      </c>
      <c r="BK324" s="241">
        <f>ROUND(I324*H324,2)</f>
        <v>0</v>
      </c>
      <c r="BL324" s="18" t="s">
        <v>143</v>
      </c>
      <c r="BM324" s="240" t="s">
        <v>471</v>
      </c>
    </row>
    <row r="325" spans="1:51" s="13" customFormat="1" ht="12">
      <c r="A325" s="13"/>
      <c r="B325" s="242"/>
      <c r="C325" s="243"/>
      <c r="D325" s="244" t="s">
        <v>145</v>
      </c>
      <c r="E325" s="245" t="s">
        <v>1</v>
      </c>
      <c r="F325" s="246" t="s">
        <v>165</v>
      </c>
      <c r="G325" s="243"/>
      <c r="H325" s="247">
        <v>1830</v>
      </c>
      <c r="I325" s="248"/>
      <c r="J325" s="243"/>
      <c r="K325" s="243"/>
      <c r="L325" s="249"/>
      <c r="M325" s="250"/>
      <c r="N325" s="251"/>
      <c r="O325" s="251"/>
      <c r="P325" s="251"/>
      <c r="Q325" s="251"/>
      <c r="R325" s="251"/>
      <c r="S325" s="251"/>
      <c r="T325" s="252"/>
      <c r="U325" s="13"/>
      <c r="V325" s="13"/>
      <c r="W325" s="13"/>
      <c r="X325" s="13"/>
      <c r="Y325" s="13"/>
      <c r="Z325" s="13"/>
      <c r="AA325" s="13"/>
      <c r="AB325" s="13"/>
      <c r="AC325" s="13"/>
      <c r="AD325" s="13"/>
      <c r="AE325" s="13"/>
      <c r="AT325" s="253" t="s">
        <v>145</v>
      </c>
      <c r="AU325" s="253" t="s">
        <v>84</v>
      </c>
      <c r="AV325" s="13" t="s">
        <v>84</v>
      </c>
      <c r="AW325" s="13" t="s">
        <v>32</v>
      </c>
      <c r="AX325" s="13" t="s">
        <v>76</v>
      </c>
      <c r="AY325" s="253" t="s">
        <v>137</v>
      </c>
    </row>
    <row r="326" spans="1:51" s="13" customFormat="1" ht="12">
      <c r="A326" s="13"/>
      <c r="B326" s="242"/>
      <c r="C326" s="243"/>
      <c r="D326" s="244" t="s">
        <v>145</v>
      </c>
      <c r="E326" s="245" t="s">
        <v>1</v>
      </c>
      <c r="F326" s="246" t="s">
        <v>166</v>
      </c>
      <c r="G326" s="243"/>
      <c r="H326" s="247">
        <v>423</v>
      </c>
      <c r="I326" s="248"/>
      <c r="J326" s="243"/>
      <c r="K326" s="243"/>
      <c r="L326" s="249"/>
      <c r="M326" s="250"/>
      <c r="N326" s="251"/>
      <c r="O326" s="251"/>
      <c r="P326" s="251"/>
      <c r="Q326" s="251"/>
      <c r="R326" s="251"/>
      <c r="S326" s="251"/>
      <c r="T326" s="252"/>
      <c r="U326" s="13"/>
      <c r="V326" s="13"/>
      <c r="W326" s="13"/>
      <c r="X326" s="13"/>
      <c r="Y326" s="13"/>
      <c r="Z326" s="13"/>
      <c r="AA326" s="13"/>
      <c r="AB326" s="13"/>
      <c r="AC326" s="13"/>
      <c r="AD326" s="13"/>
      <c r="AE326" s="13"/>
      <c r="AT326" s="253" t="s">
        <v>145</v>
      </c>
      <c r="AU326" s="253" t="s">
        <v>84</v>
      </c>
      <c r="AV326" s="13" t="s">
        <v>84</v>
      </c>
      <c r="AW326" s="13" t="s">
        <v>32</v>
      </c>
      <c r="AX326" s="13" t="s">
        <v>76</v>
      </c>
      <c r="AY326" s="253" t="s">
        <v>137</v>
      </c>
    </row>
    <row r="327" spans="1:51" s="13" customFormat="1" ht="12">
      <c r="A327" s="13"/>
      <c r="B327" s="242"/>
      <c r="C327" s="243"/>
      <c r="D327" s="244" t="s">
        <v>145</v>
      </c>
      <c r="E327" s="245" t="s">
        <v>1</v>
      </c>
      <c r="F327" s="246" t="s">
        <v>167</v>
      </c>
      <c r="G327" s="243"/>
      <c r="H327" s="247">
        <v>207</v>
      </c>
      <c r="I327" s="248"/>
      <c r="J327" s="243"/>
      <c r="K327" s="243"/>
      <c r="L327" s="249"/>
      <c r="M327" s="250"/>
      <c r="N327" s="251"/>
      <c r="O327" s="251"/>
      <c r="P327" s="251"/>
      <c r="Q327" s="251"/>
      <c r="R327" s="251"/>
      <c r="S327" s="251"/>
      <c r="T327" s="252"/>
      <c r="U327" s="13"/>
      <c r="V327" s="13"/>
      <c r="W327" s="13"/>
      <c r="X327" s="13"/>
      <c r="Y327" s="13"/>
      <c r="Z327" s="13"/>
      <c r="AA327" s="13"/>
      <c r="AB327" s="13"/>
      <c r="AC327" s="13"/>
      <c r="AD327" s="13"/>
      <c r="AE327" s="13"/>
      <c r="AT327" s="253" t="s">
        <v>145</v>
      </c>
      <c r="AU327" s="253" t="s">
        <v>84</v>
      </c>
      <c r="AV327" s="13" t="s">
        <v>84</v>
      </c>
      <c r="AW327" s="13" t="s">
        <v>32</v>
      </c>
      <c r="AX327" s="13" t="s">
        <v>76</v>
      </c>
      <c r="AY327" s="253" t="s">
        <v>137</v>
      </c>
    </row>
    <row r="328" spans="1:51" s="14" customFormat="1" ht="12">
      <c r="A328" s="14"/>
      <c r="B328" s="254"/>
      <c r="C328" s="255"/>
      <c r="D328" s="244" t="s">
        <v>145</v>
      </c>
      <c r="E328" s="256" t="s">
        <v>1</v>
      </c>
      <c r="F328" s="257" t="s">
        <v>147</v>
      </c>
      <c r="G328" s="255"/>
      <c r="H328" s="258">
        <v>2460</v>
      </c>
      <c r="I328" s="259"/>
      <c r="J328" s="255"/>
      <c r="K328" s="255"/>
      <c r="L328" s="260"/>
      <c r="M328" s="261"/>
      <c r="N328" s="262"/>
      <c r="O328" s="262"/>
      <c r="P328" s="262"/>
      <c r="Q328" s="262"/>
      <c r="R328" s="262"/>
      <c r="S328" s="262"/>
      <c r="T328" s="263"/>
      <c r="U328" s="14"/>
      <c r="V328" s="14"/>
      <c r="W328" s="14"/>
      <c r="X328" s="14"/>
      <c r="Y328" s="14"/>
      <c r="Z328" s="14"/>
      <c r="AA328" s="14"/>
      <c r="AB328" s="14"/>
      <c r="AC328" s="14"/>
      <c r="AD328" s="14"/>
      <c r="AE328" s="14"/>
      <c r="AT328" s="264" t="s">
        <v>145</v>
      </c>
      <c r="AU328" s="264" t="s">
        <v>84</v>
      </c>
      <c r="AV328" s="14" t="s">
        <v>143</v>
      </c>
      <c r="AW328" s="14" t="s">
        <v>32</v>
      </c>
      <c r="AX328" s="14" t="s">
        <v>82</v>
      </c>
      <c r="AY328" s="264" t="s">
        <v>137</v>
      </c>
    </row>
    <row r="329" spans="1:65" s="2" customFormat="1" ht="33" customHeight="1">
      <c r="A329" s="39"/>
      <c r="B329" s="40"/>
      <c r="C329" s="228" t="s">
        <v>472</v>
      </c>
      <c r="D329" s="228" t="s">
        <v>139</v>
      </c>
      <c r="E329" s="229" t="s">
        <v>473</v>
      </c>
      <c r="F329" s="230" t="s">
        <v>474</v>
      </c>
      <c r="G329" s="231" t="s">
        <v>189</v>
      </c>
      <c r="H329" s="232">
        <v>124</v>
      </c>
      <c r="I329" s="233"/>
      <c r="J329" s="234">
        <f>ROUND(I329*H329,2)</f>
        <v>0</v>
      </c>
      <c r="K329" s="235"/>
      <c r="L329" s="45"/>
      <c r="M329" s="236" t="s">
        <v>1</v>
      </c>
      <c r="N329" s="237" t="s">
        <v>41</v>
      </c>
      <c r="O329" s="92"/>
      <c r="P329" s="238">
        <f>O329*H329</f>
        <v>0</v>
      </c>
      <c r="Q329" s="238">
        <v>0.00061</v>
      </c>
      <c r="R329" s="238">
        <f>Q329*H329</f>
        <v>0.07564</v>
      </c>
      <c r="S329" s="238">
        <v>0</v>
      </c>
      <c r="T329" s="239">
        <f>S329*H329</f>
        <v>0</v>
      </c>
      <c r="U329" s="39"/>
      <c r="V329" s="39"/>
      <c r="W329" s="39"/>
      <c r="X329" s="39"/>
      <c r="Y329" s="39"/>
      <c r="Z329" s="39"/>
      <c r="AA329" s="39"/>
      <c r="AB329" s="39"/>
      <c r="AC329" s="39"/>
      <c r="AD329" s="39"/>
      <c r="AE329" s="39"/>
      <c r="AR329" s="240" t="s">
        <v>143</v>
      </c>
      <c r="AT329" s="240" t="s">
        <v>139</v>
      </c>
      <c r="AU329" s="240" t="s">
        <v>84</v>
      </c>
      <c r="AY329" s="18" t="s">
        <v>137</v>
      </c>
      <c r="BE329" s="241">
        <f>IF(N329="základní",J329,0)</f>
        <v>0</v>
      </c>
      <c r="BF329" s="241">
        <f>IF(N329="snížená",J329,0)</f>
        <v>0</v>
      </c>
      <c r="BG329" s="241">
        <f>IF(N329="zákl. přenesená",J329,0)</f>
        <v>0</v>
      </c>
      <c r="BH329" s="241">
        <f>IF(N329="sníž. přenesená",J329,0)</f>
        <v>0</v>
      </c>
      <c r="BI329" s="241">
        <f>IF(N329="nulová",J329,0)</f>
        <v>0</v>
      </c>
      <c r="BJ329" s="18" t="s">
        <v>82</v>
      </c>
      <c r="BK329" s="241">
        <f>ROUND(I329*H329,2)</f>
        <v>0</v>
      </c>
      <c r="BL329" s="18" t="s">
        <v>143</v>
      </c>
      <c r="BM329" s="240" t="s">
        <v>475</v>
      </c>
    </row>
    <row r="330" spans="1:51" s="13" customFormat="1" ht="12">
      <c r="A330" s="13"/>
      <c r="B330" s="242"/>
      <c r="C330" s="243"/>
      <c r="D330" s="244" t="s">
        <v>145</v>
      </c>
      <c r="E330" s="245" t="s">
        <v>1</v>
      </c>
      <c r="F330" s="246" t="s">
        <v>476</v>
      </c>
      <c r="G330" s="243"/>
      <c r="H330" s="247">
        <v>124</v>
      </c>
      <c r="I330" s="248"/>
      <c r="J330" s="243"/>
      <c r="K330" s="243"/>
      <c r="L330" s="249"/>
      <c r="M330" s="250"/>
      <c r="N330" s="251"/>
      <c r="O330" s="251"/>
      <c r="P330" s="251"/>
      <c r="Q330" s="251"/>
      <c r="R330" s="251"/>
      <c r="S330" s="251"/>
      <c r="T330" s="252"/>
      <c r="U330" s="13"/>
      <c r="V330" s="13"/>
      <c r="W330" s="13"/>
      <c r="X330" s="13"/>
      <c r="Y330" s="13"/>
      <c r="Z330" s="13"/>
      <c r="AA330" s="13"/>
      <c r="AB330" s="13"/>
      <c r="AC330" s="13"/>
      <c r="AD330" s="13"/>
      <c r="AE330" s="13"/>
      <c r="AT330" s="253" t="s">
        <v>145</v>
      </c>
      <c r="AU330" s="253" t="s">
        <v>84</v>
      </c>
      <c r="AV330" s="13" t="s">
        <v>84</v>
      </c>
      <c r="AW330" s="13" t="s">
        <v>32</v>
      </c>
      <c r="AX330" s="13" t="s">
        <v>76</v>
      </c>
      <c r="AY330" s="253" t="s">
        <v>137</v>
      </c>
    </row>
    <row r="331" spans="1:51" s="14" customFormat="1" ht="12">
      <c r="A331" s="14"/>
      <c r="B331" s="254"/>
      <c r="C331" s="255"/>
      <c r="D331" s="244" t="s">
        <v>145</v>
      </c>
      <c r="E331" s="256" t="s">
        <v>1</v>
      </c>
      <c r="F331" s="257" t="s">
        <v>147</v>
      </c>
      <c r="G331" s="255"/>
      <c r="H331" s="258">
        <v>124</v>
      </c>
      <c r="I331" s="259"/>
      <c r="J331" s="255"/>
      <c r="K331" s="255"/>
      <c r="L331" s="260"/>
      <c r="M331" s="261"/>
      <c r="N331" s="262"/>
      <c r="O331" s="262"/>
      <c r="P331" s="262"/>
      <c r="Q331" s="262"/>
      <c r="R331" s="262"/>
      <c r="S331" s="262"/>
      <c r="T331" s="263"/>
      <c r="U331" s="14"/>
      <c r="V331" s="14"/>
      <c r="W331" s="14"/>
      <c r="X331" s="14"/>
      <c r="Y331" s="14"/>
      <c r="Z331" s="14"/>
      <c r="AA331" s="14"/>
      <c r="AB331" s="14"/>
      <c r="AC331" s="14"/>
      <c r="AD331" s="14"/>
      <c r="AE331" s="14"/>
      <c r="AT331" s="264" t="s">
        <v>145</v>
      </c>
      <c r="AU331" s="264" t="s">
        <v>84</v>
      </c>
      <c r="AV331" s="14" t="s">
        <v>143</v>
      </c>
      <c r="AW331" s="14" t="s">
        <v>32</v>
      </c>
      <c r="AX331" s="14" t="s">
        <v>82</v>
      </c>
      <c r="AY331" s="264" t="s">
        <v>137</v>
      </c>
    </row>
    <row r="332" spans="1:63" s="12" customFormat="1" ht="22.8" customHeight="1">
      <c r="A332" s="12"/>
      <c r="B332" s="212"/>
      <c r="C332" s="213"/>
      <c r="D332" s="214" t="s">
        <v>75</v>
      </c>
      <c r="E332" s="226" t="s">
        <v>477</v>
      </c>
      <c r="F332" s="226" t="s">
        <v>478</v>
      </c>
      <c r="G332" s="213"/>
      <c r="H332" s="213"/>
      <c r="I332" s="216"/>
      <c r="J332" s="227">
        <f>BK332</f>
        <v>0</v>
      </c>
      <c r="K332" s="213"/>
      <c r="L332" s="218"/>
      <c r="M332" s="219"/>
      <c r="N332" s="220"/>
      <c r="O332" s="220"/>
      <c r="P332" s="221">
        <f>SUM(P333:P338)</f>
        <v>0</v>
      </c>
      <c r="Q332" s="220"/>
      <c r="R332" s="221">
        <f>SUM(R333:R338)</f>
        <v>0</v>
      </c>
      <c r="S332" s="220"/>
      <c r="T332" s="222">
        <f>SUM(T333:T338)</f>
        <v>0</v>
      </c>
      <c r="U332" s="12"/>
      <c r="V332" s="12"/>
      <c r="W332" s="12"/>
      <c r="X332" s="12"/>
      <c r="Y332" s="12"/>
      <c r="Z332" s="12"/>
      <c r="AA332" s="12"/>
      <c r="AB332" s="12"/>
      <c r="AC332" s="12"/>
      <c r="AD332" s="12"/>
      <c r="AE332" s="12"/>
      <c r="AR332" s="223" t="s">
        <v>82</v>
      </c>
      <c r="AT332" s="224" t="s">
        <v>75</v>
      </c>
      <c r="AU332" s="224" t="s">
        <v>82</v>
      </c>
      <c r="AY332" s="223" t="s">
        <v>137</v>
      </c>
      <c r="BK332" s="225">
        <f>SUM(BK333:BK338)</f>
        <v>0</v>
      </c>
    </row>
    <row r="333" spans="1:65" s="2" customFormat="1" ht="24.15" customHeight="1">
      <c r="A333" s="39"/>
      <c r="B333" s="40"/>
      <c r="C333" s="228" t="s">
        <v>479</v>
      </c>
      <c r="D333" s="228" t="s">
        <v>139</v>
      </c>
      <c r="E333" s="229" t="s">
        <v>480</v>
      </c>
      <c r="F333" s="230" t="s">
        <v>481</v>
      </c>
      <c r="G333" s="231" t="s">
        <v>154</v>
      </c>
      <c r="H333" s="232">
        <v>480.835</v>
      </c>
      <c r="I333" s="233"/>
      <c r="J333" s="234">
        <f>ROUND(I333*H333,2)</f>
        <v>0</v>
      </c>
      <c r="K333" s="235"/>
      <c r="L333" s="45"/>
      <c r="M333" s="236" t="s">
        <v>1</v>
      </c>
      <c r="N333" s="237" t="s">
        <v>41</v>
      </c>
      <c r="O333" s="92"/>
      <c r="P333" s="238">
        <f>O333*H333</f>
        <v>0</v>
      </c>
      <c r="Q333" s="238">
        <v>0</v>
      </c>
      <c r="R333" s="238">
        <f>Q333*H333</f>
        <v>0</v>
      </c>
      <c r="S333" s="238">
        <v>0</v>
      </c>
      <c r="T333" s="239">
        <f>S333*H333</f>
        <v>0</v>
      </c>
      <c r="U333" s="39"/>
      <c r="V333" s="39"/>
      <c r="W333" s="39"/>
      <c r="X333" s="39"/>
      <c r="Y333" s="39"/>
      <c r="Z333" s="39"/>
      <c r="AA333" s="39"/>
      <c r="AB333" s="39"/>
      <c r="AC333" s="39"/>
      <c r="AD333" s="39"/>
      <c r="AE333" s="39"/>
      <c r="AR333" s="240" t="s">
        <v>143</v>
      </c>
      <c r="AT333" s="240" t="s">
        <v>139</v>
      </c>
      <c r="AU333" s="240" t="s">
        <v>84</v>
      </c>
      <c r="AY333" s="18" t="s">
        <v>137</v>
      </c>
      <c r="BE333" s="241">
        <f>IF(N333="základní",J333,0)</f>
        <v>0</v>
      </c>
      <c r="BF333" s="241">
        <f>IF(N333="snížená",J333,0)</f>
        <v>0</v>
      </c>
      <c r="BG333" s="241">
        <f>IF(N333="zákl. přenesená",J333,0)</f>
        <v>0</v>
      </c>
      <c r="BH333" s="241">
        <f>IF(N333="sníž. přenesená",J333,0)</f>
        <v>0</v>
      </c>
      <c r="BI333" s="241">
        <f>IF(N333="nulová",J333,0)</f>
        <v>0</v>
      </c>
      <c r="BJ333" s="18" t="s">
        <v>82</v>
      </c>
      <c r="BK333" s="241">
        <f>ROUND(I333*H333,2)</f>
        <v>0</v>
      </c>
      <c r="BL333" s="18" t="s">
        <v>143</v>
      </c>
      <c r="BM333" s="240" t="s">
        <v>482</v>
      </c>
    </row>
    <row r="334" spans="1:51" s="13" customFormat="1" ht="12">
      <c r="A334" s="13"/>
      <c r="B334" s="242"/>
      <c r="C334" s="243"/>
      <c r="D334" s="244" t="s">
        <v>145</v>
      </c>
      <c r="E334" s="245" t="s">
        <v>1</v>
      </c>
      <c r="F334" s="246" t="s">
        <v>483</v>
      </c>
      <c r="G334" s="243"/>
      <c r="H334" s="247">
        <v>480.835</v>
      </c>
      <c r="I334" s="248"/>
      <c r="J334" s="243"/>
      <c r="K334" s="243"/>
      <c r="L334" s="249"/>
      <c r="M334" s="250"/>
      <c r="N334" s="251"/>
      <c r="O334" s="251"/>
      <c r="P334" s="251"/>
      <c r="Q334" s="251"/>
      <c r="R334" s="251"/>
      <c r="S334" s="251"/>
      <c r="T334" s="252"/>
      <c r="U334" s="13"/>
      <c r="V334" s="13"/>
      <c r="W334" s="13"/>
      <c r="X334" s="13"/>
      <c r="Y334" s="13"/>
      <c r="Z334" s="13"/>
      <c r="AA334" s="13"/>
      <c r="AB334" s="13"/>
      <c r="AC334" s="13"/>
      <c r="AD334" s="13"/>
      <c r="AE334" s="13"/>
      <c r="AT334" s="253" t="s">
        <v>145</v>
      </c>
      <c r="AU334" s="253" t="s">
        <v>84</v>
      </c>
      <c r="AV334" s="13" t="s">
        <v>84</v>
      </c>
      <c r="AW334" s="13" t="s">
        <v>32</v>
      </c>
      <c r="AX334" s="13" t="s">
        <v>76</v>
      </c>
      <c r="AY334" s="253" t="s">
        <v>137</v>
      </c>
    </row>
    <row r="335" spans="1:51" s="14" customFormat="1" ht="12">
      <c r="A335" s="14"/>
      <c r="B335" s="254"/>
      <c r="C335" s="255"/>
      <c r="D335" s="244" t="s">
        <v>145</v>
      </c>
      <c r="E335" s="256" t="s">
        <v>1</v>
      </c>
      <c r="F335" s="257" t="s">
        <v>147</v>
      </c>
      <c r="G335" s="255"/>
      <c r="H335" s="258">
        <v>480.835</v>
      </c>
      <c r="I335" s="259"/>
      <c r="J335" s="255"/>
      <c r="K335" s="255"/>
      <c r="L335" s="260"/>
      <c r="M335" s="261"/>
      <c r="N335" s="262"/>
      <c r="O335" s="262"/>
      <c r="P335" s="262"/>
      <c r="Q335" s="262"/>
      <c r="R335" s="262"/>
      <c r="S335" s="262"/>
      <c r="T335" s="263"/>
      <c r="U335" s="14"/>
      <c r="V335" s="14"/>
      <c r="W335" s="14"/>
      <c r="X335" s="14"/>
      <c r="Y335" s="14"/>
      <c r="Z335" s="14"/>
      <c r="AA335" s="14"/>
      <c r="AB335" s="14"/>
      <c r="AC335" s="14"/>
      <c r="AD335" s="14"/>
      <c r="AE335" s="14"/>
      <c r="AT335" s="264" t="s">
        <v>145</v>
      </c>
      <c r="AU335" s="264" t="s">
        <v>84</v>
      </c>
      <c r="AV335" s="14" t="s">
        <v>143</v>
      </c>
      <c r="AW335" s="14" t="s">
        <v>32</v>
      </c>
      <c r="AX335" s="14" t="s">
        <v>82</v>
      </c>
      <c r="AY335" s="264" t="s">
        <v>137</v>
      </c>
    </row>
    <row r="336" spans="1:65" s="2" customFormat="1" ht="24.15" customHeight="1">
      <c r="A336" s="39"/>
      <c r="B336" s="40"/>
      <c r="C336" s="228" t="s">
        <v>484</v>
      </c>
      <c r="D336" s="228" t="s">
        <v>139</v>
      </c>
      <c r="E336" s="229" t="s">
        <v>485</v>
      </c>
      <c r="F336" s="230" t="s">
        <v>486</v>
      </c>
      <c r="G336" s="231" t="s">
        <v>154</v>
      </c>
      <c r="H336" s="232">
        <v>480.835</v>
      </c>
      <c r="I336" s="233"/>
      <c r="J336" s="234">
        <f>ROUND(I336*H336,2)</f>
        <v>0</v>
      </c>
      <c r="K336" s="235"/>
      <c r="L336" s="45"/>
      <c r="M336" s="236" t="s">
        <v>1</v>
      </c>
      <c r="N336" s="237" t="s">
        <v>41</v>
      </c>
      <c r="O336" s="92"/>
      <c r="P336" s="238">
        <f>O336*H336</f>
        <v>0</v>
      </c>
      <c r="Q336" s="238">
        <v>0</v>
      </c>
      <c r="R336" s="238">
        <f>Q336*H336</f>
        <v>0</v>
      </c>
      <c r="S336" s="238">
        <v>0</v>
      </c>
      <c r="T336" s="239">
        <f>S336*H336</f>
        <v>0</v>
      </c>
      <c r="U336" s="39"/>
      <c r="V336" s="39"/>
      <c r="W336" s="39"/>
      <c r="X336" s="39"/>
      <c r="Y336" s="39"/>
      <c r="Z336" s="39"/>
      <c r="AA336" s="39"/>
      <c r="AB336" s="39"/>
      <c r="AC336" s="39"/>
      <c r="AD336" s="39"/>
      <c r="AE336" s="39"/>
      <c r="AR336" s="240" t="s">
        <v>143</v>
      </c>
      <c r="AT336" s="240" t="s">
        <v>139</v>
      </c>
      <c r="AU336" s="240" t="s">
        <v>84</v>
      </c>
      <c r="AY336" s="18" t="s">
        <v>137</v>
      </c>
      <c r="BE336" s="241">
        <f>IF(N336="základní",J336,0)</f>
        <v>0</v>
      </c>
      <c r="BF336" s="241">
        <f>IF(N336="snížená",J336,0)</f>
        <v>0</v>
      </c>
      <c r="BG336" s="241">
        <f>IF(N336="zákl. přenesená",J336,0)</f>
        <v>0</v>
      </c>
      <c r="BH336" s="241">
        <f>IF(N336="sníž. přenesená",J336,0)</f>
        <v>0</v>
      </c>
      <c r="BI336" s="241">
        <f>IF(N336="nulová",J336,0)</f>
        <v>0</v>
      </c>
      <c r="BJ336" s="18" t="s">
        <v>82</v>
      </c>
      <c r="BK336" s="241">
        <f>ROUND(I336*H336,2)</f>
        <v>0</v>
      </c>
      <c r="BL336" s="18" t="s">
        <v>143</v>
      </c>
      <c r="BM336" s="240" t="s">
        <v>487</v>
      </c>
    </row>
    <row r="337" spans="1:51" s="13" customFormat="1" ht="12">
      <c r="A337" s="13"/>
      <c r="B337" s="242"/>
      <c r="C337" s="243"/>
      <c r="D337" s="244" t="s">
        <v>145</v>
      </c>
      <c r="E337" s="245" t="s">
        <v>1</v>
      </c>
      <c r="F337" s="246" t="s">
        <v>483</v>
      </c>
      <c r="G337" s="243"/>
      <c r="H337" s="247">
        <v>480.835</v>
      </c>
      <c r="I337" s="248"/>
      <c r="J337" s="243"/>
      <c r="K337" s="243"/>
      <c r="L337" s="249"/>
      <c r="M337" s="250"/>
      <c r="N337" s="251"/>
      <c r="O337" s="251"/>
      <c r="P337" s="251"/>
      <c r="Q337" s="251"/>
      <c r="R337" s="251"/>
      <c r="S337" s="251"/>
      <c r="T337" s="252"/>
      <c r="U337" s="13"/>
      <c r="V337" s="13"/>
      <c r="W337" s="13"/>
      <c r="X337" s="13"/>
      <c r="Y337" s="13"/>
      <c r="Z337" s="13"/>
      <c r="AA337" s="13"/>
      <c r="AB337" s="13"/>
      <c r="AC337" s="13"/>
      <c r="AD337" s="13"/>
      <c r="AE337" s="13"/>
      <c r="AT337" s="253" t="s">
        <v>145</v>
      </c>
      <c r="AU337" s="253" t="s">
        <v>84</v>
      </c>
      <c r="AV337" s="13" t="s">
        <v>84</v>
      </c>
      <c r="AW337" s="13" t="s">
        <v>32</v>
      </c>
      <c r="AX337" s="13" t="s">
        <v>76</v>
      </c>
      <c r="AY337" s="253" t="s">
        <v>137</v>
      </c>
    </row>
    <row r="338" spans="1:51" s="14" customFormat="1" ht="12">
      <c r="A338" s="14"/>
      <c r="B338" s="254"/>
      <c r="C338" s="255"/>
      <c r="D338" s="244" t="s">
        <v>145</v>
      </c>
      <c r="E338" s="256" t="s">
        <v>1</v>
      </c>
      <c r="F338" s="257" t="s">
        <v>147</v>
      </c>
      <c r="G338" s="255"/>
      <c r="H338" s="258">
        <v>480.835</v>
      </c>
      <c r="I338" s="259"/>
      <c r="J338" s="255"/>
      <c r="K338" s="255"/>
      <c r="L338" s="260"/>
      <c r="M338" s="276"/>
      <c r="N338" s="277"/>
      <c r="O338" s="277"/>
      <c r="P338" s="277"/>
      <c r="Q338" s="277"/>
      <c r="R338" s="277"/>
      <c r="S338" s="277"/>
      <c r="T338" s="278"/>
      <c r="U338" s="14"/>
      <c r="V338" s="14"/>
      <c r="W338" s="14"/>
      <c r="X338" s="14"/>
      <c r="Y338" s="14"/>
      <c r="Z338" s="14"/>
      <c r="AA338" s="14"/>
      <c r="AB338" s="14"/>
      <c r="AC338" s="14"/>
      <c r="AD338" s="14"/>
      <c r="AE338" s="14"/>
      <c r="AT338" s="264" t="s">
        <v>145</v>
      </c>
      <c r="AU338" s="264" t="s">
        <v>84</v>
      </c>
      <c r="AV338" s="14" t="s">
        <v>143</v>
      </c>
      <c r="AW338" s="14" t="s">
        <v>32</v>
      </c>
      <c r="AX338" s="14" t="s">
        <v>82</v>
      </c>
      <c r="AY338" s="264" t="s">
        <v>137</v>
      </c>
    </row>
    <row r="339" spans="1:31" s="2" customFormat="1" ht="6.95" customHeight="1">
      <c r="A339" s="39"/>
      <c r="B339" s="67"/>
      <c r="C339" s="68"/>
      <c r="D339" s="68"/>
      <c r="E339" s="68"/>
      <c r="F339" s="68"/>
      <c r="G339" s="68"/>
      <c r="H339" s="68"/>
      <c r="I339" s="68"/>
      <c r="J339" s="68"/>
      <c r="K339" s="68"/>
      <c r="L339" s="45"/>
      <c r="M339" s="39"/>
      <c r="O339" s="39"/>
      <c r="P339" s="39"/>
      <c r="Q339" s="39"/>
      <c r="R339" s="39"/>
      <c r="S339" s="39"/>
      <c r="T339" s="39"/>
      <c r="U339" s="39"/>
      <c r="V339" s="39"/>
      <c r="W339" s="39"/>
      <c r="X339" s="39"/>
      <c r="Y339" s="39"/>
      <c r="Z339" s="39"/>
      <c r="AA339" s="39"/>
      <c r="AB339" s="39"/>
      <c r="AC339" s="39"/>
      <c r="AD339" s="39"/>
      <c r="AE339" s="39"/>
    </row>
  </sheetData>
  <sheetProtection password="CC35" sheet="1" objects="1" scenarios="1" formatColumns="0" formatRows="0" autoFilter="0"/>
  <autoFilter ref="C126:K338"/>
  <mergeCells count="12">
    <mergeCell ref="E7:H7"/>
    <mergeCell ref="E9:H9"/>
    <mergeCell ref="E11:H11"/>
    <mergeCell ref="E20:H20"/>
    <mergeCell ref="E29:H29"/>
    <mergeCell ref="E85:H85"/>
    <mergeCell ref="E87:H87"/>
    <mergeCell ref="E89:H89"/>
    <mergeCell ref="E115:H115"/>
    <mergeCell ref="E117:H117"/>
    <mergeCell ref="E119:H11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2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92</v>
      </c>
    </row>
    <row r="3" spans="2:46" s="1" customFormat="1" ht="6.95" customHeight="1">
      <c r="B3" s="147"/>
      <c r="C3" s="148"/>
      <c r="D3" s="148"/>
      <c r="E3" s="148"/>
      <c r="F3" s="148"/>
      <c r="G3" s="148"/>
      <c r="H3" s="148"/>
      <c r="I3" s="148"/>
      <c r="J3" s="148"/>
      <c r="K3" s="148"/>
      <c r="L3" s="21"/>
      <c r="AT3" s="18" t="s">
        <v>84</v>
      </c>
    </row>
    <row r="4" spans="2:46" s="1" customFormat="1" ht="24.95" customHeight="1">
      <c r="B4" s="21"/>
      <c r="D4" s="149" t="s">
        <v>105</v>
      </c>
      <c r="L4" s="21"/>
      <c r="M4" s="150" t="s">
        <v>10</v>
      </c>
      <c r="AT4" s="18" t="s">
        <v>4</v>
      </c>
    </row>
    <row r="5" spans="2:12" s="1" customFormat="1" ht="6.95" customHeight="1">
      <c r="B5" s="21"/>
      <c r="L5" s="21"/>
    </row>
    <row r="6" spans="2:12" s="1" customFormat="1" ht="12" customHeight="1">
      <c r="B6" s="21"/>
      <c r="D6" s="151" t="s">
        <v>16</v>
      </c>
      <c r="L6" s="21"/>
    </row>
    <row r="7" spans="2:12" s="1" customFormat="1" ht="16.5" customHeight="1">
      <c r="B7" s="21"/>
      <c r="E7" s="152" t="str">
        <f>'Rekapitulace stavby'!K6</f>
        <v>REVITALIZACE SÍDLIŠTĚ K. SVĚTLÉ, DVŮR KRÁLOVÉ NAD LABEM</v>
      </c>
      <c r="F7" s="151"/>
      <c r="G7" s="151"/>
      <c r="H7" s="151"/>
      <c r="L7" s="21"/>
    </row>
    <row r="8" spans="2:12" s="1" customFormat="1" ht="12" customHeight="1">
      <c r="B8" s="21"/>
      <c r="D8" s="151" t="s">
        <v>106</v>
      </c>
      <c r="L8" s="21"/>
    </row>
    <row r="9" spans="1:31" s="2" customFormat="1" ht="16.5" customHeight="1">
      <c r="A9" s="39"/>
      <c r="B9" s="45"/>
      <c r="C9" s="39"/>
      <c r="D9" s="39"/>
      <c r="E9" s="152" t="s">
        <v>107</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1" t="s">
        <v>108</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3" t="s">
        <v>488</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1" t="s">
        <v>18</v>
      </c>
      <c r="E13" s="39"/>
      <c r="F13" s="142" t="s">
        <v>1</v>
      </c>
      <c r="G13" s="39"/>
      <c r="H13" s="39"/>
      <c r="I13" s="151"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1" t="s">
        <v>20</v>
      </c>
      <c r="E14" s="39"/>
      <c r="F14" s="142" t="s">
        <v>21</v>
      </c>
      <c r="G14" s="39"/>
      <c r="H14" s="39"/>
      <c r="I14" s="151" t="s">
        <v>22</v>
      </c>
      <c r="J14" s="154" t="str">
        <f>'Rekapitulace stavby'!AN8</f>
        <v>14. 11. 2023</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1" t="s">
        <v>24</v>
      </c>
      <c r="E16" s="39"/>
      <c r="F16" s="39"/>
      <c r="G16" s="39"/>
      <c r="H16" s="39"/>
      <c r="I16" s="151" t="s">
        <v>25</v>
      </c>
      <c r="J16" s="142" t="s">
        <v>1</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26</v>
      </c>
      <c r="F17" s="39"/>
      <c r="G17" s="39"/>
      <c r="H17" s="39"/>
      <c r="I17" s="151" t="s">
        <v>27</v>
      </c>
      <c r="J17" s="142" t="s">
        <v>1</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1" t="s">
        <v>28</v>
      </c>
      <c r="E19" s="39"/>
      <c r="F19" s="39"/>
      <c r="G19" s="39"/>
      <c r="H19" s="39"/>
      <c r="I19" s="151"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1" t="s">
        <v>27</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1" t="s">
        <v>30</v>
      </c>
      <c r="E22" s="39"/>
      <c r="F22" s="39"/>
      <c r="G22" s="39"/>
      <c r="H22" s="39"/>
      <c r="I22" s="151" t="s">
        <v>25</v>
      </c>
      <c r="J22" s="142" t="s">
        <v>1</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31</v>
      </c>
      <c r="F23" s="39"/>
      <c r="G23" s="39"/>
      <c r="H23" s="39"/>
      <c r="I23" s="151" t="s">
        <v>27</v>
      </c>
      <c r="J23" s="142" t="s">
        <v>1</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1" t="s">
        <v>33</v>
      </c>
      <c r="E25" s="39"/>
      <c r="F25" s="39"/>
      <c r="G25" s="39"/>
      <c r="H25" s="39"/>
      <c r="I25" s="151" t="s">
        <v>25</v>
      </c>
      <c r="J25" s="142" t="s">
        <v>1</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
        <v>34</v>
      </c>
      <c r="F26" s="39"/>
      <c r="G26" s="39"/>
      <c r="H26" s="39"/>
      <c r="I26" s="151" t="s">
        <v>27</v>
      </c>
      <c r="J26" s="142" t="s">
        <v>1</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1" t="s">
        <v>35</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16.5" customHeight="1">
      <c r="A29" s="155"/>
      <c r="B29" s="156"/>
      <c r="C29" s="155"/>
      <c r="D29" s="155"/>
      <c r="E29" s="157" t="s">
        <v>1</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25.4" customHeight="1">
      <c r="A32" s="39"/>
      <c r="B32" s="45"/>
      <c r="C32" s="39"/>
      <c r="D32" s="160" t="s">
        <v>36</v>
      </c>
      <c r="E32" s="39"/>
      <c r="F32" s="39"/>
      <c r="G32" s="39"/>
      <c r="H32" s="39"/>
      <c r="I32" s="39"/>
      <c r="J32" s="161">
        <f>ROUND(J122,2)</f>
        <v>0</v>
      </c>
      <c r="K32" s="39"/>
      <c r="L32" s="64"/>
      <c r="S32" s="39"/>
      <c r="T32" s="39"/>
      <c r="U32" s="39"/>
      <c r="V32" s="39"/>
      <c r="W32" s="39"/>
      <c r="X32" s="39"/>
      <c r="Y32" s="39"/>
      <c r="Z32" s="39"/>
      <c r="AA32" s="39"/>
      <c r="AB32" s="39"/>
      <c r="AC32" s="39"/>
      <c r="AD32" s="39"/>
      <c r="AE32" s="39"/>
    </row>
    <row r="33" spans="1:31" s="2" customFormat="1" ht="6.95" customHeight="1">
      <c r="A33" s="39"/>
      <c r="B33" s="45"/>
      <c r="C33" s="39"/>
      <c r="D33" s="159"/>
      <c r="E33" s="159"/>
      <c r="F33" s="159"/>
      <c r="G33" s="159"/>
      <c r="H33" s="159"/>
      <c r="I33" s="159"/>
      <c r="J33" s="159"/>
      <c r="K33" s="159"/>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2" t="s">
        <v>38</v>
      </c>
      <c r="G34" s="39"/>
      <c r="H34" s="39"/>
      <c r="I34" s="162" t="s">
        <v>37</v>
      </c>
      <c r="J34" s="162" t="s">
        <v>39</v>
      </c>
      <c r="K34" s="39"/>
      <c r="L34" s="64"/>
      <c r="S34" s="39"/>
      <c r="T34" s="39"/>
      <c r="U34" s="39"/>
      <c r="V34" s="39"/>
      <c r="W34" s="39"/>
      <c r="X34" s="39"/>
      <c r="Y34" s="39"/>
      <c r="Z34" s="39"/>
      <c r="AA34" s="39"/>
      <c r="AB34" s="39"/>
      <c r="AC34" s="39"/>
      <c r="AD34" s="39"/>
      <c r="AE34" s="39"/>
    </row>
    <row r="35" spans="1:31" s="2" customFormat="1" ht="14.4" customHeight="1">
      <c r="A35" s="39"/>
      <c r="B35" s="45"/>
      <c r="C35" s="39"/>
      <c r="D35" s="163" t="s">
        <v>40</v>
      </c>
      <c r="E35" s="151" t="s">
        <v>41</v>
      </c>
      <c r="F35" s="164">
        <f>ROUND((SUM(BE122:BE125)),2)</f>
        <v>0</v>
      </c>
      <c r="G35" s="39"/>
      <c r="H35" s="39"/>
      <c r="I35" s="165">
        <v>0.21</v>
      </c>
      <c r="J35" s="164">
        <f>ROUND(((SUM(BE122:BE125))*I35),2)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1" t="s">
        <v>42</v>
      </c>
      <c r="F36" s="164">
        <f>ROUND((SUM(BF122:BF125)),2)</f>
        <v>0</v>
      </c>
      <c r="G36" s="39"/>
      <c r="H36" s="39"/>
      <c r="I36" s="165">
        <v>0.15</v>
      </c>
      <c r="J36" s="164">
        <f>ROUND(((SUM(BF122:BF125))*I36),2)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43</v>
      </c>
      <c r="F37" s="164">
        <f>ROUND((SUM(BG122:BG125)),2)</f>
        <v>0</v>
      </c>
      <c r="G37" s="39"/>
      <c r="H37" s="39"/>
      <c r="I37" s="165">
        <v>0.21</v>
      </c>
      <c r="J37" s="164">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1" t="s">
        <v>44</v>
      </c>
      <c r="F38" s="164">
        <f>ROUND((SUM(BH122:BH125)),2)</f>
        <v>0</v>
      </c>
      <c r="G38" s="39"/>
      <c r="H38" s="39"/>
      <c r="I38" s="165">
        <v>0.15</v>
      </c>
      <c r="J38" s="164">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45</v>
      </c>
      <c r="F39" s="164">
        <f>ROUND((SUM(BI122:BI125)),2)</f>
        <v>0</v>
      </c>
      <c r="G39" s="39"/>
      <c r="H39" s="39"/>
      <c r="I39" s="165">
        <v>0</v>
      </c>
      <c r="J39" s="164">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6"/>
      <c r="D41" s="167" t="s">
        <v>46</v>
      </c>
      <c r="E41" s="168"/>
      <c r="F41" s="168"/>
      <c r="G41" s="169" t="s">
        <v>47</v>
      </c>
      <c r="H41" s="170" t="s">
        <v>48</v>
      </c>
      <c r="I41" s="168"/>
      <c r="J41" s="171">
        <f>SUM(J32:J39)</f>
        <v>0</v>
      </c>
      <c r="K41" s="172"/>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49</v>
      </c>
      <c r="E50" s="174"/>
      <c r="F50" s="174"/>
      <c r="G50" s="173" t="s">
        <v>50</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51</v>
      </c>
      <c r="E61" s="176"/>
      <c r="F61" s="177" t="s">
        <v>52</v>
      </c>
      <c r="G61" s="175" t="s">
        <v>51</v>
      </c>
      <c r="H61" s="176"/>
      <c r="I61" s="176"/>
      <c r="J61" s="178" t="s">
        <v>52</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53</v>
      </c>
      <c r="E65" s="179"/>
      <c r="F65" s="179"/>
      <c r="G65" s="173" t="s">
        <v>54</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51</v>
      </c>
      <c r="E76" s="176"/>
      <c r="F76" s="177" t="s">
        <v>52</v>
      </c>
      <c r="G76" s="175" t="s">
        <v>51</v>
      </c>
      <c r="H76" s="176"/>
      <c r="I76" s="176"/>
      <c r="J76" s="178" t="s">
        <v>52</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110</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REVITALIZACE SÍDLIŠTĚ K. SVĚTLÉ, DVŮR KRÁLOVÉ NAD LABEM</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106</v>
      </c>
      <c r="D86" s="23"/>
      <c r="E86" s="23"/>
      <c r="F86" s="23"/>
      <c r="G86" s="23"/>
      <c r="H86" s="23"/>
      <c r="I86" s="23"/>
      <c r="J86" s="23"/>
      <c r="K86" s="23"/>
      <c r="L86" s="21"/>
    </row>
    <row r="87" spans="1:31" s="2" customFormat="1" ht="16.5" customHeight="1">
      <c r="A87" s="39"/>
      <c r="B87" s="40"/>
      <c r="C87" s="41"/>
      <c r="D87" s="41"/>
      <c r="E87" s="184" t="s">
        <v>107</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108</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002 - SO 02 - VEŘEJNÉ OSVĚTLENÍ</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 xml:space="preserve"> </v>
      </c>
      <c r="G91" s="41"/>
      <c r="H91" s="41"/>
      <c r="I91" s="33" t="s">
        <v>22</v>
      </c>
      <c r="J91" s="80" t="str">
        <f>IF(J14="","",J14)</f>
        <v>14. 11. 2023</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40.05" customHeight="1">
      <c r="A93" s="39"/>
      <c r="B93" s="40"/>
      <c r="C93" s="33" t="s">
        <v>24</v>
      </c>
      <c r="D93" s="41"/>
      <c r="E93" s="41"/>
      <c r="F93" s="28" t="str">
        <f>E17</f>
        <v>MĚSTO DVŮR KRÁLOVÉ NAD LABEM</v>
      </c>
      <c r="G93" s="41"/>
      <c r="H93" s="41"/>
      <c r="I93" s="33" t="s">
        <v>30</v>
      </c>
      <c r="J93" s="37" t="str">
        <f>E23</f>
        <v>ATELIER ARCHITEKTURY A URBANISMU, s.r.o.</v>
      </c>
      <c r="K93" s="41"/>
      <c r="L93" s="64"/>
      <c r="S93" s="39"/>
      <c r="T93" s="39"/>
      <c r="U93" s="39"/>
      <c r="V93" s="39"/>
      <c r="W93" s="39"/>
      <c r="X93" s="39"/>
      <c r="Y93" s="39"/>
      <c r="Z93" s="39"/>
      <c r="AA93" s="39"/>
      <c r="AB93" s="39"/>
      <c r="AC93" s="39"/>
      <c r="AD93" s="39"/>
      <c r="AE93" s="39"/>
    </row>
    <row r="94" spans="1:31" s="2" customFormat="1" ht="15.15" customHeight="1">
      <c r="A94" s="39"/>
      <c r="B94" s="40"/>
      <c r="C94" s="33" t="s">
        <v>28</v>
      </c>
      <c r="D94" s="41"/>
      <c r="E94" s="41"/>
      <c r="F94" s="28" t="str">
        <f>IF(E20="","",E20)</f>
        <v>Vyplň údaj</v>
      </c>
      <c r="G94" s="41"/>
      <c r="H94" s="41"/>
      <c r="I94" s="33" t="s">
        <v>33</v>
      </c>
      <c r="J94" s="37" t="str">
        <f>E26</f>
        <v>JIŘÍ KOCIÁN</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5" t="s">
        <v>111</v>
      </c>
      <c r="D96" s="186"/>
      <c r="E96" s="186"/>
      <c r="F96" s="186"/>
      <c r="G96" s="186"/>
      <c r="H96" s="186"/>
      <c r="I96" s="186"/>
      <c r="J96" s="187" t="s">
        <v>112</v>
      </c>
      <c r="K96" s="186"/>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8" t="s">
        <v>113</v>
      </c>
      <c r="D98" s="41"/>
      <c r="E98" s="41"/>
      <c r="F98" s="41"/>
      <c r="G98" s="41"/>
      <c r="H98" s="41"/>
      <c r="I98" s="41"/>
      <c r="J98" s="111">
        <f>J122</f>
        <v>0</v>
      </c>
      <c r="K98" s="41"/>
      <c r="L98" s="64"/>
      <c r="S98" s="39"/>
      <c r="T98" s="39"/>
      <c r="U98" s="39"/>
      <c r="V98" s="39"/>
      <c r="W98" s="39"/>
      <c r="X98" s="39"/>
      <c r="Y98" s="39"/>
      <c r="Z98" s="39"/>
      <c r="AA98" s="39"/>
      <c r="AB98" s="39"/>
      <c r="AC98" s="39"/>
      <c r="AD98" s="39"/>
      <c r="AE98" s="39"/>
      <c r="AU98" s="18" t="s">
        <v>114</v>
      </c>
    </row>
    <row r="99" spans="1:31" s="9" customFormat="1" ht="24.95" customHeight="1">
      <c r="A99" s="9"/>
      <c r="B99" s="189"/>
      <c r="C99" s="190"/>
      <c r="D99" s="191" t="s">
        <v>489</v>
      </c>
      <c r="E99" s="192"/>
      <c r="F99" s="192"/>
      <c r="G99" s="192"/>
      <c r="H99" s="192"/>
      <c r="I99" s="192"/>
      <c r="J99" s="193">
        <f>J123</f>
        <v>0</v>
      </c>
      <c r="K99" s="190"/>
      <c r="L99" s="194"/>
      <c r="S99" s="9"/>
      <c r="T99" s="9"/>
      <c r="U99" s="9"/>
      <c r="V99" s="9"/>
      <c r="W99" s="9"/>
      <c r="X99" s="9"/>
      <c r="Y99" s="9"/>
      <c r="Z99" s="9"/>
      <c r="AA99" s="9"/>
      <c r="AB99" s="9"/>
      <c r="AC99" s="9"/>
      <c r="AD99" s="9"/>
      <c r="AE99" s="9"/>
    </row>
    <row r="100" spans="1:31" s="10" customFormat="1" ht="19.9" customHeight="1">
      <c r="A100" s="10"/>
      <c r="B100" s="195"/>
      <c r="C100" s="134"/>
      <c r="D100" s="196" t="s">
        <v>490</v>
      </c>
      <c r="E100" s="197"/>
      <c r="F100" s="197"/>
      <c r="G100" s="197"/>
      <c r="H100" s="197"/>
      <c r="I100" s="197"/>
      <c r="J100" s="198">
        <f>J124</f>
        <v>0</v>
      </c>
      <c r="K100" s="134"/>
      <c r="L100" s="199"/>
      <c r="S100" s="10"/>
      <c r="T100" s="10"/>
      <c r="U100" s="10"/>
      <c r="V100" s="10"/>
      <c r="W100" s="10"/>
      <c r="X100" s="10"/>
      <c r="Y100" s="10"/>
      <c r="Z100" s="10"/>
      <c r="AA100" s="10"/>
      <c r="AB100" s="10"/>
      <c r="AC100" s="10"/>
      <c r="AD100" s="10"/>
      <c r="AE100" s="10"/>
    </row>
    <row r="101" spans="1:31" s="2" customFormat="1" ht="21.8" customHeight="1">
      <c r="A101" s="39"/>
      <c r="B101" s="40"/>
      <c r="C101" s="41"/>
      <c r="D101" s="41"/>
      <c r="E101" s="41"/>
      <c r="F101" s="41"/>
      <c r="G101" s="41"/>
      <c r="H101" s="41"/>
      <c r="I101" s="41"/>
      <c r="J101" s="41"/>
      <c r="K101" s="41"/>
      <c r="L101" s="64"/>
      <c r="S101" s="39"/>
      <c r="T101" s="39"/>
      <c r="U101" s="39"/>
      <c r="V101" s="39"/>
      <c r="W101" s="39"/>
      <c r="X101" s="39"/>
      <c r="Y101" s="39"/>
      <c r="Z101" s="39"/>
      <c r="AA101" s="39"/>
      <c r="AB101" s="39"/>
      <c r="AC101" s="39"/>
      <c r="AD101" s="39"/>
      <c r="AE101" s="39"/>
    </row>
    <row r="102" spans="1:31" s="2" customFormat="1" ht="6.95" customHeight="1">
      <c r="A102" s="39"/>
      <c r="B102" s="67"/>
      <c r="C102" s="68"/>
      <c r="D102" s="68"/>
      <c r="E102" s="68"/>
      <c r="F102" s="68"/>
      <c r="G102" s="68"/>
      <c r="H102" s="68"/>
      <c r="I102" s="68"/>
      <c r="J102" s="68"/>
      <c r="K102" s="68"/>
      <c r="L102" s="64"/>
      <c r="S102" s="39"/>
      <c r="T102" s="39"/>
      <c r="U102" s="39"/>
      <c r="V102" s="39"/>
      <c r="W102" s="39"/>
      <c r="X102" s="39"/>
      <c r="Y102" s="39"/>
      <c r="Z102" s="39"/>
      <c r="AA102" s="39"/>
      <c r="AB102" s="39"/>
      <c r="AC102" s="39"/>
      <c r="AD102" s="39"/>
      <c r="AE102" s="39"/>
    </row>
    <row r="106" spans="1:31" s="2" customFormat="1" ht="6.95" customHeight="1">
      <c r="A106" s="39"/>
      <c r="B106" s="69"/>
      <c r="C106" s="70"/>
      <c r="D106" s="70"/>
      <c r="E106" s="70"/>
      <c r="F106" s="70"/>
      <c r="G106" s="70"/>
      <c r="H106" s="70"/>
      <c r="I106" s="70"/>
      <c r="J106" s="70"/>
      <c r="K106" s="70"/>
      <c r="L106" s="64"/>
      <c r="S106" s="39"/>
      <c r="T106" s="39"/>
      <c r="U106" s="39"/>
      <c r="V106" s="39"/>
      <c r="W106" s="39"/>
      <c r="X106" s="39"/>
      <c r="Y106" s="39"/>
      <c r="Z106" s="39"/>
      <c r="AA106" s="39"/>
      <c r="AB106" s="39"/>
      <c r="AC106" s="39"/>
      <c r="AD106" s="39"/>
      <c r="AE106" s="39"/>
    </row>
    <row r="107" spans="1:31" s="2" customFormat="1" ht="24.95" customHeight="1">
      <c r="A107" s="39"/>
      <c r="B107" s="40"/>
      <c r="C107" s="24" t="s">
        <v>122</v>
      </c>
      <c r="D107" s="41"/>
      <c r="E107" s="41"/>
      <c r="F107" s="41"/>
      <c r="G107" s="41"/>
      <c r="H107" s="41"/>
      <c r="I107" s="41"/>
      <c r="J107" s="41"/>
      <c r="K107" s="41"/>
      <c r="L107" s="64"/>
      <c r="S107" s="39"/>
      <c r="T107" s="39"/>
      <c r="U107" s="39"/>
      <c r="V107" s="39"/>
      <c r="W107" s="39"/>
      <c r="X107" s="39"/>
      <c r="Y107" s="39"/>
      <c r="Z107" s="39"/>
      <c r="AA107" s="39"/>
      <c r="AB107" s="39"/>
      <c r="AC107" s="39"/>
      <c r="AD107" s="39"/>
      <c r="AE107" s="39"/>
    </row>
    <row r="108" spans="1:31" s="2" customFormat="1" ht="6.95" customHeight="1">
      <c r="A108" s="39"/>
      <c r="B108" s="40"/>
      <c r="C108" s="41"/>
      <c r="D108" s="41"/>
      <c r="E108" s="41"/>
      <c r="F108" s="41"/>
      <c r="G108" s="41"/>
      <c r="H108" s="41"/>
      <c r="I108" s="41"/>
      <c r="J108" s="41"/>
      <c r="K108" s="41"/>
      <c r="L108" s="64"/>
      <c r="S108" s="39"/>
      <c r="T108" s="39"/>
      <c r="U108" s="39"/>
      <c r="V108" s="39"/>
      <c r="W108" s="39"/>
      <c r="X108" s="39"/>
      <c r="Y108" s="39"/>
      <c r="Z108" s="39"/>
      <c r="AA108" s="39"/>
      <c r="AB108" s="39"/>
      <c r="AC108" s="39"/>
      <c r="AD108" s="39"/>
      <c r="AE108" s="39"/>
    </row>
    <row r="109" spans="1:31" s="2" customFormat="1" ht="12" customHeight="1">
      <c r="A109" s="39"/>
      <c r="B109" s="40"/>
      <c r="C109" s="33" t="s">
        <v>16</v>
      </c>
      <c r="D109" s="41"/>
      <c r="E109" s="41"/>
      <c r="F109" s="41"/>
      <c r="G109" s="41"/>
      <c r="H109" s="41"/>
      <c r="I109" s="41"/>
      <c r="J109" s="41"/>
      <c r="K109" s="41"/>
      <c r="L109" s="64"/>
      <c r="S109" s="39"/>
      <c r="T109" s="39"/>
      <c r="U109" s="39"/>
      <c r="V109" s="39"/>
      <c r="W109" s="39"/>
      <c r="X109" s="39"/>
      <c r="Y109" s="39"/>
      <c r="Z109" s="39"/>
      <c r="AA109" s="39"/>
      <c r="AB109" s="39"/>
      <c r="AC109" s="39"/>
      <c r="AD109" s="39"/>
      <c r="AE109" s="39"/>
    </row>
    <row r="110" spans="1:31" s="2" customFormat="1" ht="16.5" customHeight="1">
      <c r="A110" s="39"/>
      <c r="B110" s="40"/>
      <c r="C110" s="41"/>
      <c r="D110" s="41"/>
      <c r="E110" s="184" t="str">
        <f>E7</f>
        <v>REVITALIZACE SÍDLIŠTĚ K. SVĚTLÉ, DVŮR KRÁLOVÉ NAD LABEM</v>
      </c>
      <c r="F110" s="33"/>
      <c r="G110" s="33"/>
      <c r="H110" s="33"/>
      <c r="I110" s="41"/>
      <c r="J110" s="41"/>
      <c r="K110" s="41"/>
      <c r="L110" s="64"/>
      <c r="S110" s="39"/>
      <c r="T110" s="39"/>
      <c r="U110" s="39"/>
      <c r="V110" s="39"/>
      <c r="W110" s="39"/>
      <c r="X110" s="39"/>
      <c r="Y110" s="39"/>
      <c r="Z110" s="39"/>
      <c r="AA110" s="39"/>
      <c r="AB110" s="39"/>
      <c r="AC110" s="39"/>
      <c r="AD110" s="39"/>
      <c r="AE110" s="39"/>
    </row>
    <row r="111" spans="2:12" s="1" customFormat="1" ht="12" customHeight="1">
      <c r="B111" s="22"/>
      <c r="C111" s="33" t="s">
        <v>106</v>
      </c>
      <c r="D111" s="23"/>
      <c r="E111" s="23"/>
      <c r="F111" s="23"/>
      <c r="G111" s="23"/>
      <c r="H111" s="23"/>
      <c r="I111" s="23"/>
      <c r="J111" s="23"/>
      <c r="K111" s="23"/>
      <c r="L111" s="21"/>
    </row>
    <row r="112" spans="1:31" s="2" customFormat="1" ht="16.5" customHeight="1">
      <c r="A112" s="39"/>
      <c r="B112" s="40"/>
      <c r="C112" s="41"/>
      <c r="D112" s="41"/>
      <c r="E112" s="184" t="s">
        <v>107</v>
      </c>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12" customHeight="1">
      <c r="A113" s="39"/>
      <c r="B113" s="40"/>
      <c r="C113" s="33" t="s">
        <v>108</v>
      </c>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16.5" customHeight="1">
      <c r="A114" s="39"/>
      <c r="B114" s="40"/>
      <c r="C114" s="41"/>
      <c r="D114" s="41"/>
      <c r="E114" s="77" t="str">
        <f>E11</f>
        <v>002 - SO 02 - VEŘEJNÉ OSVĚTLENÍ</v>
      </c>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6.95" customHeight="1">
      <c r="A115" s="39"/>
      <c r="B115" s="40"/>
      <c r="C115" s="41"/>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12" customHeight="1">
      <c r="A116" s="39"/>
      <c r="B116" s="40"/>
      <c r="C116" s="33" t="s">
        <v>20</v>
      </c>
      <c r="D116" s="41"/>
      <c r="E116" s="41"/>
      <c r="F116" s="28" t="str">
        <f>F14</f>
        <v xml:space="preserve"> </v>
      </c>
      <c r="G116" s="41"/>
      <c r="H116" s="41"/>
      <c r="I116" s="33" t="s">
        <v>22</v>
      </c>
      <c r="J116" s="80" t="str">
        <f>IF(J14="","",J14)</f>
        <v>14. 11. 2023</v>
      </c>
      <c r="K116" s="41"/>
      <c r="L116" s="64"/>
      <c r="S116" s="39"/>
      <c r="T116" s="39"/>
      <c r="U116" s="39"/>
      <c r="V116" s="39"/>
      <c r="W116" s="39"/>
      <c r="X116" s="39"/>
      <c r="Y116" s="39"/>
      <c r="Z116" s="39"/>
      <c r="AA116" s="39"/>
      <c r="AB116" s="39"/>
      <c r="AC116" s="39"/>
      <c r="AD116" s="39"/>
      <c r="AE116" s="39"/>
    </row>
    <row r="117" spans="1:31" s="2" customFormat="1" ht="6.95" customHeight="1">
      <c r="A117" s="39"/>
      <c r="B117" s="40"/>
      <c r="C117" s="41"/>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40.05" customHeight="1">
      <c r="A118" s="39"/>
      <c r="B118" s="40"/>
      <c r="C118" s="33" t="s">
        <v>24</v>
      </c>
      <c r="D118" s="41"/>
      <c r="E118" s="41"/>
      <c r="F118" s="28" t="str">
        <f>E17</f>
        <v>MĚSTO DVŮR KRÁLOVÉ NAD LABEM</v>
      </c>
      <c r="G118" s="41"/>
      <c r="H118" s="41"/>
      <c r="I118" s="33" t="s">
        <v>30</v>
      </c>
      <c r="J118" s="37" t="str">
        <f>E23</f>
        <v>ATELIER ARCHITEKTURY A URBANISMU, s.r.o.</v>
      </c>
      <c r="K118" s="41"/>
      <c r="L118" s="64"/>
      <c r="S118" s="39"/>
      <c r="T118" s="39"/>
      <c r="U118" s="39"/>
      <c r="V118" s="39"/>
      <c r="W118" s="39"/>
      <c r="X118" s="39"/>
      <c r="Y118" s="39"/>
      <c r="Z118" s="39"/>
      <c r="AA118" s="39"/>
      <c r="AB118" s="39"/>
      <c r="AC118" s="39"/>
      <c r="AD118" s="39"/>
      <c r="AE118" s="39"/>
    </row>
    <row r="119" spans="1:31" s="2" customFormat="1" ht="15.15" customHeight="1">
      <c r="A119" s="39"/>
      <c r="B119" s="40"/>
      <c r="C119" s="33" t="s">
        <v>28</v>
      </c>
      <c r="D119" s="41"/>
      <c r="E119" s="41"/>
      <c r="F119" s="28" t="str">
        <f>IF(E20="","",E20)</f>
        <v>Vyplň údaj</v>
      </c>
      <c r="G119" s="41"/>
      <c r="H119" s="41"/>
      <c r="I119" s="33" t="s">
        <v>33</v>
      </c>
      <c r="J119" s="37" t="str">
        <f>E26</f>
        <v>JIŘÍ KOCIÁN</v>
      </c>
      <c r="K119" s="41"/>
      <c r="L119" s="64"/>
      <c r="S119" s="39"/>
      <c r="T119" s="39"/>
      <c r="U119" s="39"/>
      <c r="V119" s="39"/>
      <c r="W119" s="39"/>
      <c r="X119" s="39"/>
      <c r="Y119" s="39"/>
      <c r="Z119" s="39"/>
      <c r="AA119" s="39"/>
      <c r="AB119" s="39"/>
      <c r="AC119" s="39"/>
      <c r="AD119" s="39"/>
      <c r="AE119" s="39"/>
    </row>
    <row r="120" spans="1:31" s="2" customFormat="1" ht="10.3"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11" customFormat="1" ht="29.25" customHeight="1">
      <c r="A121" s="200"/>
      <c r="B121" s="201"/>
      <c r="C121" s="202" t="s">
        <v>123</v>
      </c>
      <c r="D121" s="203" t="s">
        <v>61</v>
      </c>
      <c r="E121" s="203" t="s">
        <v>57</v>
      </c>
      <c r="F121" s="203" t="s">
        <v>58</v>
      </c>
      <c r="G121" s="203" t="s">
        <v>124</v>
      </c>
      <c r="H121" s="203" t="s">
        <v>125</v>
      </c>
      <c r="I121" s="203" t="s">
        <v>126</v>
      </c>
      <c r="J121" s="204" t="s">
        <v>112</v>
      </c>
      <c r="K121" s="205" t="s">
        <v>127</v>
      </c>
      <c r="L121" s="206"/>
      <c r="M121" s="101" t="s">
        <v>1</v>
      </c>
      <c r="N121" s="102" t="s">
        <v>40</v>
      </c>
      <c r="O121" s="102" t="s">
        <v>128</v>
      </c>
      <c r="P121" s="102" t="s">
        <v>129</v>
      </c>
      <c r="Q121" s="102" t="s">
        <v>130</v>
      </c>
      <c r="R121" s="102" t="s">
        <v>131</v>
      </c>
      <c r="S121" s="102" t="s">
        <v>132</v>
      </c>
      <c r="T121" s="103" t="s">
        <v>133</v>
      </c>
      <c r="U121" s="200"/>
      <c r="V121" s="200"/>
      <c r="W121" s="200"/>
      <c r="X121" s="200"/>
      <c r="Y121" s="200"/>
      <c r="Z121" s="200"/>
      <c r="AA121" s="200"/>
      <c r="AB121" s="200"/>
      <c r="AC121" s="200"/>
      <c r="AD121" s="200"/>
      <c r="AE121" s="200"/>
    </row>
    <row r="122" spans="1:63" s="2" customFormat="1" ht="22.8" customHeight="1">
      <c r="A122" s="39"/>
      <c r="B122" s="40"/>
      <c r="C122" s="108" t="s">
        <v>134</v>
      </c>
      <c r="D122" s="41"/>
      <c r="E122" s="41"/>
      <c r="F122" s="41"/>
      <c r="G122" s="41"/>
      <c r="H122" s="41"/>
      <c r="I122" s="41"/>
      <c r="J122" s="207">
        <f>BK122</f>
        <v>0</v>
      </c>
      <c r="K122" s="41"/>
      <c r="L122" s="45"/>
      <c r="M122" s="104"/>
      <c r="N122" s="208"/>
      <c r="O122" s="105"/>
      <c r="P122" s="209">
        <f>P123</f>
        <v>0</v>
      </c>
      <c r="Q122" s="105"/>
      <c r="R122" s="209">
        <f>R123</f>
        <v>0</v>
      </c>
      <c r="S122" s="105"/>
      <c r="T122" s="210">
        <f>T123</f>
        <v>0</v>
      </c>
      <c r="U122" s="39"/>
      <c r="V122" s="39"/>
      <c r="W122" s="39"/>
      <c r="X122" s="39"/>
      <c r="Y122" s="39"/>
      <c r="Z122" s="39"/>
      <c r="AA122" s="39"/>
      <c r="AB122" s="39"/>
      <c r="AC122" s="39"/>
      <c r="AD122" s="39"/>
      <c r="AE122" s="39"/>
      <c r="AT122" s="18" t="s">
        <v>75</v>
      </c>
      <c r="AU122" s="18" t="s">
        <v>114</v>
      </c>
      <c r="BK122" s="211">
        <f>BK123</f>
        <v>0</v>
      </c>
    </row>
    <row r="123" spans="1:63" s="12" customFormat="1" ht="25.9" customHeight="1">
      <c r="A123" s="12"/>
      <c r="B123" s="212"/>
      <c r="C123" s="213"/>
      <c r="D123" s="214" t="s">
        <v>75</v>
      </c>
      <c r="E123" s="215" t="s">
        <v>491</v>
      </c>
      <c r="F123" s="215" t="s">
        <v>492</v>
      </c>
      <c r="G123" s="213"/>
      <c r="H123" s="213"/>
      <c r="I123" s="216"/>
      <c r="J123" s="217">
        <f>BK123</f>
        <v>0</v>
      </c>
      <c r="K123" s="213"/>
      <c r="L123" s="218"/>
      <c r="M123" s="219"/>
      <c r="N123" s="220"/>
      <c r="O123" s="220"/>
      <c r="P123" s="221">
        <f>P124</f>
        <v>0</v>
      </c>
      <c r="Q123" s="220"/>
      <c r="R123" s="221">
        <f>R124</f>
        <v>0</v>
      </c>
      <c r="S123" s="220"/>
      <c r="T123" s="222">
        <f>T124</f>
        <v>0</v>
      </c>
      <c r="U123" s="12"/>
      <c r="V123" s="12"/>
      <c r="W123" s="12"/>
      <c r="X123" s="12"/>
      <c r="Y123" s="12"/>
      <c r="Z123" s="12"/>
      <c r="AA123" s="12"/>
      <c r="AB123" s="12"/>
      <c r="AC123" s="12"/>
      <c r="AD123" s="12"/>
      <c r="AE123" s="12"/>
      <c r="AR123" s="223" t="s">
        <v>84</v>
      </c>
      <c r="AT123" s="224" t="s">
        <v>75</v>
      </c>
      <c r="AU123" s="224" t="s">
        <v>76</v>
      </c>
      <c r="AY123" s="223" t="s">
        <v>137</v>
      </c>
      <c r="BK123" s="225">
        <f>BK124</f>
        <v>0</v>
      </c>
    </row>
    <row r="124" spans="1:63" s="12" customFormat="1" ht="22.8" customHeight="1">
      <c r="A124" s="12"/>
      <c r="B124" s="212"/>
      <c r="C124" s="213"/>
      <c r="D124" s="214" t="s">
        <v>75</v>
      </c>
      <c r="E124" s="226" t="s">
        <v>493</v>
      </c>
      <c r="F124" s="226" t="s">
        <v>494</v>
      </c>
      <c r="G124" s="213"/>
      <c r="H124" s="213"/>
      <c r="I124" s="216"/>
      <c r="J124" s="227">
        <f>BK124</f>
        <v>0</v>
      </c>
      <c r="K124" s="213"/>
      <c r="L124" s="218"/>
      <c r="M124" s="219"/>
      <c r="N124" s="220"/>
      <c r="O124" s="220"/>
      <c r="P124" s="221">
        <f>P125</f>
        <v>0</v>
      </c>
      <c r="Q124" s="220"/>
      <c r="R124" s="221">
        <f>R125</f>
        <v>0</v>
      </c>
      <c r="S124" s="220"/>
      <c r="T124" s="222">
        <f>T125</f>
        <v>0</v>
      </c>
      <c r="U124" s="12"/>
      <c r="V124" s="12"/>
      <c r="W124" s="12"/>
      <c r="X124" s="12"/>
      <c r="Y124" s="12"/>
      <c r="Z124" s="12"/>
      <c r="AA124" s="12"/>
      <c r="AB124" s="12"/>
      <c r="AC124" s="12"/>
      <c r="AD124" s="12"/>
      <c r="AE124" s="12"/>
      <c r="AR124" s="223" t="s">
        <v>84</v>
      </c>
      <c r="AT124" s="224" t="s">
        <v>75</v>
      </c>
      <c r="AU124" s="224" t="s">
        <v>82</v>
      </c>
      <c r="AY124" s="223" t="s">
        <v>137</v>
      </c>
      <c r="BK124" s="225">
        <f>BK125</f>
        <v>0</v>
      </c>
    </row>
    <row r="125" spans="1:65" s="2" customFormat="1" ht="16.5" customHeight="1">
      <c r="A125" s="39"/>
      <c r="B125" s="40"/>
      <c r="C125" s="228" t="s">
        <v>82</v>
      </c>
      <c r="D125" s="228" t="s">
        <v>139</v>
      </c>
      <c r="E125" s="229" t="s">
        <v>495</v>
      </c>
      <c r="F125" s="230" t="s">
        <v>496</v>
      </c>
      <c r="G125" s="231" t="s">
        <v>497</v>
      </c>
      <c r="H125" s="232">
        <v>1</v>
      </c>
      <c r="I125" s="233"/>
      <c r="J125" s="234">
        <f>ROUND(I125*H125,2)</f>
        <v>0</v>
      </c>
      <c r="K125" s="235"/>
      <c r="L125" s="45"/>
      <c r="M125" s="279" t="s">
        <v>1</v>
      </c>
      <c r="N125" s="280" t="s">
        <v>41</v>
      </c>
      <c r="O125" s="281"/>
      <c r="P125" s="282">
        <f>O125*H125</f>
        <v>0</v>
      </c>
      <c r="Q125" s="282">
        <v>0</v>
      </c>
      <c r="R125" s="282">
        <f>Q125*H125</f>
        <v>0</v>
      </c>
      <c r="S125" s="282">
        <v>0</v>
      </c>
      <c r="T125" s="283">
        <f>S125*H125</f>
        <v>0</v>
      </c>
      <c r="U125" s="39"/>
      <c r="V125" s="39"/>
      <c r="W125" s="39"/>
      <c r="X125" s="39"/>
      <c r="Y125" s="39"/>
      <c r="Z125" s="39"/>
      <c r="AA125" s="39"/>
      <c r="AB125" s="39"/>
      <c r="AC125" s="39"/>
      <c r="AD125" s="39"/>
      <c r="AE125" s="39"/>
      <c r="AR125" s="240" t="s">
        <v>217</v>
      </c>
      <c r="AT125" s="240" t="s">
        <v>139</v>
      </c>
      <c r="AU125" s="240" t="s">
        <v>84</v>
      </c>
      <c r="AY125" s="18" t="s">
        <v>137</v>
      </c>
      <c r="BE125" s="241">
        <f>IF(N125="základní",J125,0)</f>
        <v>0</v>
      </c>
      <c r="BF125" s="241">
        <f>IF(N125="snížená",J125,0)</f>
        <v>0</v>
      </c>
      <c r="BG125" s="241">
        <f>IF(N125="zákl. přenesená",J125,0)</f>
        <v>0</v>
      </c>
      <c r="BH125" s="241">
        <f>IF(N125="sníž. přenesená",J125,0)</f>
        <v>0</v>
      </c>
      <c r="BI125" s="241">
        <f>IF(N125="nulová",J125,0)</f>
        <v>0</v>
      </c>
      <c r="BJ125" s="18" t="s">
        <v>82</v>
      </c>
      <c r="BK125" s="241">
        <f>ROUND(I125*H125,2)</f>
        <v>0</v>
      </c>
      <c r="BL125" s="18" t="s">
        <v>217</v>
      </c>
      <c r="BM125" s="240" t="s">
        <v>498</v>
      </c>
    </row>
    <row r="126" spans="1:31" s="2" customFormat="1" ht="6.95" customHeight="1">
      <c r="A126" s="39"/>
      <c r="B126" s="67"/>
      <c r="C126" s="68"/>
      <c r="D126" s="68"/>
      <c r="E126" s="68"/>
      <c r="F126" s="68"/>
      <c r="G126" s="68"/>
      <c r="H126" s="68"/>
      <c r="I126" s="68"/>
      <c r="J126" s="68"/>
      <c r="K126" s="68"/>
      <c r="L126" s="45"/>
      <c r="M126" s="39"/>
      <c r="O126" s="39"/>
      <c r="P126" s="39"/>
      <c r="Q126" s="39"/>
      <c r="R126" s="39"/>
      <c r="S126" s="39"/>
      <c r="T126" s="39"/>
      <c r="U126" s="39"/>
      <c r="V126" s="39"/>
      <c r="W126" s="39"/>
      <c r="X126" s="39"/>
      <c r="Y126" s="39"/>
      <c r="Z126" s="39"/>
      <c r="AA126" s="39"/>
      <c r="AB126" s="39"/>
      <c r="AC126" s="39"/>
      <c r="AD126" s="39"/>
      <c r="AE126" s="39"/>
    </row>
  </sheetData>
  <sheetProtection password="CC35" sheet="1" objects="1" scenarios="1" formatColumns="0" formatRows="0" autoFilter="0"/>
  <autoFilter ref="C121:K125"/>
  <mergeCells count="12">
    <mergeCell ref="E7:H7"/>
    <mergeCell ref="E9:H9"/>
    <mergeCell ref="E11:H11"/>
    <mergeCell ref="E20:H20"/>
    <mergeCell ref="E29:H29"/>
    <mergeCell ref="E85:H85"/>
    <mergeCell ref="E87:H87"/>
    <mergeCell ref="E89:H89"/>
    <mergeCell ref="E110:H110"/>
    <mergeCell ref="E112:H112"/>
    <mergeCell ref="E114:H11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35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95</v>
      </c>
    </row>
    <row r="3" spans="2:46" s="1" customFormat="1" ht="6.95" customHeight="1">
      <c r="B3" s="147"/>
      <c r="C3" s="148"/>
      <c r="D3" s="148"/>
      <c r="E3" s="148"/>
      <c r="F3" s="148"/>
      <c r="G3" s="148"/>
      <c r="H3" s="148"/>
      <c r="I3" s="148"/>
      <c r="J3" s="148"/>
      <c r="K3" s="148"/>
      <c r="L3" s="21"/>
      <c r="AT3" s="18" t="s">
        <v>84</v>
      </c>
    </row>
    <row r="4" spans="2:46" s="1" customFormat="1" ht="24.95" customHeight="1">
      <c r="B4" s="21"/>
      <c r="D4" s="149" t="s">
        <v>105</v>
      </c>
      <c r="L4" s="21"/>
      <c r="M4" s="150" t="s">
        <v>10</v>
      </c>
      <c r="AT4" s="18" t="s">
        <v>4</v>
      </c>
    </row>
    <row r="5" spans="2:12" s="1" customFormat="1" ht="6.95" customHeight="1">
      <c r="B5" s="21"/>
      <c r="L5" s="21"/>
    </row>
    <row r="6" spans="2:12" s="1" customFormat="1" ht="12" customHeight="1">
      <c r="B6" s="21"/>
      <c r="D6" s="151" t="s">
        <v>16</v>
      </c>
      <c r="L6" s="21"/>
    </row>
    <row r="7" spans="2:12" s="1" customFormat="1" ht="16.5" customHeight="1">
      <c r="B7" s="21"/>
      <c r="E7" s="152" t="str">
        <f>'Rekapitulace stavby'!K6</f>
        <v>REVITALIZACE SÍDLIŠTĚ K. SVĚTLÉ, DVŮR KRÁLOVÉ NAD LABEM</v>
      </c>
      <c r="F7" s="151"/>
      <c r="G7" s="151"/>
      <c r="H7" s="151"/>
      <c r="L7" s="21"/>
    </row>
    <row r="8" spans="2:12" s="1" customFormat="1" ht="12" customHeight="1">
      <c r="B8" s="21"/>
      <c r="D8" s="151" t="s">
        <v>106</v>
      </c>
      <c r="L8" s="21"/>
    </row>
    <row r="9" spans="1:31" s="2" customFormat="1" ht="16.5" customHeight="1">
      <c r="A9" s="39"/>
      <c r="B9" s="45"/>
      <c r="C9" s="39"/>
      <c r="D9" s="39"/>
      <c r="E9" s="152" t="s">
        <v>107</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1" t="s">
        <v>108</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3" t="s">
        <v>499</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1" t="s">
        <v>18</v>
      </c>
      <c r="E13" s="39"/>
      <c r="F13" s="142" t="s">
        <v>1</v>
      </c>
      <c r="G13" s="39"/>
      <c r="H13" s="39"/>
      <c r="I13" s="151"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1" t="s">
        <v>20</v>
      </c>
      <c r="E14" s="39"/>
      <c r="F14" s="142" t="s">
        <v>21</v>
      </c>
      <c r="G14" s="39"/>
      <c r="H14" s="39"/>
      <c r="I14" s="151" t="s">
        <v>22</v>
      </c>
      <c r="J14" s="154" t="str">
        <f>'Rekapitulace stavby'!AN8</f>
        <v>14. 11. 2023</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1" t="s">
        <v>24</v>
      </c>
      <c r="E16" s="39"/>
      <c r="F16" s="39"/>
      <c r="G16" s="39"/>
      <c r="H16" s="39"/>
      <c r="I16" s="151" t="s">
        <v>25</v>
      </c>
      <c r="J16" s="142" t="s">
        <v>1</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26</v>
      </c>
      <c r="F17" s="39"/>
      <c r="G17" s="39"/>
      <c r="H17" s="39"/>
      <c r="I17" s="151" t="s">
        <v>27</v>
      </c>
      <c r="J17" s="142" t="s">
        <v>1</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1" t="s">
        <v>28</v>
      </c>
      <c r="E19" s="39"/>
      <c r="F19" s="39"/>
      <c r="G19" s="39"/>
      <c r="H19" s="39"/>
      <c r="I19" s="151"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1" t="s">
        <v>27</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1" t="s">
        <v>30</v>
      </c>
      <c r="E22" s="39"/>
      <c r="F22" s="39"/>
      <c r="G22" s="39"/>
      <c r="H22" s="39"/>
      <c r="I22" s="151" t="s">
        <v>25</v>
      </c>
      <c r="J22" s="142" t="s">
        <v>1</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31</v>
      </c>
      <c r="F23" s="39"/>
      <c r="G23" s="39"/>
      <c r="H23" s="39"/>
      <c r="I23" s="151" t="s">
        <v>27</v>
      </c>
      <c r="J23" s="142" t="s">
        <v>1</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1" t="s">
        <v>33</v>
      </c>
      <c r="E25" s="39"/>
      <c r="F25" s="39"/>
      <c r="G25" s="39"/>
      <c r="H25" s="39"/>
      <c r="I25" s="151" t="s">
        <v>25</v>
      </c>
      <c r="J25" s="142" t="s">
        <v>1</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
        <v>34</v>
      </c>
      <c r="F26" s="39"/>
      <c r="G26" s="39"/>
      <c r="H26" s="39"/>
      <c r="I26" s="151" t="s">
        <v>27</v>
      </c>
      <c r="J26" s="142" t="s">
        <v>1</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1" t="s">
        <v>35</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16.5" customHeight="1">
      <c r="A29" s="155"/>
      <c r="B29" s="156"/>
      <c r="C29" s="155"/>
      <c r="D29" s="155"/>
      <c r="E29" s="157" t="s">
        <v>1</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25.4" customHeight="1">
      <c r="A32" s="39"/>
      <c r="B32" s="45"/>
      <c r="C32" s="39"/>
      <c r="D32" s="160" t="s">
        <v>36</v>
      </c>
      <c r="E32" s="39"/>
      <c r="F32" s="39"/>
      <c r="G32" s="39"/>
      <c r="H32" s="39"/>
      <c r="I32" s="39"/>
      <c r="J32" s="161">
        <f>ROUND(J133,2)</f>
        <v>0</v>
      </c>
      <c r="K32" s="39"/>
      <c r="L32" s="64"/>
      <c r="S32" s="39"/>
      <c r="T32" s="39"/>
      <c r="U32" s="39"/>
      <c r="V32" s="39"/>
      <c r="W32" s="39"/>
      <c r="X32" s="39"/>
      <c r="Y32" s="39"/>
      <c r="Z32" s="39"/>
      <c r="AA32" s="39"/>
      <c r="AB32" s="39"/>
      <c r="AC32" s="39"/>
      <c r="AD32" s="39"/>
      <c r="AE32" s="39"/>
    </row>
    <row r="33" spans="1:31" s="2" customFormat="1" ht="6.95" customHeight="1">
      <c r="A33" s="39"/>
      <c r="B33" s="45"/>
      <c r="C33" s="39"/>
      <c r="D33" s="159"/>
      <c r="E33" s="159"/>
      <c r="F33" s="159"/>
      <c r="G33" s="159"/>
      <c r="H33" s="159"/>
      <c r="I33" s="159"/>
      <c r="J33" s="159"/>
      <c r="K33" s="159"/>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2" t="s">
        <v>38</v>
      </c>
      <c r="G34" s="39"/>
      <c r="H34" s="39"/>
      <c r="I34" s="162" t="s">
        <v>37</v>
      </c>
      <c r="J34" s="162" t="s">
        <v>39</v>
      </c>
      <c r="K34" s="39"/>
      <c r="L34" s="64"/>
      <c r="S34" s="39"/>
      <c r="T34" s="39"/>
      <c r="U34" s="39"/>
      <c r="V34" s="39"/>
      <c r="W34" s="39"/>
      <c r="X34" s="39"/>
      <c r="Y34" s="39"/>
      <c r="Z34" s="39"/>
      <c r="AA34" s="39"/>
      <c r="AB34" s="39"/>
      <c r="AC34" s="39"/>
      <c r="AD34" s="39"/>
      <c r="AE34" s="39"/>
    </row>
    <row r="35" spans="1:31" s="2" customFormat="1" ht="14.4" customHeight="1">
      <c r="A35" s="39"/>
      <c r="B35" s="45"/>
      <c r="C35" s="39"/>
      <c r="D35" s="163" t="s">
        <v>40</v>
      </c>
      <c r="E35" s="151" t="s">
        <v>41</v>
      </c>
      <c r="F35" s="164">
        <f>ROUND((SUM(BE133:BE358)),2)</f>
        <v>0</v>
      </c>
      <c r="G35" s="39"/>
      <c r="H35" s="39"/>
      <c r="I35" s="165">
        <v>0.21</v>
      </c>
      <c r="J35" s="164">
        <f>ROUND(((SUM(BE133:BE358))*I35),2)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1" t="s">
        <v>42</v>
      </c>
      <c r="F36" s="164">
        <f>ROUND((SUM(BF133:BF358)),2)</f>
        <v>0</v>
      </c>
      <c r="G36" s="39"/>
      <c r="H36" s="39"/>
      <c r="I36" s="165">
        <v>0.15</v>
      </c>
      <c r="J36" s="164">
        <f>ROUND(((SUM(BF133:BF358))*I36),2)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43</v>
      </c>
      <c r="F37" s="164">
        <f>ROUND((SUM(BG133:BG358)),2)</f>
        <v>0</v>
      </c>
      <c r="G37" s="39"/>
      <c r="H37" s="39"/>
      <c r="I37" s="165">
        <v>0.21</v>
      </c>
      <c r="J37" s="164">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1" t="s">
        <v>44</v>
      </c>
      <c r="F38" s="164">
        <f>ROUND((SUM(BH133:BH358)),2)</f>
        <v>0</v>
      </c>
      <c r="G38" s="39"/>
      <c r="H38" s="39"/>
      <c r="I38" s="165">
        <v>0.15</v>
      </c>
      <c r="J38" s="164">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45</v>
      </c>
      <c r="F39" s="164">
        <f>ROUND((SUM(BI133:BI358)),2)</f>
        <v>0</v>
      </c>
      <c r="G39" s="39"/>
      <c r="H39" s="39"/>
      <c r="I39" s="165">
        <v>0</v>
      </c>
      <c r="J39" s="164">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6"/>
      <c r="D41" s="167" t="s">
        <v>46</v>
      </c>
      <c r="E41" s="168"/>
      <c r="F41" s="168"/>
      <c r="G41" s="169" t="s">
        <v>47</v>
      </c>
      <c r="H41" s="170" t="s">
        <v>48</v>
      </c>
      <c r="I41" s="168"/>
      <c r="J41" s="171">
        <f>SUM(J32:J39)</f>
        <v>0</v>
      </c>
      <c r="K41" s="172"/>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49</v>
      </c>
      <c r="E50" s="174"/>
      <c r="F50" s="174"/>
      <c r="G50" s="173" t="s">
        <v>50</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51</v>
      </c>
      <c r="E61" s="176"/>
      <c r="F61" s="177" t="s">
        <v>52</v>
      </c>
      <c r="G61" s="175" t="s">
        <v>51</v>
      </c>
      <c r="H61" s="176"/>
      <c r="I61" s="176"/>
      <c r="J61" s="178" t="s">
        <v>52</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53</v>
      </c>
      <c r="E65" s="179"/>
      <c r="F65" s="179"/>
      <c r="G65" s="173" t="s">
        <v>54</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51</v>
      </c>
      <c r="E76" s="176"/>
      <c r="F76" s="177" t="s">
        <v>52</v>
      </c>
      <c r="G76" s="175" t="s">
        <v>51</v>
      </c>
      <c r="H76" s="176"/>
      <c r="I76" s="176"/>
      <c r="J76" s="178" t="s">
        <v>52</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110</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REVITALIZACE SÍDLIŠTĚ K. SVĚTLÉ, DVŮR KRÁLOVÉ NAD LABEM</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106</v>
      </c>
      <c r="D86" s="23"/>
      <c r="E86" s="23"/>
      <c r="F86" s="23"/>
      <c r="G86" s="23"/>
      <c r="H86" s="23"/>
      <c r="I86" s="23"/>
      <c r="J86" s="23"/>
      <c r="K86" s="23"/>
      <c r="L86" s="21"/>
    </row>
    <row r="87" spans="1:31" s="2" customFormat="1" ht="16.5" customHeight="1">
      <c r="A87" s="39"/>
      <c r="B87" s="40"/>
      <c r="C87" s="41"/>
      <c r="D87" s="41"/>
      <c r="E87" s="184" t="s">
        <v>107</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108</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003 - SO 03 - DROBNÁ ARCHITEKTURA</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 xml:space="preserve"> </v>
      </c>
      <c r="G91" s="41"/>
      <c r="H91" s="41"/>
      <c r="I91" s="33" t="s">
        <v>22</v>
      </c>
      <c r="J91" s="80" t="str">
        <f>IF(J14="","",J14)</f>
        <v>14. 11. 2023</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40.05" customHeight="1">
      <c r="A93" s="39"/>
      <c r="B93" s="40"/>
      <c r="C93" s="33" t="s">
        <v>24</v>
      </c>
      <c r="D93" s="41"/>
      <c r="E93" s="41"/>
      <c r="F93" s="28" t="str">
        <f>E17</f>
        <v>MĚSTO DVŮR KRÁLOVÉ NAD LABEM</v>
      </c>
      <c r="G93" s="41"/>
      <c r="H93" s="41"/>
      <c r="I93" s="33" t="s">
        <v>30</v>
      </c>
      <c r="J93" s="37" t="str">
        <f>E23</f>
        <v>ATELIER ARCHITEKTURY A URBANISMU, s.r.o.</v>
      </c>
      <c r="K93" s="41"/>
      <c r="L93" s="64"/>
      <c r="S93" s="39"/>
      <c r="T93" s="39"/>
      <c r="U93" s="39"/>
      <c r="V93" s="39"/>
      <c r="W93" s="39"/>
      <c r="X93" s="39"/>
      <c r="Y93" s="39"/>
      <c r="Z93" s="39"/>
      <c r="AA93" s="39"/>
      <c r="AB93" s="39"/>
      <c r="AC93" s="39"/>
      <c r="AD93" s="39"/>
      <c r="AE93" s="39"/>
    </row>
    <row r="94" spans="1:31" s="2" customFormat="1" ht="15.15" customHeight="1">
      <c r="A94" s="39"/>
      <c r="B94" s="40"/>
      <c r="C94" s="33" t="s">
        <v>28</v>
      </c>
      <c r="D94" s="41"/>
      <c r="E94" s="41"/>
      <c r="F94" s="28" t="str">
        <f>IF(E20="","",E20)</f>
        <v>Vyplň údaj</v>
      </c>
      <c r="G94" s="41"/>
      <c r="H94" s="41"/>
      <c r="I94" s="33" t="s">
        <v>33</v>
      </c>
      <c r="J94" s="37" t="str">
        <f>E26</f>
        <v>JIŘÍ KOCIÁN</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5" t="s">
        <v>111</v>
      </c>
      <c r="D96" s="186"/>
      <c r="E96" s="186"/>
      <c r="F96" s="186"/>
      <c r="G96" s="186"/>
      <c r="H96" s="186"/>
      <c r="I96" s="186"/>
      <c r="J96" s="187" t="s">
        <v>112</v>
      </c>
      <c r="K96" s="186"/>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8" t="s">
        <v>113</v>
      </c>
      <c r="D98" s="41"/>
      <c r="E98" s="41"/>
      <c r="F98" s="41"/>
      <c r="G98" s="41"/>
      <c r="H98" s="41"/>
      <c r="I98" s="41"/>
      <c r="J98" s="111">
        <f>J133</f>
        <v>0</v>
      </c>
      <c r="K98" s="41"/>
      <c r="L98" s="64"/>
      <c r="S98" s="39"/>
      <c r="T98" s="39"/>
      <c r="U98" s="39"/>
      <c r="V98" s="39"/>
      <c r="W98" s="39"/>
      <c r="X98" s="39"/>
      <c r="Y98" s="39"/>
      <c r="Z98" s="39"/>
      <c r="AA98" s="39"/>
      <c r="AB98" s="39"/>
      <c r="AC98" s="39"/>
      <c r="AD98" s="39"/>
      <c r="AE98" s="39"/>
      <c r="AU98" s="18" t="s">
        <v>114</v>
      </c>
    </row>
    <row r="99" spans="1:31" s="9" customFormat="1" ht="24.95" customHeight="1">
      <c r="A99" s="9"/>
      <c r="B99" s="189"/>
      <c r="C99" s="190"/>
      <c r="D99" s="191" t="s">
        <v>115</v>
      </c>
      <c r="E99" s="192"/>
      <c r="F99" s="192"/>
      <c r="G99" s="192"/>
      <c r="H99" s="192"/>
      <c r="I99" s="192"/>
      <c r="J99" s="193">
        <f>J134</f>
        <v>0</v>
      </c>
      <c r="K99" s="190"/>
      <c r="L99" s="194"/>
      <c r="S99" s="9"/>
      <c r="T99" s="9"/>
      <c r="U99" s="9"/>
      <c r="V99" s="9"/>
      <c r="W99" s="9"/>
      <c r="X99" s="9"/>
      <c r="Y99" s="9"/>
      <c r="Z99" s="9"/>
      <c r="AA99" s="9"/>
      <c r="AB99" s="9"/>
      <c r="AC99" s="9"/>
      <c r="AD99" s="9"/>
      <c r="AE99" s="9"/>
    </row>
    <row r="100" spans="1:31" s="10" customFormat="1" ht="19.9" customHeight="1">
      <c r="A100" s="10"/>
      <c r="B100" s="195"/>
      <c r="C100" s="134"/>
      <c r="D100" s="196" t="s">
        <v>116</v>
      </c>
      <c r="E100" s="197"/>
      <c r="F100" s="197"/>
      <c r="G100" s="197"/>
      <c r="H100" s="197"/>
      <c r="I100" s="197"/>
      <c r="J100" s="198">
        <f>J135</f>
        <v>0</v>
      </c>
      <c r="K100" s="134"/>
      <c r="L100" s="199"/>
      <c r="S100" s="10"/>
      <c r="T100" s="10"/>
      <c r="U100" s="10"/>
      <c r="V100" s="10"/>
      <c r="W100" s="10"/>
      <c r="X100" s="10"/>
      <c r="Y100" s="10"/>
      <c r="Z100" s="10"/>
      <c r="AA100" s="10"/>
      <c r="AB100" s="10"/>
      <c r="AC100" s="10"/>
      <c r="AD100" s="10"/>
      <c r="AE100" s="10"/>
    </row>
    <row r="101" spans="1:31" s="10" customFormat="1" ht="19.9" customHeight="1">
      <c r="A101" s="10"/>
      <c r="B101" s="195"/>
      <c r="C101" s="134"/>
      <c r="D101" s="196" t="s">
        <v>500</v>
      </c>
      <c r="E101" s="197"/>
      <c r="F101" s="197"/>
      <c r="G101" s="197"/>
      <c r="H101" s="197"/>
      <c r="I101" s="197"/>
      <c r="J101" s="198">
        <f>J205</f>
        <v>0</v>
      </c>
      <c r="K101" s="134"/>
      <c r="L101" s="199"/>
      <c r="S101" s="10"/>
      <c r="T101" s="10"/>
      <c r="U101" s="10"/>
      <c r="V101" s="10"/>
      <c r="W101" s="10"/>
      <c r="X101" s="10"/>
      <c r="Y101" s="10"/>
      <c r="Z101" s="10"/>
      <c r="AA101" s="10"/>
      <c r="AB101" s="10"/>
      <c r="AC101" s="10"/>
      <c r="AD101" s="10"/>
      <c r="AE101" s="10"/>
    </row>
    <row r="102" spans="1:31" s="10" customFormat="1" ht="19.9" customHeight="1">
      <c r="A102" s="10"/>
      <c r="B102" s="195"/>
      <c r="C102" s="134"/>
      <c r="D102" s="196" t="s">
        <v>501</v>
      </c>
      <c r="E102" s="197"/>
      <c r="F102" s="197"/>
      <c r="G102" s="197"/>
      <c r="H102" s="197"/>
      <c r="I102" s="197"/>
      <c r="J102" s="198">
        <f>J224</f>
        <v>0</v>
      </c>
      <c r="K102" s="134"/>
      <c r="L102" s="199"/>
      <c r="S102" s="10"/>
      <c r="T102" s="10"/>
      <c r="U102" s="10"/>
      <c r="V102" s="10"/>
      <c r="W102" s="10"/>
      <c r="X102" s="10"/>
      <c r="Y102" s="10"/>
      <c r="Z102" s="10"/>
      <c r="AA102" s="10"/>
      <c r="AB102" s="10"/>
      <c r="AC102" s="10"/>
      <c r="AD102" s="10"/>
      <c r="AE102" s="10"/>
    </row>
    <row r="103" spans="1:31" s="10" customFormat="1" ht="19.9" customHeight="1">
      <c r="A103" s="10"/>
      <c r="B103" s="195"/>
      <c r="C103" s="134"/>
      <c r="D103" s="196" t="s">
        <v>502</v>
      </c>
      <c r="E103" s="197"/>
      <c r="F103" s="197"/>
      <c r="G103" s="197"/>
      <c r="H103" s="197"/>
      <c r="I103" s="197"/>
      <c r="J103" s="198">
        <f>J235</f>
        <v>0</v>
      </c>
      <c r="K103" s="134"/>
      <c r="L103" s="199"/>
      <c r="S103" s="10"/>
      <c r="T103" s="10"/>
      <c r="U103" s="10"/>
      <c r="V103" s="10"/>
      <c r="W103" s="10"/>
      <c r="X103" s="10"/>
      <c r="Y103" s="10"/>
      <c r="Z103" s="10"/>
      <c r="AA103" s="10"/>
      <c r="AB103" s="10"/>
      <c r="AC103" s="10"/>
      <c r="AD103" s="10"/>
      <c r="AE103" s="10"/>
    </row>
    <row r="104" spans="1:31" s="10" customFormat="1" ht="19.9" customHeight="1">
      <c r="A104" s="10"/>
      <c r="B104" s="195"/>
      <c r="C104" s="134"/>
      <c r="D104" s="196" t="s">
        <v>503</v>
      </c>
      <c r="E104" s="197"/>
      <c r="F104" s="197"/>
      <c r="G104" s="197"/>
      <c r="H104" s="197"/>
      <c r="I104" s="197"/>
      <c r="J104" s="198">
        <f>J246</f>
        <v>0</v>
      </c>
      <c r="K104" s="134"/>
      <c r="L104" s="199"/>
      <c r="S104" s="10"/>
      <c r="T104" s="10"/>
      <c r="U104" s="10"/>
      <c r="V104" s="10"/>
      <c r="W104" s="10"/>
      <c r="X104" s="10"/>
      <c r="Y104" s="10"/>
      <c r="Z104" s="10"/>
      <c r="AA104" s="10"/>
      <c r="AB104" s="10"/>
      <c r="AC104" s="10"/>
      <c r="AD104" s="10"/>
      <c r="AE104" s="10"/>
    </row>
    <row r="105" spans="1:31" s="10" customFormat="1" ht="19.9" customHeight="1">
      <c r="A105" s="10"/>
      <c r="B105" s="195"/>
      <c r="C105" s="134"/>
      <c r="D105" s="196" t="s">
        <v>504</v>
      </c>
      <c r="E105" s="197"/>
      <c r="F105" s="197"/>
      <c r="G105" s="197"/>
      <c r="H105" s="197"/>
      <c r="I105" s="197"/>
      <c r="J105" s="198">
        <f>J250</f>
        <v>0</v>
      </c>
      <c r="K105" s="134"/>
      <c r="L105" s="199"/>
      <c r="S105" s="10"/>
      <c r="T105" s="10"/>
      <c r="U105" s="10"/>
      <c r="V105" s="10"/>
      <c r="W105" s="10"/>
      <c r="X105" s="10"/>
      <c r="Y105" s="10"/>
      <c r="Z105" s="10"/>
      <c r="AA105" s="10"/>
      <c r="AB105" s="10"/>
      <c r="AC105" s="10"/>
      <c r="AD105" s="10"/>
      <c r="AE105" s="10"/>
    </row>
    <row r="106" spans="1:31" s="10" customFormat="1" ht="19.9" customHeight="1">
      <c r="A106" s="10"/>
      <c r="B106" s="195"/>
      <c r="C106" s="134"/>
      <c r="D106" s="196" t="s">
        <v>121</v>
      </c>
      <c r="E106" s="197"/>
      <c r="F106" s="197"/>
      <c r="G106" s="197"/>
      <c r="H106" s="197"/>
      <c r="I106" s="197"/>
      <c r="J106" s="198">
        <f>J258</f>
        <v>0</v>
      </c>
      <c r="K106" s="134"/>
      <c r="L106" s="199"/>
      <c r="S106" s="10"/>
      <c r="T106" s="10"/>
      <c r="U106" s="10"/>
      <c r="V106" s="10"/>
      <c r="W106" s="10"/>
      <c r="X106" s="10"/>
      <c r="Y106" s="10"/>
      <c r="Z106" s="10"/>
      <c r="AA106" s="10"/>
      <c r="AB106" s="10"/>
      <c r="AC106" s="10"/>
      <c r="AD106" s="10"/>
      <c r="AE106" s="10"/>
    </row>
    <row r="107" spans="1:31" s="9" customFormat="1" ht="24.95" customHeight="1">
      <c r="A107" s="9"/>
      <c r="B107" s="189"/>
      <c r="C107" s="190"/>
      <c r="D107" s="191" t="s">
        <v>489</v>
      </c>
      <c r="E107" s="192"/>
      <c r="F107" s="192"/>
      <c r="G107" s="192"/>
      <c r="H107" s="192"/>
      <c r="I107" s="192"/>
      <c r="J107" s="193">
        <f>J260</f>
        <v>0</v>
      </c>
      <c r="K107" s="190"/>
      <c r="L107" s="194"/>
      <c r="S107" s="9"/>
      <c r="T107" s="9"/>
      <c r="U107" s="9"/>
      <c r="V107" s="9"/>
      <c r="W107" s="9"/>
      <c r="X107" s="9"/>
      <c r="Y107" s="9"/>
      <c r="Z107" s="9"/>
      <c r="AA107" s="9"/>
      <c r="AB107" s="9"/>
      <c r="AC107" s="9"/>
      <c r="AD107" s="9"/>
      <c r="AE107" s="9"/>
    </row>
    <row r="108" spans="1:31" s="10" customFormat="1" ht="19.9" customHeight="1">
      <c r="A108" s="10"/>
      <c r="B108" s="195"/>
      <c r="C108" s="134"/>
      <c r="D108" s="196" t="s">
        <v>505</v>
      </c>
      <c r="E108" s="197"/>
      <c r="F108" s="197"/>
      <c r="G108" s="197"/>
      <c r="H108" s="197"/>
      <c r="I108" s="197"/>
      <c r="J108" s="198">
        <f>J261</f>
        <v>0</v>
      </c>
      <c r="K108" s="134"/>
      <c r="L108" s="199"/>
      <c r="S108" s="10"/>
      <c r="T108" s="10"/>
      <c r="U108" s="10"/>
      <c r="V108" s="10"/>
      <c r="W108" s="10"/>
      <c r="X108" s="10"/>
      <c r="Y108" s="10"/>
      <c r="Z108" s="10"/>
      <c r="AA108" s="10"/>
      <c r="AB108" s="10"/>
      <c r="AC108" s="10"/>
      <c r="AD108" s="10"/>
      <c r="AE108" s="10"/>
    </row>
    <row r="109" spans="1:31" s="10" customFormat="1" ht="19.9" customHeight="1">
      <c r="A109" s="10"/>
      <c r="B109" s="195"/>
      <c r="C109" s="134"/>
      <c r="D109" s="196" t="s">
        <v>506</v>
      </c>
      <c r="E109" s="197"/>
      <c r="F109" s="197"/>
      <c r="G109" s="197"/>
      <c r="H109" s="197"/>
      <c r="I109" s="197"/>
      <c r="J109" s="198">
        <f>J305</f>
        <v>0</v>
      </c>
      <c r="K109" s="134"/>
      <c r="L109" s="199"/>
      <c r="S109" s="10"/>
      <c r="T109" s="10"/>
      <c r="U109" s="10"/>
      <c r="V109" s="10"/>
      <c r="W109" s="10"/>
      <c r="X109" s="10"/>
      <c r="Y109" s="10"/>
      <c r="Z109" s="10"/>
      <c r="AA109" s="10"/>
      <c r="AB109" s="10"/>
      <c r="AC109" s="10"/>
      <c r="AD109" s="10"/>
      <c r="AE109" s="10"/>
    </row>
    <row r="110" spans="1:31" s="10" customFormat="1" ht="19.9" customHeight="1">
      <c r="A110" s="10"/>
      <c r="B110" s="195"/>
      <c r="C110" s="134"/>
      <c r="D110" s="196" t="s">
        <v>507</v>
      </c>
      <c r="E110" s="197"/>
      <c r="F110" s="197"/>
      <c r="G110" s="197"/>
      <c r="H110" s="197"/>
      <c r="I110" s="197"/>
      <c r="J110" s="198">
        <f>J313</f>
        <v>0</v>
      </c>
      <c r="K110" s="134"/>
      <c r="L110" s="199"/>
      <c r="S110" s="10"/>
      <c r="T110" s="10"/>
      <c r="U110" s="10"/>
      <c r="V110" s="10"/>
      <c r="W110" s="10"/>
      <c r="X110" s="10"/>
      <c r="Y110" s="10"/>
      <c r="Z110" s="10"/>
      <c r="AA110" s="10"/>
      <c r="AB110" s="10"/>
      <c r="AC110" s="10"/>
      <c r="AD110" s="10"/>
      <c r="AE110" s="10"/>
    </row>
    <row r="111" spans="1:31" s="10" customFormat="1" ht="19.9" customHeight="1">
      <c r="A111" s="10"/>
      <c r="B111" s="195"/>
      <c r="C111" s="134"/>
      <c r="D111" s="196" t="s">
        <v>508</v>
      </c>
      <c r="E111" s="197"/>
      <c r="F111" s="197"/>
      <c r="G111" s="197"/>
      <c r="H111" s="197"/>
      <c r="I111" s="197"/>
      <c r="J111" s="198">
        <f>J340</f>
        <v>0</v>
      </c>
      <c r="K111" s="134"/>
      <c r="L111" s="199"/>
      <c r="S111" s="10"/>
      <c r="T111" s="10"/>
      <c r="U111" s="10"/>
      <c r="V111" s="10"/>
      <c r="W111" s="10"/>
      <c r="X111" s="10"/>
      <c r="Y111" s="10"/>
      <c r="Z111" s="10"/>
      <c r="AA111" s="10"/>
      <c r="AB111" s="10"/>
      <c r="AC111" s="10"/>
      <c r="AD111" s="10"/>
      <c r="AE111" s="10"/>
    </row>
    <row r="112" spans="1:31" s="2" customFormat="1" ht="21.8" customHeight="1">
      <c r="A112" s="39"/>
      <c r="B112" s="40"/>
      <c r="C112" s="41"/>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6.95" customHeight="1">
      <c r="A113" s="39"/>
      <c r="B113" s="67"/>
      <c r="C113" s="68"/>
      <c r="D113" s="68"/>
      <c r="E113" s="68"/>
      <c r="F113" s="68"/>
      <c r="G113" s="68"/>
      <c r="H113" s="68"/>
      <c r="I113" s="68"/>
      <c r="J113" s="68"/>
      <c r="K113" s="68"/>
      <c r="L113" s="64"/>
      <c r="S113" s="39"/>
      <c r="T113" s="39"/>
      <c r="U113" s="39"/>
      <c r="V113" s="39"/>
      <c r="W113" s="39"/>
      <c r="X113" s="39"/>
      <c r="Y113" s="39"/>
      <c r="Z113" s="39"/>
      <c r="AA113" s="39"/>
      <c r="AB113" s="39"/>
      <c r="AC113" s="39"/>
      <c r="AD113" s="39"/>
      <c r="AE113" s="39"/>
    </row>
    <row r="117" spans="1:31" s="2" customFormat="1" ht="6.95" customHeight="1">
      <c r="A117" s="39"/>
      <c r="B117" s="69"/>
      <c r="C117" s="70"/>
      <c r="D117" s="70"/>
      <c r="E117" s="70"/>
      <c r="F117" s="70"/>
      <c r="G117" s="70"/>
      <c r="H117" s="70"/>
      <c r="I117" s="70"/>
      <c r="J117" s="70"/>
      <c r="K117" s="70"/>
      <c r="L117" s="64"/>
      <c r="S117" s="39"/>
      <c r="T117" s="39"/>
      <c r="U117" s="39"/>
      <c r="V117" s="39"/>
      <c r="W117" s="39"/>
      <c r="X117" s="39"/>
      <c r="Y117" s="39"/>
      <c r="Z117" s="39"/>
      <c r="AA117" s="39"/>
      <c r="AB117" s="39"/>
      <c r="AC117" s="39"/>
      <c r="AD117" s="39"/>
      <c r="AE117" s="39"/>
    </row>
    <row r="118" spans="1:31" s="2" customFormat="1" ht="24.95" customHeight="1">
      <c r="A118" s="39"/>
      <c r="B118" s="40"/>
      <c r="C118" s="24" t="s">
        <v>122</v>
      </c>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6.95" customHeight="1">
      <c r="A119" s="39"/>
      <c r="B119" s="40"/>
      <c r="C119" s="41"/>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12" customHeight="1">
      <c r="A120" s="39"/>
      <c r="B120" s="40"/>
      <c r="C120" s="33" t="s">
        <v>16</v>
      </c>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6.5" customHeight="1">
      <c r="A121" s="39"/>
      <c r="B121" s="40"/>
      <c r="C121" s="41"/>
      <c r="D121" s="41"/>
      <c r="E121" s="184" t="str">
        <f>E7</f>
        <v>REVITALIZACE SÍDLIŠTĚ K. SVĚTLÉ, DVŮR KRÁLOVÉ NAD LABEM</v>
      </c>
      <c r="F121" s="33"/>
      <c r="G121" s="33"/>
      <c r="H121" s="33"/>
      <c r="I121" s="41"/>
      <c r="J121" s="41"/>
      <c r="K121" s="41"/>
      <c r="L121" s="64"/>
      <c r="S121" s="39"/>
      <c r="T121" s="39"/>
      <c r="U121" s="39"/>
      <c r="V121" s="39"/>
      <c r="W121" s="39"/>
      <c r="X121" s="39"/>
      <c r="Y121" s="39"/>
      <c r="Z121" s="39"/>
      <c r="AA121" s="39"/>
      <c r="AB121" s="39"/>
      <c r="AC121" s="39"/>
      <c r="AD121" s="39"/>
      <c r="AE121" s="39"/>
    </row>
    <row r="122" spans="2:12" s="1" customFormat="1" ht="12" customHeight="1">
      <c r="B122" s="22"/>
      <c r="C122" s="33" t="s">
        <v>106</v>
      </c>
      <c r="D122" s="23"/>
      <c r="E122" s="23"/>
      <c r="F122" s="23"/>
      <c r="G122" s="23"/>
      <c r="H122" s="23"/>
      <c r="I122" s="23"/>
      <c r="J122" s="23"/>
      <c r="K122" s="23"/>
      <c r="L122" s="21"/>
    </row>
    <row r="123" spans="1:31" s="2" customFormat="1" ht="16.5" customHeight="1">
      <c r="A123" s="39"/>
      <c r="B123" s="40"/>
      <c r="C123" s="41"/>
      <c r="D123" s="41"/>
      <c r="E123" s="184" t="s">
        <v>107</v>
      </c>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12" customHeight="1">
      <c r="A124" s="39"/>
      <c r="B124" s="40"/>
      <c r="C124" s="33" t="s">
        <v>108</v>
      </c>
      <c r="D124" s="41"/>
      <c r="E124" s="41"/>
      <c r="F124" s="41"/>
      <c r="G124" s="41"/>
      <c r="H124" s="41"/>
      <c r="I124" s="41"/>
      <c r="J124" s="41"/>
      <c r="K124" s="41"/>
      <c r="L124" s="64"/>
      <c r="S124" s="39"/>
      <c r="T124" s="39"/>
      <c r="U124" s="39"/>
      <c r="V124" s="39"/>
      <c r="W124" s="39"/>
      <c r="X124" s="39"/>
      <c r="Y124" s="39"/>
      <c r="Z124" s="39"/>
      <c r="AA124" s="39"/>
      <c r="AB124" s="39"/>
      <c r="AC124" s="39"/>
      <c r="AD124" s="39"/>
      <c r="AE124" s="39"/>
    </row>
    <row r="125" spans="1:31" s="2" customFormat="1" ht="16.5" customHeight="1">
      <c r="A125" s="39"/>
      <c r="B125" s="40"/>
      <c r="C125" s="41"/>
      <c r="D125" s="41"/>
      <c r="E125" s="77" t="str">
        <f>E11</f>
        <v>003 - SO 03 - DROBNÁ ARCHITEKTURA</v>
      </c>
      <c r="F125" s="41"/>
      <c r="G125" s="41"/>
      <c r="H125" s="41"/>
      <c r="I125" s="41"/>
      <c r="J125" s="41"/>
      <c r="K125" s="41"/>
      <c r="L125" s="64"/>
      <c r="S125" s="39"/>
      <c r="T125" s="39"/>
      <c r="U125" s="39"/>
      <c r="V125" s="39"/>
      <c r="W125" s="39"/>
      <c r="X125" s="39"/>
      <c r="Y125" s="39"/>
      <c r="Z125" s="39"/>
      <c r="AA125" s="39"/>
      <c r="AB125" s="39"/>
      <c r="AC125" s="39"/>
      <c r="AD125" s="39"/>
      <c r="AE125" s="39"/>
    </row>
    <row r="126" spans="1:31" s="2" customFormat="1" ht="6.95" customHeight="1">
      <c r="A126" s="39"/>
      <c r="B126" s="40"/>
      <c r="C126" s="41"/>
      <c r="D126" s="41"/>
      <c r="E126" s="41"/>
      <c r="F126" s="41"/>
      <c r="G126" s="41"/>
      <c r="H126" s="41"/>
      <c r="I126" s="41"/>
      <c r="J126" s="41"/>
      <c r="K126" s="41"/>
      <c r="L126" s="64"/>
      <c r="S126" s="39"/>
      <c r="T126" s="39"/>
      <c r="U126" s="39"/>
      <c r="V126" s="39"/>
      <c r="W126" s="39"/>
      <c r="X126" s="39"/>
      <c r="Y126" s="39"/>
      <c r="Z126" s="39"/>
      <c r="AA126" s="39"/>
      <c r="AB126" s="39"/>
      <c r="AC126" s="39"/>
      <c r="AD126" s="39"/>
      <c r="AE126" s="39"/>
    </row>
    <row r="127" spans="1:31" s="2" customFormat="1" ht="12" customHeight="1">
      <c r="A127" s="39"/>
      <c r="B127" s="40"/>
      <c r="C127" s="33" t="s">
        <v>20</v>
      </c>
      <c r="D127" s="41"/>
      <c r="E127" s="41"/>
      <c r="F127" s="28" t="str">
        <f>F14</f>
        <v xml:space="preserve"> </v>
      </c>
      <c r="G127" s="41"/>
      <c r="H127" s="41"/>
      <c r="I127" s="33" t="s">
        <v>22</v>
      </c>
      <c r="J127" s="80" t="str">
        <f>IF(J14="","",J14)</f>
        <v>14. 11. 2023</v>
      </c>
      <c r="K127" s="41"/>
      <c r="L127" s="64"/>
      <c r="S127" s="39"/>
      <c r="T127" s="39"/>
      <c r="U127" s="39"/>
      <c r="V127" s="39"/>
      <c r="W127" s="39"/>
      <c r="X127" s="39"/>
      <c r="Y127" s="39"/>
      <c r="Z127" s="39"/>
      <c r="AA127" s="39"/>
      <c r="AB127" s="39"/>
      <c r="AC127" s="39"/>
      <c r="AD127" s="39"/>
      <c r="AE127" s="39"/>
    </row>
    <row r="128" spans="1:31" s="2" customFormat="1" ht="6.95" customHeight="1">
      <c r="A128" s="39"/>
      <c r="B128" s="40"/>
      <c r="C128" s="41"/>
      <c r="D128" s="41"/>
      <c r="E128" s="41"/>
      <c r="F128" s="41"/>
      <c r="G128" s="41"/>
      <c r="H128" s="41"/>
      <c r="I128" s="41"/>
      <c r="J128" s="41"/>
      <c r="K128" s="41"/>
      <c r="L128" s="64"/>
      <c r="S128" s="39"/>
      <c r="T128" s="39"/>
      <c r="U128" s="39"/>
      <c r="V128" s="39"/>
      <c r="W128" s="39"/>
      <c r="X128" s="39"/>
      <c r="Y128" s="39"/>
      <c r="Z128" s="39"/>
      <c r="AA128" s="39"/>
      <c r="AB128" s="39"/>
      <c r="AC128" s="39"/>
      <c r="AD128" s="39"/>
      <c r="AE128" s="39"/>
    </row>
    <row r="129" spans="1:31" s="2" customFormat="1" ht="40.05" customHeight="1">
      <c r="A129" s="39"/>
      <c r="B129" s="40"/>
      <c r="C129" s="33" t="s">
        <v>24</v>
      </c>
      <c r="D129" s="41"/>
      <c r="E129" s="41"/>
      <c r="F129" s="28" t="str">
        <f>E17</f>
        <v>MĚSTO DVŮR KRÁLOVÉ NAD LABEM</v>
      </c>
      <c r="G129" s="41"/>
      <c r="H129" s="41"/>
      <c r="I129" s="33" t="s">
        <v>30</v>
      </c>
      <c r="J129" s="37" t="str">
        <f>E23</f>
        <v>ATELIER ARCHITEKTURY A URBANISMU, s.r.o.</v>
      </c>
      <c r="K129" s="41"/>
      <c r="L129" s="64"/>
      <c r="S129" s="39"/>
      <c r="T129" s="39"/>
      <c r="U129" s="39"/>
      <c r="V129" s="39"/>
      <c r="W129" s="39"/>
      <c r="X129" s="39"/>
      <c r="Y129" s="39"/>
      <c r="Z129" s="39"/>
      <c r="AA129" s="39"/>
      <c r="AB129" s="39"/>
      <c r="AC129" s="39"/>
      <c r="AD129" s="39"/>
      <c r="AE129" s="39"/>
    </row>
    <row r="130" spans="1:31" s="2" customFormat="1" ht="15.15" customHeight="1">
      <c r="A130" s="39"/>
      <c r="B130" s="40"/>
      <c r="C130" s="33" t="s">
        <v>28</v>
      </c>
      <c r="D130" s="41"/>
      <c r="E130" s="41"/>
      <c r="F130" s="28" t="str">
        <f>IF(E20="","",E20)</f>
        <v>Vyplň údaj</v>
      </c>
      <c r="G130" s="41"/>
      <c r="H130" s="41"/>
      <c r="I130" s="33" t="s">
        <v>33</v>
      </c>
      <c r="J130" s="37" t="str">
        <f>E26</f>
        <v>JIŘÍ KOCIÁN</v>
      </c>
      <c r="K130" s="41"/>
      <c r="L130" s="64"/>
      <c r="S130" s="39"/>
      <c r="T130" s="39"/>
      <c r="U130" s="39"/>
      <c r="V130" s="39"/>
      <c r="W130" s="39"/>
      <c r="X130" s="39"/>
      <c r="Y130" s="39"/>
      <c r="Z130" s="39"/>
      <c r="AA130" s="39"/>
      <c r="AB130" s="39"/>
      <c r="AC130" s="39"/>
      <c r="AD130" s="39"/>
      <c r="AE130" s="39"/>
    </row>
    <row r="131" spans="1:31" s="2" customFormat="1" ht="10.3" customHeight="1">
      <c r="A131" s="39"/>
      <c r="B131" s="40"/>
      <c r="C131" s="41"/>
      <c r="D131" s="41"/>
      <c r="E131" s="41"/>
      <c r="F131" s="41"/>
      <c r="G131" s="41"/>
      <c r="H131" s="41"/>
      <c r="I131" s="41"/>
      <c r="J131" s="41"/>
      <c r="K131" s="41"/>
      <c r="L131" s="64"/>
      <c r="S131" s="39"/>
      <c r="T131" s="39"/>
      <c r="U131" s="39"/>
      <c r="V131" s="39"/>
      <c r="W131" s="39"/>
      <c r="X131" s="39"/>
      <c r="Y131" s="39"/>
      <c r="Z131" s="39"/>
      <c r="AA131" s="39"/>
      <c r="AB131" s="39"/>
      <c r="AC131" s="39"/>
      <c r="AD131" s="39"/>
      <c r="AE131" s="39"/>
    </row>
    <row r="132" spans="1:31" s="11" customFormat="1" ht="29.25" customHeight="1">
      <c r="A132" s="200"/>
      <c r="B132" s="201"/>
      <c r="C132" s="202" t="s">
        <v>123</v>
      </c>
      <c r="D132" s="203" t="s">
        <v>61</v>
      </c>
      <c r="E132" s="203" t="s">
        <v>57</v>
      </c>
      <c r="F132" s="203" t="s">
        <v>58</v>
      </c>
      <c r="G132" s="203" t="s">
        <v>124</v>
      </c>
      <c r="H132" s="203" t="s">
        <v>125</v>
      </c>
      <c r="I132" s="203" t="s">
        <v>126</v>
      </c>
      <c r="J132" s="204" t="s">
        <v>112</v>
      </c>
      <c r="K132" s="205" t="s">
        <v>127</v>
      </c>
      <c r="L132" s="206"/>
      <c r="M132" s="101" t="s">
        <v>1</v>
      </c>
      <c r="N132" s="102" t="s">
        <v>40</v>
      </c>
      <c r="O132" s="102" t="s">
        <v>128</v>
      </c>
      <c r="P132" s="102" t="s">
        <v>129</v>
      </c>
      <c r="Q132" s="102" t="s">
        <v>130</v>
      </c>
      <c r="R132" s="102" t="s">
        <v>131</v>
      </c>
      <c r="S132" s="102" t="s">
        <v>132</v>
      </c>
      <c r="T132" s="103" t="s">
        <v>133</v>
      </c>
      <c r="U132" s="200"/>
      <c r="V132" s="200"/>
      <c r="W132" s="200"/>
      <c r="X132" s="200"/>
      <c r="Y132" s="200"/>
      <c r="Z132" s="200"/>
      <c r="AA132" s="200"/>
      <c r="AB132" s="200"/>
      <c r="AC132" s="200"/>
      <c r="AD132" s="200"/>
      <c r="AE132" s="200"/>
    </row>
    <row r="133" spans="1:63" s="2" customFormat="1" ht="22.8" customHeight="1">
      <c r="A133" s="39"/>
      <c r="B133" s="40"/>
      <c r="C133" s="108" t="s">
        <v>134</v>
      </c>
      <c r="D133" s="41"/>
      <c r="E133" s="41"/>
      <c r="F133" s="41"/>
      <c r="G133" s="41"/>
      <c r="H133" s="41"/>
      <c r="I133" s="41"/>
      <c r="J133" s="207">
        <f>BK133</f>
        <v>0</v>
      </c>
      <c r="K133" s="41"/>
      <c r="L133" s="45"/>
      <c r="M133" s="104"/>
      <c r="N133" s="208"/>
      <c r="O133" s="105"/>
      <c r="P133" s="209">
        <f>P134+P260</f>
        <v>0</v>
      </c>
      <c r="Q133" s="105"/>
      <c r="R133" s="209">
        <f>R134+R260</f>
        <v>521.0850335599999</v>
      </c>
      <c r="S133" s="105"/>
      <c r="T133" s="210">
        <f>T134+T260</f>
        <v>0</v>
      </c>
      <c r="U133" s="39"/>
      <c r="V133" s="39"/>
      <c r="W133" s="39"/>
      <c r="X133" s="39"/>
      <c r="Y133" s="39"/>
      <c r="Z133" s="39"/>
      <c r="AA133" s="39"/>
      <c r="AB133" s="39"/>
      <c r="AC133" s="39"/>
      <c r="AD133" s="39"/>
      <c r="AE133" s="39"/>
      <c r="AT133" s="18" t="s">
        <v>75</v>
      </c>
      <c r="AU133" s="18" t="s">
        <v>114</v>
      </c>
      <c r="BK133" s="211">
        <f>BK134+BK260</f>
        <v>0</v>
      </c>
    </row>
    <row r="134" spans="1:63" s="12" customFormat="1" ht="25.9" customHeight="1">
      <c r="A134" s="12"/>
      <c r="B134" s="212"/>
      <c r="C134" s="213"/>
      <c r="D134" s="214" t="s">
        <v>75</v>
      </c>
      <c r="E134" s="215" t="s">
        <v>135</v>
      </c>
      <c r="F134" s="215" t="s">
        <v>136</v>
      </c>
      <c r="G134" s="213"/>
      <c r="H134" s="213"/>
      <c r="I134" s="216"/>
      <c r="J134" s="217">
        <f>BK134</f>
        <v>0</v>
      </c>
      <c r="K134" s="213"/>
      <c r="L134" s="218"/>
      <c r="M134" s="219"/>
      <c r="N134" s="220"/>
      <c r="O134" s="220"/>
      <c r="P134" s="221">
        <f>P135+P205+P224+P235+P246+P250+P258</f>
        <v>0</v>
      </c>
      <c r="Q134" s="220"/>
      <c r="R134" s="221">
        <f>R135+R205+R224+R235+R246+R250+R258</f>
        <v>518.5128828999999</v>
      </c>
      <c r="S134" s="220"/>
      <c r="T134" s="222">
        <f>T135+T205+T224+T235+T246+T250+T258</f>
        <v>0</v>
      </c>
      <c r="U134" s="12"/>
      <c r="V134" s="12"/>
      <c r="W134" s="12"/>
      <c r="X134" s="12"/>
      <c r="Y134" s="12"/>
      <c r="Z134" s="12"/>
      <c r="AA134" s="12"/>
      <c r="AB134" s="12"/>
      <c r="AC134" s="12"/>
      <c r="AD134" s="12"/>
      <c r="AE134" s="12"/>
      <c r="AR134" s="223" t="s">
        <v>82</v>
      </c>
      <c r="AT134" s="224" t="s">
        <v>75</v>
      </c>
      <c r="AU134" s="224" t="s">
        <v>76</v>
      </c>
      <c r="AY134" s="223" t="s">
        <v>137</v>
      </c>
      <c r="BK134" s="225">
        <f>BK135+BK205+BK224+BK235+BK246+BK250+BK258</f>
        <v>0</v>
      </c>
    </row>
    <row r="135" spans="1:63" s="12" customFormat="1" ht="22.8" customHeight="1">
      <c r="A135" s="12"/>
      <c r="B135" s="212"/>
      <c r="C135" s="213"/>
      <c r="D135" s="214" t="s">
        <v>75</v>
      </c>
      <c r="E135" s="226" t="s">
        <v>82</v>
      </c>
      <c r="F135" s="226" t="s">
        <v>138</v>
      </c>
      <c r="G135" s="213"/>
      <c r="H135" s="213"/>
      <c r="I135" s="216"/>
      <c r="J135" s="227">
        <f>BK135</f>
        <v>0</v>
      </c>
      <c r="K135" s="213"/>
      <c r="L135" s="218"/>
      <c r="M135" s="219"/>
      <c r="N135" s="220"/>
      <c r="O135" s="220"/>
      <c r="P135" s="221">
        <f>SUM(P136:P204)</f>
        <v>0</v>
      </c>
      <c r="Q135" s="220"/>
      <c r="R135" s="221">
        <f>SUM(R136:R204)</f>
        <v>9.102780000000001</v>
      </c>
      <c r="S135" s="220"/>
      <c r="T135" s="222">
        <f>SUM(T136:T204)</f>
        <v>0</v>
      </c>
      <c r="U135" s="12"/>
      <c r="V135" s="12"/>
      <c r="W135" s="12"/>
      <c r="X135" s="12"/>
      <c r="Y135" s="12"/>
      <c r="Z135" s="12"/>
      <c r="AA135" s="12"/>
      <c r="AB135" s="12"/>
      <c r="AC135" s="12"/>
      <c r="AD135" s="12"/>
      <c r="AE135" s="12"/>
      <c r="AR135" s="223" t="s">
        <v>82</v>
      </c>
      <c r="AT135" s="224" t="s">
        <v>75</v>
      </c>
      <c r="AU135" s="224" t="s">
        <v>82</v>
      </c>
      <c r="AY135" s="223" t="s">
        <v>137</v>
      </c>
      <c r="BK135" s="225">
        <f>SUM(BK136:BK204)</f>
        <v>0</v>
      </c>
    </row>
    <row r="136" spans="1:65" s="2" customFormat="1" ht="21.75" customHeight="1">
      <c r="A136" s="39"/>
      <c r="B136" s="40"/>
      <c r="C136" s="228" t="s">
        <v>82</v>
      </c>
      <c r="D136" s="228" t="s">
        <v>139</v>
      </c>
      <c r="E136" s="229" t="s">
        <v>509</v>
      </c>
      <c r="F136" s="230" t="s">
        <v>510</v>
      </c>
      <c r="G136" s="231" t="s">
        <v>142</v>
      </c>
      <c r="H136" s="232">
        <v>27.69</v>
      </c>
      <c r="I136" s="233"/>
      <c r="J136" s="234">
        <f>ROUND(I136*H136,2)</f>
        <v>0</v>
      </c>
      <c r="K136" s="235"/>
      <c r="L136" s="45"/>
      <c r="M136" s="236" t="s">
        <v>1</v>
      </c>
      <c r="N136" s="237" t="s">
        <v>41</v>
      </c>
      <c r="O136" s="92"/>
      <c r="P136" s="238">
        <f>O136*H136</f>
        <v>0</v>
      </c>
      <c r="Q136" s="238">
        <v>0</v>
      </c>
      <c r="R136" s="238">
        <f>Q136*H136</f>
        <v>0</v>
      </c>
      <c r="S136" s="238">
        <v>0</v>
      </c>
      <c r="T136" s="239">
        <f>S136*H136</f>
        <v>0</v>
      </c>
      <c r="U136" s="39"/>
      <c r="V136" s="39"/>
      <c r="W136" s="39"/>
      <c r="X136" s="39"/>
      <c r="Y136" s="39"/>
      <c r="Z136" s="39"/>
      <c r="AA136" s="39"/>
      <c r="AB136" s="39"/>
      <c r="AC136" s="39"/>
      <c r="AD136" s="39"/>
      <c r="AE136" s="39"/>
      <c r="AR136" s="240" t="s">
        <v>143</v>
      </c>
      <c r="AT136" s="240" t="s">
        <v>139</v>
      </c>
      <c r="AU136" s="240" t="s">
        <v>84</v>
      </c>
      <c r="AY136" s="18" t="s">
        <v>137</v>
      </c>
      <c r="BE136" s="241">
        <f>IF(N136="základní",J136,0)</f>
        <v>0</v>
      </c>
      <c r="BF136" s="241">
        <f>IF(N136="snížená",J136,0)</f>
        <v>0</v>
      </c>
      <c r="BG136" s="241">
        <f>IF(N136="zákl. přenesená",J136,0)</f>
        <v>0</v>
      </c>
      <c r="BH136" s="241">
        <f>IF(N136="sníž. přenesená",J136,0)</f>
        <v>0</v>
      </c>
      <c r="BI136" s="241">
        <f>IF(N136="nulová",J136,0)</f>
        <v>0</v>
      </c>
      <c r="BJ136" s="18" t="s">
        <v>82</v>
      </c>
      <c r="BK136" s="241">
        <f>ROUND(I136*H136,2)</f>
        <v>0</v>
      </c>
      <c r="BL136" s="18" t="s">
        <v>143</v>
      </c>
      <c r="BM136" s="240" t="s">
        <v>511</v>
      </c>
    </row>
    <row r="137" spans="1:51" s="15" customFormat="1" ht="12">
      <c r="A137" s="15"/>
      <c r="B137" s="284"/>
      <c r="C137" s="285"/>
      <c r="D137" s="244" t="s">
        <v>145</v>
      </c>
      <c r="E137" s="286" t="s">
        <v>1</v>
      </c>
      <c r="F137" s="287" t="s">
        <v>512</v>
      </c>
      <c r="G137" s="285"/>
      <c r="H137" s="286" t="s">
        <v>1</v>
      </c>
      <c r="I137" s="288"/>
      <c r="J137" s="285"/>
      <c r="K137" s="285"/>
      <c r="L137" s="289"/>
      <c r="M137" s="290"/>
      <c r="N137" s="291"/>
      <c r="O137" s="291"/>
      <c r="P137" s="291"/>
      <c r="Q137" s="291"/>
      <c r="R137" s="291"/>
      <c r="S137" s="291"/>
      <c r="T137" s="292"/>
      <c r="U137" s="15"/>
      <c r="V137" s="15"/>
      <c r="W137" s="15"/>
      <c r="X137" s="15"/>
      <c r="Y137" s="15"/>
      <c r="Z137" s="15"/>
      <c r="AA137" s="15"/>
      <c r="AB137" s="15"/>
      <c r="AC137" s="15"/>
      <c r="AD137" s="15"/>
      <c r="AE137" s="15"/>
      <c r="AT137" s="293" t="s">
        <v>145</v>
      </c>
      <c r="AU137" s="293" t="s">
        <v>84</v>
      </c>
      <c r="AV137" s="15" t="s">
        <v>82</v>
      </c>
      <c r="AW137" s="15" t="s">
        <v>32</v>
      </c>
      <c r="AX137" s="15" t="s">
        <v>76</v>
      </c>
      <c r="AY137" s="293" t="s">
        <v>137</v>
      </c>
    </row>
    <row r="138" spans="1:51" s="13" customFormat="1" ht="12">
      <c r="A138" s="13"/>
      <c r="B138" s="242"/>
      <c r="C138" s="243"/>
      <c r="D138" s="244" t="s">
        <v>145</v>
      </c>
      <c r="E138" s="245" t="s">
        <v>1</v>
      </c>
      <c r="F138" s="246" t="s">
        <v>513</v>
      </c>
      <c r="G138" s="243"/>
      <c r="H138" s="247">
        <v>2.65</v>
      </c>
      <c r="I138" s="248"/>
      <c r="J138" s="243"/>
      <c r="K138" s="243"/>
      <c r="L138" s="249"/>
      <c r="M138" s="250"/>
      <c r="N138" s="251"/>
      <c r="O138" s="251"/>
      <c r="P138" s="251"/>
      <c r="Q138" s="251"/>
      <c r="R138" s="251"/>
      <c r="S138" s="251"/>
      <c r="T138" s="252"/>
      <c r="U138" s="13"/>
      <c r="V138" s="13"/>
      <c r="W138" s="13"/>
      <c r="X138" s="13"/>
      <c r="Y138" s="13"/>
      <c r="Z138" s="13"/>
      <c r="AA138" s="13"/>
      <c r="AB138" s="13"/>
      <c r="AC138" s="13"/>
      <c r="AD138" s="13"/>
      <c r="AE138" s="13"/>
      <c r="AT138" s="253" t="s">
        <v>145</v>
      </c>
      <c r="AU138" s="253" t="s">
        <v>84</v>
      </c>
      <c r="AV138" s="13" t="s">
        <v>84</v>
      </c>
      <c r="AW138" s="13" t="s">
        <v>32</v>
      </c>
      <c r="AX138" s="13" t="s">
        <v>76</v>
      </c>
      <c r="AY138" s="253" t="s">
        <v>137</v>
      </c>
    </row>
    <row r="139" spans="1:51" s="15" customFormat="1" ht="12">
      <c r="A139" s="15"/>
      <c r="B139" s="284"/>
      <c r="C139" s="285"/>
      <c r="D139" s="244" t="s">
        <v>145</v>
      </c>
      <c r="E139" s="286" t="s">
        <v>1</v>
      </c>
      <c r="F139" s="287" t="s">
        <v>514</v>
      </c>
      <c r="G139" s="285"/>
      <c r="H139" s="286" t="s">
        <v>1</v>
      </c>
      <c r="I139" s="288"/>
      <c r="J139" s="285"/>
      <c r="K139" s="285"/>
      <c r="L139" s="289"/>
      <c r="M139" s="290"/>
      <c r="N139" s="291"/>
      <c r="O139" s="291"/>
      <c r="P139" s="291"/>
      <c r="Q139" s="291"/>
      <c r="R139" s="291"/>
      <c r="S139" s="291"/>
      <c r="T139" s="292"/>
      <c r="U139" s="15"/>
      <c r="V139" s="15"/>
      <c r="W139" s="15"/>
      <c r="X139" s="15"/>
      <c r="Y139" s="15"/>
      <c r="Z139" s="15"/>
      <c r="AA139" s="15"/>
      <c r="AB139" s="15"/>
      <c r="AC139" s="15"/>
      <c r="AD139" s="15"/>
      <c r="AE139" s="15"/>
      <c r="AT139" s="293" t="s">
        <v>145</v>
      </c>
      <c r="AU139" s="293" t="s">
        <v>84</v>
      </c>
      <c r="AV139" s="15" t="s">
        <v>82</v>
      </c>
      <c r="AW139" s="15" t="s">
        <v>32</v>
      </c>
      <c r="AX139" s="15" t="s">
        <v>76</v>
      </c>
      <c r="AY139" s="293" t="s">
        <v>137</v>
      </c>
    </row>
    <row r="140" spans="1:51" s="13" customFormat="1" ht="12">
      <c r="A140" s="13"/>
      <c r="B140" s="242"/>
      <c r="C140" s="243"/>
      <c r="D140" s="244" t="s">
        <v>145</v>
      </c>
      <c r="E140" s="245" t="s">
        <v>1</v>
      </c>
      <c r="F140" s="246" t="s">
        <v>515</v>
      </c>
      <c r="G140" s="243"/>
      <c r="H140" s="247">
        <v>25.04</v>
      </c>
      <c r="I140" s="248"/>
      <c r="J140" s="243"/>
      <c r="K140" s="243"/>
      <c r="L140" s="249"/>
      <c r="M140" s="250"/>
      <c r="N140" s="251"/>
      <c r="O140" s="251"/>
      <c r="P140" s="251"/>
      <c r="Q140" s="251"/>
      <c r="R140" s="251"/>
      <c r="S140" s="251"/>
      <c r="T140" s="252"/>
      <c r="U140" s="13"/>
      <c r="V140" s="13"/>
      <c r="W140" s="13"/>
      <c r="X140" s="13"/>
      <c r="Y140" s="13"/>
      <c r="Z140" s="13"/>
      <c r="AA140" s="13"/>
      <c r="AB140" s="13"/>
      <c r="AC140" s="13"/>
      <c r="AD140" s="13"/>
      <c r="AE140" s="13"/>
      <c r="AT140" s="253" t="s">
        <v>145</v>
      </c>
      <c r="AU140" s="253" t="s">
        <v>84</v>
      </c>
      <c r="AV140" s="13" t="s">
        <v>84</v>
      </c>
      <c r="AW140" s="13" t="s">
        <v>32</v>
      </c>
      <c r="AX140" s="13" t="s">
        <v>76</v>
      </c>
      <c r="AY140" s="253" t="s">
        <v>137</v>
      </c>
    </row>
    <row r="141" spans="1:51" s="14" customFormat="1" ht="12">
      <c r="A141" s="14"/>
      <c r="B141" s="254"/>
      <c r="C141" s="255"/>
      <c r="D141" s="244" t="s">
        <v>145</v>
      </c>
      <c r="E141" s="256" t="s">
        <v>1</v>
      </c>
      <c r="F141" s="257" t="s">
        <v>147</v>
      </c>
      <c r="G141" s="255"/>
      <c r="H141" s="258">
        <v>27.69</v>
      </c>
      <c r="I141" s="259"/>
      <c r="J141" s="255"/>
      <c r="K141" s="255"/>
      <c r="L141" s="260"/>
      <c r="M141" s="261"/>
      <c r="N141" s="262"/>
      <c r="O141" s="262"/>
      <c r="P141" s="262"/>
      <c r="Q141" s="262"/>
      <c r="R141" s="262"/>
      <c r="S141" s="262"/>
      <c r="T141" s="263"/>
      <c r="U141" s="14"/>
      <c r="V141" s="14"/>
      <c r="W141" s="14"/>
      <c r="X141" s="14"/>
      <c r="Y141" s="14"/>
      <c r="Z141" s="14"/>
      <c r="AA141" s="14"/>
      <c r="AB141" s="14"/>
      <c r="AC141" s="14"/>
      <c r="AD141" s="14"/>
      <c r="AE141" s="14"/>
      <c r="AT141" s="264" t="s">
        <v>145</v>
      </c>
      <c r="AU141" s="264" t="s">
        <v>84</v>
      </c>
      <c r="AV141" s="14" t="s">
        <v>143</v>
      </c>
      <c r="AW141" s="14" t="s">
        <v>32</v>
      </c>
      <c r="AX141" s="14" t="s">
        <v>82</v>
      </c>
      <c r="AY141" s="264" t="s">
        <v>137</v>
      </c>
    </row>
    <row r="142" spans="1:65" s="2" customFormat="1" ht="21.75" customHeight="1">
      <c r="A142" s="39"/>
      <c r="B142" s="40"/>
      <c r="C142" s="228" t="s">
        <v>84</v>
      </c>
      <c r="D142" s="228" t="s">
        <v>139</v>
      </c>
      <c r="E142" s="229" t="s">
        <v>516</v>
      </c>
      <c r="F142" s="230" t="s">
        <v>517</v>
      </c>
      <c r="G142" s="231" t="s">
        <v>142</v>
      </c>
      <c r="H142" s="232">
        <v>7.005</v>
      </c>
      <c r="I142" s="233"/>
      <c r="J142" s="234">
        <f>ROUND(I142*H142,2)</f>
        <v>0</v>
      </c>
      <c r="K142" s="235"/>
      <c r="L142" s="45"/>
      <c r="M142" s="236" t="s">
        <v>1</v>
      </c>
      <c r="N142" s="237" t="s">
        <v>41</v>
      </c>
      <c r="O142" s="92"/>
      <c r="P142" s="238">
        <f>O142*H142</f>
        <v>0</v>
      </c>
      <c r="Q142" s="238">
        <v>0</v>
      </c>
      <c r="R142" s="238">
        <f>Q142*H142</f>
        <v>0</v>
      </c>
      <c r="S142" s="238">
        <v>0</v>
      </c>
      <c r="T142" s="239">
        <f>S142*H142</f>
        <v>0</v>
      </c>
      <c r="U142" s="39"/>
      <c r="V142" s="39"/>
      <c r="W142" s="39"/>
      <c r="X142" s="39"/>
      <c r="Y142" s="39"/>
      <c r="Z142" s="39"/>
      <c r="AA142" s="39"/>
      <c r="AB142" s="39"/>
      <c r="AC142" s="39"/>
      <c r="AD142" s="39"/>
      <c r="AE142" s="39"/>
      <c r="AR142" s="240" t="s">
        <v>143</v>
      </c>
      <c r="AT142" s="240" t="s">
        <v>139</v>
      </c>
      <c r="AU142" s="240" t="s">
        <v>84</v>
      </c>
      <c r="AY142" s="18" t="s">
        <v>137</v>
      </c>
      <c r="BE142" s="241">
        <f>IF(N142="základní",J142,0)</f>
        <v>0</v>
      </c>
      <c r="BF142" s="241">
        <f>IF(N142="snížená",J142,0)</f>
        <v>0</v>
      </c>
      <c r="BG142" s="241">
        <f>IF(N142="zákl. přenesená",J142,0)</f>
        <v>0</v>
      </c>
      <c r="BH142" s="241">
        <f>IF(N142="sníž. přenesená",J142,0)</f>
        <v>0</v>
      </c>
      <c r="BI142" s="241">
        <f>IF(N142="nulová",J142,0)</f>
        <v>0</v>
      </c>
      <c r="BJ142" s="18" t="s">
        <v>82</v>
      </c>
      <c r="BK142" s="241">
        <f>ROUND(I142*H142,2)</f>
        <v>0</v>
      </c>
      <c r="BL142" s="18" t="s">
        <v>143</v>
      </c>
      <c r="BM142" s="240" t="s">
        <v>518</v>
      </c>
    </row>
    <row r="143" spans="1:51" s="15" customFormat="1" ht="12">
      <c r="A143" s="15"/>
      <c r="B143" s="284"/>
      <c r="C143" s="285"/>
      <c r="D143" s="244" t="s">
        <v>145</v>
      </c>
      <c r="E143" s="286" t="s">
        <v>1</v>
      </c>
      <c r="F143" s="287" t="s">
        <v>519</v>
      </c>
      <c r="G143" s="285"/>
      <c r="H143" s="286" t="s">
        <v>1</v>
      </c>
      <c r="I143" s="288"/>
      <c r="J143" s="285"/>
      <c r="K143" s="285"/>
      <c r="L143" s="289"/>
      <c r="M143" s="290"/>
      <c r="N143" s="291"/>
      <c r="O143" s="291"/>
      <c r="P143" s="291"/>
      <c r="Q143" s="291"/>
      <c r="R143" s="291"/>
      <c r="S143" s="291"/>
      <c r="T143" s="292"/>
      <c r="U143" s="15"/>
      <c r="V143" s="15"/>
      <c r="W143" s="15"/>
      <c r="X143" s="15"/>
      <c r="Y143" s="15"/>
      <c r="Z143" s="15"/>
      <c r="AA143" s="15"/>
      <c r="AB143" s="15"/>
      <c r="AC143" s="15"/>
      <c r="AD143" s="15"/>
      <c r="AE143" s="15"/>
      <c r="AT143" s="293" t="s">
        <v>145</v>
      </c>
      <c r="AU143" s="293" t="s">
        <v>84</v>
      </c>
      <c r="AV143" s="15" t="s">
        <v>82</v>
      </c>
      <c r="AW143" s="15" t="s">
        <v>32</v>
      </c>
      <c r="AX143" s="15" t="s">
        <v>76</v>
      </c>
      <c r="AY143" s="293" t="s">
        <v>137</v>
      </c>
    </row>
    <row r="144" spans="1:51" s="13" customFormat="1" ht="12">
      <c r="A144" s="13"/>
      <c r="B144" s="242"/>
      <c r="C144" s="243"/>
      <c r="D144" s="244" t="s">
        <v>145</v>
      </c>
      <c r="E144" s="245" t="s">
        <v>1</v>
      </c>
      <c r="F144" s="246" t="s">
        <v>520</v>
      </c>
      <c r="G144" s="243"/>
      <c r="H144" s="247">
        <v>4.549</v>
      </c>
      <c r="I144" s="248"/>
      <c r="J144" s="243"/>
      <c r="K144" s="243"/>
      <c r="L144" s="249"/>
      <c r="M144" s="250"/>
      <c r="N144" s="251"/>
      <c r="O144" s="251"/>
      <c r="P144" s="251"/>
      <c r="Q144" s="251"/>
      <c r="R144" s="251"/>
      <c r="S144" s="251"/>
      <c r="T144" s="252"/>
      <c r="U144" s="13"/>
      <c r="V144" s="13"/>
      <c r="W144" s="13"/>
      <c r="X144" s="13"/>
      <c r="Y144" s="13"/>
      <c r="Z144" s="13"/>
      <c r="AA144" s="13"/>
      <c r="AB144" s="13"/>
      <c r="AC144" s="13"/>
      <c r="AD144" s="13"/>
      <c r="AE144" s="13"/>
      <c r="AT144" s="253" t="s">
        <v>145</v>
      </c>
      <c r="AU144" s="253" t="s">
        <v>84</v>
      </c>
      <c r="AV144" s="13" t="s">
        <v>84</v>
      </c>
      <c r="AW144" s="13" t="s">
        <v>32</v>
      </c>
      <c r="AX144" s="13" t="s">
        <v>76</v>
      </c>
      <c r="AY144" s="253" t="s">
        <v>137</v>
      </c>
    </row>
    <row r="145" spans="1:51" s="15" customFormat="1" ht="12">
      <c r="A145" s="15"/>
      <c r="B145" s="284"/>
      <c r="C145" s="285"/>
      <c r="D145" s="244" t="s">
        <v>145</v>
      </c>
      <c r="E145" s="286" t="s">
        <v>1</v>
      </c>
      <c r="F145" s="287" t="s">
        <v>521</v>
      </c>
      <c r="G145" s="285"/>
      <c r="H145" s="286" t="s">
        <v>1</v>
      </c>
      <c r="I145" s="288"/>
      <c r="J145" s="285"/>
      <c r="K145" s="285"/>
      <c r="L145" s="289"/>
      <c r="M145" s="290"/>
      <c r="N145" s="291"/>
      <c r="O145" s="291"/>
      <c r="P145" s="291"/>
      <c r="Q145" s="291"/>
      <c r="R145" s="291"/>
      <c r="S145" s="291"/>
      <c r="T145" s="292"/>
      <c r="U145" s="15"/>
      <c r="V145" s="15"/>
      <c r="W145" s="15"/>
      <c r="X145" s="15"/>
      <c r="Y145" s="15"/>
      <c r="Z145" s="15"/>
      <c r="AA145" s="15"/>
      <c r="AB145" s="15"/>
      <c r="AC145" s="15"/>
      <c r="AD145" s="15"/>
      <c r="AE145" s="15"/>
      <c r="AT145" s="293" t="s">
        <v>145</v>
      </c>
      <c r="AU145" s="293" t="s">
        <v>84</v>
      </c>
      <c r="AV145" s="15" t="s">
        <v>82</v>
      </c>
      <c r="AW145" s="15" t="s">
        <v>32</v>
      </c>
      <c r="AX145" s="15" t="s">
        <v>76</v>
      </c>
      <c r="AY145" s="293" t="s">
        <v>137</v>
      </c>
    </row>
    <row r="146" spans="1:51" s="13" customFormat="1" ht="12">
      <c r="A146" s="13"/>
      <c r="B146" s="242"/>
      <c r="C146" s="243"/>
      <c r="D146" s="244" t="s">
        <v>145</v>
      </c>
      <c r="E146" s="245" t="s">
        <v>1</v>
      </c>
      <c r="F146" s="246" t="s">
        <v>522</v>
      </c>
      <c r="G146" s="243"/>
      <c r="H146" s="247">
        <v>1.56</v>
      </c>
      <c r="I146" s="248"/>
      <c r="J146" s="243"/>
      <c r="K146" s="243"/>
      <c r="L146" s="249"/>
      <c r="M146" s="250"/>
      <c r="N146" s="251"/>
      <c r="O146" s="251"/>
      <c r="P146" s="251"/>
      <c r="Q146" s="251"/>
      <c r="R146" s="251"/>
      <c r="S146" s="251"/>
      <c r="T146" s="252"/>
      <c r="U146" s="13"/>
      <c r="V146" s="13"/>
      <c r="W146" s="13"/>
      <c r="X146" s="13"/>
      <c r="Y146" s="13"/>
      <c r="Z146" s="13"/>
      <c r="AA146" s="13"/>
      <c r="AB146" s="13"/>
      <c r="AC146" s="13"/>
      <c r="AD146" s="13"/>
      <c r="AE146" s="13"/>
      <c r="AT146" s="253" t="s">
        <v>145</v>
      </c>
      <c r="AU146" s="253" t="s">
        <v>84</v>
      </c>
      <c r="AV146" s="13" t="s">
        <v>84</v>
      </c>
      <c r="AW146" s="13" t="s">
        <v>32</v>
      </c>
      <c r="AX146" s="13" t="s">
        <v>76</v>
      </c>
      <c r="AY146" s="253" t="s">
        <v>137</v>
      </c>
    </row>
    <row r="147" spans="1:51" s="15" customFormat="1" ht="12">
      <c r="A147" s="15"/>
      <c r="B147" s="284"/>
      <c r="C147" s="285"/>
      <c r="D147" s="244" t="s">
        <v>145</v>
      </c>
      <c r="E147" s="286" t="s">
        <v>1</v>
      </c>
      <c r="F147" s="287" t="s">
        <v>523</v>
      </c>
      <c r="G147" s="285"/>
      <c r="H147" s="286" t="s">
        <v>1</v>
      </c>
      <c r="I147" s="288"/>
      <c r="J147" s="285"/>
      <c r="K147" s="285"/>
      <c r="L147" s="289"/>
      <c r="M147" s="290"/>
      <c r="N147" s="291"/>
      <c r="O147" s="291"/>
      <c r="P147" s="291"/>
      <c r="Q147" s="291"/>
      <c r="R147" s="291"/>
      <c r="S147" s="291"/>
      <c r="T147" s="292"/>
      <c r="U147" s="15"/>
      <c r="V147" s="15"/>
      <c r="W147" s="15"/>
      <c r="X147" s="15"/>
      <c r="Y147" s="15"/>
      <c r="Z147" s="15"/>
      <c r="AA147" s="15"/>
      <c r="AB147" s="15"/>
      <c r="AC147" s="15"/>
      <c r="AD147" s="15"/>
      <c r="AE147" s="15"/>
      <c r="AT147" s="293" t="s">
        <v>145</v>
      </c>
      <c r="AU147" s="293" t="s">
        <v>84</v>
      </c>
      <c r="AV147" s="15" t="s">
        <v>82</v>
      </c>
      <c r="AW147" s="15" t="s">
        <v>32</v>
      </c>
      <c r="AX147" s="15" t="s">
        <v>76</v>
      </c>
      <c r="AY147" s="293" t="s">
        <v>137</v>
      </c>
    </row>
    <row r="148" spans="1:51" s="13" customFormat="1" ht="12">
      <c r="A148" s="13"/>
      <c r="B148" s="242"/>
      <c r="C148" s="243"/>
      <c r="D148" s="244" t="s">
        <v>145</v>
      </c>
      <c r="E148" s="245" t="s">
        <v>1</v>
      </c>
      <c r="F148" s="246" t="s">
        <v>524</v>
      </c>
      <c r="G148" s="243"/>
      <c r="H148" s="247">
        <v>0.896</v>
      </c>
      <c r="I148" s="248"/>
      <c r="J148" s="243"/>
      <c r="K148" s="243"/>
      <c r="L148" s="249"/>
      <c r="M148" s="250"/>
      <c r="N148" s="251"/>
      <c r="O148" s="251"/>
      <c r="P148" s="251"/>
      <c r="Q148" s="251"/>
      <c r="R148" s="251"/>
      <c r="S148" s="251"/>
      <c r="T148" s="252"/>
      <c r="U148" s="13"/>
      <c r="V148" s="13"/>
      <c r="W148" s="13"/>
      <c r="X148" s="13"/>
      <c r="Y148" s="13"/>
      <c r="Z148" s="13"/>
      <c r="AA148" s="13"/>
      <c r="AB148" s="13"/>
      <c r="AC148" s="13"/>
      <c r="AD148" s="13"/>
      <c r="AE148" s="13"/>
      <c r="AT148" s="253" t="s">
        <v>145</v>
      </c>
      <c r="AU148" s="253" t="s">
        <v>84</v>
      </c>
      <c r="AV148" s="13" t="s">
        <v>84</v>
      </c>
      <c r="AW148" s="13" t="s">
        <v>32</v>
      </c>
      <c r="AX148" s="13" t="s">
        <v>76</v>
      </c>
      <c r="AY148" s="253" t="s">
        <v>137</v>
      </c>
    </row>
    <row r="149" spans="1:51" s="14" customFormat="1" ht="12">
      <c r="A149" s="14"/>
      <c r="B149" s="254"/>
      <c r="C149" s="255"/>
      <c r="D149" s="244" t="s">
        <v>145</v>
      </c>
      <c r="E149" s="256" t="s">
        <v>1</v>
      </c>
      <c r="F149" s="257" t="s">
        <v>147</v>
      </c>
      <c r="G149" s="255"/>
      <c r="H149" s="258">
        <v>7.005</v>
      </c>
      <c r="I149" s="259"/>
      <c r="J149" s="255"/>
      <c r="K149" s="255"/>
      <c r="L149" s="260"/>
      <c r="M149" s="261"/>
      <c r="N149" s="262"/>
      <c r="O149" s="262"/>
      <c r="P149" s="262"/>
      <c r="Q149" s="262"/>
      <c r="R149" s="262"/>
      <c r="S149" s="262"/>
      <c r="T149" s="263"/>
      <c r="U149" s="14"/>
      <c r="V149" s="14"/>
      <c r="W149" s="14"/>
      <c r="X149" s="14"/>
      <c r="Y149" s="14"/>
      <c r="Z149" s="14"/>
      <c r="AA149" s="14"/>
      <c r="AB149" s="14"/>
      <c r="AC149" s="14"/>
      <c r="AD149" s="14"/>
      <c r="AE149" s="14"/>
      <c r="AT149" s="264" t="s">
        <v>145</v>
      </c>
      <c r="AU149" s="264" t="s">
        <v>84</v>
      </c>
      <c r="AV149" s="14" t="s">
        <v>143</v>
      </c>
      <c r="AW149" s="14" t="s">
        <v>32</v>
      </c>
      <c r="AX149" s="14" t="s">
        <v>82</v>
      </c>
      <c r="AY149" s="264" t="s">
        <v>137</v>
      </c>
    </row>
    <row r="150" spans="1:65" s="2" customFormat="1" ht="21.75" customHeight="1">
      <c r="A150" s="39"/>
      <c r="B150" s="40"/>
      <c r="C150" s="228" t="s">
        <v>151</v>
      </c>
      <c r="D150" s="228" t="s">
        <v>139</v>
      </c>
      <c r="E150" s="229" t="s">
        <v>525</v>
      </c>
      <c r="F150" s="230" t="s">
        <v>526</v>
      </c>
      <c r="G150" s="231" t="s">
        <v>142</v>
      </c>
      <c r="H150" s="232">
        <v>247.5</v>
      </c>
      <c r="I150" s="233"/>
      <c r="J150" s="234">
        <f>ROUND(I150*H150,2)</f>
        <v>0</v>
      </c>
      <c r="K150" s="235"/>
      <c r="L150" s="45"/>
      <c r="M150" s="236" t="s">
        <v>1</v>
      </c>
      <c r="N150" s="237" t="s">
        <v>41</v>
      </c>
      <c r="O150" s="92"/>
      <c r="P150" s="238">
        <f>O150*H150</f>
        <v>0</v>
      </c>
      <c r="Q150" s="238">
        <v>0</v>
      </c>
      <c r="R150" s="238">
        <f>Q150*H150</f>
        <v>0</v>
      </c>
      <c r="S150" s="238">
        <v>0</v>
      </c>
      <c r="T150" s="239">
        <f>S150*H150</f>
        <v>0</v>
      </c>
      <c r="U150" s="39"/>
      <c r="V150" s="39"/>
      <c r="W150" s="39"/>
      <c r="X150" s="39"/>
      <c r="Y150" s="39"/>
      <c r="Z150" s="39"/>
      <c r="AA150" s="39"/>
      <c r="AB150" s="39"/>
      <c r="AC150" s="39"/>
      <c r="AD150" s="39"/>
      <c r="AE150" s="39"/>
      <c r="AR150" s="240" t="s">
        <v>143</v>
      </c>
      <c r="AT150" s="240" t="s">
        <v>139</v>
      </c>
      <c r="AU150" s="240" t="s">
        <v>84</v>
      </c>
      <c r="AY150" s="18" t="s">
        <v>137</v>
      </c>
      <c r="BE150" s="241">
        <f>IF(N150="základní",J150,0)</f>
        <v>0</v>
      </c>
      <c r="BF150" s="241">
        <f>IF(N150="snížená",J150,0)</f>
        <v>0</v>
      </c>
      <c r="BG150" s="241">
        <f>IF(N150="zákl. přenesená",J150,0)</f>
        <v>0</v>
      </c>
      <c r="BH150" s="241">
        <f>IF(N150="sníž. přenesená",J150,0)</f>
        <v>0</v>
      </c>
      <c r="BI150" s="241">
        <f>IF(N150="nulová",J150,0)</f>
        <v>0</v>
      </c>
      <c r="BJ150" s="18" t="s">
        <v>82</v>
      </c>
      <c r="BK150" s="241">
        <f>ROUND(I150*H150,2)</f>
        <v>0</v>
      </c>
      <c r="BL150" s="18" t="s">
        <v>143</v>
      </c>
      <c r="BM150" s="240" t="s">
        <v>527</v>
      </c>
    </row>
    <row r="151" spans="1:51" s="13" customFormat="1" ht="12">
      <c r="A151" s="13"/>
      <c r="B151" s="242"/>
      <c r="C151" s="243"/>
      <c r="D151" s="244" t="s">
        <v>145</v>
      </c>
      <c r="E151" s="245" t="s">
        <v>1</v>
      </c>
      <c r="F151" s="246" t="s">
        <v>528</v>
      </c>
      <c r="G151" s="243"/>
      <c r="H151" s="247">
        <v>57.6</v>
      </c>
      <c r="I151" s="248"/>
      <c r="J151" s="243"/>
      <c r="K151" s="243"/>
      <c r="L151" s="249"/>
      <c r="M151" s="250"/>
      <c r="N151" s="251"/>
      <c r="O151" s="251"/>
      <c r="P151" s="251"/>
      <c r="Q151" s="251"/>
      <c r="R151" s="251"/>
      <c r="S151" s="251"/>
      <c r="T151" s="252"/>
      <c r="U151" s="13"/>
      <c r="V151" s="13"/>
      <c r="W151" s="13"/>
      <c r="X151" s="13"/>
      <c r="Y151" s="13"/>
      <c r="Z151" s="13"/>
      <c r="AA151" s="13"/>
      <c r="AB151" s="13"/>
      <c r="AC151" s="13"/>
      <c r="AD151" s="13"/>
      <c r="AE151" s="13"/>
      <c r="AT151" s="253" t="s">
        <v>145</v>
      </c>
      <c r="AU151" s="253" t="s">
        <v>84</v>
      </c>
      <c r="AV151" s="13" t="s">
        <v>84</v>
      </c>
      <c r="AW151" s="13" t="s">
        <v>32</v>
      </c>
      <c r="AX151" s="13" t="s">
        <v>76</v>
      </c>
      <c r="AY151" s="253" t="s">
        <v>137</v>
      </c>
    </row>
    <row r="152" spans="1:51" s="13" customFormat="1" ht="12">
      <c r="A152" s="13"/>
      <c r="B152" s="242"/>
      <c r="C152" s="243"/>
      <c r="D152" s="244" t="s">
        <v>145</v>
      </c>
      <c r="E152" s="245" t="s">
        <v>1</v>
      </c>
      <c r="F152" s="246" t="s">
        <v>529</v>
      </c>
      <c r="G152" s="243"/>
      <c r="H152" s="247">
        <v>189.9</v>
      </c>
      <c r="I152" s="248"/>
      <c r="J152" s="243"/>
      <c r="K152" s="243"/>
      <c r="L152" s="249"/>
      <c r="M152" s="250"/>
      <c r="N152" s="251"/>
      <c r="O152" s="251"/>
      <c r="P152" s="251"/>
      <c r="Q152" s="251"/>
      <c r="R152" s="251"/>
      <c r="S152" s="251"/>
      <c r="T152" s="252"/>
      <c r="U152" s="13"/>
      <c r="V152" s="13"/>
      <c r="W152" s="13"/>
      <c r="X152" s="13"/>
      <c r="Y152" s="13"/>
      <c r="Z152" s="13"/>
      <c r="AA152" s="13"/>
      <c r="AB152" s="13"/>
      <c r="AC152" s="13"/>
      <c r="AD152" s="13"/>
      <c r="AE152" s="13"/>
      <c r="AT152" s="253" t="s">
        <v>145</v>
      </c>
      <c r="AU152" s="253" t="s">
        <v>84</v>
      </c>
      <c r="AV152" s="13" t="s">
        <v>84</v>
      </c>
      <c r="AW152" s="13" t="s">
        <v>32</v>
      </c>
      <c r="AX152" s="13" t="s">
        <v>76</v>
      </c>
      <c r="AY152" s="253" t="s">
        <v>137</v>
      </c>
    </row>
    <row r="153" spans="1:51" s="14" customFormat="1" ht="12">
      <c r="A153" s="14"/>
      <c r="B153" s="254"/>
      <c r="C153" s="255"/>
      <c r="D153" s="244" t="s">
        <v>145</v>
      </c>
      <c r="E153" s="256" t="s">
        <v>1</v>
      </c>
      <c r="F153" s="257" t="s">
        <v>147</v>
      </c>
      <c r="G153" s="255"/>
      <c r="H153" s="258">
        <v>247.5</v>
      </c>
      <c r="I153" s="259"/>
      <c r="J153" s="255"/>
      <c r="K153" s="255"/>
      <c r="L153" s="260"/>
      <c r="M153" s="261"/>
      <c r="N153" s="262"/>
      <c r="O153" s="262"/>
      <c r="P153" s="262"/>
      <c r="Q153" s="262"/>
      <c r="R153" s="262"/>
      <c r="S153" s="262"/>
      <c r="T153" s="263"/>
      <c r="U153" s="14"/>
      <c r="V153" s="14"/>
      <c r="W153" s="14"/>
      <c r="X153" s="14"/>
      <c r="Y153" s="14"/>
      <c r="Z153" s="14"/>
      <c r="AA153" s="14"/>
      <c r="AB153" s="14"/>
      <c r="AC153" s="14"/>
      <c r="AD153" s="14"/>
      <c r="AE153" s="14"/>
      <c r="AT153" s="264" t="s">
        <v>145</v>
      </c>
      <c r="AU153" s="264" t="s">
        <v>84</v>
      </c>
      <c r="AV153" s="14" t="s">
        <v>143</v>
      </c>
      <c r="AW153" s="14" t="s">
        <v>32</v>
      </c>
      <c r="AX153" s="14" t="s">
        <v>82</v>
      </c>
      <c r="AY153" s="264" t="s">
        <v>137</v>
      </c>
    </row>
    <row r="154" spans="1:65" s="2" customFormat="1" ht="21.75" customHeight="1">
      <c r="A154" s="39"/>
      <c r="B154" s="40"/>
      <c r="C154" s="228" t="s">
        <v>143</v>
      </c>
      <c r="D154" s="228" t="s">
        <v>139</v>
      </c>
      <c r="E154" s="229" t="s">
        <v>530</v>
      </c>
      <c r="F154" s="230" t="s">
        <v>531</v>
      </c>
      <c r="G154" s="231" t="s">
        <v>142</v>
      </c>
      <c r="H154" s="232">
        <v>34.695</v>
      </c>
      <c r="I154" s="233"/>
      <c r="J154" s="234">
        <f>ROUND(I154*H154,2)</f>
        <v>0</v>
      </c>
      <c r="K154" s="235"/>
      <c r="L154" s="45"/>
      <c r="M154" s="236" t="s">
        <v>1</v>
      </c>
      <c r="N154" s="237" t="s">
        <v>41</v>
      </c>
      <c r="O154" s="92"/>
      <c r="P154" s="238">
        <f>O154*H154</f>
        <v>0</v>
      </c>
      <c r="Q154" s="238">
        <v>0</v>
      </c>
      <c r="R154" s="238">
        <f>Q154*H154</f>
        <v>0</v>
      </c>
      <c r="S154" s="238">
        <v>0</v>
      </c>
      <c r="T154" s="239">
        <f>S154*H154</f>
        <v>0</v>
      </c>
      <c r="U154" s="39"/>
      <c r="V154" s="39"/>
      <c r="W154" s="39"/>
      <c r="X154" s="39"/>
      <c r="Y154" s="39"/>
      <c r="Z154" s="39"/>
      <c r="AA154" s="39"/>
      <c r="AB154" s="39"/>
      <c r="AC154" s="39"/>
      <c r="AD154" s="39"/>
      <c r="AE154" s="39"/>
      <c r="AR154" s="240" t="s">
        <v>143</v>
      </c>
      <c r="AT154" s="240" t="s">
        <v>139</v>
      </c>
      <c r="AU154" s="240" t="s">
        <v>84</v>
      </c>
      <c r="AY154" s="18" t="s">
        <v>137</v>
      </c>
      <c r="BE154" s="241">
        <f>IF(N154="základní",J154,0)</f>
        <v>0</v>
      </c>
      <c r="BF154" s="241">
        <f>IF(N154="snížená",J154,0)</f>
        <v>0</v>
      </c>
      <c r="BG154" s="241">
        <f>IF(N154="zákl. přenesená",J154,0)</f>
        <v>0</v>
      </c>
      <c r="BH154" s="241">
        <f>IF(N154="sníž. přenesená",J154,0)</f>
        <v>0</v>
      </c>
      <c r="BI154" s="241">
        <f>IF(N154="nulová",J154,0)</f>
        <v>0</v>
      </c>
      <c r="BJ154" s="18" t="s">
        <v>82</v>
      </c>
      <c r="BK154" s="241">
        <f>ROUND(I154*H154,2)</f>
        <v>0</v>
      </c>
      <c r="BL154" s="18" t="s">
        <v>143</v>
      </c>
      <c r="BM154" s="240" t="s">
        <v>532</v>
      </c>
    </row>
    <row r="155" spans="1:51" s="13" customFormat="1" ht="12">
      <c r="A155" s="13"/>
      <c r="B155" s="242"/>
      <c r="C155" s="243"/>
      <c r="D155" s="244" t="s">
        <v>145</v>
      </c>
      <c r="E155" s="245" t="s">
        <v>1</v>
      </c>
      <c r="F155" s="246" t="s">
        <v>533</v>
      </c>
      <c r="G155" s="243"/>
      <c r="H155" s="247">
        <v>34.695</v>
      </c>
      <c r="I155" s="248"/>
      <c r="J155" s="243"/>
      <c r="K155" s="243"/>
      <c r="L155" s="249"/>
      <c r="M155" s="250"/>
      <c r="N155" s="251"/>
      <c r="O155" s="251"/>
      <c r="P155" s="251"/>
      <c r="Q155" s="251"/>
      <c r="R155" s="251"/>
      <c r="S155" s="251"/>
      <c r="T155" s="252"/>
      <c r="U155" s="13"/>
      <c r="V155" s="13"/>
      <c r="W155" s="13"/>
      <c r="X155" s="13"/>
      <c r="Y155" s="13"/>
      <c r="Z155" s="13"/>
      <c r="AA155" s="13"/>
      <c r="AB155" s="13"/>
      <c r="AC155" s="13"/>
      <c r="AD155" s="13"/>
      <c r="AE155" s="13"/>
      <c r="AT155" s="253" t="s">
        <v>145</v>
      </c>
      <c r="AU155" s="253" t="s">
        <v>84</v>
      </c>
      <c r="AV155" s="13" t="s">
        <v>84</v>
      </c>
      <c r="AW155" s="13" t="s">
        <v>32</v>
      </c>
      <c r="AX155" s="13" t="s">
        <v>82</v>
      </c>
      <c r="AY155" s="253" t="s">
        <v>137</v>
      </c>
    </row>
    <row r="156" spans="1:65" s="2" customFormat="1" ht="24.15" customHeight="1">
      <c r="A156" s="39"/>
      <c r="B156" s="40"/>
      <c r="C156" s="228" t="s">
        <v>160</v>
      </c>
      <c r="D156" s="228" t="s">
        <v>139</v>
      </c>
      <c r="E156" s="229" t="s">
        <v>534</v>
      </c>
      <c r="F156" s="230" t="s">
        <v>535</v>
      </c>
      <c r="G156" s="231" t="s">
        <v>142</v>
      </c>
      <c r="H156" s="232">
        <v>346.95</v>
      </c>
      <c r="I156" s="233"/>
      <c r="J156" s="234">
        <f>ROUND(I156*H156,2)</f>
        <v>0</v>
      </c>
      <c r="K156" s="235"/>
      <c r="L156" s="45"/>
      <c r="M156" s="236" t="s">
        <v>1</v>
      </c>
      <c r="N156" s="237" t="s">
        <v>41</v>
      </c>
      <c r="O156" s="92"/>
      <c r="P156" s="238">
        <f>O156*H156</f>
        <v>0</v>
      </c>
      <c r="Q156" s="238">
        <v>0</v>
      </c>
      <c r="R156" s="238">
        <f>Q156*H156</f>
        <v>0</v>
      </c>
      <c r="S156" s="238">
        <v>0</v>
      </c>
      <c r="T156" s="239">
        <f>S156*H156</f>
        <v>0</v>
      </c>
      <c r="U156" s="39"/>
      <c r="V156" s="39"/>
      <c r="W156" s="39"/>
      <c r="X156" s="39"/>
      <c r="Y156" s="39"/>
      <c r="Z156" s="39"/>
      <c r="AA156" s="39"/>
      <c r="AB156" s="39"/>
      <c r="AC156" s="39"/>
      <c r="AD156" s="39"/>
      <c r="AE156" s="39"/>
      <c r="AR156" s="240" t="s">
        <v>143</v>
      </c>
      <c r="AT156" s="240" t="s">
        <v>139</v>
      </c>
      <c r="AU156" s="240" t="s">
        <v>84</v>
      </c>
      <c r="AY156" s="18" t="s">
        <v>137</v>
      </c>
      <c r="BE156" s="241">
        <f>IF(N156="základní",J156,0)</f>
        <v>0</v>
      </c>
      <c r="BF156" s="241">
        <f>IF(N156="snížená",J156,0)</f>
        <v>0</v>
      </c>
      <c r="BG156" s="241">
        <f>IF(N156="zákl. přenesená",J156,0)</f>
        <v>0</v>
      </c>
      <c r="BH156" s="241">
        <f>IF(N156="sníž. přenesená",J156,0)</f>
        <v>0</v>
      </c>
      <c r="BI156" s="241">
        <f>IF(N156="nulová",J156,0)</f>
        <v>0</v>
      </c>
      <c r="BJ156" s="18" t="s">
        <v>82</v>
      </c>
      <c r="BK156" s="241">
        <f>ROUND(I156*H156,2)</f>
        <v>0</v>
      </c>
      <c r="BL156" s="18" t="s">
        <v>143</v>
      </c>
      <c r="BM156" s="240" t="s">
        <v>536</v>
      </c>
    </row>
    <row r="157" spans="1:51" s="13" customFormat="1" ht="12">
      <c r="A157" s="13"/>
      <c r="B157" s="242"/>
      <c r="C157" s="243"/>
      <c r="D157" s="244" t="s">
        <v>145</v>
      </c>
      <c r="E157" s="245" t="s">
        <v>1</v>
      </c>
      <c r="F157" s="246" t="s">
        <v>537</v>
      </c>
      <c r="G157" s="243"/>
      <c r="H157" s="247">
        <v>346.95</v>
      </c>
      <c r="I157" s="248"/>
      <c r="J157" s="243"/>
      <c r="K157" s="243"/>
      <c r="L157" s="249"/>
      <c r="M157" s="250"/>
      <c r="N157" s="251"/>
      <c r="O157" s="251"/>
      <c r="P157" s="251"/>
      <c r="Q157" s="251"/>
      <c r="R157" s="251"/>
      <c r="S157" s="251"/>
      <c r="T157" s="252"/>
      <c r="U157" s="13"/>
      <c r="V157" s="13"/>
      <c r="W157" s="13"/>
      <c r="X157" s="13"/>
      <c r="Y157" s="13"/>
      <c r="Z157" s="13"/>
      <c r="AA157" s="13"/>
      <c r="AB157" s="13"/>
      <c r="AC157" s="13"/>
      <c r="AD157" s="13"/>
      <c r="AE157" s="13"/>
      <c r="AT157" s="253" t="s">
        <v>145</v>
      </c>
      <c r="AU157" s="253" t="s">
        <v>84</v>
      </c>
      <c r="AV157" s="13" t="s">
        <v>84</v>
      </c>
      <c r="AW157" s="13" t="s">
        <v>32</v>
      </c>
      <c r="AX157" s="13" t="s">
        <v>82</v>
      </c>
      <c r="AY157" s="253" t="s">
        <v>137</v>
      </c>
    </row>
    <row r="158" spans="1:65" s="2" customFormat="1" ht="16.5" customHeight="1">
      <c r="A158" s="39"/>
      <c r="B158" s="40"/>
      <c r="C158" s="228" t="s">
        <v>170</v>
      </c>
      <c r="D158" s="228" t="s">
        <v>139</v>
      </c>
      <c r="E158" s="229" t="s">
        <v>538</v>
      </c>
      <c r="F158" s="230" t="s">
        <v>539</v>
      </c>
      <c r="G158" s="231" t="s">
        <v>142</v>
      </c>
      <c r="H158" s="232">
        <v>247.5</v>
      </c>
      <c r="I158" s="233"/>
      <c r="J158" s="234">
        <f>ROUND(I158*H158,2)</f>
        <v>0</v>
      </c>
      <c r="K158" s="235"/>
      <c r="L158" s="45"/>
      <c r="M158" s="236" t="s">
        <v>1</v>
      </c>
      <c r="N158" s="237" t="s">
        <v>41</v>
      </c>
      <c r="O158" s="92"/>
      <c r="P158" s="238">
        <f>O158*H158</f>
        <v>0</v>
      </c>
      <c r="Q158" s="238">
        <v>0</v>
      </c>
      <c r="R158" s="238">
        <f>Q158*H158</f>
        <v>0</v>
      </c>
      <c r="S158" s="238">
        <v>0</v>
      </c>
      <c r="T158" s="239">
        <f>S158*H158</f>
        <v>0</v>
      </c>
      <c r="U158" s="39"/>
      <c r="V158" s="39"/>
      <c r="W158" s="39"/>
      <c r="X158" s="39"/>
      <c r="Y158" s="39"/>
      <c r="Z158" s="39"/>
      <c r="AA158" s="39"/>
      <c r="AB158" s="39"/>
      <c r="AC158" s="39"/>
      <c r="AD158" s="39"/>
      <c r="AE158" s="39"/>
      <c r="AR158" s="240" t="s">
        <v>143</v>
      </c>
      <c r="AT158" s="240" t="s">
        <v>139</v>
      </c>
      <c r="AU158" s="240" t="s">
        <v>84</v>
      </c>
      <c r="AY158" s="18" t="s">
        <v>137</v>
      </c>
      <c r="BE158" s="241">
        <f>IF(N158="základní",J158,0)</f>
        <v>0</v>
      </c>
      <c r="BF158" s="241">
        <f>IF(N158="snížená",J158,0)</f>
        <v>0</v>
      </c>
      <c r="BG158" s="241">
        <f>IF(N158="zákl. přenesená",J158,0)</f>
        <v>0</v>
      </c>
      <c r="BH158" s="241">
        <f>IF(N158="sníž. přenesená",J158,0)</f>
        <v>0</v>
      </c>
      <c r="BI158" s="241">
        <f>IF(N158="nulová",J158,0)</f>
        <v>0</v>
      </c>
      <c r="BJ158" s="18" t="s">
        <v>82</v>
      </c>
      <c r="BK158" s="241">
        <f>ROUND(I158*H158,2)</f>
        <v>0</v>
      </c>
      <c r="BL158" s="18" t="s">
        <v>143</v>
      </c>
      <c r="BM158" s="240" t="s">
        <v>540</v>
      </c>
    </row>
    <row r="159" spans="1:51" s="15" customFormat="1" ht="12">
      <c r="A159" s="15"/>
      <c r="B159" s="284"/>
      <c r="C159" s="285"/>
      <c r="D159" s="244" t="s">
        <v>145</v>
      </c>
      <c r="E159" s="286" t="s">
        <v>1</v>
      </c>
      <c r="F159" s="287" t="s">
        <v>541</v>
      </c>
      <c r="G159" s="285"/>
      <c r="H159" s="286" t="s">
        <v>1</v>
      </c>
      <c r="I159" s="288"/>
      <c r="J159" s="285"/>
      <c r="K159" s="285"/>
      <c r="L159" s="289"/>
      <c r="M159" s="290"/>
      <c r="N159" s="291"/>
      <c r="O159" s="291"/>
      <c r="P159" s="291"/>
      <c r="Q159" s="291"/>
      <c r="R159" s="291"/>
      <c r="S159" s="291"/>
      <c r="T159" s="292"/>
      <c r="U159" s="15"/>
      <c r="V159" s="15"/>
      <c r="W159" s="15"/>
      <c r="X159" s="15"/>
      <c r="Y159" s="15"/>
      <c r="Z159" s="15"/>
      <c r="AA159" s="15"/>
      <c r="AB159" s="15"/>
      <c r="AC159" s="15"/>
      <c r="AD159" s="15"/>
      <c r="AE159" s="15"/>
      <c r="AT159" s="293" t="s">
        <v>145</v>
      </c>
      <c r="AU159" s="293" t="s">
        <v>84</v>
      </c>
      <c r="AV159" s="15" t="s">
        <v>82</v>
      </c>
      <c r="AW159" s="15" t="s">
        <v>32</v>
      </c>
      <c r="AX159" s="15" t="s">
        <v>76</v>
      </c>
      <c r="AY159" s="293" t="s">
        <v>137</v>
      </c>
    </row>
    <row r="160" spans="1:51" s="13" customFormat="1" ht="12">
      <c r="A160" s="13"/>
      <c r="B160" s="242"/>
      <c r="C160" s="243"/>
      <c r="D160" s="244" t="s">
        <v>145</v>
      </c>
      <c r="E160" s="245" t="s">
        <v>1</v>
      </c>
      <c r="F160" s="246" t="s">
        <v>542</v>
      </c>
      <c r="G160" s="243"/>
      <c r="H160" s="247">
        <v>57.6</v>
      </c>
      <c r="I160" s="248"/>
      <c r="J160" s="243"/>
      <c r="K160" s="243"/>
      <c r="L160" s="249"/>
      <c r="M160" s="250"/>
      <c r="N160" s="251"/>
      <c r="O160" s="251"/>
      <c r="P160" s="251"/>
      <c r="Q160" s="251"/>
      <c r="R160" s="251"/>
      <c r="S160" s="251"/>
      <c r="T160" s="252"/>
      <c r="U160" s="13"/>
      <c r="V160" s="13"/>
      <c r="W160" s="13"/>
      <c r="X160" s="13"/>
      <c r="Y160" s="13"/>
      <c r="Z160" s="13"/>
      <c r="AA160" s="13"/>
      <c r="AB160" s="13"/>
      <c r="AC160" s="13"/>
      <c r="AD160" s="13"/>
      <c r="AE160" s="13"/>
      <c r="AT160" s="253" t="s">
        <v>145</v>
      </c>
      <c r="AU160" s="253" t="s">
        <v>84</v>
      </c>
      <c r="AV160" s="13" t="s">
        <v>84</v>
      </c>
      <c r="AW160" s="13" t="s">
        <v>32</v>
      </c>
      <c r="AX160" s="13" t="s">
        <v>76</v>
      </c>
      <c r="AY160" s="253" t="s">
        <v>137</v>
      </c>
    </row>
    <row r="161" spans="1:51" s="13" customFormat="1" ht="12">
      <c r="A161" s="13"/>
      <c r="B161" s="242"/>
      <c r="C161" s="243"/>
      <c r="D161" s="244" t="s">
        <v>145</v>
      </c>
      <c r="E161" s="245" t="s">
        <v>1</v>
      </c>
      <c r="F161" s="246" t="s">
        <v>543</v>
      </c>
      <c r="G161" s="243"/>
      <c r="H161" s="247">
        <v>189.9</v>
      </c>
      <c r="I161" s="248"/>
      <c r="J161" s="243"/>
      <c r="K161" s="243"/>
      <c r="L161" s="249"/>
      <c r="M161" s="250"/>
      <c r="N161" s="251"/>
      <c r="O161" s="251"/>
      <c r="P161" s="251"/>
      <c r="Q161" s="251"/>
      <c r="R161" s="251"/>
      <c r="S161" s="251"/>
      <c r="T161" s="252"/>
      <c r="U161" s="13"/>
      <c r="V161" s="13"/>
      <c r="W161" s="13"/>
      <c r="X161" s="13"/>
      <c r="Y161" s="13"/>
      <c r="Z161" s="13"/>
      <c r="AA161" s="13"/>
      <c r="AB161" s="13"/>
      <c r="AC161" s="13"/>
      <c r="AD161" s="13"/>
      <c r="AE161" s="13"/>
      <c r="AT161" s="253" t="s">
        <v>145</v>
      </c>
      <c r="AU161" s="253" t="s">
        <v>84</v>
      </c>
      <c r="AV161" s="13" t="s">
        <v>84</v>
      </c>
      <c r="AW161" s="13" t="s">
        <v>32</v>
      </c>
      <c r="AX161" s="13" t="s">
        <v>76</v>
      </c>
      <c r="AY161" s="253" t="s">
        <v>137</v>
      </c>
    </row>
    <row r="162" spans="1:51" s="14" customFormat="1" ht="12">
      <c r="A162" s="14"/>
      <c r="B162" s="254"/>
      <c r="C162" s="255"/>
      <c r="D162" s="244" t="s">
        <v>145</v>
      </c>
      <c r="E162" s="256" t="s">
        <v>1</v>
      </c>
      <c r="F162" s="257" t="s">
        <v>147</v>
      </c>
      <c r="G162" s="255"/>
      <c r="H162" s="258">
        <v>247.5</v>
      </c>
      <c r="I162" s="259"/>
      <c r="J162" s="255"/>
      <c r="K162" s="255"/>
      <c r="L162" s="260"/>
      <c r="M162" s="261"/>
      <c r="N162" s="262"/>
      <c r="O162" s="262"/>
      <c r="P162" s="262"/>
      <c r="Q162" s="262"/>
      <c r="R162" s="262"/>
      <c r="S162" s="262"/>
      <c r="T162" s="263"/>
      <c r="U162" s="14"/>
      <c r="V162" s="14"/>
      <c r="W162" s="14"/>
      <c r="X162" s="14"/>
      <c r="Y162" s="14"/>
      <c r="Z162" s="14"/>
      <c r="AA162" s="14"/>
      <c r="AB162" s="14"/>
      <c r="AC162" s="14"/>
      <c r="AD162" s="14"/>
      <c r="AE162" s="14"/>
      <c r="AT162" s="264" t="s">
        <v>145</v>
      </c>
      <c r="AU162" s="264" t="s">
        <v>84</v>
      </c>
      <c r="AV162" s="14" t="s">
        <v>143</v>
      </c>
      <c r="AW162" s="14" t="s">
        <v>32</v>
      </c>
      <c r="AX162" s="14" t="s">
        <v>82</v>
      </c>
      <c r="AY162" s="264" t="s">
        <v>137</v>
      </c>
    </row>
    <row r="163" spans="1:65" s="2" customFormat="1" ht="16.5" customHeight="1">
      <c r="A163" s="39"/>
      <c r="B163" s="40"/>
      <c r="C163" s="228" t="s">
        <v>175</v>
      </c>
      <c r="D163" s="228" t="s">
        <v>139</v>
      </c>
      <c r="E163" s="229" t="s">
        <v>152</v>
      </c>
      <c r="F163" s="230" t="s">
        <v>544</v>
      </c>
      <c r="G163" s="231" t="s">
        <v>154</v>
      </c>
      <c r="H163" s="232">
        <v>128.691</v>
      </c>
      <c r="I163" s="233"/>
      <c r="J163" s="234">
        <f>ROUND(I163*H163,2)</f>
        <v>0</v>
      </c>
      <c r="K163" s="235"/>
      <c r="L163" s="45"/>
      <c r="M163" s="236" t="s">
        <v>1</v>
      </c>
      <c r="N163" s="237" t="s">
        <v>41</v>
      </c>
      <c r="O163" s="92"/>
      <c r="P163" s="238">
        <f>O163*H163</f>
        <v>0</v>
      </c>
      <c r="Q163" s="238">
        <v>0</v>
      </c>
      <c r="R163" s="238">
        <f>Q163*H163</f>
        <v>0</v>
      </c>
      <c r="S163" s="238">
        <v>0</v>
      </c>
      <c r="T163" s="239">
        <f>S163*H163</f>
        <v>0</v>
      </c>
      <c r="U163" s="39"/>
      <c r="V163" s="39"/>
      <c r="W163" s="39"/>
      <c r="X163" s="39"/>
      <c r="Y163" s="39"/>
      <c r="Z163" s="39"/>
      <c r="AA163" s="39"/>
      <c r="AB163" s="39"/>
      <c r="AC163" s="39"/>
      <c r="AD163" s="39"/>
      <c r="AE163" s="39"/>
      <c r="AR163" s="240" t="s">
        <v>143</v>
      </c>
      <c r="AT163" s="240" t="s">
        <v>139</v>
      </c>
      <c r="AU163" s="240" t="s">
        <v>84</v>
      </c>
      <c r="AY163" s="18" t="s">
        <v>137</v>
      </c>
      <c r="BE163" s="241">
        <f>IF(N163="základní",J163,0)</f>
        <v>0</v>
      </c>
      <c r="BF163" s="241">
        <f>IF(N163="snížená",J163,0)</f>
        <v>0</v>
      </c>
      <c r="BG163" s="241">
        <f>IF(N163="zákl. přenesená",J163,0)</f>
        <v>0</v>
      </c>
      <c r="BH163" s="241">
        <f>IF(N163="sníž. přenesená",J163,0)</f>
        <v>0</v>
      </c>
      <c r="BI163" s="241">
        <f>IF(N163="nulová",J163,0)</f>
        <v>0</v>
      </c>
      <c r="BJ163" s="18" t="s">
        <v>82</v>
      </c>
      <c r="BK163" s="241">
        <f>ROUND(I163*H163,2)</f>
        <v>0</v>
      </c>
      <c r="BL163" s="18" t="s">
        <v>143</v>
      </c>
      <c r="BM163" s="240" t="s">
        <v>545</v>
      </c>
    </row>
    <row r="164" spans="1:51" s="13" customFormat="1" ht="12">
      <c r="A164" s="13"/>
      <c r="B164" s="242"/>
      <c r="C164" s="243"/>
      <c r="D164" s="244" t="s">
        <v>145</v>
      </c>
      <c r="E164" s="245" t="s">
        <v>1</v>
      </c>
      <c r="F164" s="246" t="s">
        <v>546</v>
      </c>
      <c r="G164" s="243"/>
      <c r="H164" s="247">
        <v>62.451</v>
      </c>
      <c r="I164" s="248"/>
      <c r="J164" s="243"/>
      <c r="K164" s="243"/>
      <c r="L164" s="249"/>
      <c r="M164" s="250"/>
      <c r="N164" s="251"/>
      <c r="O164" s="251"/>
      <c r="P164" s="251"/>
      <c r="Q164" s="251"/>
      <c r="R164" s="251"/>
      <c r="S164" s="251"/>
      <c r="T164" s="252"/>
      <c r="U164" s="13"/>
      <c r="V164" s="13"/>
      <c r="W164" s="13"/>
      <c r="X164" s="13"/>
      <c r="Y164" s="13"/>
      <c r="Z164" s="13"/>
      <c r="AA164" s="13"/>
      <c r="AB164" s="13"/>
      <c r="AC164" s="13"/>
      <c r="AD164" s="13"/>
      <c r="AE164" s="13"/>
      <c r="AT164" s="253" t="s">
        <v>145</v>
      </c>
      <c r="AU164" s="253" t="s">
        <v>84</v>
      </c>
      <c r="AV164" s="13" t="s">
        <v>84</v>
      </c>
      <c r="AW164" s="13" t="s">
        <v>32</v>
      </c>
      <c r="AX164" s="13" t="s">
        <v>76</v>
      </c>
      <c r="AY164" s="253" t="s">
        <v>137</v>
      </c>
    </row>
    <row r="165" spans="1:51" s="13" customFormat="1" ht="12">
      <c r="A165" s="13"/>
      <c r="B165" s="242"/>
      <c r="C165" s="243"/>
      <c r="D165" s="244" t="s">
        <v>145</v>
      </c>
      <c r="E165" s="245" t="s">
        <v>1</v>
      </c>
      <c r="F165" s="246" t="s">
        <v>547</v>
      </c>
      <c r="G165" s="243"/>
      <c r="H165" s="247">
        <v>66.24</v>
      </c>
      <c r="I165" s="248"/>
      <c r="J165" s="243"/>
      <c r="K165" s="243"/>
      <c r="L165" s="249"/>
      <c r="M165" s="250"/>
      <c r="N165" s="251"/>
      <c r="O165" s="251"/>
      <c r="P165" s="251"/>
      <c r="Q165" s="251"/>
      <c r="R165" s="251"/>
      <c r="S165" s="251"/>
      <c r="T165" s="252"/>
      <c r="U165" s="13"/>
      <c r="V165" s="13"/>
      <c r="W165" s="13"/>
      <c r="X165" s="13"/>
      <c r="Y165" s="13"/>
      <c r="Z165" s="13"/>
      <c r="AA165" s="13"/>
      <c r="AB165" s="13"/>
      <c r="AC165" s="13"/>
      <c r="AD165" s="13"/>
      <c r="AE165" s="13"/>
      <c r="AT165" s="253" t="s">
        <v>145</v>
      </c>
      <c r="AU165" s="253" t="s">
        <v>84</v>
      </c>
      <c r="AV165" s="13" t="s">
        <v>84</v>
      </c>
      <c r="AW165" s="13" t="s">
        <v>32</v>
      </c>
      <c r="AX165" s="13" t="s">
        <v>76</v>
      </c>
      <c r="AY165" s="253" t="s">
        <v>137</v>
      </c>
    </row>
    <row r="166" spans="1:51" s="14" customFormat="1" ht="12">
      <c r="A166" s="14"/>
      <c r="B166" s="254"/>
      <c r="C166" s="255"/>
      <c r="D166" s="244" t="s">
        <v>145</v>
      </c>
      <c r="E166" s="256" t="s">
        <v>1</v>
      </c>
      <c r="F166" s="257" t="s">
        <v>147</v>
      </c>
      <c r="G166" s="255"/>
      <c r="H166" s="258">
        <v>128.691</v>
      </c>
      <c r="I166" s="259"/>
      <c r="J166" s="255"/>
      <c r="K166" s="255"/>
      <c r="L166" s="260"/>
      <c r="M166" s="261"/>
      <c r="N166" s="262"/>
      <c r="O166" s="262"/>
      <c r="P166" s="262"/>
      <c r="Q166" s="262"/>
      <c r="R166" s="262"/>
      <c r="S166" s="262"/>
      <c r="T166" s="263"/>
      <c r="U166" s="14"/>
      <c r="V166" s="14"/>
      <c r="W166" s="14"/>
      <c r="X166" s="14"/>
      <c r="Y166" s="14"/>
      <c r="Z166" s="14"/>
      <c r="AA166" s="14"/>
      <c r="AB166" s="14"/>
      <c r="AC166" s="14"/>
      <c r="AD166" s="14"/>
      <c r="AE166" s="14"/>
      <c r="AT166" s="264" t="s">
        <v>145</v>
      </c>
      <c r="AU166" s="264" t="s">
        <v>84</v>
      </c>
      <c r="AV166" s="14" t="s">
        <v>143</v>
      </c>
      <c r="AW166" s="14" t="s">
        <v>32</v>
      </c>
      <c r="AX166" s="14" t="s">
        <v>82</v>
      </c>
      <c r="AY166" s="264" t="s">
        <v>137</v>
      </c>
    </row>
    <row r="167" spans="1:65" s="2" customFormat="1" ht="21.75" customHeight="1">
      <c r="A167" s="39"/>
      <c r="B167" s="40"/>
      <c r="C167" s="228" t="s">
        <v>180</v>
      </c>
      <c r="D167" s="228" t="s">
        <v>139</v>
      </c>
      <c r="E167" s="229" t="s">
        <v>548</v>
      </c>
      <c r="F167" s="230" t="s">
        <v>549</v>
      </c>
      <c r="G167" s="231" t="s">
        <v>163</v>
      </c>
      <c r="H167" s="232">
        <v>633</v>
      </c>
      <c r="I167" s="233"/>
      <c r="J167" s="234">
        <f>ROUND(I167*H167,2)</f>
        <v>0</v>
      </c>
      <c r="K167" s="235"/>
      <c r="L167" s="45"/>
      <c r="M167" s="236" t="s">
        <v>1</v>
      </c>
      <c r="N167" s="237" t="s">
        <v>41</v>
      </c>
      <c r="O167" s="92"/>
      <c r="P167" s="238">
        <f>O167*H167</f>
        <v>0</v>
      </c>
      <c r="Q167" s="238">
        <v>0</v>
      </c>
      <c r="R167" s="238">
        <f>Q167*H167</f>
        <v>0</v>
      </c>
      <c r="S167" s="238">
        <v>0</v>
      </c>
      <c r="T167" s="239">
        <f>S167*H167</f>
        <v>0</v>
      </c>
      <c r="U167" s="39"/>
      <c r="V167" s="39"/>
      <c r="W167" s="39"/>
      <c r="X167" s="39"/>
      <c r="Y167" s="39"/>
      <c r="Z167" s="39"/>
      <c r="AA167" s="39"/>
      <c r="AB167" s="39"/>
      <c r="AC167" s="39"/>
      <c r="AD167" s="39"/>
      <c r="AE167" s="39"/>
      <c r="AR167" s="240" t="s">
        <v>143</v>
      </c>
      <c r="AT167" s="240" t="s">
        <v>139</v>
      </c>
      <c r="AU167" s="240" t="s">
        <v>84</v>
      </c>
      <c r="AY167" s="18" t="s">
        <v>137</v>
      </c>
      <c r="BE167" s="241">
        <f>IF(N167="základní",J167,0)</f>
        <v>0</v>
      </c>
      <c r="BF167" s="241">
        <f>IF(N167="snížená",J167,0)</f>
        <v>0</v>
      </c>
      <c r="BG167" s="241">
        <f>IF(N167="zákl. přenesená",J167,0)</f>
        <v>0</v>
      </c>
      <c r="BH167" s="241">
        <f>IF(N167="sníž. přenesená",J167,0)</f>
        <v>0</v>
      </c>
      <c r="BI167" s="241">
        <f>IF(N167="nulová",J167,0)</f>
        <v>0</v>
      </c>
      <c r="BJ167" s="18" t="s">
        <v>82</v>
      </c>
      <c r="BK167" s="241">
        <f>ROUND(I167*H167,2)</f>
        <v>0</v>
      </c>
      <c r="BL167" s="18" t="s">
        <v>143</v>
      </c>
      <c r="BM167" s="240" t="s">
        <v>550</v>
      </c>
    </row>
    <row r="168" spans="1:51" s="15" customFormat="1" ht="12">
      <c r="A168" s="15"/>
      <c r="B168" s="284"/>
      <c r="C168" s="285"/>
      <c r="D168" s="244" t="s">
        <v>145</v>
      </c>
      <c r="E168" s="286" t="s">
        <v>1</v>
      </c>
      <c r="F168" s="287" t="s">
        <v>551</v>
      </c>
      <c r="G168" s="285"/>
      <c r="H168" s="286" t="s">
        <v>1</v>
      </c>
      <c r="I168" s="288"/>
      <c r="J168" s="285"/>
      <c r="K168" s="285"/>
      <c r="L168" s="289"/>
      <c r="M168" s="290"/>
      <c r="N168" s="291"/>
      <c r="O168" s="291"/>
      <c r="P168" s="291"/>
      <c r="Q168" s="291"/>
      <c r="R168" s="291"/>
      <c r="S168" s="291"/>
      <c r="T168" s="292"/>
      <c r="U168" s="15"/>
      <c r="V168" s="15"/>
      <c r="W168" s="15"/>
      <c r="X168" s="15"/>
      <c r="Y168" s="15"/>
      <c r="Z168" s="15"/>
      <c r="AA168" s="15"/>
      <c r="AB168" s="15"/>
      <c r="AC168" s="15"/>
      <c r="AD168" s="15"/>
      <c r="AE168" s="15"/>
      <c r="AT168" s="293" t="s">
        <v>145</v>
      </c>
      <c r="AU168" s="293" t="s">
        <v>84</v>
      </c>
      <c r="AV168" s="15" t="s">
        <v>82</v>
      </c>
      <c r="AW168" s="15" t="s">
        <v>32</v>
      </c>
      <c r="AX168" s="15" t="s">
        <v>76</v>
      </c>
      <c r="AY168" s="293" t="s">
        <v>137</v>
      </c>
    </row>
    <row r="169" spans="1:51" s="13" customFormat="1" ht="12">
      <c r="A169" s="13"/>
      <c r="B169" s="242"/>
      <c r="C169" s="243"/>
      <c r="D169" s="244" t="s">
        <v>145</v>
      </c>
      <c r="E169" s="245" t="s">
        <v>1</v>
      </c>
      <c r="F169" s="246" t="s">
        <v>552</v>
      </c>
      <c r="G169" s="243"/>
      <c r="H169" s="247">
        <v>633</v>
      </c>
      <c r="I169" s="248"/>
      <c r="J169" s="243"/>
      <c r="K169" s="243"/>
      <c r="L169" s="249"/>
      <c r="M169" s="250"/>
      <c r="N169" s="251"/>
      <c r="O169" s="251"/>
      <c r="P169" s="251"/>
      <c r="Q169" s="251"/>
      <c r="R169" s="251"/>
      <c r="S169" s="251"/>
      <c r="T169" s="252"/>
      <c r="U169" s="13"/>
      <c r="V169" s="13"/>
      <c r="W169" s="13"/>
      <c r="X169" s="13"/>
      <c r="Y169" s="13"/>
      <c r="Z169" s="13"/>
      <c r="AA169" s="13"/>
      <c r="AB169" s="13"/>
      <c r="AC169" s="13"/>
      <c r="AD169" s="13"/>
      <c r="AE169" s="13"/>
      <c r="AT169" s="253" t="s">
        <v>145</v>
      </c>
      <c r="AU169" s="253" t="s">
        <v>84</v>
      </c>
      <c r="AV169" s="13" t="s">
        <v>84</v>
      </c>
      <c r="AW169" s="13" t="s">
        <v>32</v>
      </c>
      <c r="AX169" s="13" t="s">
        <v>82</v>
      </c>
      <c r="AY169" s="253" t="s">
        <v>137</v>
      </c>
    </row>
    <row r="170" spans="1:65" s="2" customFormat="1" ht="21.75" customHeight="1">
      <c r="A170" s="39"/>
      <c r="B170" s="40"/>
      <c r="C170" s="228" t="s">
        <v>186</v>
      </c>
      <c r="D170" s="228" t="s">
        <v>139</v>
      </c>
      <c r="E170" s="229" t="s">
        <v>553</v>
      </c>
      <c r="F170" s="230" t="s">
        <v>554</v>
      </c>
      <c r="G170" s="231" t="s">
        <v>163</v>
      </c>
      <c r="H170" s="232">
        <v>384</v>
      </c>
      <c r="I170" s="233"/>
      <c r="J170" s="234">
        <f>ROUND(I170*H170,2)</f>
        <v>0</v>
      </c>
      <c r="K170" s="235"/>
      <c r="L170" s="45"/>
      <c r="M170" s="236" t="s">
        <v>1</v>
      </c>
      <c r="N170" s="237" t="s">
        <v>41</v>
      </c>
      <c r="O170" s="92"/>
      <c r="P170" s="238">
        <f>O170*H170</f>
        <v>0</v>
      </c>
      <c r="Q170" s="238">
        <v>0</v>
      </c>
      <c r="R170" s="238">
        <f>Q170*H170</f>
        <v>0</v>
      </c>
      <c r="S170" s="238">
        <v>0</v>
      </c>
      <c r="T170" s="239">
        <f>S170*H170</f>
        <v>0</v>
      </c>
      <c r="U170" s="39"/>
      <c r="V170" s="39"/>
      <c r="W170" s="39"/>
      <c r="X170" s="39"/>
      <c r="Y170" s="39"/>
      <c r="Z170" s="39"/>
      <c r="AA170" s="39"/>
      <c r="AB170" s="39"/>
      <c r="AC170" s="39"/>
      <c r="AD170" s="39"/>
      <c r="AE170" s="39"/>
      <c r="AR170" s="240" t="s">
        <v>143</v>
      </c>
      <c r="AT170" s="240" t="s">
        <v>139</v>
      </c>
      <c r="AU170" s="240" t="s">
        <v>84</v>
      </c>
      <c r="AY170" s="18" t="s">
        <v>137</v>
      </c>
      <c r="BE170" s="241">
        <f>IF(N170="základní",J170,0)</f>
        <v>0</v>
      </c>
      <c r="BF170" s="241">
        <f>IF(N170="snížená",J170,0)</f>
        <v>0</v>
      </c>
      <c r="BG170" s="241">
        <f>IF(N170="zákl. přenesená",J170,0)</f>
        <v>0</v>
      </c>
      <c r="BH170" s="241">
        <f>IF(N170="sníž. přenesená",J170,0)</f>
        <v>0</v>
      </c>
      <c r="BI170" s="241">
        <f>IF(N170="nulová",J170,0)</f>
        <v>0</v>
      </c>
      <c r="BJ170" s="18" t="s">
        <v>82</v>
      </c>
      <c r="BK170" s="241">
        <f>ROUND(I170*H170,2)</f>
        <v>0</v>
      </c>
      <c r="BL170" s="18" t="s">
        <v>143</v>
      </c>
      <c r="BM170" s="240" t="s">
        <v>555</v>
      </c>
    </row>
    <row r="171" spans="1:51" s="15" customFormat="1" ht="12">
      <c r="A171" s="15"/>
      <c r="B171" s="284"/>
      <c r="C171" s="285"/>
      <c r="D171" s="244" t="s">
        <v>145</v>
      </c>
      <c r="E171" s="286" t="s">
        <v>1</v>
      </c>
      <c r="F171" s="287" t="s">
        <v>556</v>
      </c>
      <c r="G171" s="285"/>
      <c r="H171" s="286" t="s">
        <v>1</v>
      </c>
      <c r="I171" s="288"/>
      <c r="J171" s="285"/>
      <c r="K171" s="285"/>
      <c r="L171" s="289"/>
      <c r="M171" s="290"/>
      <c r="N171" s="291"/>
      <c r="O171" s="291"/>
      <c r="P171" s="291"/>
      <c r="Q171" s="291"/>
      <c r="R171" s="291"/>
      <c r="S171" s="291"/>
      <c r="T171" s="292"/>
      <c r="U171" s="15"/>
      <c r="V171" s="15"/>
      <c r="W171" s="15"/>
      <c r="X171" s="15"/>
      <c r="Y171" s="15"/>
      <c r="Z171" s="15"/>
      <c r="AA171" s="15"/>
      <c r="AB171" s="15"/>
      <c r="AC171" s="15"/>
      <c r="AD171" s="15"/>
      <c r="AE171" s="15"/>
      <c r="AT171" s="293" t="s">
        <v>145</v>
      </c>
      <c r="AU171" s="293" t="s">
        <v>84</v>
      </c>
      <c r="AV171" s="15" t="s">
        <v>82</v>
      </c>
      <c r="AW171" s="15" t="s">
        <v>32</v>
      </c>
      <c r="AX171" s="15" t="s">
        <v>76</v>
      </c>
      <c r="AY171" s="293" t="s">
        <v>137</v>
      </c>
    </row>
    <row r="172" spans="1:51" s="13" customFormat="1" ht="12">
      <c r="A172" s="13"/>
      <c r="B172" s="242"/>
      <c r="C172" s="243"/>
      <c r="D172" s="244" t="s">
        <v>145</v>
      </c>
      <c r="E172" s="245" t="s">
        <v>1</v>
      </c>
      <c r="F172" s="246" t="s">
        <v>557</v>
      </c>
      <c r="G172" s="243"/>
      <c r="H172" s="247">
        <v>384</v>
      </c>
      <c r="I172" s="248"/>
      <c r="J172" s="243"/>
      <c r="K172" s="243"/>
      <c r="L172" s="249"/>
      <c r="M172" s="250"/>
      <c r="N172" s="251"/>
      <c r="O172" s="251"/>
      <c r="P172" s="251"/>
      <c r="Q172" s="251"/>
      <c r="R172" s="251"/>
      <c r="S172" s="251"/>
      <c r="T172" s="252"/>
      <c r="U172" s="13"/>
      <c r="V172" s="13"/>
      <c r="W172" s="13"/>
      <c r="X172" s="13"/>
      <c r="Y172" s="13"/>
      <c r="Z172" s="13"/>
      <c r="AA172" s="13"/>
      <c r="AB172" s="13"/>
      <c r="AC172" s="13"/>
      <c r="AD172" s="13"/>
      <c r="AE172" s="13"/>
      <c r="AT172" s="253" t="s">
        <v>145</v>
      </c>
      <c r="AU172" s="253" t="s">
        <v>84</v>
      </c>
      <c r="AV172" s="13" t="s">
        <v>84</v>
      </c>
      <c r="AW172" s="13" t="s">
        <v>32</v>
      </c>
      <c r="AX172" s="13" t="s">
        <v>82</v>
      </c>
      <c r="AY172" s="253" t="s">
        <v>137</v>
      </c>
    </row>
    <row r="173" spans="1:65" s="2" customFormat="1" ht="16.5" customHeight="1">
      <c r="A173" s="39"/>
      <c r="B173" s="40"/>
      <c r="C173" s="228" t="s">
        <v>193</v>
      </c>
      <c r="D173" s="228" t="s">
        <v>139</v>
      </c>
      <c r="E173" s="229" t="s">
        <v>558</v>
      </c>
      <c r="F173" s="230" t="s">
        <v>559</v>
      </c>
      <c r="G173" s="231" t="s">
        <v>163</v>
      </c>
      <c r="H173" s="232">
        <v>384</v>
      </c>
      <c r="I173" s="233"/>
      <c r="J173" s="234">
        <f>ROUND(I173*H173,2)</f>
        <v>0</v>
      </c>
      <c r="K173" s="235"/>
      <c r="L173" s="45"/>
      <c r="M173" s="236" t="s">
        <v>1</v>
      </c>
      <c r="N173" s="237" t="s">
        <v>41</v>
      </c>
      <c r="O173" s="92"/>
      <c r="P173" s="238">
        <f>O173*H173</f>
        <v>0</v>
      </c>
      <c r="Q173" s="238">
        <v>0</v>
      </c>
      <c r="R173" s="238">
        <f>Q173*H173</f>
        <v>0</v>
      </c>
      <c r="S173" s="238">
        <v>0</v>
      </c>
      <c r="T173" s="239">
        <f>S173*H173</f>
        <v>0</v>
      </c>
      <c r="U173" s="39"/>
      <c r="V173" s="39"/>
      <c r="W173" s="39"/>
      <c r="X173" s="39"/>
      <c r="Y173" s="39"/>
      <c r="Z173" s="39"/>
      <c r="AA173" s="39"/>
      <c r="AB173" s="39"/>
      <c r="AC173" s="39"/>
      <c r="AD173" s="39"/>
      <c r="AE173" s="39"/>
      <c r="AR173" s="240" t="s">
        <v>143</v>
      </c>
      <c r="AT173" s="240" t="s">
        <v>139</v>
      </c>
      <c r="AU173" s="240" t="s">
        <v>84</v>
      </c>
      <c r="AY173" s="18" t="s">
        <v>137</v>
      </c>
      <c r="BE173" s="241">
        <f>IF(N173="základní",J173,0)</f>
        <v>0</v>
      </c>
      <c r="BF173" s="241">
        <f>IF(N173="snížená",J173,0)</f>
        <v>0</v>
      </c>
      <c r="BG173" s="241">
        <f>IF(N173="zákl. přenesená",J173,0)</f>
        <v>0</v>
      </c>
      <c r="BH173" s="241">
        <f>IF(N173="sníž. přenesená",J173,0)</f>
        <v>0</v>
      </c>
      <c r="BI173" s="241">
        <f>IF(N173="nulová",J173,0)</f>
        <v>0</v>
      </c>
      <c r="BJ173" s="18" t="s">
        <v>82</v>
      </c>
      <c r="BK173" s="241">
        <f>ROUND(I173*H173,2)</f>
        <v>0</v>
      </c>
      <c r="BL173" s="18" t="s">
        <v>143</v>
      </c>
      <c r="BM173" s="240" t="s">
        <v>560</v>
      </c>
    </row>
    <row r="174" spans="1:51" s="13" customFormat="1" ht="12">
      <c r="A174" s="13"/>
      <c r="B174" s="242"/>
      <c r="C174" s="243"/>
      <c r="D174" s="244" t="s">
        <v>145</v>
      </c>
      <c r="E174" s="245" t="s">
        <v>1</v>
      </c>
      <c r="F174" s="246" t="s">
        <v>561</v>
      </c>
      <c r="G174" s="243"/>
      <c r="H174" s="247">
        <v>384</v>
      </c>
      <c r="I174" s="248"/>
      <c r="J174" s="243"/>
      <c r="K174" s="243"/>
      <c r="L174" s="249"/>
      <c r="M174" s="250"/>
      <c r="N174" s="251"/>
      <c r="O174" s="251"/>
      <c r="P174" s="251"/>
      <c r="Q174" s="251"/>
      <c r="R174" s="251"/>
      <c r="S174" s="251"/>
      <c r="T174" s="252"/>
      <c r="U174" s="13"/>
      <c r="V174" s="13"/>
      <c r="W174" s="13"/>
      <c r="X174" s="13"/>
      <c r="Y174" s="13"/>
      <c r="Z174" s="13"/>
      <c r="AA174" s="13"/>
      <c r="AB174" s="13"/>
      <c r="AC174" s="13"/>
      <c r="AD174" s="13"/>
      <c r="AE174" s="13"/>
      <c r="AT174" s="253" t="s">
        <v>145</v>
      </c>
      <c r="AU174" s="253" t="s">
        <v>84</v>
      </c>
      <c r="AV174" s="13" t="s">
        <v>84</v>
      </c>
      <c r="AW174" s="13" t="s">
        <v>32</v>
      </c>
      <c r="AX174" s="13" t="s">
        <v>82</v>
      </c>
      <c r="AY174" s="253" t="s">
        <v>137</v>
      </c>
    </row>
    <row r="175" spans="1:65" s="2" customFormat="1" ht="16.5" customHeight="1">
      <c r="A175" s="39"/>
      <c r="B175" s="40"/>
      <c r="C175" s="265" t="s">
        <v>197</v>
      </c>
      <c r="D175" s="265" t="s">
        <v>181</v>
      </c>
      <c r="E175" s="266" t="s">
        <v>562</v>
      </c>
      <c r="F175" s="267" t="s">
        <v>563</v>
      </c>
      <c r="G175" s="268" t="s">
        <v>564</v>
      </c>
      <c r="H175" s="269">
        <v>25.6</v>
      </c>
      <c r="I175" s="270"/>
      <c r="J175" s="271">
        <f>ROUND(I175*H175,2)</f>
        <v>0</v>
      </c>
      <c r="K175" s="272"/>
      <c r="L175" s="273"/>
      <c r="M175" s="274" t="s">
        <v>1</v>
      </c>
      <c r="N175" s="275" t="s">
        <v>41</v>
      </c>
      <c r="O175" s="92"/>
      <c r="P175" s="238">
        <f>O175*H175</f>
        <v>0</v>
      </c>
      <c r="Q175" s="238">
        <v>0.001</v>
      </c>
      <c r="R175" s="238">
        <f>Q175*H175</f>
        <v>0.0256</v>
      </c>
      <c r="S175" s="238">
        <v>0</v>
      </c>
      <c r="T175" s="239">
        <f>S175*H175</f>
        <v>0</v>
      </c>
      <c r="U175" s="39"/>
      <c r="V175" s="39"/>
      <c r="W175" s="39"/>
      <c r="X175" s="39"/>
      <c r="Y175" s="39"/>
      <c r="Z175" s="39"/>
      <c r="AA175" s="39"/>
      <c r="AB175" s="39"/>
      <c r="AC175" s="39"/>
      <c r="AD175" s="39"/>
      <c r="AE175" s="39"/>
      <c r="AR175" s="240" t="s">
        <v>180</v>
      </c>
      <c r="AT175" s="240" t="s">
        <v>181</v>
      </c>
      <c r="AU175" s="240" t="s">
        <v>84</v>
      </c>
      <c r="AY175" s="18" t="s">
        <v>137</v>
      </c>
      <c r="BE175" s="241">
        <f>IF(N175="základní",J175,0)</f>
        <v>0</v>
      </c>
      <c r="BF175" s="241">
        <f>IF(N175="snížená",J175,0)</f>
        <v>0</v>
      </c>
      <c r="BG175" s="241">
        <f>IF(N175="zákl. přenesená",J175,0)</f>
        <v>0</v>
      </c>
      <c r="BH175" s="241">
        <f>IF(N175="sníž. přenesená",J175,0)</f>
        <v>0</v>
      </c>
      <c r="BI175" s="241">
        <f>IF(N175="nulová",J175,0)</f>
        <v>0</v>
      </c>
      <c r="BJ175" s="18" t="s">
        <v>82</v>
      </c>
      <c r="BK175" s="241">
        <f>ROUND(I175*H175,2)</f>
        <v>0</v>
      </c>
      <c r="BL175" s="18" t="s">
        <v>143</v>
      </c>
      <c r="BM175" s="240" t="s">
        <v>565</v>
      </c>
    </row>
    <row r="176" spans="1:51" s="13" customFormat="1" ht="12">
      <c r="A176" s="13"/>
      <c r="B176" s="242"/>
      <c r="C176" s="243"/>
      <c r="D176" s="244" t="s">
        <v>145</v>
      </c>
      <c r="E176" s="245" t="s">
        <v>1</v>
      </c>
      <c r="F176" s="246" t="s">
        <v>566</v>
      </c>
      <c r="G176" s="243"/>
      <c r="H176" s="247">
        <v>25.6</v>
      </c>
      <c r="I176" s="248"/>
      <c r="J176" s="243"/>
      <c r="K176" s="243"/>
      <c r="L176" s="249"/>
      <c r="M176" s="250"/>
      <c r="N176" s="251"/>
      <c r="O176" s="251"/>
      <c r="P176" s="251"/>
      <c r="Q176" s="251"/>
      <c r="R176" s="251"/>
      <c r="S176" s="251"/>
      <c r="T176" s="252"/>
      <c r="U176" s="13"/>
      <c r="V176" s="13"/>
      <c r="W176" s="13"/>
      <c r="X176" s="13"/>
      <c r="Y176" s="13"/>
      <c r="Z176" s="13"/>
      <c r="AA176" s="13"/>
      <c r="AB176" s="13"/>
      <c r="AC176" s="13"/>
      <c r="AD176" s="13"/>
      <c r="AE176" s="13"/>
      <c r="AT176" s="253" t="s">
        <v>145</v>
      </c>
      <c r="AU176" s="253" t="s">
        <v>84</v>
      </c>
      <c r="AV176" s="13" t="s">
        <v>84</v>
      </c>
      <c r="AW176" s="13" t="s">
        <v>32</v>
      </c>
      <c r="AX176" s="13" t="s">
        <v>82</v>
      </c>
      <c r="AY176" s="253" t="s">
        <v>137</v>
      </c>
    </row>
    <row r="177" spans="1:65" s="2" customFormat="1" ht="33" customHeight="1">
      <c r="A177" s="39"/>
      <c r="B177" s="40"/>
      <c r="C177" s="228" t="s">
        <v>201</v>
      </c>
      <c r="D177" s="228" t="s">
        <v>139</v>
      </c>
      <c r="E177" s="229" t="s">
        <v>567</v>
      </c>
      <c r="F177" s="230" t="s">
        <v>568</v>
      </c>
      <c r="G177" s="231" t="s">
        <v>302</v>
      </c>
      <c r="H177" s="232">
        <v>46</v>
      </c>
      <c r="I177" s="233"/>
      <c r="J177" s="234">
        <f>ROUND(I177*H177,2)</f>
        <v>0</v>
      </c>
      <c r="K177" s="235"/>
      <c r="L177" s="45"/>
      <c r="M177" s="236" t="s">
        <v>1</v>
      </c>
      <c r="N177" s="237" t="s">
        <v>41</v>
      </c>
      <c r="O177" s="92"/>
      <c r="P177" s="238">
        <f>O177*H177</f>
        <v>0</v>
      </c>
      <c r="Q177" s="238">
        <v>0</v>
      </c>
      <c r="R177" s="238">
        <f>Q177*H177</f>
        <v>0</v>
      </c>
      <c r="S177" s="238">
        <v>0</v>
      </c>
      <c r="T177" s="239">
        <f>S177*H177</f>
        <v>0</v>
      </c>
      <c r="U177" s="39"/>
      <c r="V177" s="39"/>
      <c r="W177" s="39"/>
      <c r="X177" s="39"/>
      <c r="Y177" s="39"/>
      <c r="Z177" s="39"/>
      <c r="AA177" s="39"/>
      <c r="AB177" s="39"/>
      <c r="AC177" s="39"/>
      <c r="AD177" s="39"/>
      <c r="AE177" s="39"/>
      <c r="AR177" s="240" t="s">
        <v>143</v>
      </c>
      <c r="AT177" s="240" t="s">
        <v>139</v>
      </c>
      <c r="AU177" s="240" t="s">
        <v>84</v>
      </c>
      <c r="AY177" s="18" t="s">
        <v>137</v>
      </c>
      <c r="BE177" s="241">
        <f>IF(N177="základní",J177,0)</f>
        <v>0</v>
      </c>
      <c r="BF177" s="241">
        <f>IF(N177="snížená",J177,0)</f>
        <v>0</v>
      </c>
      <c r="BG177" s="241">
        <f>IF(N177="zákl. přenesená",J177,0)</f>
        <v>0</v>
      </c>
      <c r="BH177" s="241">
        <f>IF(N177="sníž. přenesená",J177,0)</f>
        <v>0</v>
      </c>
      <c r="BI177" s="241">
        <f>IF(N177="nulová",J177,0)</f>
        <v>0</v>
      </c>
      <c r="BJ177" s="18" t="s">
        <v>82</v>
      </c>
      <c r="BK177" s="241">
        <f>ROUND(I177*H177,2)</f>
        <v>0</v>
      </c>
      <c r="BL177" s="18" t="s">
        <v>143</v>
      </c>
      <c r="BM177" s="240" t="s">
        <v>569</v>
      </c>
    </row>
    <row r="178" spans="1:51" s="13" customFormat="1" ht="12">
      <c r="A178" s="13"/>
      <c r="B178" s="242"/>
      <c r="C178" s="243"/>
      <c r="D178" s="244" t="s">
        <v>145</v>
      </c>
      <c r="E178" s="245" t="s">
        <v>1</v>
      </c>
      <c r="F178" s="246" t="s">
        <v>570</v>
      </c>
      <c r="G178" s="243"/>
      <c r="H178" s="247">
        <v>46</v>
      </c>
      <c r="I178" s="248"/>
      <c r="J178" s="243"/>
      <c r="K178" s="243"/>
      <c r="L178" s="249"/>
      <c r="M178" s="250"/>
      <c r="N178" s="251"/>
      <c r="O178" s="251"/>
      <c r="P178" s="251"/>
      <c r="Q178" s="251"/>
      <c r="R178" s="251"/>
      <c r="S178" s="251"/>
      <c r="T178" s="252"/>
      <c r="U178" s="13"/>
      <c r="V178" s="13"/>
      <c r="W178" s="13"/>
      <c r="X178" s="13"/>
      <c r="Y178" s="13"/>
      <c r="Z178" s="13"/>
      <c r="AA178" s="13"/>
      <c r="AB178" s="13"/>
      <c r="AC178" s="13"/>
      <c r="AD178" s="13"/>
      <c r="AE178" s="13"/>
      <c r="AT178" s="253" t="s">
        <v>145</v>
      </c>
      <c r="AU178" s="253" t="s">
        <v>84</v>
      </c>
      <c r="AV178" s="13" t="s">
        <v>84</v>
      </c>
      <c r="AW178" s="13" t="s">
        <v>32</v>
      </c>
      <c r="AX178" s="13" t="s">
        <v>82</v>
      </c>
      <c r="AY178" s="253" t="s">
        <v>137</v>
      </c>
    </row>
    <row r="179" spans="1:65" s="2" customFormat="1" ht="16.5" customHeight="1">
      <c r="A179" s="39"/>
      <c r="B179" s="40"/>
      <c r="C179" s="265" t="s">
        <v>205</v>
      </c>
      <c r="D179" s="265" t="s">
        <v>181</v>
      </c>
      <c r="E179" s="266" t="s">
        <v>571</v>
      </c>
      <c r="F179" s="267" t="s">
        <v>572</v>
      </c>
      <c r="G179" s="268" t="s">
        <v>142</v>
      </c>
      <c r="H179" s="269">
        <v>36.8</v>
      </c>
      <c r="I179" s="270"/>
      <c r="J179" s="271">
        <f>ROUND(I179*H179,2)</f>
        <v>0</v>
      </c>
      <c r="K179" s="272"/>
      <c r="L179" s="273"/>
      <c r="M179" s="274" t="s">
        <v>1</v>
      </c>
      <c r="N179" s="275" t="s">
        <v>41</v>
      </c>
      <c r="O179" s="92"/>
      <c r="P179" s="238">
        <f>O179*H179</f>
        <v>0</v>
      </c>
      <c r="Q179" s="238">
        <v>0.22</v>
      </c>
      <c r="R179" s="238">
        <f>Q179*H179</f>
        <v>8.096</v>
      </c>
      <c r="S179" s="238">
        <v>0</v>
      </c>
      <c r="T179" s="239">
        <f>S179*H179</f>
        <v>0</v>
      </c>
      <c r="U179" s="39"/>
      <c r="V179" s="39"/>
      <c r="W179" s="39"/>
      <c r="X179" s="39"/>
      <c r="Y179" s="39"/>
      <c r="Z179" s="39"/>
      <c r="AA179" s="39"/>
      <c r="AB179" s="39"/>
      <c r="AC179" s="39"/>
      <c r="AD179" s="39"/>
      <c r="AE179" s="39"/>
      <c r="AR179" s="240" t="s">
        <v>180</v>
      </c>
      <c r="AT179" s="240" t="s">
        <v>181</v>
      </c>
      <c r="AU179" s="240" t="s">
        <v>84</v>
      </c>
      <c r="AY179" s="18" t="s">
        <v>137</v>
      </c>
      <c r="BE179" s="241">
        <f>IF(N179="základní",J179,0)</f>
        <v>0</v>
      </c>
      <c r="BF179" s="241">
        <f>IF(N179="snížená",J179,0)</f>
        <v>0</v>
      </c>
      <c r="BG179" s="241">
        <f>IF(N179="zákl. přenesená",J179,0)</f>
        <v>0</v>
      </c>
      <c r="BH179" s="241">
        <f>IF(N179="sníž. přenesená",J179,0)</f>
        <v>0</v>
      </c>
      <c r="BI179" s="241">
        <f>IF(N179="nulová",J179,0)</f>
        <v>0</v>
      </c>
      <c r="BJ179" s="18" t="s">
        <v>82</v>
      </c>
      <c r="BK179" s="241">
        <f>ROUND(I179*H179,2)</f>
        <v>0</v>
      </c>
      <c r="BL179" s="18" t="s">
        <v>143</v>
      </c>
      <c r="BM179" s="240" t="s">
        <v>573</v>
      </c>
    </row>
    <row r="180" spans="1:51" s="13" customFormat="1" ht="12">
      <c r="A180" s="13"/>
      <c r="B180" s="242"/>
      <c r="C180" s="243"/>
      <c r="D180" s="244" t="s">
        <v>145</v>
      </c>
      <c r="E180" s="245" t="s">
        <v>1</v>
      </c>
      <c r="F180" s="246" t="s">
        <v>574</v>
      </c>
      <c r="G180" s="243"/>
      <c r="H180" s="247">
        <v>36.8</v>
      </c>
      <c r="I180" s="248"/>
      <c r="J180" s="243"/>
      <c r="K180" s="243"/>
      <c r="L180" s="249"/>
      <c r="M180" s="250"/>
      <c r="N180" s="251"/>
      <c r="O180" s="251"/>
      <c r="P180" s="251"/>
      <c r="Q180" s="251"/>
      <c r="R180" s="251"/>
      <c r="S180" s="251"/>
      <c r="T180" s="252"/>
      <c r="U180" s="13"/>
      <c r="V180" s="13"/>
      <c r="W180" s="13"/>
      <c r="X180" s="13"/>
      <c r="Y180" s="13"/>
      <c r="Z180" s="13"/>
      <c r="AA180" s="13"/>
      <c r="AB180" s="13"/>
      <c r="AC180" s="13"/>
      <c r="AD180" s="13"/>
      <c r="AE180" s="13"/>
      <c r="AT180" s="253" t="s">
        <v>145</v>
      </c>
      <c r="AU180" s="253" t="s">
        <v>84</v>
      </c>
      <c r="AV180" s="13" t="s">
        <v>84</v>
      </c>
      <c r="AW180" s="13" t="s">
        <v>32</v>
      </c>
      <c r="AX180" s="13" t="s">
        <v>82</v>
      </c>
      <c r="AY180" s="253" t="s">
        <v>137</v>
      </c>
    </row>
    <row r="181" spans="1:65" s="2" customFormat="1" ht="16.5" customHeight="1">
      <c r="A181" s="39"/>
      <c r="B181" s="40"/>
      <c r="C181" s="228" t="s">
        <v>210</v>
      </c>
      <c r="D181" s="228" t="s">
        <v>139</v>
      </c>
      <c r="E181" s="229" t="s">
        <v>575</v>
      </c>
      <c r="F181" s="230" t="s">
        <v>576</v>
      </c>
      <c r="G181" s="231" t="s">
        <v>302</v>
      </c>
      <c r="H181" s="232">
        <v>46</v>
      </c>
      <c r="I181" s="233"/>
      <c r="J181" s="234">
        <f>ROUND(I181*H181,2)</f>
        <v>0</v>
      </c>
      <c r="K181" s="235"/>
      <c r="L181" s="45"/>
      <c r="M181" s="236" t="s">
        <v>1</v>
      </c>
      <c r="N181" s="237" t="s">
        <v>41</v>
      </c>
      <c r="O181" s="92"/>
      <c r="P181" s="238">
        <f>O181*H181</f>
        <v>0</v>
      </c>
      <c r="Q181" s="238">
        <v>0</v>
      </c>
      <c r="R181" s="238">
        <f>Q181*H181</f>
        <v>0</v>
      </c>
      <c r="S181" s="238">
        <v>0</v>
      </c>
      <c r="T181" s="239">
        <f>S181*H181</f>
        <v>0</v>
      </c>
      <c r="U181" s="39"/>
      <c r="V181" s="39"/>
      <c r="W181" s="39"/>
      <c r="X181" s="39"/>
      <c r="Y181" s="39"/>
      <c r="Z181" s="39"/>
      <c r="AA181" s="39"/>
      <c r="AB181" s="39"/>
      <c r="AC181" s="39"/>
      <c r="AD181" s="39"/>
      <c r="AE181" s="39"/>
      <c r="AR181" s="240" t="s">
        <v>143</v>
      </c>
      <c r="AT181" s="240" t="s">
        <v>139</v>
      </c>
      <c r="AU181" s="240" t="s">
        <v>84</v>
      </c>
      <c r="AY181" s="18" t="s">
        <v>137</v>
      </c>
      <c r="BE181" s="241">
        <f>IF(N181="základní",J181,0)</f>
        <v>0</v>
      </c>
      <c r="BF181" s="241">
        <f>IF(N181="snížená",J181,0)</f>
        <v>0</v>
      </c>
      <c r="BG181" s="241">
        <f>IF(N181="zákl. přenesená",J181,0)</f>
        <v>0</v>
      </c>
      <c r="BH181" s="241">
        <f>IF(N181="sníž. přenesená",J181,0)</f>
        <v>0</v>
      </c>
      <c r="BI181" s="241">
        <f>IF(N181="nulová",J181,0)</f>
        <v>0</v>
      </c>
      <c r="BJ181" s="18" t="s">
        <v>82</v>
      </c>
      <c r="BK181" s="241">
        <f>ROUND(I181*H181,2)</f>
        <v>0</v>
      </c>
      <c r="BL181" s="18" t="s">
        <v>143</v>
      </c>
      <c r="BM181" s="240" t="s">
        <v>577</v>
      </c>
    </row>
    <row r="182" spans="1:51" s="13" customFormat="1" ht="12">
      <c r="A182" s="13"/>
      <c r="B182" s="242"/>
      <c r="C182" s="243"/>
      <c r="D182" s="244" t="s">
        <v>145</v>
      </c>
      <c r="E182" s="245" t="s">
        <v>1</v>
      </c>
      <c r="F182" s="246" t="s">
        <v>578</v>
      </c>
      <c r="G182" s="243"/>
      <c r="H182" s="247">
        <v>46</v>
      </c>
      <c r="I182" s="248"/>
      <c r="J182" s="243"/>
      <c r="K182" s="243"/>
      <c r="L182" s="249"/>
      <c r="M182" s="250"/>
      <c r="N182" s="251"/>
      <c r="O182" s="251"/>
      <c r="P182" s="251"/>
      <c r="Q182" s="251"/>
      <c r="R182" s="251"/>
      <c r="S182" s="251"/>
      <c r="T182" s="252"/>
      <c r="U182" s="13"/>
      <c r="V182" s="13"/>
      <c r="W182" s="13"/>
      <c r="X182" s="13"/>
      <c r="Y182" s="13"/>
      <c r="Z182" s="13"/>
      <c r="AA182" s="13"/>
      <c r="AB182" s="13"/>
      <c r="AC182" s="13"/>
      <c r="AD182" s="13"/>
      <c r="AE182" s="13"/>
      <c r="AT182" s="253" t="s">
        <v>145</v>
      </c>
      <c r="AU182" s="253" t="s">
        <v>84</v>
      </c>
      <c r="AV182" s="13" t="s">
        <v>84</v>
      </c>
      <c r="AW182" s="13" t="s">
        <v>32</v>
      </c>
      <c r="AX182" s="13" t="s">
        <v>82</v>
      </c>
      <c r="AY182" s="253" t="s">
        <v>137</v>
      </c>
    </row>
    <row r="183" spans="1:65" s="2" customFormat="1" ht="16.5" customHeight="1">
      <c r="A183" s="39"/>
      <c r="B183" s="40"/>
      <c r="C183" s="265" t="s">
        <v>8</v>
      </c>
      <c r="D183" s="265" t="s">
        <v>181</v>
      </c>
      <c r="E183" s="266" t="s">
        <v>579</v>
      </c>
      <c r="F183" s="267" t="s">
        <v>580</v>
      </c>
      <c r="G183" s="268" t="s">
        <v>302</v>
      </c>
      <c r="H183" s="269">
        <v>1</v>
      </c>
      <c r="I183" s="270"/>
      <c r="J183" s="271">
        <f>ROUND(I183*H183,2)</f>
        <v>0</v>
      </c>
      <c r="K183" s="272"/>
      <c r="L183" s="273"/>
      <c r="M183" s="274" t="s">
        <v>1</v>
      </c>
      <c r="N183" s="275" t="s">
        <v>41</v>
      </c>
      <c r="O183" s="92"/>
      <c r="P183" s="238">
        <f>O183*H183</f>
        <v>0</v>
      </c>
      <c r="Q183" s="238">
        <v>0</v>
      </c>
      <c r="R183" s="238">
        <f>Q183*H183</f>
        <v>0</v>
      </c>
      <c r="S183" s="238">
        <v>0</v>
      </c>
      <c r="T183" s="239">
        <f>S183*H183</f>
        <v>0</v>
      </c>
      <c r="U183" s="39"/>
      <c r="V183" s="39"/>
      <c r="W183" s="39"/>
      <c r="X183" s="39"/>
      <c r="Y183" s="39"/>
      <c r="Z183" s="39"/>
      <c r="AA183" s="39"/>
      <c r="AB183" s="39"/>
      <c r="AC183" s="39"/>
      <c r="AD183" s="39"/>
      <c r="AE183" s="39"/>
      <c r="AR183" s="240" t="s">
        <v>180</v>
      </c>
      <c r="AT183" s="240" t="s">
        <v>181</v>
      </c>
      <c r="AU183" s="240" t="s">
        <v>84</v>
      </c>
      <c r="AY183" s="18" t="s">
        <v>137</v>
      </c>
      <c r="BE183" s="241">
        <f>IF(N183="základní",J183,0)</f>
        <v>0</v>
      </c>
      <c r="BF183" s="241">
        <f>IF(N183="snížená",J183,0)</f>
        <v>0</v>
      </c>
      <c r="BG183" s="241">
        <f>IF(N183="zákl. přenesená",J183,0)</f>
        <v>0</v>
      </c>
      <c r="BH183" s="241">
        <f>IF(N183="sníž. přenesená",J183,0)</f>
        <v>0</v>
      </c>
      <c r="BI183" s="241">
        <f>IF(N183="nulová",J183,0)</f>
        <v>0</v>
      </c>
      <c r="BJ183" s="18" t="s">
        <v>82</v>
      </c>
      <c r="BK183" s="241">
        <f>ROUND(I183*H183,2)</f>
        <v>0</v>
      </c>
      <c r="BL183" s="18" t="s">
        <v>143</v>
      </c>
      <c r="BM183" s="240" t="s">
        <v>581</v>
      </c>
    </row>
    <row r="184" spans="1:65" s="2" customFormat="1" ht="16.5" customHeight="1">
      <c r="A184" s="39"/>
      <c r="B184" s="40"/>
      <c r="C184" s="265" t="s">
        <v>217</v>
      </c>
      <c r="D184" s="265" t="s">
        <v>181</v>
      </c>
      <c r="E184" s="266" t="s">
        <v>582</v>
      </c>
      <c r="F184" s="267" t="s">
        <v>583</v>
      </c>
      <c r="G184" s="268" t="s">
        <v>302</v>
      </c>
      <c r="H184" s="269">
        <v>1</v>
      </c>
      <c r="I184" s="270"/>
      <c r="J184" s="271">
        <f>ROUND(I184*H184,2)</f>
        <v>0</v>
      </c>
      <c r="K184" s="272"/>
      <c r="L184" s="273"/>
      <c r="M184" s="274" t="s">
        <v>1</v>
      </c>
      <c r="N184" s="275" t="s">
        <v>41</v>
      </c>
      <c r="O184" s="92"/>
      <c r="P184" s="238">
        <f>O184*H184</f>
        <v>0</v>
      </c>
      <c r="Q184" s="238">
        <v>0</v>
      </c>
      <c r="R184" s="238">
        <f>Q184*H184</f>
        <v>0</v>
      </c>
      <c r="S184" s="238">
        <v>0</v>
      </c>
      <c r="T184" s="239">
        <f>S184*H184</f>
        <v>0</v>
      </c>
      <c r="U184" s="39"/>
      <c r="V184" s="39"/>
      <c r="W184" s="39"/>
      <c r="X184" s="39"/>
      <c r="Y184" s="39"/>
      <c r="Z184" s="39"/>
      <c r="AA184" s="39"/>
      <c r="AB184" s="39"/>
      <c r="AC184" s="39"/>
      <c r="AD184" s="39"/>
      <c r="AE184" s="39"/>
      <c r="AR184" s="240" t="s">
        <v>180</v>
      </c>
      <c r="AT184" s="240" t="s">
        <v>181</v>
      </c>
      <c r="AU184" s="240" t="s">
        <v>84</v>
      </c>
      <c r="AY184" s="18" t="s">
        <v>137</v>
      </c>
      <c r="BE184" s="241">
        <f>IF(N184="základní",J184,0)</f>
        <v>0</v>
      </c>
      <c r="BF184" s="241">
        <f>IF(N184="snížená",J184,0)</f>
        <v>0</v>
      </c>
      <c r="BG184" s="241">
        <f>IF(N184="zákl. přenesená",J184,0)</f>
        <v>0</v>
      </c>
      <c r="BH184" s="241">
        <f>IF(N184="sníž. přenesená",J184,0)</f>
        <v>0</v>
      </c>
      <c r="BI184" s="241">
        <f>IF(N184="nulová",J184,0)</f>
        <v>0</v>
      </c>
      <c r="BJ184" s="18" t="s">
        <v>82</v>
      </c>
      <c r="BK184" s="241">
        <f>ROUND(I184*H184,2)</f>
        <v>0</v>
      </c>
      <c r="BL184" s="18" t="s">
        <v>143</v>
      </c>
      <c r="BM184" s="240" t="s">
        <v>584</v>
      </c>
    </row>
    <row r="185" spans="1:65" s="2" customFormat="1" ht="16.5" customHeight="1">
      <c r="A185" s="39"/>
      <c r="B185" s="40"/>
      <c r="C185" s="265" t="s">
        <v>221</v>
      </c>
      <c r="D185" s="265" t="s">
        <v>181</v>
      </c>
      <c r="E185" s="266" t="s">
        <v>585</v>
      </c>
      <c r="F185" s="267" t="s">
        <v>586</v>
      </c>
      <c r="G185" s="268" t="s">
        <v>302</v>
      </c>
      <c r="H185" s="269">
        <v>12</v>
      </c>
      <c r="I185" s="270"/>
      <c r="J185" s="271">
        <f>ROUND(I185*H185,2)</f>
        <v>0</v>
      </c>
      <c r="K185" s="272"/>
      <c r="L185" s="273"/>
      <c r="M185" s="274" t="s">
        <v>1</v>
      </c>
      <c r="N185" s="275" t="s">
        <v>41</v>
      </c>
      <c r="O185" s="92"/>
      <c r="P185" s="238">
        <f>O185*H185</f>
        <v>0</v>
      </c>
      <c r="Q185" s="238">
        <v>0</v>
      </c>
      <c r="R185" s="238">
        <f>Q185*H185</f>
        <v>0</v>
      </c>
      <c r="S185" s="238">
        <v>0</v>
      </c>
      <c r="T185" s="239">
        <f>S185*H185</f>
        <v>0</v>
      </c>
      <c r="U185" s="39"/>
      <c r="V185" s="39"/>
      <c r="W185" s="39"/>
      <c r="X185" s="39"/>
      <c r="Y185" s="39"/>
      <c r="Z185" s="39"/>
      <c r="AA185" s="39"/>
      <c r="AB185" s="39"/>
      <c r="AC185" s="39"/>
      <c r="AD185" s="39"/>
      <c r="AE185" s="39"/>
      <c r="AR185" s="240" t="s">
        <v>180</v>
      </c>
      <c r="AT185" s="240" t="s">
        <v>181</v>
      </c>
      <c r="AU185" s="240" t="s">
        <v>84</v>
      </c>
      <c r="AY185" s="18" t="s">
        <v>137</v>
      </c>
      <c r="BE185" s="241">
        <f>IF(N185="základní",J185,0)</f>
        <v>0</v>
      </c>
      <c r="BF185" s="241">
        <f>IF(N185="snížená",J185,0)</f>
        <v>0</v>
      </c>
      <c r="BG185" s="241">
        <f>IF(N185="zákl. přenesená",J185,0)</f>
        <v>0</v>
      </c>
      <c r="BH185" s="241">
        <f>IF(N185="sníž. přenesená",J185,0)</f>
        <v>0</v>
      </c>
      <c r="BI185" s="241">
        <f>IF(N185="nulová",J185,0)</f>
        <v>0</v>
      </c>
      <c r="BJ185" s="18" t="s">
        <v>82</v>
      </c>
      <c r="BK185" s="241">
        <f>ROUND(I185*H185,2)</f>
        <v>0</v>
      </c>
      <c r="BL185" s="18" t="s">
        <v>143</v>
      </c>
      <c r="BM185" s="240" t="s">
        <v>587</v>
      </c>
    </row>
    <row r="186" spans="1:65" s="2" customFormat="1" ht="16.5" customHeight="1">
      <c r="A186" s="39"/>
      <c r="B186" s="40"/>
      <c r="C186" s="265" t="s">
        <v>225</v>
      </c>
      <c r="D186" s="265" t="s">
        <v>181</v>
      </c>
      <c r="E186" s="266" t="s">
        <v>588</v>
      </c>
      <c r="F186" s="267" t="s">
        <v>589</v>
      </c>
      <c r="G186" s="268" t="s">
        <v>302</v>
      </c>
      <c r="H186" s="269">
        <v>3</v>
      </c>
      <c r="I186" s="270"/>
      <c r="J186" s="271">
        <f>ROUND(I186*H186,2)</f>
        <v>0</v>
      </c>
      <c r="K186" s="272"/>
      <c r="L186" s="273"/>
      <c r="M186" s="274" t="s">
        <v>1</v>
      </c>
      <c r="N186" s="275" t="s">
        <v>41</v>
      </c>
      <c r="O186" s="92"/>
      <c r="P186" s="238">
        <f>O186*H186</f>
        <v>0</v>
      </c>
      <c r="Q186" s="238">
        <v>0</v>
      </c>
      <c r="R186" s="238">
        <f>Q186*H186</f>
        <v>0</v>
      </c>
      <c r="S186" s="238">
        <v>0</v>
      </c>
      <c r="T186" s="239">
        <f>S186*H186</f>
        <v>0</v>
      </c>
      <c r="U186" s="39"/>
      <c r="V186" s="39"/>
      <c r="W186" s="39"/>
      <c r="X186" s="39"/>
      <c r="Y186" s="39"/>
      <c r="Z186" s="39"/>
      <c r="AA186" s="39"/>
      <c r="AB186" s="39"/>
      <c r="AC186" s="39"/>
      <c r="AD186" s="39"/>
      <c r="AE186" s="39"/>
      <c r="AR186" s="240" t="s">
        <v>180</v>
      </c>
      <c r="AT186" s="240" t="s">
        <v>181</v>
      </c>
      <c r="AU186" s="240" t="s">
        <v>84</v>
      </c>
      <c r="AY186" s="18" t="s">
        <v>137</v>
      </c>
      <c r="BE186" s="241">
        <f>IF(N186="základní",J186,0)</f>
        <v>0</v>
      </c>
      <c r="BF186" s="241">
        <f>IF(N186="snížená",J186,0)</f>
        <v>0</v>
      </c>
      <c r="BG186" s="241">
        <f>IF(N186="zákl. přenesená",J186,0)</f>
        <v>0</v>
      </c>
      <c r="BH186" s="241">
        <f>IF(N186="sníž. přenesená",J186,0)</f>
        <v>0</v>
      </c>
      <c r="BI186" s="241">
        <f>IF(N186="nulová",J186,0)</f>
        <v>0</v>
      </c>
      <c r="BJ186" s="18" t="s">
        <v>82</v>
      </c>
      <c r="BK186" s="241">
        <f>ROUND(I186*H186,2)</f>
        <v>0</v>
      </c>
      <c r="BL186" s="18" t="s">
        <v>143</v>
      </c>
      <c r="BM186" s="240" t="s">
        <v>590</v>
      </c>
    </row>
    <row r="187" spans="1:65" s="2" customFormat="1" ht="16.5" customHeight="1">
      <c r="A187" s="39"/>
      <c r="B187" s="40"/>
      <c r="C187" s="265" t="s">
        <v>230</v>
      </c>
      <c r="D187" s="265" t="s">
        <v>181</v>
      </c>
      <c r="E187" s="266" t="s">
        <v>591</v>
      </c>
      <c r="F187" s="267" t="s">
        <v>592</v>
      </c>
      <c r="G187" s="268" t="s">
        <v>302</v>
      </c>
      <c r="H187" s="269">
        <v>6</v>
      </c>
      <c r="I187" s="270"/>
      <c r="J187" s="271">
        <f>ROUND(I187*H187,2)</f>
        <v>0</v>
      </c>
      <c r="K187" s="272"/>
      <c r="L187" s="273"/>
      <c r="M187" s="274" t="s">
        <v>1</v>
      </c>
      <c r="N187" s="275" t="s">
        <v>41</v>
      </c>
      <c r="O187" s="92"/>
      <c r="P187" s="238">
        <f>O187*H187</f>
        <v>0</v>
      </c>
      <c r="Q187" s="238">
        <v>0</v>
      </c>
      <c r="R187" s="238">
        <f>Q187*H187</f>
        <v>0</v>
      </c>
      <c r="S187" s="238">
        <v>0</v>
      </c>
      <c r="T187" s="239">
        <f>S187*H187</f>
        <v>0</v>
      </c>
      <c r="U187" s="39"/>
      <c r="V187" s="39"/>
      <c r="W187" s="39"/>
      <c r="X187" s="39"/>
      <c r="Y187" s="39"/>
      <c r="Z187" s="39"/>
      <c r="AA187" s="39"/>
      <c r="AB187" s="39"/>
      <c r="AC187" s="39"/>
      <c r="AD187" s="39"/>
      <c r="AE187" s="39"/>
      <c r="AR187" s="240" t="s">
        <v>180</v>
      </c>
      <c r="AT187" s="240" t="s">
        <v>181</v>
      </c>
      <c r="AU187" s="240" t="s">
        <v>84</v>
      </c>
      <c r="AY187" s="18" t="s">
        <v>137</v>
      </c>
      <c r="BE187" s="241">
        <f>IF(N187="základní",J187,0)</f>
        <v>0</v>
      </c>
      <c r="BF187" s="241">
        <f>IF(N187="snížená",J187,0)</f>
        <v>0</v>
      </c>
      <c r="BG187" s="241">
        <f>IF(N187="zákl. přenesená",J187,0)</f>
        <v>0</v>
      </c>
      <c r="BH187" s="241">
        <f>IF(N187="sníž. přenesená",J187,0)</f>
        <v>0</v>
      </c>
      <c r="BI187" s="241">
        <f>IF(N187="nulová",J187,0)</f>
        <v>0</v>
      </c>
      <c r="BJ187" s="18" t="s">
        <v>82</v>
      </c>
      <c r="BK187" s="241">
        <f>ROUND(I187*H187,2)</f>
        <v>0</v>
      </c>
      <c r="BL187" s="18" t="s">
        <v>143</v>
      </c>
      <c r="BM187" s="240" t="s">
        <v>593</v>
      </c>
    </row>
    <row r="188" spans="1:65" s="2" customFormat="1" ht="16.5" customHeight="1">
      <c r="A188" s="39"/>
      <c r="B188" s="40"/>
      <c r="C188" s="265" t="s">
        <v>235</v>
      </c>
      <c r="D188" s="265" t="s">
        <v>181</v>
      </c>
      <c r="E188" s="266" t="s">
        <v>594</v>
      </c>
      <c r="F188" s="267" t="s">
        <v>595</v>
      </c>
      <c r="G188" s="268" t="s">
        <v>302</v>
      </c>
      <c r="H188" s="269">
        <v>6</v>
      </c>
      <c r="I188" s="270"/>
      <c r="J188" s="271">
        <f>ROUND(I188*H188,2)</f>
        <v>0</v>
      </c>
      <c r="K188" s="272"/>
      <c r="L188" s="273"/>
      <c r="M188" s="274" t="s">
        <v>1</v>
      </c>
      <c r="N188" s="275" t="s">
        <v>41</v>
      </c>
      <c r="O188" s="92"/>
      <c r="P188" s="238">
        <f>O188*H188</f>
        <v>0</v>
      </c>
      <c r="Q188" s="238">
        <v>0</v>
      </c>
      <c r="R188" s="238">
        <f>Q188*H188</f>
        <v>0</v>
      </c>
      <c r="S188" s="238">
        <v>0</v>
      </c>
      <c r="T188" s="239">
        <f>S188*H188</f>
        <v>0</v>
      </c>
      <c r="U188" s="39"/>
      <c r="V188" s="39"/>
      <c r="W188" s="39"/>
      <c r="X188" s="39"/>
      <c r="Y188" s="39"/>
      <c r="Z188" s="39"/>
      <c r="AA188" s="39"/>
      <c r="AB188" s="39"/>
      <c r="AC188" s="39"/>
      <c r="AD188" s="39"/>
      <c r="AE188" s="39"/>
      <c r="AR188" s="240" t="s">
        <v>180</v>
      </c>
      <c r="AT188" s="240" t="s">
        <v>181</v>
      </c>
      <c r="AU188" s="240" t="s">
        <v>84</v>
      </c>
      <c r="AY188" s="18" t="s">
        <v>137</v>
      </c>
      <c r="BE188" s="241">
        <f>IF(N188="základní",J188,0)</f>
        <v>0</v>
      </c>
      <c r="BF188" s="241">
        <f>IF(N188="snížená",J188,0)</f>
        <v>0</v>
      </c>
      <c r="BG188" s="241">
        <f>IF(N188="zákl. přenesená",J188,0)</f>
        <v>0</v>
      </c>
      <c r="BH188" s="241">
        <f>IF(N188="sníž. přenesená",J188,0)</f>
        <v>0</v>
      </c>
      <c r="BI188" s="241">
        <f>IF(N188="nulová",J188,0)</f>
        <v>0</v>
      </c>
      <c r="BJ188" s="18" t="s">
        <v>82</v>
      </c>
      <c r="BK188" s="241">
        <f>ROUND(I188*H188,2)</f>
        <v>0</v>
      </c>
      <c r="BL188" s="18" t="s">
        <v>143</v>
      </c>
      <c r="BM188" s="240" t="s">
        <v>596</v>
      </c>
    </row>
    <row r="189" spans="1:65" s="2" customFormat="1" ht="16.5" customHeight="1">
      <c r="A189" s="39"/>
      <c r="B189" s="40"/>
      <c r="C189" s="265" t="s">
        <v>7</v>
      </c>
      <c r="D189" s="265" t="s">
        <v>181</v>
      </c>
      <c r="E189" s="266" t="s">
        <v>597</v>
      </c>
      <c r="F189" s="267" t="s">
        <v>598</v>
      </c>
      <c r="G189" s="268" t="s">
        <v>302</v>
      </c>
      <c r="H189" s="269">
        <v>2</v>
      </c>
      <c r="I189" s="270"/>
      <c r="J189" s="271">
        <f>ROUND(I189*H189,2)</f>
        <v>0</v>
      </c>
      <c r="K189" s="272"/>
      <c r="L189" s="273"/>
      <c r="M189" s="274" t="s">
        <v>1</v>
      </c>
      <c r="N189" s="275" t="s">
        <v>41</v>
      </c>
      <c r="O189" s="92"/>
      <c r="P189" s="238">
        <f>O189*H189</f>
        <v>0</v>
      </c>
      <c r="Q189" s="238">
        <v>0</v>
      </c>
      <c r="R189" s="238">
        <f>Q189*H189</f>
        <v>0</v>
      </c>
      <c r="S189" s="238">
        <v>0</v>
      </c>
      <c r="T189" s="239">
        <f>S189*H189</f>
        <v>0</v>
      </c>
      <c r="U189" s="39"/>
      <c r="V189" s="39"/>
      <c r="W189" s="39"/>
      <c r="X189" s="39"/>
      <c r="Y189" s="39"/>
      <c r="Z189" s="39"/>
      <c r="AA189" s="39"/>
      <c r="AB189" s="39"/>
      <c r="AC189" s="39"/>
      <c r="AD189" s="39"/>
      <c r="AE189" s="39"/>
      <c r="AR189" s="240" t="s">
        <v>180</v>
      </c>
      <c r="AT189" s="240" t="s">
        <v>181</v>
      </c>
      <c r="AU189" s="240" t="s">
        <v>84</v>
      </c>
      <c r="AY189" s="18" t="s">
        <v>137</v>
      </c>
      <c r="BE189" s="241">
        <f>IF(N189="základní",J189,0)</f>
        <v>0</v>
      </c>
      <c r="BF189" s="241">
        <f>IF(N189="snížená",J189,0)</f>
        <v>0</v>
      </c>
      <c r="BG189" s="241">
        <f>IF(N189="zákl. přenesená",J189,0)</f>
        <v>0</v>
      </c>
      <c r="BH189" s="241">
        <f>IF(N189="sníž. přenesená",J189,0)</f>
        <v>0</v>
      </c>
      <c r="BI189" s="241">
        <f>IF(N189="nulová",J189,0)</f>
        <v>0</v>
      </c>
      <c r="BJ189" s="18" t="s">
        <v>82</v>
      </c>
      <c r="BK189" s="241">
        <f>ROUND(I189*H189,2)</f>
        <v>0</v>
      </c>
      <c r="BL189" s="18" t="s">
        <v>143</v>
      </c>
      <c r="BM189" s="240" t="s">
        <v>599</v>
      </c>
    </row>
    <row r="190" spans="1:65" s="2" customFormat="1" ht="16.5" customHeight="1">
      <c r="A190" s="39"/>
      <c r="B190" s="40"/>
      <c r="C190" s="265" t="s">
        <v>246</v>
      </c>
      <c r="D190" s="265" t="s">
        <v>181</v>
      </c>
      <c r="E190" s="266" t="s">
        <v>600</v>
      </c>
      <c r="F190" s="267" t="s">
        <v>601</v>
      </c>
      <c r="G190" s="268" t="s">
        <v>302</v>
      </c>
      <c r="H190" s="269">
        <v>6</v>
      </c>
      <c r="I190" s="270"/>
      <c r="J190" s="271">
        <f>ROUND(I190*H190,2)</f>
        <v>0</v>
      </c>
      <c r="K190" s="272"/>
      <c r="L190" s="273"/>
      <c r="M190" s="274" t="s">
        <v>1</v>
      </c>
      <c r="N190" s="275" t="s">
        <v>41</v>
      </c>
      <c r="O190" s="92"/>
      <c r="P190" s="238">
        <f>O190*H190</f>
        <v>0</v>
      </c>
      <c r="Q190" s="238">
        <v>0</v>
      </c>
      <c r="R190" s="238">
        <f>Q190*H190</f>
        <v>0</v>
      </c>
      <c r="S190" s="238">
        <v>0</v>
      </c>
      <c r="T190" s="239">
        <f>S190*H190</f>
        <v>0</v>
      </c>
      <c r="U190" s="39"/>
      <c r="V190" s="39"/>
      <c r="W190" s="39"/>
      <c r="X190" s="39"/>
      <c r="Y190" s="39"/>
      <c r="Z190" s="39"/>
      <c r="AA190" s="39"/>
      <c r="AB190" s="39"/>
      <c r="AC190" s="39"/>
      <c r="AD190" s="39"/>
      <c r="AE190" s="39"/>
      <c r="AR190" s="240" t="s">
        <v>180</v>
      </c>
      <c r="AT190" s="240" t="s">
        <v>181</v>
      </c>
      <c r="AU190" s="240" t="s">
        <v>84</v>
      </c>
      <c r="AY190" s="18" t="s">
        <v>137</v>
      </c>
      <c r="BE190" s="241">
        <f>IF(N190="základní",J190,0)</f>
        <v>0</v>
      </c>
      <c r="BF190" s="241">
        <f>IF(N190="snížená",J190,0)</f>
        <v>0</v>
      </c>
      <c r="BG190" s="241">
        <f>IF(N190="zákl. přenesená",J190,0)</f>
        <v>0</v>
      </c>
      <c r="BH190" s="241">
        <f>IF(N190="sníž. přenesená",J190,0)</f>
        <v>0</v>
      </c>
      <c r="BI190" s="241">
        <f>IF(N190="nulová",J190,0)</f>
        <v>0</v>
      </c>
      <c r="BJ190" s="18" t="s">
        <v>82</v>
      </c>
      <c r="BK190" s="241">
        <f>ROUND(I190*H190,2)</f>
        <v>0</v>
      </c>
      <c r="BL190" s="18" t="s">
        <v>143</v>
      </c>
      <c r="BM190" s="240" t="s">
        <v>602</v>
      </c>
    </row>
    <row r="191" spans="1:65" s="2" customFormat="1" ht="16.5" customHeight="1">
      <c r="A191" s="39"/>
      <c r="B191" s="40"/>
      <c r="C191" s="265" t="s">
        <v>251</v>
      </c>
      <c r="D191" s="265" t="s">
        <v>181</v>
      </c>
      <c r="E191" s="266" t="s">
        <v>603</v>
      </c>
      <c r="F191" s="267" t="s">
        <v>604</v>
      </c>
      <c r="G191" s="268" t="s">
        <v>302</v>
      </c>
      <c r="H191" s="269">
        <v>4</v>
      </c>
      <c r="I191" s="270"/>
      <c r="J191" s="271">
        <f>ROUND(I191*H191,2)</f>
        <v>0</v>
      </c>
      <c r="K191" s="272"/>
      <c r="L191" s="273"/>
      <c r="M191" s="274" t="s">
        <v>1</v>
      </c>
      <c r="N191" s="275" t="s">
        <v>41</v>
      </c>
      <c r="O191" s="92"/>
      <c r="P191" s="238">
        <f>O191*H191</f>
        <v>0</v>
      </c>
      <c r="Q191" s="238">
        <v>0</v>
      </c>
      <c r="R191" s="238">
        <f>Q191*H191</f>
        <v>0</v>
      </c>
      <c r="S191" s="238">
        <v>0</v>
      </c>
      <c r="T191" s="239">
        <f>S191*H191</f>
        <v>0</v>
      </c>
      <c r="U191" s="39"/>
      <c r="V191" s="39"/>
      <c r="W191" s="39"/>
      <c r="X191" s="39"/>
      <c r="Y191" s="39"/>
      <c r="Z191" s="39"/>
      <c r="AA191" s="39"/>
      <c r="AB191" s="39"/>
      <c r="AC191" s="39"/>
      <c r="AD191" s="39"/>
      <c r="AE191" s="39"/>
      <c r="AR191" s="240" t="s">
        <v>180</v>
      </c>
      <c r="AT191" s="240" t="s">
        <v>181</v>
      </c>
      <c r="AU191" s="240" t="s">
        <v>84</v>
      </c>
      <c r="AY191" s="18" t="s">
        <v>137</v>
      </c>
      <c r="BE191" s="241">
        <f>IF(N191="základní",J191,0)</f>
        <v>0</v>
      </c>
      <c r="BF191" s="241">
        <f>IF(N191="snížená",J191,0)</f>
        <v>0</v>
      </c>
      <c r="BG191" s="241">
        <f>IF(N191="zákl. přenesená",J191,0)</f>
        <v>0</v>
      </c>
      <c r="BH191" s="241">
        <f>IF(N191="sníž. přenesená",J191,0)</f>
        <v>0</v>
      </c>
      <c r="BI191" s="241">
        <f>IF(N191="nulová",J191,0)</f>
        <v>0</v>
      </c>
      <c r="BJ191" s="18" t="s">
        <v>82</v>
      </c>
      <c r="BK191" s="241">
        <f>ROUND(I191*H191,2)</f>
        <v>0</v>
      </c>
      <c r="BL191" s="18" t="s">
        <v>143</v>
      </c>
      <c r="BM191" s="240" t="s">
        <v>605</v>
      </c>
    </row>
    <row r="192" spans="1:65" s="2" customFormat="1" ht="16.5" customHeight="1">
      <c r="A192" s="39"/>
      <c r="B192" s="40"/>
      <c r="C192" s="265" t="s">
        <v>256</v>
      </c>
      <c r="D192" s="265" t="s">
        <v>181</v>
      </c>
      <c r="E192" s="266" t="s">
        <v>606</v>
      </c>
      <c r="F192" s="267" t="s">
        <v>607</v>
      </c>
      <c r="G192" s="268" t="s">
        <v>302</v>
      </c>
      <c r="H192" s="269">
        <v>2</v>
      </c>
      <c r="I192" s="270"/>
      <c r="J192" s="271">
        <f>ROUND(I192*H192,2)</f>
        <v>0</v>
      </c>
      <c r="K192" s="272"/>
      <c r="L192" s="273"/>
      <c r="M192" s="274" t="s">
        <v>1</v>
      </c>
      <c r="N192" s="275" t="s">
        <v>41</v>
      </c>
      <c r="O192" s="92"/>
      <c r="P192" s="238">
        <f>O192*H192</f>
        <v>0</v>
      </c>
      <c r="Q192" s="238">
        <v>0</v>
      </c>
      <c r="R192" s="238">
        <f>Q192*H192</f>
        <v>0</v>
      </c>
      <c r="S192" s="238">
        <v>0</v>
      </c>
      <c r="T192" s="239">
        <f>S192*H192</f>
        <v>0</v>
      </c>
      <c r="U192" s="39"/>
      <c r="V192" s="39"/>
      <c r="W192" s="39"/>
      <c r="X192" s="39"/>
      <c r="Y192" s="39"/>
      <c r="Z192" s="39"/>
      <c r="AA192" s="39"/>
      <c r="AB192" s="39"/>
      <c r="AC192" s="39"/>
      <c r="AD192" s="39"/>
      <c r="AE192" s="39"/>
      <c r="AR192" s="240" t="s">
        <v>180</v>
      </c>
      <c r="AT192" s="240" t="s">
        <v>181</v>
      </c>
      <c r="AU192" s="240" t="s">
        <v>84</v>
      </c>
      <c r="AY192" s="18" t="s">
        <v>137</v>
      </c>
      <c r="BE192" s="241">
        <f>IF(N192="základní",J192,0)</f>
        <v>0</v>
      </c>
      <c r="BF192" s="241">
        <f>IF(N192="snížená",J192,0)</f>
        <v>0</v>
      </c>
      <c r="BG192" s="241">
        <f>IF(N192="zákl. přenesená",J192,0)</f>
        <v>0</v>
      </c>
      <c r="BH192" s="241">
        <f>IF(N192="sníž. přenesená",J192,0)</f>
        <v>0</v>
      </c>
      <c r="BI192" s="241">
        <f>IF(N192="nulová",J192,0)</f>
        <v>0</v>
      </c>
      <c r="BJ192" s="18" t="s">
        <v>82</v>
      </c>
      <c r="BK192" s="241">
        <f>ROUND(I192*H192,2)</f>
        <v>0</v>
      </c>
      <c r="BL192" s="18" t="s">
        <v>143</v>
      </c>
      <c r="BM192" s="240" t="s">
        <v>608</v>
      </c>
    </row>
    <row r="193" spans="1:65" s="2" customFormat="1" ht="16.5" customHeight="1">
      <c r="A193" s="39"/>
      <c r="B193" s="40"/>
      <c r="C193" s="265" t="s">
        <v>262</v>
      </c>
      <c r="D193" s="265" t="s">
        <v>181</v>
      </c>
      <c r="E193" s="266" t="s">
        <v>609</v>
      </c>
      <c r="F193" s="267" t="s">
        <v>610</v>
      </c>
      <c r="G193" s="268" t="s">
        <v>302</v>
      </c>
      <c r="H193" s="269">
        <v>2</v>
      </c>
      <c r="I193" s="270"/>
      <c r="J193" s="271">
        <f>ROUND(I193*H193,2)</f>
        <v>0</v>
      </c>
      <c r="K193" s="272"/>
      <c r="L193" s="273"/>
      <c r="M193" s="274" t="s">
        <v>1</v>
      </c>
      <c r="N193" s="275" t="s">
        <v>41</v>
      </c>
      <c r="O193" s="92"/>
      <c r="P193" s="238">
        <f>O193*H193</f>
        <v>0</v>
      </c>
      <c r="Q193" s="238">
        <v>0</v>
      </c>
      <c r="R193" s="238">
        <f>Q193*H193</f>
        <v>0</v>
      </c>
      <c r="S193" s="238">
        <v>0</v>
      </c>
      <c r="T193" s="239">
        <f>S193*H193</f>
        <v>0</v>
      </c>
      <c r="U193" s="39"/>
      <c r="V193" s="39"/>
      <c r="W193" s="39"/>
      <c r="X193" s="39"/>
      <c r="Y193" s="39"/>
      <c r="Z193" s="39"/>
      <c r="AA193" s="39"/>
      <c r="AB193" s="39"/>
      <c r="AC193" s="39"/>
      <c r="AD193" s="39"/>
      <c r="AE193" s="39"/>
      <c r="AR193" s="240" t="s">
        <v>180</v>
      </c>
      <c r="AT193" s="240" t="s">
        <v>181</v>
      </c>
      <c r="AU193" s="240" t="s">
        <v>84</v>
      </c>
      <c r="AY193" s="18" t="s">
        <v>137</v>
      </c>
      <c r="BE193" s="241">
        <f>IF(N193="základní",J193,0)</f>
        <v>0</v>
      </c>
      <c r="BF193" s="241">
        <f>IF(N193="snížená",J193,0)</f>
        <v>0</v>
      </c>
      <c r="BG193" s="241">
        <f>IF(N193="zákl. přenesená",J193,0)</f>
        <v>0</v>
      </c>
      <c r="BH193" s="241">
        <f>IF(N193="sníž. přenesená",J193,0)</f>
        <v>0</v>
      </c>
      <c r="BI193" s="241">
        <f>IF(N193="nulová",J193,0)</f>
        <v>0</v>
      </c>
      <c r="BJ193" s="18" t="s">
        <v>82</v>
      </c>
      <c r="BK193" s="241">
        <f>ROUND(I193*H193,2)</f>
        <v>0</v>
      </c>
      <c r="BL193" s="18" t="s">
        <v>143</v>
      </c>
      <c r="BM193" s="240" t="s">
        <v>611</v>
      </c>
    </row>
    <row r="194" spans="1:65" s="2" customFormat="1" ht="16.5" customHeight="1">
      <c r="A194" s="39"/>
      <c r="B194" s="40"/>
      <c r="C194" s="265" t="s">
        <v>267</v>
      </c>
      <c r="D194" s="265" t="s">
        <v>181</v>
      </c>
      <c r="E194" s="266" t="s">
        <v>612</v>
      </c>
      <c r="F194" s="267" t="s">
        <v>613</v>
      </c>
      <c r="G194" s="268" t="s">
        <v>302</v>
      </c>
      <c r="H194" s="269">
        <v>1</v>
      </c>
      <c r="I194" s="270"/>
      <c r="J194" s="271">
        <f>ROUND(I194*H194,2)</f>
        <v>0</v>
      </c>
      <c r="K194" s="272"/>
      <c r="L194" s="273"/>
      <c r="M194" s="274" t="s">
        <v>1</v>
      </c>
      <c r="N194" s="275" t="s">
        <v>41</v>
      </c>
      <c r="O194" s="92"/>
      <c r="P194" s="238">
        <f>O194*H194</f>
        <v>0</v>
      </c>
      <c r="Q194" s="238">
        <v>0</v>
      </c>
      <c r="R194" s="238">
        <f>Q194*H194</f>
        <v>0</v>
      </c>
      <c r="S194" s="238">
        <v>0</v>
      </c>
      <c r="T194" s="239">
        <f>S194*H194</f>
        <v>0</v>
      </c>
      <c r="U194" s="39"/>
      <c r="V194" s="39"/>
      <c r="W194" s="39"/>
      <c r="X194" s="39"/>
      <c r="Y194" s="39"/>
      <c r="Z194" s="39"/>
      <c r="AA194" s="39"/>
      <c r="AB194" s="39"/>
      <c r="AC194" s="39"/>
      <c r="AD194" s="39"/>
      <c r="AE194" s="39"/>
      <c r="AR194" s="240" t="s">
        <v>180</v>
      </c>
      <c r="AT194" s="240" t="s">
        <v>181</v>
      </c>
      <c r="AU194" s="240" t="s">
        <v>84</v>
      </c>
      <c r="AY194" s="18" t="s">
        <v>137</v>
      </c>
      <c r="BE194" s="241">
        <f>IF(N194="základní",J194,0)</f>
        <v>0</v>
      </c>
      <c r="BF194" s="241">
        <f>IF(N194="snížená",J194,0)</f>
        <v>0</v>
      </c>
      <c r="BG194" s="241">
        <f>IF(N194="zákl. přenesená",J194,0)</f>
        <v>0</v>
      </c>
      <c r="BH194" s="241">
        <f>IF(N194="sníž. přenesená",J194,0)</f>
        <v>0</v>
      </c>
      <c r="BI194" s="241">
        <f>IF(N194="nulová",J194,0)</f>
        <v>0</v>
      </c>
      <c r="BJ194" s="18" t="s">
        <v>82</v>
      </c>
      <c r="BK194" s="241">
        <f>ROUND(I194*H194,2)</f>
        <v>0</v>
      </c>
      <c r="BL194" s="18" t="s">
        <v>143</v>
      </c>
      <c r="BM194" s="240" t="s">
        <v>614</v>
      </c>
    </row>
    <row r="195" spans="1:65" s="2" customFormat="1" ht="21.75" customHeight="1">
      <c r="A195" s="39"/>
      <c r="B195" s="40"/>
      <c r="C195" s="228" t="s">
        <v>273</v>
      </c>
      <c r="D195" s="228" t="s">
        <v>139</v>
      </c>
      <c r="E195" s="229" t="s">
        <v>615</v>
      </c>
      <c r="F195" s="230" t="s">
        <v>616</v>
      </c>
      <c r="G195" s="231" t="s">
        <v>302</v>
      </c>
      <c r="H195" s="232">
        <v>46</v>
      </c>
      <c r="I195" s="233"/>
      <c r="J195" s="234">
        <f>ROUND(I195*H195,2)</f>
        <v>0</v>
      </c>
      <c r="K195" s="235"/>
      <c r="L195" s="45"/>
      <c r="M195" s="236" t="s">
        <v>1</v>
      </c>
      <c r="N195" s="237" t="s">
        <v>41</v>
      </c>
      <c r="O195" s="92"/>
      <c r="P195" s="238">
        <f>O195*H195</f>
        <v>0</v>
      </c>
      <c r="Q195" s="238">
        <v>6E-05</v>
      </c>
      <c r="R195" s="238">
        <f>Q195*H195</f>
        <v>0.00276</v>
      </c>
      <c r="S195" s="238">
        <v>0</v>
      </c>
      <c r="T195" s="239">
        <f>S195*H195</f>
        <v>0</v>
      </c>
      <c r="U195" s="39"/>
      <c r="V195" s="39"/>
      <c r="W195" s="39"/>
      <c r="X195" s="39"/>
      <c r="Y195" s="39"/>
      <c r="Z195" s="39"/>
      <c r="AA195" s="39"/>
      <c r="AB195" s="39"/>
      <c r="AC195" s="39"/>
      <c r="AD195" s="39"/>
      <c r="AE195" s="39"/>
      <c r="AR195" s="240" t="s">
        <v>143</v>
      </c>
      <c r="AT195" s="240" t="s">
        <v>139</v>
      </c>
      <c r="AU195" s="240" t="s">
        <v>84</v>
      </c>
      <c r="AY195" s="18" t="s">
        <v>137</v>
      </c>
      <c r="BE195" s="241">
        <f>IF(N195="základní",J195,0)</f>
        <v>0</v>
      </c>
      <c r="BF195" s="241">
        <f>IF(N195="snížená",J195,0)</f>
        <v>0</v>
      </c>
      <c r="BG195" s="241">
        <f>IF(N195="zákl. přenesená",J195,0)</f>
        <v>0</v>
      </c>
      <c r="BH195" s="241">
        <f>IF(N195="sníž. přenesená",J195,0)</f>
        <v>0</v>
      </c>
      <c r="BI195" s="241">
        <f>IF(N195="nulová",J195,0)</f>
        <v>0</v>
      </c>
      <c r="BJ195" s="18" t="s">
        <v>82</v>
      </c>
      <c r="BK195" s="241">
        <f>ROUND(I195*H195,2)</f>
        <v>0</v>
      </c>
      <c r="BL195" s="18" t="s">
        <v>143</v>
      </c>
      <c r="BM195" s="240" t="s">
        <v>617</v>
      </c>
    </row>
    <row r="196" spans="1:51" s="13" customFormat="1" ht="12">
      <c r="A196" s="13"/>
      <c r="B196" s="242"/>
      <c r="C196" s="243"/>
      <c r="D196" s="244" t="s">
        <v>145</v>
      </c>
      <c r="E196" s="245" t="s">
        <v>1</v>
      </c>
      <c r="F196" s="246" t="s">
        <v>578</v>
      </c>
      <c r="G196" s="243"/>
      <c r="H196" s="247">
        <v>46</v>
      </c>
      <c r="I196" s="248"/>
      <c r="J196" s="243"/>
      <c r="K196" s="243"/>
      <c r="L196" s="249"/>
      <c r="M196" s="250"/>
      <c r="N196" s="251"/>
      <c r="O196" s="251"/>
      <c r="P196" s="251"/>
      <c r="Q196" s="251"/>
      <c r="R196" s="251"/>
      <c r="S196" s="251"/>
      <c r="T196" s="252"/>
      <c r="U196" s="13"/>
      <c r="V196" s="13"/>
      <c r="W196" s="13"/>
      <c r="X196" s="13"/>
      <c r="Y196" s="13"/>
      <c r="Z196" s="13"/>
      <c r="AA196" s="13"/>
      <c r="AB196" s="13"/>
      <c r="AC196" s="13"/>
      <c r="AD196" s="13"/>
      <c r="AE196" s="13"/>
      <c r="AT196" s="253" t="s">
        <v>145</v>
      </c>
      <c r="AU196" s="253" t="s">
        <v>84</v>
      </c>
      <c r="AV196" s="13" t="s">
        <v>84</v>
      </c>
      <c r="AW196" s="13" t="s">
        <v>32</v>
      </c>
      <c r="AX196" s="13" t="s">
        <v>82</v>
      </c>
      <c r="AY196" s="253" t="s">
        <v>137</v>
      </c>
    </row>
    <row r="197" spans="1:65" s="2" customFormat="1" ht="16.5" customHeight="1">
      <c r="A197" s="39"/>
      <c r="B197" s="40"/>
      <c r="C197" s="265" t="s">
        <v>279</v>
      </c>
      <c r="D197" s="265" t="s">
        <v>181</v>
      </c>
      <c r="E197" s="266" t="s">
        <v>618</v>
      </c>
      <c r="F197" s="267" t="s">
        <v>619</v>
      </c>
      <c r="G197" s="268" t="s">
        <v>302</v>
      </c>
      <c r="H197" s="269">
        <v>138</v>
      </c>
      <c r="I197" s="270"/>
      <c r="J197" s="271">
        <f>ROUND(I197*H197,2)</f>
        <v>0</v>
      </c>
      <c r="K197" s="272"/>
      <c r="L197" s="273"/>
      <c r="M197" s="274" t="s">
        <v>1</v>
      </c>
      <c r="N197" s="275" t="s">
        <v>41</v>
      </c>
      <c r="O197" s="92"/>
      <c r="P197" s="238">
        <f>O197*H197</f>
        <v>0</v>
      </c>
      <c r="Q197" s="238">
        <v>0.00709</v>
      </c>
      <c r="R197" s="238">
        <f>Q197*H197</f>
        <v>0.97842</v>
      </c>
      <c r="S197" s="238">
        <v>0</v>
      </c>
      <c r="T197" s="239">
        <f>S197*H197</f>
        <v>0</v>
      </c>
      <c r="U197" s="39"/>
      <c r="V197" s="39"/>
      <c r="W197" s="39"/>
      <c r="X197" s="39"/>
      <c r="Y197" s="39"/>
      <c r="Z197" s="39"/>
      <c r="AA197" s="39"/>
      <c r="AB197" s="39"/>
      <c r="AC197" s="39"/>
      <c r="AD197" s="39"/>
      <c r="AE197" s="39"/>
      <c r="AR197" s="240" t="s">
        <v>180</v>
      </c>
      <c r="AT197" s="240" t="s">
        <v>181</v>
      </c>
      <c r="AU197" s="240" t="s">
        <v>84</v>
      </c>
      <c r="AY197" s="18" t="s">
        <v>137</v>
      </c>
      <c r="BE197" s="241">
        <f>IF(N197="základní",J197,0)</f>
        <v>0</v>
      </c>
      <c r="BF197" s="241">
        <f>IF(N197="snížená",J197,0)</f>
        <v>0</v>
      </c>
      <c r="BG197" s="241">
        <f>IF(N197="zákl. přenesená",J197,0)</f>
        <v>0</v>
      </c>
      <c r="BH197" s="241">
        <f>IF(N197="sníž. přenesená",J197,0)</f>
        <v>0</v>
      </c>
      <c r="BI197" s="241">
        <f>IF(N197="nulová",J197,0)</f>
        <v>0</v>
      </c>
      <c r="BJ197" s="18" t="s">
        <v>82</v>
      </c>
      <c r="BK197" s="241">
        <f>ROUND(I197*H197,2)</f>
        <v>0</v>
      </c>
      <c r="BL197" s="18" t="s">
        <v>143</v>
      </c>
      <c r="BM197" s="240" t="s">
        <v>620</v>
      </c>
    </row>
    <row r="198" spans="1:51" s="13" customFormat="1" ht="12">
      <c r="A198" s="13"/>
      <c r="B198" s="242"/>
      <c r="C198" s="243"/>
      <c r="D198" s="244" t="s">
        <v>145</v>
      </c>
      <c r="E198" s="245" t="s">
        <v>1</v>
      </c>
      <c r="F198" s="246" t="s">
        <v>621</v>
      </c>
      <c r="G198" s="243"/>
      <c r="H198" s="247">
        <v>138</v>
      </c>
      <c r="I198" s="248"/>
      <c r="J198" s="243"/>
      <c r="K198" s="243"/>
      <c r="L198" s="249"/>
      <c r="M198" s="250"/>
      <c r="N198" s="251"/>
      <c r="O198" s="251"/>
      <c r="P198" s="251"/>
      <c r="Q198" s="251"/>
      <c r="R198" s="251"/>
      <c r="S198" s="251"/>
      <c r="T198" s="252"/>
      <c r="U198" s="13"/>
      <c r="V198" s="13"/>
      <c r="W198" s="13"/>
      <c r="X198" s="13"/>
      <c r="Y198" s="13"/>
      <c r="Z198" s="13"/>
      <c r="AA198" s="13"/>
      <c r="AB198" s="13"/>
      <c r="AC198" s="13"/>
      <c r="AD198" s="13"/>
      <c r="AE198" s="13"/>
      <c r="AT198" s="253" t="s">
        <v>145</v>
      </c>
      <c r="AU198" s="253" t="s">
        <v>84</v>
      </c>
      <c r="AV198" s="13" t="s">
        <v>84</v>
      </c>
      <c r="AW198" s="13" t="s">
        <v>32</v>
      </c>
      <c r="AX198" s="13" t="s">
        <v>82</v>
      </c>
      <c r="AY198" s="253" t="s">
        <v>137</v>
      </c>
    </row>
    <row r="199" spans="1:65" s="2" customFormat="1" ht="16.5" customHeight="1">
      <c r="A199" s="39"/>
      <c r="B199" s="40"/>
      <c r="C199" s="228" t="s">
        <v>283</v>
      </c>
      <c r="D199" s="228" t="s">
        <v>139</v>
      </c>
      <c r="E199" s="229" t="s">
        <v>622</v>
      </c>
      <c r="F199" s="230" t="s">
        <v>623</v>
      </c>
      <c r="G199" s="231" t="s">
        <v>163</v>
      </c>
      <c r="H199" s="232">
        <v>384</v>
      </c>
      <c r="I199" s="233"/>
      <c r="J199" s="234">
        <f>ROUND(I199*H199,2)</f>
        <v>0</v>
      </c>
      <c r="K199" s="235"/>
      <c r="L199" s="45"/>
      <c r="M199" s="236" t="s">
        <v>1</v>
      </c>
      <c r="N199" s="237" t="s">
        <v>41</v>
      </c>
      <c r="O199" s="92"/>
      <c r="P199" s="238">
        <f>O199*H199</f>
        <v>0</v>
      </c>
      <c r="Q199" s="238">
        <v>0</v>
      </c>
      <c r="R199" s="238">
        <f>Q199*H199</f>
        <v>0</v>
      </c>
      <c r="S199" s="238">
        <v>0</v>
      </c>
      <c r="T199" s="239">
        <f>S199*H199</f>
        <v>0</v>
      </c>
      <c r="U199" s="39"/>
      <c r="V199" s="39"/>
      <c r="W199" s="39"/>
      <c r="X199" s="39"/>
      <c r="Y199" s="39"/>
      <c r="Z199" s="39"/>
      <c r="AA199" s="39"/>
      <c r="AB199" s="39"/>
      <c r="AC199" s="39"/>
      <c r="AD199" s="39"/>
      <c r="AE199" s="39"/>
      <c r="AR199" s="240" t="s">
        <v>143</v>
      </c>
      <c r="AT199" s="240" t="s">
        <v>139</v>
      </c>
      <c r="AU199" s="240" t="s">
        <v>84</v>
      </c>
      <c r="AY199" s="18" t="s">
        <v>137</v>
      </c>
      <c r="BE199" s="241">
        <f>IF(N199="základní",J199,0)</f>
        <v>0</v>
      </c>
      <c r="BF199" s="241">
        <f>IF(N199="snížená",J199,0)</f>
        <v>0</v>
      </c>
      <c r="BG199" s="241">
        <f>IF(N199="zákl. přenesená",J199,0)</f>
        <v>0</v>
      </c>
      <c r="BH199" s="241">
        <f>IF(N199="sníž. přenesená",J199,0)</f>
        <v>0</v>
      </c>
      <c r="BI199" s="241">
        <f>IF(N199="nulová",J199,0)</f>
        <v>0</v>
      </c>
      <c r="BJ199" s="18" t="s">
        <v>82</v>
      </c>
      <c r="BK199" s="241">
        <f>ROUND(I199*H199,2)</f>
        <v>0</v>
      </c>
      <c r="BL199" s="18" t="s">
        <v>143</v>
      </c>
      <c r="BM199" s="240" t="s">
        <v>624</v>
      </c>
    </row>
    <row r="200" spans="1:51" s="13" customFormat="1" ht="12">
      <c r="A200" s="13"/>
      <c r="B200" s="242"/>
      <c r="C200" s="243"/>
      <c r="D200" s="244" t="s">
        <v>145</v>
      </c>
      <c r="E200" s="245" t="s">
        <v>1</v>
      </c>
      <c r="F200" s="246" t="s">
        <v>561</v>
      </c>
      <c r="G200" s="243"/>
      <c r="H200" s="247">
        <v>384</v>
      </c>
      <c r="I200" s="248"/>
      <c r="J200" s="243"/>
      <c r="K200" s="243"/>
      <c r="L200" s="249"/>
      <c r="M200" s="250"/>
      <c r="N200" s="251"/>
      <c r="O200" s="251"/>
      <c r="P200" s="251"/>
      <c r="Q200" s="251"/>
      <c r="R200" s="251"/>
      <c r="S200" s="251"/>
      <c r="T200" s="252"/>
      <c r="U200" s="13"/>
      <c r="V200" s="13"/>
      <c r="W200" s="13"/>
      <c r="X200" s="13"/>
      <c r="Y200" s="13"/>
      <c r="Z200" s="13"/>
      <c r="AA200" s="13"/>
      <c r="AB200" s="13"/>
      <c r="AC200" s="13"/>
      <c r="AD200" s="13"/>
      <c r="AE200" s="13"/>
      <c r="AT200" s="253" t="s">
        <v>145</v>
      </c>
      <c r="AU200" s="253" t="s">
        <v>84</v>
      </c>
      <c r="AV200" s="13" t="s">
        <v>84</v>
      </c>
      <c r="AW200" s="13" t="s">
        <v>32</v>
      </c>
      <c r="AX200" s="13" t="s">
        <v>82</v>
      </c>
      <c r="AY200" s="253" t="s">
        <v>137</v>
      </c>
    </row>
    <row r="201" spans="1:65" s="2" customFormat="1" ht="16.5" customHeight="1">
      <c r="A201" s="39"/>
      <c r="B201" s="40"/>
      <c r="C201" s="228" t="s">
        <v>287</v>
      </c>
      <c r="D201" s="228" t="s">
        <v>139</v>
      </c>
      <c r="E201" s="229" t="s">
        <v>625</v>
      </c>
      <c r="F201" s="230" t="s">
        <v>626</v>
      </c>
      <c r="G201" s="231" t="s">
        <v>142</v>
      </c>
      <c r="H201" s="232">
        <v>2.5</v>
      </c>
      <c r="I201" s="233"/>
      <c r="J201" s="234">
        <f>ROUND(I201*H201,2)</f>
        <v>0</v>
      </c>
      <c r="K201" s="235"/>
      <c r="L201" s="45"/>
      <c r="M201" s="236" t="s">
        <v>1</v>
      </c>
      <c r="N201" s="237" t="s">
        <v>41</v>
      </c>
      <c r="O201" s="92"/>
      <c r="P201" s="238">
        <f>O201*H201</f>
        <v>0</v>
      </c>
      <c r="Q201" s="238">
        <v>0</v>
      </c>
      <c r="R201" s="238">
        <f>Q201*H201</f>
        <v>0</v>
      </c>
      <c r="S201" s="238">
        <v>0</v>
      </c>
      <c r="T201" s="239">
        <f>S201*H201</f>
        <v>0</v>
      </c>
      <c r="U201" s="39"/>
      <c r="V201" s="39"/>
      <c r="W201" s="39"/>
      <c r="X201" s="39"/>
      <c r="Y201" s="39"/>
      <c r="Z201" s="39"/>
      <c r="AA201" s="39"/>
      <c r="AB201" s="39"/>
      <c r="AC201" s="39"/>
      <c r="AD201" s="39"/>
      <c r="AE201" s="39"/>
      <c r="AR201" s="240" t="s">
        <v>143</v>
      </c>
      <c r="AT201" s="240" t="s">
        <v>139</v>
      </c>
      <c r="AU201" s="240" t="s">
        <v>84</v>
      </c>
      <c r="AY201" s="18" t="s">
        <v>137</v>
      </c>
      <c r="BE201" s="241">
        <f>IF(N201="základní",J201,0)</f>
        <v>0</v>
      </c>
      <c r="BF201" s="241">
        <f>IF(N201="snížená",J201,0)</f>
        <v>0</v>
      </c>
      <c r="BG201" s="241">
        <f>IF(N201="zákl. přenesená",J201,0)</f>
        <v>0</v>
      </c>
      <c r="BH201" s="241">
        <f>IF(N201="sníž. přenesená",J201,0)</f>
        <v>0</v>
      </c>
      <c r="BI201" s="241">
        <f>IF(N201="nulová",J201,0)</f>
        <v>0</v>
      </c>
      <c r="BJ201" s="18" t="s">
        <v>82</v>
      </c>
      <c r="BK201" s="241">
        <f>ROUND(I201*H201,2)</f>
        <v>0</v>
      </c>
      <c r="BL201" s="18" t="s">
        <v>143</v>
      </c>
      <c r="BM201" s="240" t="s">
        <v>627</v>
      </c>
    </row>
    <row r="202" spans="1:51" s="13" customFormat="1" ht="12">
      <c r="A202" s="13"/>
      <c r="B202" s="242"/>
      <c r="C202" s="243"/>
      <c r="D202" s="244" t="s">
        <v>145</v>
      </c>
      <c r="E202" s="245" t="s">
        <v>1</v>
      </c>
      <c r="F202" s="246" t="s">
        <v>628</v>
      </c>
      <c r="G202" s="243"/>
      <c r="H202" s="247">
        <v>2.5</v>
      </c>
      <c r="I202" s="248"/>
      <c r="J202" s="243"/>
      <c r="K202" s="243"/>
      <c r="L202" s="249"/>
      <c r="M202" s="250"/>
      <c r="N202" s="251"/>
      <c r="O202" s="251"/>
      <c r="P202" s="251"/>
      <c r="Q202" s="251"/>
      <c r="R202" s="251"/>
      <c r="S202" s="251"/>
      <c r="T202" s="252"/>
      <c r="U202" s="13"/>
      <c r="V202" s="13"/>
      <c r="W202" s="13"/>
      <c r="X202" s="13"/>
      <c r="Y202" s="13"/>
      <c r="Z202" s="13"/>
      <c r="AA202" s="13"/>
      <c r="AB202" s="13"/>
      <c r="AC202" s="13"/>
      <c r="AD202" s="13"/>
      <c r="AE202" s="13"/>
      <c r="AT202" s="253" t="s">
        <v>145</v>
      </c>
      <c r="AU202" s="253" t="s">
        <v>84</v>
      </c>
      <c r="AV202" s="13" t="s">
        <v>84</v>
      </c>
      <c r="AW202" s="13" t="s">
        <v>32</v>
      </c>
      <c r="AX202" s="13" t="s">
        <v>82</v>
      </c>
      <c r="AY202" s="253" t="s">
        <v>137</v>
      </c>
    </row>
    <row r="203" spans="1:65" s="2" customFormat="1" ht="16.5" customHeight="1">
      <c r="A203" s="39"/>
      <c r="B203" s="40"/>
      <c r="C203" s="228" t="s">
        <v>292</v>
      </c>
      <c r="D203" s="228" t="s">
        <v>139</v>
      </c>
      <c r="E203" s="229" t="s">
        <v>629</v>
      </c>
      <c r="F203" s="230" t="s">
        <v>630</v>
      </c>
      <c r="G203" s="231" t="s">
        <v>163</v>
      </c>
      <c r="H203" s="232">
        <v>633</v>
      </c>
      <c r="I203" s="233"/>
      <c r="J203" s="234">
        <f>ROUND(I203*H203,2)</f>
        <v>0</v>
      </c>
      <c r="K203" s="235"/>
      <c r="L203" s="45"/>
      <c r="M203" s="236" t="s">
        <v>1</v>
      </c>
      <c r="N203" s="237" t="s">
        <v>41</v>
      </c>
      <c r="O203" s="92"/>
      <c r="P203" s="238">
        <f>O203*H203</f>
        <v>0</v>
      </c>
      <c r="Q203" s="238">
        <v>0</v>
      </c>
      <c r="R203" s="238">
        <f>Q203*H203</f>
        <v>0</v>
      </c>
      <c r="S203" s="238">
        <v>0</v>
      </c>
      <c r="T203" s="239">
        <f>S203*H203</f>
        <v>0</v>
      </c>
      <c r="U203" s="39"/>
      <c r="V203" s="39"/>
      <c r="W203" s="39"/>
      <c r="X203" s="39"/>
      <c r="Y203" s="39"/>
      <c r="Z203" s="39"/>
      <c r="AA203" s="39"/>
      <c r="AB203" s="39"/>
      <c r="AC203" s="39"/>
      <c r="AD203" s="39"/>
      <c r="AE203" s="39"/>
      <c r="AR203" s="240" t="s">
        <v>143</v>
      </c>
      <c r="AT203" s="240" t="s">
        <v>139</v>
      </c>
      <c r="AU203" s="240" t="s">
        <v>84</v>
      </c>
      <c r="AY203" s="18" t="s">
        <v>137</v>
      </c>
      <c r="BE203" s="241">
        <f>IF(N203="základní",J203,0)</f>
        <v>0</v>
      </c>
      <c r="BF203" s="241">
        <f>IF(N203="snížená",J203,0)</f>
        <v>0</v>
      </c>
      <c r="BG203" s="241">
        <f>IF(N203="zákl. přenesená",J203,0)</f>
        <v>0</v>
      </c>
      <c r="BH203" s="241">
        <f>IF(N203="sníž. přenesená",J203,0)</f>
        <v>0</v>
      </c>
      <c r="BI203" s="241">
        <f>IF(N203="nulová",J203,0)</f>
        <v>0</v>
      </c>
      <c r="BJ203" s="18" t="s">
        <v>82</v>
      </c>
      <c r="BK203" s="241">
        <f>ROUND(I203*H203,2)</f>
        <v>0</v>
      </c>
      <c r="BL203" s="18" t="s">
        <v>143</v>
      </c>
      <c r="BM203" s="240" t="s">
        <v>631</v>
      </c>
    </row>
    <row r="204" spans="1:51" s="13" customFormat="1" ht="12">
      <c r="A204" s="13"/>
      <c r="B204" s="242"/>
      <c r="C204" s="243"/>
      <c r="D204" s="244" t="s">
        <v>145</v>
      </c>
      <c r="E204" s="245" t="s">
        <v>1</v>
      </c>
      <c r="F204" s="246" t="s">
        <v>632</v>
      </c>
      <c r="G204" s="243"/>
      <c r="H204" s="247">
        <v>633</v>
      </c>
      <c r="I204" s="248"/>
      <c r="J204" s="243"/>
      <c r="K204" s="243"/>
      <c r="L204" s="249"/>
      <c r="M204" s="250"/>
      <c r="N204" s="251"/>
      <c r="O204" s="251"/>
      <c r="P204" s="251"/>
      <c r="Q204" s="251"/>
      <c r="R204" s="251"/>
      <c r="S204" s="251"/>
      <c r="T204" s="252"/>
      <c r="U204" s="13"/>
      <c r="V204" s="13"/>
      <c r="W204" s="13"/>
      <c r="X204" s="13"/>
      <c r="Y204" s="13"/>
      <c r="Z204" s="13"/>
      <c r="AA204" s="13"/>
      <c r="AB204" s="13"/>
      <c r="AC204" s="13"/>
      <c r="AD204" s="13"/>
      <c r="AE204" s="13"/>
      <c r="AT204" s="253" t="s">
        <v>145</v>
      </c>
      <c r="AU204" s="253" t="s">
        <v>84</v>
      </c>
      <c r="AV204" s="13" t="s">
        <v>84</v>
      </c>
      <c r="AW204" s="13" t="s">
        <v>32</v>
      </c>
      <c r="AX204" s="13" t="s">
        <v>82</v>
      </c>
      <c r="AY204" s="253" t="s">
        <v>137</v>
      </c>
    </row>
    <row r="205" spans="1:63" s="12" customFormat="1" ht="22.8" customHeight="1">
      <c r="A205" s="12"/>
      <c r="B205" s="212"/>
      <c r="C205" s="213"/>
      <c r="D205" s="214" t="s">
        <v>75</v>
      </c>
      <c r="E205" s="226" t="s">
        <v>273</v>
      </c>
      <c r="F205" s="226" t="s">
        <v>633</v>
      </c>
      <c r="G205" s="213"/>
      <c r="H205" s="213"/>
      <c r="I205" s="216"/>
      <c r="J205" s="227">
        <f>BK205</f>
        <v>0</v>
      </c>
      <c r="K205" s="213"/>
      <c r="L205" s="218"/>
      <c r="M205" s="219"/>
      <c r="N205" s="220"/>
      <c r="O205" s="220"/>
      <c r="P205" s="221">
        <f>SUM(P206:P223)</f>
        <v>0</v>
      </c>
      <c r="Q205" s="220"/>
      <c r="R205" s="221">
        <f>SUM(R206:R223)</f>
        <v>91.1431241</v>
      </c>
      <c r="S205" s="220"/>
      <c r="T205" s="222">
        <f>SUM(T206:T223)</f>
        <v>0</v>
      </c>
      <c r="U205" s="12"/>
      <c r="V205" s="12"/>
      <c r="W205" s="12"/>
      <c r="X205" s="12"/>
      <c r="Y205" s="12"/>
      <c r="Z205" s="12"/>
      <c r="AA205" s="12"/>
      <c r="AB205" s="12"/>
      <c r="AC205" s="12"/>
      <c r="AD205" s="12"/>
      <c r="AE205" s="12"/>
      <c r="AR205" s="223" t="s">
        <v>82</v>
      </c>
      <c r="AT205" s="224" t="s">
        <v>75</v>
      </c>
      <c r="AU205" s="224" t="s">
        <v>82</v>
      </c>
      <c r="AY205" s="223" t="s">
        <v>137</v>
      </c>
      <c r="BK205" s="225">
        <f>SUM(BK206:BK223)</f>
        <v>0</v>
      </c>
    </row>
    <row r="206" spans="1:65" s="2" customFormat="1" ht="16.5" customHeight="1">
      <c r="A206" s="39"/>
      <c r="B206" s="40"/>
      <c r="C206" s="228" t="s">
        <v>299</v>
      </c>
      <c r="D206" s="228" t="s">
        <v>139</v>
      </c>
      <c r="E206" s="229" t="s">
        <v>634</v>
      </c>
      <c r="F206" s="230" t="s">
        <v>635</v>
      </c>
      <c r="G206" s="231" t="s">
        <v>142</v>
      </c>
      <c r="H206" s="232">
        <v>29.075</v>
      </c>
      <c r="I206" s="233"/>
      <c r="J206" s="234">
        <f>ROUND(I206*H206,2)</f>
        <v>0</v>
      </c>
      <c r="K206" s="235"/>
      <c r="L206" s="45"/>
      <c r="M206" s="236" t="s">
        <v>1</v>
      </c>
      <c r="N206" s="237" t="s">
        <v>41</v>
      </c>
      <c r="O206" s="92"/>
      <c r="P206" s="238">
        <f>O206*H206</f>
        <v>0</v>
      </c>
      <c r="Q206" s="238">
        <v>2.50187</v>
      </c>
      <c r="R206" s="238">
        <f>Q206*H206</f>
        <v>72.74187024999999</v>
      </c>
      <c r="S206" s="238">
        <v>0</v>
      </c>
      <c r="T206" s="239">
        <f>S206*H206</f>
        <v>0</v>
      </c>
      <c r="U206" s="39"/>
      <c r="V206" s="39"/>
      <c r="W206" s="39"/>
      <c r="X206" s="39"/>
      <c r="Y206" s="39"/>
      <c r="Z206" s="39"/>
      <c r="AA206" s="39"/>
      <c r="AB206" s="39"/>
      <c r="AC206" s="39"/>
      <c r="AD206" s="39"/>
      <c r="AE206" s="39"/>
      <c r="AR206" s="240" t="s">
        <v>143</v>
      </c>
      <c r="AT206" s="240" t="s">
        <v>139</v>
      </c>
      <c r="AU206" s="240" t="s">
        <v>84</v>
      </c>
      <c r="AY206" s="18" t="s">
        <v>137</v>
      </c>
      <c r="BE206" s="241">
        <f>IF(N206="základní",J206,0)</f>
        <v>0</v>
      </c>
      <c r="BF206" s="241">
        <f>IF(N206="snížená",J206,0)</f>
        <v>0</v>
      </c>
      <c r="BG206" s="241">
        <f>IF(N206="zákl. přenesená",J206,0)</f>
        <v>0</v>
      </c>
      <c r="BH206" s="241">
        <f>IF(N206="sníž. přenesená",J206,0)</f>
        <v>0</v>
      </c>
      <c r="BI206" s="241">
        <f>IF(N206="nulová",J206,0)</f>
        <v>0</v>
      </c>
      <c r="BJ206" s="18" t="s">
        <v>82</v>
      </c>
      <c r="BK206" s="241">
        <f>ROUND(I206*H206,2)</f>
        <v>0</v>
      </c>
      <c r="BL206" s="18" t="s">
        <v>143</v>
      </c>
      <c r="BM206" s="240" t="s">
        <v>636</v>
      </c>
    </row>
    <row r="207" spans="1:51" s="15" customFormat="1" ht="12">
      <c r="A207" s="15"/>
      <c r="B207" s="284"/>
      <c r="C207" s="285"/>
      <c r="D207" s="244" t="s">
        <v>145</v>
      </c>
      <c r="E207" s="286" t="s">
        <v>1</v>
      </c>
      <c r="F207" s="287" t="s">
        <v>637</v>
      </c>
      <c r="G207" s="285"/>
      <c r="H207" s="286" t="s">
        <v>1</v>
      </c>
      <c r="I207" s="288"/>
      <c r="J207" s="285"/>
      <c r="K207" s="285"/>
      <c r="L207" s="289"/>
      <c r="M207" s="290"/>
      <c r="N207" s="291"/>
      <c r="O207" s="291"/>
      <c r="P207" s="291"/>
      <c r="Q207" s="291"/>
      <c r="R207" s="291"/>
      <c r="S207" s="291"/>
      <c r="T207" s="292"/>
      <c r="U207" s="15"/>
      <c r="V207" s="15"/>
      <c r="W207" s="15"/>
      <c r="X207" s="15"/>
      <c r="Y207" s="15"/>
      <c r="Z207" s="15"/>
      <c r="AA207" s="15"/>
      <c r="AB207" s="15"/>
      <c r="AC207" s="15"/>
      <c r="AD207" s="15"/>
      <c r="AE207" s="15"/>
      <c r="AT207" s="293" t="s">
        <v>145</v>
      </c>
      <c r="AU207" s="293" t="s">
        <v>84</v>
      </c>
      <c r="AV207" s="15" t="s">
        <v>82</v>
      </c>
      <c r="AW207" s="15" t="s">
        <v>32</v>
      </c>
      <c r="AX207" s="15" t="s">
        <v>76</v>
      </c>
      <c r="AY207" s="293" t="s">
        <v>137</v>
      </c>
    </row>
    <row r="208" spans="1:51" s="13" customFormat="1" ht="12">
      <c r="A208" s="13"/>
      <c r="B208" s="242"/>
      <c r="C208" s="243"/>
      <c r="D208" s="244" t="s">
        <v>145</v>
      </c>
      <c r="E208" s="245" t="s">
        <v>1</v>
      </c>
      <c r="F208" s="246" t="s">
        <v>513</v>
      </c>
      <c r="G208" s="243"/>
      <c r="H208" s="247">
        <v>2.65</v>
      </c>
      <c r="I208" s="248"/>
      <c r="J208" s="243"/>
      <c r="K208" s="243"/>
      <c r="L208" s="249"/>
      <c r="M208" s="250"/>
      <c r="N208" s="251"/>
      <c r="O208" s="251"/>
      <c r="P208" s="251"/>
      <c r="Q208" s="251"/>
      <c r="R208" s="251"/>
      <c r="S208" s="251"/>
      <c r="T208" s="252"/>
      <c r="U208" s="13"/>
      <c r="V208" s="13"/>
      <c r="W208" s="13"/>
      <c r="X208" s="13"/>
      <c r="Y208" s="13"/>
      <c r="Z208" s="13"/>
      <c r="AA208" s="13"/>
      <c r="AB208" s="13"/>
      <c r="AC208" s="13"/>
      <c r="AD208" s="13"/>
      <c r="AE208" s="13"/>
      <c r="AT208" s="253" t="s">
        <v>145</v>
      </c>
      <c r="AU208" s="253" t="s">
        <v>84</v>
      </c>
      <c r="AV208" s="13" t="s">
        <v>84</v>
      </c>
      <c r="AW208" s="13" t="s">
        <v>32</v>
      </c>
      <c r="AX208" s="13" t="s">
        <v>76</v>
      </c>
      <c r="AY208" s="253" t="s">
        <v>137</v>
      </c>
    </row>
    <row r="209" spans="1:51" s="15" customFormat="1" ht="12">
      <c r="A209" s="15"/>
      <c r="B209" s="284"/>
      <c r="C209" s="285"/>
      <c r="D209" s="244" t="s">
        <v>145</v>
      </c>
      <c r="E209" s="286" t="s">
        <v>1</v>
      </c>
      <c r="F209" s="287" t="s">
        <v>638</v>
      </c>
      <c r="G209" s="285"/>
      <c r="H209" s="286" t="s">
        <v>1</v>
      </c>
      <c r="I209" s="288"/>
      <c r="J209" s="285"/>
      <c r="K209" s="285"/>
      <c r="L209" s="289"/>
      <c r="M209" s="290"/>
      <c r="N209" s="291"/>
      <c r="O209" s="291"/>
      <c r="P209" s="291"/>
      <c r="Q209" s="291"/>
      <c r="R209" s="291"/>
      <c r="S209" s="291"/>
      <c r="T209" s="292"/>
      <c r="U209" s="15"/>
      <c r="V209" s="15"/>
      <c r="W209" s="15"/>
      <c r="X209" s="15"/>
      <c r="Y209" s="15"/>
      <c r="Z209" s="15"/>
      <c r="AA209" s="15"/>
      <c r="AB209" s="15"/>
      <c r="AC209" s="15"/>
      <c r="AD209" s="15"/>
      <c r="AE209" s="15"/>
      <c r="AT209" s="293" t="s">
        <v>145</v>
      </c>
      <c r="AU209" s="293" t="s">
        <v>84</v>
      </c>
      <c r="AV209" s="15" t="s">
        <v>82</v>
      </c>
      <c r="AW209" s="15" t="s">
        <v>32</v>
      </c>
      <c r="AX209" s="15" t="s">
        <v>76</v>
      </c>
      <c r="AY209" s="293" t="s">
        <v>137</v>
      </c>
    </row>
    <row r="210" spans="1:51" s="13" customFormat="1" ht="12">
      <c r="A210" s="13"/>
      <c r="B210" s="242"/>
      <c r="C210" s="243"/>
      <c r="D210" s="244" t="s">
        <v>145</v>
      </c>
      <c r="E210" s="245" t="s">
        <v>1</v>
      </c>
      <c r="F210" s="246" t="s">
        <v>515</v>
      </c>
      <c r="G210" s="243"/>
      <c r="H210" s="247">
        <v>25.04</v>
      </c>
      <c r="I210" s="248"/>
      <c r="J210" s="243"/>
      <c r="K210" s="243"/>
      <c r="L210" s="249"/>
      <c r="M210" s="250"/>
      <c r="N210" s="251"/>
      <c r="O210" s="251"/>
      <c r="P210" s="251"/>
      <c r="Q210" s="251"/>
      <c r="R210" s="251"/>
      <c r="S210" s="251"/>
      <c r="T210" s="252"/>
      <c r="U210" s="13"/>
      <c r="V210" s="13"/>
      <c r="W210" s="13"/>
      <c r="X210" s="13"/>
      <c r="Y210" s="13"/>
      <c r="Z210" s="13"/>
      <c r="AA210" s="13"/>
      <c r="AB210" s="13"/>
      <c r="AC210" s="13"/>
      <c r="AD210" s="13"/>
      <c r="AE210" s="13"/>
      <c r="AT210" s="253" t="s">
        <v>145</v>
      </c>
      <c r="AU210" s="253" t="s">
        <v>84</v>
      </c>
      <c r="AV210" s="13" t="s">
        <v>84</v>
      </c>
      <c r="AW210" s="13" t="s">
        <v>32</v>
      </c>
      <c r="AX210" s="13" t="s">
        <v>76</v>
      </c>
      <c r="AY210" s="253" t="s">
        <v>137</v>
      </c>
    </row>
    <row r="211" spans="1:51" s="16" customFormat="1" ht="12">
      <c r="A211" s="16"/>
      <c r="B211" s="294"/>
      <c r="C211" s="295"/>
      <c r="D211" s="244" t="s">
        <v>145</v>
      </c>
      <c r="E211" s="296" t="s">
        <v>1</v>
      </c>
      <c r="F211" s="297" t="s">
        <v>639</v>
      </c>
      <c r="G211" s="295"/>
      <c r="H211" s="298">
        <v>27.69</v>
      </c>
      <c r="I211" s="299"/>
      <c r="J211" s="295"/>
      <c r="K211" s="295"/>
      <c r="L211" s="300"/>
      <c r="M211" s="301"/>
      <c r="N211" s="302"/>
      <c r="O211" s="302"/>
      <c r="P211" s="302"/>
      <c r="Q211" s="302"/>
      <c r="R211" s="302"/>
      <c r="S211" s="302"/>
      <c r="T211" s="303"/>
      <c r="U211" s="16"/>
      <c r="V211" s="16"/>
      <c r="W211" s="16"/>
      <c r="X211" s="16"/>
      <c r="Y211" s="16"/>
      <c r="Z211" s="16"/>
      <c r="AA211" s="16"/>
      <c r="AB211" s="16"/>
      <c r="AC211" s="16"/>
      <c r="AD211" s="16"/>
      <c r="AE211" s="16"/>
      <c r="AT211" s="304" t="s">
        <v>145</v>
      </c>
      <c r="AU211" s="304" t="s">
        <v>84</v>
      </c>
      <c r="AV211" s="16" t="s">
        <v>151</v>
      </c>
      <c r="AW211" s="16" t="s">
        <v>32</v>
      </c>
      <c r="AX211" s="16" t="s">
        <v>76</v>
      </c>
      <c r="AY211" s="304" t="s">
        <v>137</v>
      </c>
    </row>
    <row r="212" spans="1:51" s="13" customFormat="1" ht="12">
      <c r="A212" s="13"/>
      <c r="B212" s="242"/>
      <c r="C212" s="243"/>
      <c r="D212" s="244" t="s">
        <v>145</v>
      </c>
      <c r="E212" s="245" t="s">
        <v>1</v>
      </c>
      <c r="F212" s="246" t="s">
        <v>640</v>
      </c>
      <c r="G212" s="243"/>
      <c r="H212" s="247">
        <v>1.385</v>
      </c>
      <c r="I212" s="248"/>
      <c r="J212" s="243"/>
      <c r="K212" s="243"/>
      <c r="L212" s="249"/>
      <c r="M212" s="250"/>
      <c r="N212" s="251"/>
      <c r="O212" s="251"/>
      <c r="P212" s="251"/>
      <c r="Q212" s="251"/>
      <c r="R212" s="251"/>
      <c r="S212" s="251"/>
      <c r="T212" s="252"/>
      <c r="U212" s="13"/>
      <c r="V212" s="13"/>
      <c r="W212" s="13"/>
      <c r="X212" s="13"/>
      <c r="Y212" s="13"/>
      <c r="Z212" s="13"/>
      <c r="AA212" s="13"/>
      <c r="AB212" s="13"/>
      <c r="AC212" s="13"/>
      <c r="AD212" s="13"/>
      <c r="AE212" s="13"/>
      <c r="AT212" s="253" t="s">
        <v>145</v>
      </c>
      <c r="AU212" s="253" t="s">
        <v>84</v>
      </c>
      <c r="AV212" s="13" t="s">
        <v>84</v>
      </c>
      <c r="AW212" s="13" t="s">
        <v>32</v>
      </c>
      <c r="AX212" s="13" t="s">
        <v>76</v>
      </c>
      <c r="AY212" s="253" t="s">
        <v>137</v>
      </c>
    </row>
    <row r="213" spans="1:51" s="14" customFormat="1" ht="12">
      <c r="A213" s="14"/>
      <c r="B213" s="254"/>
      <c r="C213" s="255"/>
      <c r="D213" s="244" t="s">
        <v>145</v>
      </c>
      <c r="E213" s="256" t="s">
        <v>1</v>
      </c>
      <c r="F213" s="257" t="s">
        <v>147</v>
      </c>
      <c r="G213" s="255"/>
      <c r="H213" s="258">
        <v>29.075</v>
      </c>
      <c r="I213" s="259"/>
      <c r="J213" s="255"/>
      <c r="K213" s="255"/>
      <c r="L213" s="260"/>
      <c r="M213" s="261"/>
      <c r="N213" s="262"/>
      <c r="O213" s="262"/>
      <c r="P213" s="262"/>
      <c r="Q213" s="262"/>
      <c r="R213" s="262"/>
      <c r="S213" s="262"/>
      <c r="T213" s="263"/>
      <c r="U213" s="14"/>
      <c r="V213" s="14"/>
      <c r="W213" s="14"/>
      <c r="X213" s="14"/>
      <c r="Y213" s="14"/>
      <c r="Z213" s="14"/>
      <c r="AA213" s="14"/>
      <c r="AB213" s="14"/>
      <c r="AC213" s="14"/>
      <c r="AD213" s="14"/>
      <c r="AE213" s="14"/>
      <c r="AT213" s="264" t="s">
        <v>145</v>
      </c>
      <c r="AU213" s="264" t="s">
        <v>84</v>
      </c>
      <c r="AV213" s="14" t="s">
        <v>143</v>
      </c>
      <c r="AW213" s="14" t="s">
        <v>32</v>
      </c>
      <c r="AX213" s="14" t="s">
        <v>82</v>
      </c>
      <c r="AY213" s="264" t="s">
        <v>137</v>
      </c>
    </row>
    <row r="214" spans="1:65" s="2" customFormat="1" ht="16.5" customHeight="1">
      <c r="A214" s="39"/>
      <c r="B214" s="40"/>
      <c r="C214" s="228" t="s">
        <v>305</v>
      </c>
      <c r="D214" s="228" t="s">
        <v>139</v>
      </c>
      <c r="E214" s="229" t="s">
        <v>641</v>
      </c>
      <c r="F214" s="230" t="s">
        <v>642</v>
      </c>
      <c r="G214" s="231" t="s">
        <v>142</v>
      </c>
      <c r="H214" s="232">
        <v>7.355</v>
      </c>
      <c r="I214" s="233"/>
      <c r="J214" s="234">
        <f>ROUND(I214*H214,2)</f>
        <v>0</v>
      </c>
      <c r="K214" s="235"/>
      <c r="L214" s="45"/>
      <c r="M214" s="236" t="s">
        <v>1</v>
      </c>
      <c r="N214" s="237" t="s">
        <v>41</v>
      </c>
      <c r="O214" s="92"/>
      <c r="P214" s="238">
        <f>O214*H214</f>
        <v>0</v>
      </c>
      <c r="Q214" s="238">
        <v>2.50187</v>
      </c>
      <c r="R214" s="238">
        <f>Q214*H214</f>
        <v>18.40125385</v>
      </c>
      <c r="S214" s="238">
        <v>0</v>
      </c>
      <c r="T214" s="239">
        <f>S214*H214</f>
        <v>0</v>
      </c>
      <c r="U214" s="39"/>
      <c r="V214" s="39"/>
      <c r="W214" s="39"/>
      <c r="X214" s="39"/>
      <c r="Y214" s="39"/>
      <c r="Z214" s="39"/>
      <c r="AA214" s="39"/>
      <c r="AB214" s="39"/>
      <c r="AC214" s="39"/>
      <c r="AD214" s="39"/>
      <c r="AE214" s="39"/>
      <c r="AR214" s="240" t="s">
        <v>143</v>
      </c>
      <c r="AT214" s="240" t="s">
        <v>139</v>
      </c>
      <c r="AU214" s="240" t="s">
        <v>84</v>
      </c>
      <c r="AY214" s="18" t="s">
        <v>137</v>
      </c>
      <c r="BE214" s="241">
        <f>IF(N214="základní",J214,0)</f>
        <v>0</v>
      </c>
      <c r="BF214" s="241">
        <f>IF(N214="snížená",J214,0)</f>
        <v>0</v>
      </c>
      <c r="BG214" s="241">
        <f>IF(N214="zákl. přenesená",J214,0)</f>
        <v>0</v>
      </c>
      <c r="BH214" s="241">
        <f>IF(N214="sníž. přenesená",J214,0)</f>
        <v>0</v>
      </c>
      <c r="BI214" s="241">
        <f>IF(N214="nulová",J214,0)</f>
        <v>0</v>
      </c>
      <c r="BJ214" s="18" t="s">
        <v>82</v>
      </c>
      <c r="BK214" s="241">
        <f>ROUND(I214*H214,2)</f>
        <v>0</v>
      </c>
      <c r="BL214" s="18" t="s">
        <v>143</v>
      </c>
      <c r="BM214" s="240" t="s">
        <v>643</v>
      </c>
    </row>
    <row r="215" spans="1:51" s="15" customFormat="1" ht="12">
      <c r="A215" s="15"/>
      <c r="B215" s="284"/>
      <c r="C215" s="285"/>
      <c r="D215" s="244" t="s">
        <v>145</v>
      </c>
      <c r="E215" s="286" t="s">
        <v>1</v>
      </c>
      <c r="F215" s="287" t="s">
        <v>519</v>
      </c>
      <c r="G215" s="285"/>
      <c r="H215" s="286" t="s">
        <v>1</v>
      </c>
      <c r="I215" s="288"/>
      <c r="J215" s="285"/>
      <c r="K215" s="285"/>
      <c r="L215" s="289"/>
      <c r="M215" s="290"/>
      <c r="N215" s="291"/>
      <c r="O215" s="291"/>
      <c r="P215" s="291"/>
      <c r="Q215" s="291"/>
      <c r="R215" s="291"/>
      <c r="S215" s="291"/>
      <c r="T215" s="292"/>
      <c r="U215" s="15"/>
      <c r="V215" s="15"/>
      <c r="W215" s="15"/>
      <c r="X215" s="15"/>
      <c r="Y215" s="15"/>
      <c r="Z215" s="15"/>
      <c r="AA215" s="15"/>
      <c r="AB215" s="15"/>
      <c r="AC215" s="15"/>
      <c r="AD215" s="15"/>
      <c r="AE215" s="15"/>
      <c r="AT215" s="293" t="s">
        <v>145</v>
      </c>
      <c r="AU215" s="293" t="s">
        <v>84</v>
      </c>
      <c r="AV215" s="15" t="s">
        <v>82</v>
      </c>
      <c r="AW215" s="15" t="s">
        <v>32</v>
      </c>
      <c r="AX215" s="15" t="s">
        <v>76</v>
      </c>
      <c r="AY215" s="293" t="s">
        <v>137</v>
      </c>
    </row>
    <row r="216" spans="1:51" s="13" customFormat="1" ht="12">
      <c r="A216" s="13"/>
      <c r="B216" s="242"/>
      <c r="C216" s="243"/>
      <c r="D216" s="244" t="s">
        <v>145</v>
      </c>
      <c r="E216" s="245" t="s">
        <v>1</v>
      </c>
      <c r="F216" s="246" t="s">
        <v>644</v>
      </c>
      <c r="G216" s="243"/>
      <c r="H216" s="247">
        <v>4.549</v>
      </c>
      <c r="I216" s="248"/>
      <c r="J216" s="243"/>
      <c r="K216" s="243"/>
      <c r="L216" s="249"/>
      <c r="M216" s="250"/>
      <c r="N216" s="251"/>
      <c r="O216" s="251"/>
      <c r="P216" s="251"/>
      <c r="Q216" s="251"/>
      <c r="R216" s="251"/>
      <c r="S216" s="251"/>
      <c r="T216" s="252"/>
      <c r="U216" s="13"/>
      <c r="V216" s="13"/>
      <c r="W216" s="13"/>
      <c r="X216" s="13"/>
      <c r="Y216" s="13"/>
      <c r="Z216" s="13"/>
      <c r="AA216" s="13"/>
      <c r="AB216" s="13"/>
      <c r="AC216" s="13"/>
      <c r="AD216" s="13"/>
      <c r="AE216" s="13"/>
      <c r="AT216" s="253" t="s">
        <v>145</v>
      </c>
      <c r="AU216" s="253" t="s">
        <v>84</v>
      </c>
      <c r="AV216" s="13" t="s">
        <v>84</v>
      </c>
      <c r="AW216" s="13" t="s">
        <v>32</v>
      </c>
      <c r="AX216" s="13" t="s">
        <v>76</v>
      </c>
      <c r="AY216" s="253" t="s">
        <v>137</v>
      </c>
    </row>
    <row r="217" spans="1:51" s="15" customFormat="1" ht="12">
      <c r="A217" s="15"/>
      <c r="B217" s="284"/>
      <c r="C217" s="285"/>
      <c r="D217" s="244" t="s">
        <v>145</v>
      </c>
      <c r="E217" s="286" t="s">
        <v>1</v>
      </c>
      <c r="F217" s="287" t="s">
        <v>521</v>
      </c>
      <c r="G217" s="285"/>
      <c r="H217" s="286" t="s">
        <v>1</v>
      </c>
      <c r="I217" s="288"/>
      <c r="J217" s="285"/>
      <c r="K217" s="285"/>
      <c r="L217" s="289"/>
      <c r="M217" s="290"/>
      <c r="N217" s="291"/>
      <c r="O217" s="291"/>
      <c r="P217" s="291"/>
      <c r="Q217" s="291"/>
      <c r="R217" s="291"/>
      <c r="S217" s="291"/>
      <c r="T217" s="292"/>
      <c r="U217" s="15"/>
      <c r="V217" s="15"/>
      <c r="W217" s="15"/>
      <c r="X217" s="15"/>
      <c r="Y217" s="15"/>
      <c r="Z217" s="15"/>
      <c r="AA217" s="15"/>
      <c r="AB217" s="15"/>
      <c r="AC217" s="15"/>
      <c r="AD217" s="15"/>
      <c r="AE217" s="15"/>
      <c r="AT217" s="293" t="s">
        <v>145</v>
      </c>
      <c r="AU217" s="293" t="s">
        <v>84</v>
      </c>
      <c r="AV217" s="15" t="s">
        <v>82</v>
      </c>
      <c r="AW217" s="15" t="s">
        <v>32</v>
      </c>
      <c r="AX217" s="15" t="s">
        <v>76</v>
      </c>
      <c r="AY217" s="293" t="s">
        <v>137</v>
      </c>
    </row>
    <row r="218" spans="1:51" s="13" customFormat="1" ht="12">
      <c r="A218" s="13"/>
      <c r="B218" s="242"/>
      <c r="C218" s="243"/>
      <c r="D218" s="244" t="s">
        <v>145</v>
      </c>
      <c r="E218" s="245" t="s">
        <v>1</v>
      </c>
      <c r="F218" s="246" t="s">
        <v>645</v>
      </c>
      <c r="G218" s="243"/>
      <c r="H218" s="247">
        <v>1.56</v>
      </c>
      <c r="I218" s="248"/>
      <c r="J218" s="243"/>
      <c r="K218" s="243"/>
      <c r="L218" s="249"/>
      <c r="M218" s="250"/>
      <c r="N218" s="251"/>
      <c r="O218" s="251"/>
      <c r="P218" s="251"/>
      <c r="Q218" s="251"/>
      <c r="R218" s="251"/>
      <c r="S218" s="251"/>
      <c r="T218" s="252"/>
      <c r="U218" s="13"/>
      <c r="V218" s="13"/>
      <c r="W218" s="13"/>
      <c r="X218" s="13"/>
      <c r="Y218" s="13"/>
      <c r="Z218" s="13"/>
      <c r="AA218" s="13"/>
      <c r="AB218" s="13"/>
      <c r="AC218" s="13"/>
      <c r="AD218" s="13"/>
      <c r="AE218" s="13"/>
      <c r="AT218" s="253" t="s">
        <v>145</v>
      </c>
      <c r="AU218" s="253" t="s">
        <v>84</v>
      </c>
      <c r="AV218" s="13" t="s">
        <v>84</v>
      </c>
      <c r="AW218" s="13" t="s">
        <v>32</v>
      </c>
      <c r="AX218" s="13" t="s">
        <v>76</v>
      </c>
      <c r="AY218" s="253" t="s">
        <v>137</v>
      </c>
    </row>
    <row r="219" spans="1:51" s="15" customFormat="1" ht="12">
      <c r="A219" s="15"/>
      <c r="B219" s="284"/>
      <c r="C219" s="285"/>
      <c r="D219" s="244" t="s">
        <v>145</v>
      </c>
      <c r="E219" s="286" t="s">
        <v>1</v>
      </c>
      <c r="F219" s="287" t="s">
        <v>523</v>
      </c>
      <c r="G219" s="285"/>
      <c r="H219" s="286" t="s">
        <v>1</v>
      </c>
      <c r="I219" s="288"/>
      <c r="J219" s="285"/>
      <c r="K219" s="285"/>
      <c r="L219" s="289"/>
      <c r="M219" s="290"/>
      <c r="N219" s="291"/>
      <c r="O219" s="291"/>
      <c r="P219" s="291"/>
      <c r="Q219" s="291"/>
      <c r="R219" s="291"/>
      <c r="S219" s="291"/>
      <c r="T219" s="292"/>
      <c r="U219" s="15"/>
      <c r="V219" s="15"/>
      <c r="W219" s="15"/>
      <c r="X219" s="15"/>
      <c r="Y219" s="15"/>
      <c r="Z219" s="15"/>
      <c r="AA219" s="15"/>
      <c r="AB219" s="15"/>
      <c r="AC219" s="15"/>
      <c r="AD219" s="15"/>
      <c r="AE219" s="15"/>
      <c r="AT219" s="293" t="s">
        <v>145</v>
      </c>
      <c r="AU219" s="293" t="s">
        <v>84</v>
      </c>
      <c r="AV219" s="15" t="s">
        <v>82</v>
      </c>
      <c r="AW219" s="15" t="s">
        <v>32</v>
      </c>
      <c r="AX219" s="15" t="s">
        <v>76</v>
      </c>
      <c r="AY219" s="293" t="s">
        <v>137</v>
      </c>
    </row>
    <row r="220" spans="1:51" s="13" customFormat="1" ht="12">
      <c r="A220" s="13"/>
      <c r="B220" s="242"/>
      <c r="C220" s="243"/>
      <c r="D220" s="244" t="s">
        <v>145</v>
      </c>
      <c r="E220" s="245" t="s">
        <v>1</v>
      </c>
      <c r="F220" s="246" t="s">
        <v>646</v>
      </c>
      <c r="G220" s="243"/>
      <c r="H220" s="247">
        <v>0.896</v>
      </c>
      <c r="I220" s="248"/>
      <c r="J220" s="243"/>
      <c r="K220" s="243"/>
      <c r="L220" s="249"/>
      <c r="M220" s="250"/>
      <c r="N220" s="251"/>
      <c r="O220" s="251"/>
      <c r="P220" s="251"/>
      <c r="Q220" s="251"/>
      <c r="R220" s="251"/>
      <c r="S220" s="251"/>
      <c r="T220" s="252"/>
      <c r="U220" s="13"/>
      <c r="V220" s="13"/>
      <c r="W220" s="13"/>
      <c r="X220" s="13"/>
      <c r="Y220" s="13"/>
      <c r="Z220" s="13"/>
      <c r="AA220" s="13"/>
      <c r="AB220" s="13"/>
      <c r="AC220" s="13"/>
      <c r="AD220" s="13"/>
      <c r="AE220" s="13"/>
      <c r="AT220" s="253" t="s">
        <v>145</v>
      </c>
      <c r="AU220" s="253" t="s">
        <v>84</v>
      </c>
      <c r="AV220" s="13" t="s">
        <v>84</v>
      </c>
      <c r="AW220" s="13" t="s">
        <v>32</v>
      </c>
      <c r="AX220" s="13" t="s">
        <v>76</v>
      </c>
      <c r="AY220" s="253" t="s">
        <v>137</v>
      </c>
    </row>
    <row r="221" spans="1:51" s="16" customFormat="1" ht="12">
      <c r="A221" s="16"/>
      <c r="B221" s="294"/>
      <c r="C221" s="295"/>
      <c r="D221" s="244" t="s">
        <v>145</v>
      </c>
      <c r="E221" s="296" t="s">
        <v>1</v>
      </c>
      <c r="F221" s="297" t="s">
        <v>639</v>
      </c>
      <c r="G221" s="295"/>
      <c r="H221" s="298">
        <v>7.005</v>
      </c>
      <c r="I221" s="299"/>
      <c r="J221" s="295"/>
      <c r="K221" s="295"/>
      <c r="L221" s="300"/>
      <c r="M221" s="301"/>
      <c r="N221" s="302"/>
      <c r="O221" s="302"/>
      <c r="P221" s="302"/>
      <c r="Q221" s="302"/>
      <c r="R221" s="302"/>
      <c r="S221" s="302"/>
      <c r="T221" s="303"/>
      <c r="U221" s="16"/>
      <c r="V221" s="16"/>
      <c r="W221" s="16"/>
      <c r="X221" s="16"/>
      <c r="Y221" s="16"/>
      <c r="Z221" s="16"/>
      <c r="AA221" s="16"/>
      <c r="AB221" s="16"/>
      <c r="AC221" s="16"/>
      <c r="AD221" s="16"/>
      <c r="AE221" s="16"/>
      <c r="AT221" s="304" t="s">
        <v>145</v>
      </c>
      <c r="AU221" s="304" t="s">
        <v>84</v>
      </c>
      <c r="AV221" s="16" t="s">
        <v>151</v>
      </c>
      <c r="AW221" s="16" t="s">
        <v>32</v>
      </c>
      <c r="AX221" s="16" t="s">
        <v>76</v>
      </c>
      <c r="AY221" s="304" t="s">
        <v>137</v>
      </c>
    </row>
    <row r="222" spans="1:51" s="13" customFormat="1" ht="12">
      <c r="A222" s="13"/>
      <c r="B222" s="242"/>
      <c r="C222" s="243"/>
      <c r="D222" s="244" t="s">
        <v>145</v>
      </c>
      <c r="E222" s="245" t="s">
        <v>1</v>
      </c>
      <c r="F222" s="246" t="s">
        <v>647</v>
      </c>
      <c r="G222" s="243"/>
      <c r="H222" s="247">
        <v>0.35</v>
      </c>
      <c r="I222" s="248"/>
      <c r="J222" s="243"/>
      <c r="K222" s="243"/>
      <c r="L222" s="249"/>
      <c r="M222" s="250"/>
      <c r="N222" s="251"/>
      <c r="O222" s="251"/>
      <c r="P222" s="251"/>
      <c r="Q222" s="251"/>
      <c r="R222" s="251"/>
      <c r="S222" s="251"/>
      <c r="T222" s="252"/>
      <c r="U222" s="13"/>
      <c r="V222" s="13"/>
      <c r="W222" s="13"/>
      <c r="X222" s="13"/>
      <c r="Y222" s="13"/>
      <c r="Z222" s="13"/>
      <c r="AA222" s="13"/>
      <c r="AB222" s="13"/>
      <c r="AC222" s="13"/>
      <c r="AD222" s="13"/>
      <c r="AE222" s="13"/>
      <c r="AT222" s="253" t="s">
        <v>145</v>
      </c>
      <c r="AU222" s="253" t="s">
        <v>84</v>
      </c>
      <c r="AV222" s="13" t="s">
        <v>84</v>
      </c>
      <c r="AW222" s="13" t="s">
        <v>32</v>
      </c>
      <c r="AX222" s="13" t="s">
        <v>76</v>
      </c>
      <c r="AY222" s="253" t="s">
        <v>137</v>
      </c>
    </row>
    <row r="223" spans="1:51" s="14" customFormat="1" ht="12">
      <c r="A223" s="14"/>
      <c r="B223" s="254"/>
      <c r="C223" s="255"/>
      <c r="D223" s="244" t="s">
        <v>145</v>
      </c>
      <c r="E223" s="256" t="s">
        <v>1</v>
      </c>
      <c r="F223" s="257" t="s">
        <v>147</v>
      </c>
      <c r="G223" s="255"/>
      <c r="H223" s="258">
        <v>7.355</v>
      </c>
      <c r="I223" s="259"/>
      <c r="J223" s="255"/>
      <c r="K223" s="255"/>
      <c r="L223" s="260"/>
      <c r="M223" s="261"/>
      <c r="N223" s="262"/>
      <c r="O223" s="262"/>
      <c r="P223" s="262"/>
      <c r="Q223" s="262"/>
      <c r="R223" s="262"/>
      <c r="S223" s="262"/>
      <c r="T223" s="263"/>
      <c r="U223" s="14"/>
      <c r="V223" s="14"/>
      <c r="W223" s="14"/>
      <c r="X223" s="14"/>
      <c r="Y223" s="14"/>
      <c r="Z223" s="14"/>
      <c r="AA223" s="14"/>
      <c r="AB223" s="14"/>
      <c r="AC223" s="14"/>
      <c r="AD223" s="14"/>
      <c r="AE223" s="14"/>
      <c r="AT223" s="264" t="s">
        <v>145</v>
      </c>
      <c r="AU223" s="264" t="s">
        <v>84</v>
      </c>
      <c r="AV223" s="14" t="s">
        <v>143</v>
      </c>
      <c r="AW223" s="14" t="s">
        <v>32</v>
      </c>
      <c r="AX223" s="14" t="s">
        <v>82</v>
      </c>
      <c r="AY223" s="264" t="s">
        <v>137</v>
      </c>
    </row>
    <row r="224" spans="1:63" s="12" customFormat="1" ht="22.8" customHeight="1">
      <c r="A224" s="12"/>
      <c r="B224" s="212"/>
      <c r="C224" s="213"/>
      <c r="D224" s="214" t="s">
        <v>75</v>
      </c>
      <c r="E224" s="226" t="s">
        <v>292</v>
      </c>
      <c r="F224" s="226" t="s">
        <v>648</v>
      </c>
      <c r="G224" s="213"/>
      <c r="H224" s="213"/>
      <c r="I224" s="216"/>
      <c r="J224" s="227">
        <f>BK224</f>
        <v>0</v>
      </c>
      <c r="K224" s="213"/>
      <c r="L224" s="218"/>
      <c r="M224" s="219"/>
      <c r="N224" s="220"/>
      <c r="O224" s="220"/>
      <c r="P224" s="221">
        <f>SUM(P225:P234)</f>
        <v>0</v>
      </c>
      <c r="Q224" s="220"/>
      <c r="R224" s="221">
        <f>SUM(R225:R234)</f>
        <v>31.652938799999994</v>
      </c>
      <c r="S224" s="220"/>
      <c r="T224" s="222">
        <f>SUM(T225:T234)</f>
        <v>0</v>
      </c>
      <c r="U224" s="12"/>
      <c r="V224" s="12"/>
      <c r="W224" s="12"/>
      <c r="X224" s="12"/>
      <c r="Y224" s="12"/>
      <c r="Z224" s="12"/>
      <c r="AA224" s="12"/>
      <c r="AB224" s="12"/>
      <c r="AC224" s="12"/>
      <c r="AD224" s="12"/>
      <c r="AE224" s="12"/>
      <c r="AR224" s="223" t="s">
        <v>82</v>
      </c>
      <c r="AT224" s="224" t="s">
        <v>75</v>
      </c>
      <c r="AU224" s="224" t="s">
        <v>82</v>
      </c>
      <c r="AY224" s="223" t="s">
        <v>137</v>
      </c>
      <c r="BK224" s="225">
        <f>SUM(BK225:BK234)</f>
        <v>0</v>
      </c>
    </row>
    <row r="225" spans="1:65" s="2" customFormat="1" ht="16.5" customHeight="1">
      <c r="A225" s="39"/>
      <c r="B225" s="40"/>
      <c r="C225" s="228" t="s">
        <v>309</v>
      </c>
      <c r="D225" s="228" t="s">
        <v>139</v>
      </c>
      <c r="E225" s="229" t="s">
        <v>649</v>
      </c>
      <c r="F225" s="230" t="s">
        <v>650</v>
      </c>
      <c r="G225" s="231" t="s">
        <v>142</v>
      </c>
      <c r="H225" s="232">
        <v>12.52</v>
      </c>
      <c r="I225" s="233"/>
      <c r="J225" s="234">
        <f>ROUND(I225*H225,2)</f>
        <v>0</v>
      </c>
      <c r="K225" s="235"/>
      <c r="L225" s="45"/>
      <c r="M225" s="236" t="s">
        <v>1</v>
      </c>
      <c r="N225" s="237" t="s">
        <v>41</v>
      </c>
      <c r="O225" s="92"/>
      <c r="P225" s="238">
        <f>O225*H225</f>
        <v>0</v>
      </c>
      <c r="Q225" s="238">
        <v>2.50187</v>
      </c>
      <c r="R225" s="238">
        <f>Q225*H225</f>
        <v>31.323412399999995</v>
      </c>
      <c r="S225" s="238">
        <v>0</v>
      </c>
      <c r="T225" s="239">
        <f>S225*H225</f>
        <v>0</v>
      </c>
      <c r="U225" s="39"/>
      <c r="V225" s="39"/>
      <c r="W225" s="39"/>
      <c r="X225" s="39"/>
      <c r="Y225" s="39"/>
      <c r="Z225" s="39"/>
      <c r="AA225" s="39"/>
      <c r="AB225" s="39"/>
      <c r="AC225" s="39"/>
      <c r="AD225" s="39"/>
      <c r="AE225" s="39"/>
      <c r="AR225" s="240" t="s">
        <v>143</v>
      </c>
      <c r="AT225" s="240" t="s">
        <v>139</v>
      </c>
      <c r="AU225" s="240" t="s">
        <v>84</v>
      </c>
      <c r="AY225" s="18" t="s">
        <v>137</v>
      </c>
      <c r="BE225" s="241">
        <f>IF(N225="základní",J225,0)</f>
        <v>0</v>
      </c>
      <c r="BF225" s="241">
        <f>IF(N225="snížená",J225,0)</f>
        <v>0</v>
      </c>
      <c r="BG225" s="241">
        <f>IF(N225="zákl. přenesená",J225,0)</f>
        <v>0</v>
      </c>
      <c r="BH225" s="241">
        <f>IF(N225="sníž. přenesená",J225,0)</f>
        <v>0</v>
      </c>
      <c r="BI225" s="241">
        <f>IF(N225="nulová",J225,0)</f>
        <v>0</v>
      </c>
      <c r="BJ225" s="18" t="s">
        <v>82</v>
      </c>
      <c r="BK225" s="241">
        <f>ROUND(I225*H225,2)</f>
        <v>0</v>
      </c>
      <c r="BL225" s="18" t="s">
        <v>143</v>
      </c>
      <c r="BM225" s="240" t="s">
        <v>651</v>
      </c>
    </row>
    <row r="226" spans="1:51" s="15" customFormat="1" ht="12">
      <c r="A226" s="15"/>
      <c r="B226" s="284"/>
      <c r="C226" s="285"/>
      <c r="D226" s="244" t="s">
        <v>145</v>
      </c>
      <c r="E226" s="286" t="s">
        <v>1</v>
      </c>
      <c r="F226" s="287" t="s">
        <v>638</v>
      </c>
      <c r="G226" s="285"/>
      <c r="H226" s="286" t="s">
        <v>1</v>
      </c>
      <c r="I226" s="288"/>
      <c r="J226" s="285"/>
      <c r="K226" s="285"/>
      <c r="L226" s="289"/>
      <c r="M226" s="290"/>
      <c r="N226" s="291"/>
      <c r="O226" s="291"/>
      <c r="P226" s="291"/>
      <c r="Q226" s="291"/>
      <c r="R226" s="291"/>
      <c r="S226" s="291"/>
      <c r="T226" s="292"/>
      <c r="U226" s="15"/>
      <c r="V226" s="15"/>
      <c r="W226" s="15"/>
      <c r="X226" s="15"/>
      <c r="Y226" s="15"/>
      <c r="Z226" s="15"/>
      <c r="AA226" s="15"/>
      <c r="AB226" s="15"/>
      <c r="AC226" s="15"/>
      <c r="AD226" s="15"/>
      <c r="AE226" s="15"/>
      <c r="AT226" s="293" t="s">
        <v>145</v>
      </c>
      <c r="AU226" s="293" t="s">
        <v>84</v>
      </c>
      <c r="AV226" s="15" t="s">
        <v>82</v>
      </c>
      <c r="AW226" s="15" t="s">
        <v>32</v>
      </c>
      <c r="AX226" s="15" t="s">
        <v>76</v>
      </c>
      <c r="AY226" s="293" t="s">
        <v>137</v>
      </c>
    </row>
    <row r="227" spans="1:51" s="13" customFormat="1" ht="12">
      <c r="A227" s="13"/>
      <c r="B227" s="242"/>
      <c r="C227" s="243"/>
      <c r="D227" s="244" t="s">
        <v>145</v>
      </c>
      <c r="E227" s="245" t="s">
        <v>1</v>
      </c>
      <c r="F227" s="246" t="s">
        <v>652</v>
      </c>
      <c r="G227" s="243"/>
      <c r="H227" s="247">
        <v>12.52</v>
      </c>
      <c r="I227" s="248"/>
      <c r="J227" s="243"/>
      <c r="K227" s="243"/>
      <c r="L227" s="249"/>
      <c r="M227" s="250"/>
      <c r="N227" s="251"/>
      <c r="O227" s="251"/>
      <c r="P227" s="251"/>
      <c r="Q227" s="251"/>
      <c r="R227" s="251"/>
      <c r="S227" s="251"/>
      <c r="T227" s="252"/>
      <c r="U227" s="13"/>
      <c r="V227" s="13"/>
      <c r="W227" s="13"/>
      <c r="X227" s="13"/>
      <c r="Y227" s="13"/>
      <c r="Z227" s="13"/>
      <c r="AA227" s="13"/>
      <c r="AB227" s="13"/>
      <c r="AC227" s="13"/>
      <c r="AD227" s="13"/>
      <c r="AE227" s="13"/>
      <c r="AT227" s="253" t="s">
        <v>145</v>
      </c>
      <c r="AU227" s="253" t="s">
        <v>84</v>
      </c>
      <c r="AV227" s="13" t="s">
        <v>84</v>
      </c>
      <c r="AW227" s="13" t="s">
        <v>32</v>
      </c>
      <c r="AX227" s="13" t="s">
        <v>82</v>
      </c>
      <c r="AY227" s="253" t="s">
        <v>137</v>
      </c>
    </row>
    <row r="228" spans="1:65" s="2" customFormat="1" ht="16.5" customHeight="1">
      <c r="A228" s="39"/>
      <c r="B228" s="40"/>
      <c r="C228" s="228" t="s">
        <v>313</v>
      </c>
      <c r="D228" s="228" t="s">
        <v>139</v>
      </c>
      <c r="E228" s="229" t="s">
        <v>653</v>
      </c>
      <c r="F228" s="230" t="s">
        <v>654</v>
      </c>
      <c r="G228" s="231" t="s">
        <v>163</v>
      </c>
      <c r="H228" s="232">
        <v>50.08</v>
      </c>
      <c r="I228" s="233"/>
      <c r="J228" s="234">
        <f>ROUND(I228*H228,2)</f>
        <v>0</v>
      </c>
      <c r="K228" s="235"/>
      <c r="L228" s="45"/>
      <c r="M228" s="236" t="s">
        <v>1</v>
      </c>
      <c r="N228" s="237" t="s">
        <v>41</v>
      </c>
      <c r="O228" s="92"/>
      <c r="P228" s="238">
        <f>O228*H228</f>
        <v>0</v>
      </c>
      <c r="Q228" s="238">
        <v>0.00408</v>
      </c>
      <c r="R228" s="238">
        <f>Q228*H228</f>
        <v>0.20432640000000002</v>
      </c>
      <c r="S228" s="238">
        <v>0</v>
      </c>
      <c r="T228" s="239">
        <f>S228*H228</f>
        <v>0</v>
      </c>
      <c r="U228" s="39"/>
      <c r="V228" s="39"/>
      <c r="W228" s="39"/>
      <c r="X228" s="39"/>
      <c r="Y228" s="39"/>
      <c r="Z228" s="39"/>
      <c r="AA228" s="39"/>
      <c r="AB228" s="39"/>
      <c r="AC228" s="39"/>
      <c r="AD228" s="39"/>
      <c r="AE228" s="39"/>
      <c r="AR228" s="240" t="s">
        <v>143</v>
      </c>
      <c r="AT228" s="240" t="s">
        <v>139</v>
      </c>
      <c r="AU228" s="240" t="s">
        <v>84</v>
      </c>
      <c r="AY228" s="18" t="s">
        <v>137</v>
      </c>
      <c r="BE228" s="241">
        <f>IF(N228="základní",J228,0)</f>
        <v>0</v>
      </c>
      <c r="BF228" s="241">
        <f>IF(N228="snížená",J228,0)</f>
        <v>0</v>
      </c>
      <c r="BG228" s="241">
        <f>IF(N228="zákl. přenesená",J228,0)</f>
        <v>0</v>
      </c>
      <c r="BH228" s="241">
        <f>IF(N228="sníž. přenesená",J228,0)</f>
        <v>0</v>
      </c>
      <c r="BI228" s="241">
        <f>IF(N228="nulová",J228,0)</f>
        <v>0</v>
      </c>
      <c r="BJ228" s="18" t="s">
        <v>82</v>
      </c>
      <c r="BK228" s="241">
        <f>ROUND(I228*H228,2)</f>
        <v>0</v>
      </c>
      <c r="BL228" s="18" t="s">
        <v>143</v>
      </c>
      <c r="BM228" s="240" t="s">
        <v>655</v>
      </c>
    </row>
    <row r="229" spans="1:51" s="15" customFormat="1" ht="12">
      <c r="A229" s="15"/>
      <c r="B229" s="284"/>
      <c r="C229" s="285"/>
      <c r="D229" s="244" t="s">
        <v>145</v>
      </c>
      <c r="E229" s="286" t="s">
        <v>1</v>
      </c>
      <c r="F229" s="287" t="s">
        <v>638</v>
      </c>
      <c r="G229" s="285"/>
      <c r="H229" s="286" t="s">
        <v>1</v>
      </c>
      <c r="I229" s="288"/>
      <c r="J229" s="285"/>
      <c r="K229" s="285"/>
      <c r="L229" s="289"/>
      <c r="M229" s="290"/>
      <c r="N229" s="291"/>
      <c r="O229" s="291"/>
      <c r="P229" s="291"/>
      <c r="Q229" s="291"/>
      <c r="R229" s="291"/>
      <c r="S229" s="291"/>
      <c r="T229" s="292"/>
      <c r="U229" s="15"/>
      <c r="V229" s="15"/>
      <c r="W229" s="15"/>
      <c r="X229" s="15"/>
      <c r="Y229" s="15"/>
      <c r="Z229" s="15"/>
      <c r="AA229" s="15"/>
      <c r="AB229" s="15"/>
      <c r="AC229" s="15"/>
      <c r="AD229" s="15"/>
      <c r="AE229" s="15"/>
      <c r="AT229" s="293" t="s">
        <v>145</v>
      </c>
      <c r="AU229" s="293" t="s">
        <v>84</v>
      </c>
      <c r="AV229" s="15" t="s">
        <v>82</v>
      </c>
      <c r="AW229" s="15" t="s">
        <v>32</v>
      </c>
      <c r="AX229" s="15" t="s">
        <v>76</v>
      </c>
      <c r="AY229" s="293" t="s">
        <v>137</v>
      </c>
    </row>
    <row r="230" spans="1:51" s="13" customFormat="1" ht="12">
      <c r="A230" s="13"/>
      <c r="B230" s="242"/>
      <c r="C230" s="243"/>
      <c r="D230" s="244" t="s">
        <v>145</v>
      </c>
      <c r="E230" s="245" t="s">
        <v>1</v>
      </c>
      <c r="F230" s="246" t="s">
        <v>656</v>
      </c>
      <c r="G230" s="243"/>
      <c r="H230" s="247">
        <v>50.08</v>
      </c>
      <c r="I230" s="248"/>
      <c r="J230" s="243"/>
      <c r="K230" s="243"/>
      <c r="L230" s="249"/>
      <c r="M230" s="250"/>
      <c r="N230" s="251"/>
      <c r="O230" s="251"/>
      <c r="P230" s="251"/>
      <c r="Q230" s="251"/>
      <c r="R230" s="251"/>
      <c r="S230" s="251"/>
      <c r="T230" s="252"/>
      <c r="U230" s="13"/>
      <c r="V230" s="13"/>
      <c r="W230" s="13"/>
      <c r="X230" s="13"/>
      <c r="Y230" s="13"/>
      <c r="Z230" s="13"/>
      <c r="AA230" s="13"/>
      <c r="AB230" s="13"/>
      <c r="AC230" s="13"/>
      <c r="AD230" s="13"/>
      <c r="AE230" s="13"/>
      <c r="AT230" s="253" t="s">
        <v>145</v>
      </c>
      <c r="AU230" s="253" t="s">
        <v>84</v>
      </c>
      <c r="AV230" s="13" t="s">
        <v>84</v>
      </c>
      <c r="AW230" s="13" t="s">
        <v>32</v>
      </c>
      <c r="AX230" s="13" t="s">
        <v>82</v>
      </c>
      <c r="AY230" s="253" t="s">
        <v>137</v>
      </c>
    </row>
    <row r="231" spans="1:65" s="2" customFormat="1" ht="16.5" customHeight="1">
      <c r="A231" s="39"/>
      <c r="B231" s="40"/>
      <c r="C231" s="228" t="s">
        <v>317</v>
      </c>
      <c r="D231" s="228" t="s">
        <v>139</v>
      </c>
      <c r="E231" s="229" t="s">
        <v>657</v>
      </c>
      <c r="F231" s="230" t="s">
        <v>658</v>
      </c>
      <c r="G231" s="231" t="s">
        <v>163</v>
      </c>
      <c r="H231" s="232">
        <v>50.08</v>
      </c>
      <c r="I231" s="233"/>
      <c r="J231" s="234">
        <f>ROUND(I231*H231,2)</f>
        <v>0</v>
      </c>
      <c r="K231" s="235"/>
      <c r="L231" s="45"/>
      <c r="M231" s="236" t="s">
        <v>1</v>
      </c>
      <c r="N231" s="237" t="s">
        <v>41</v>
      </c>
      <c r="O231" s="92"/>
      <c r="P231" s="238">
        <f>O231*H231</f>
        <v>0</v>
      </c>
      <c r="Q231" s="238">
        <v>0</v>
      </c>
      <c r="R231" s="238">
        <f>Q231*H231</f>
        <v>0</v>
      </c>
      <c r="S231" s="238">
        <v>0</v>
      </c>
      <c r="T231" s="239">
        <f>S231*H231</f>
        <v>0</v>
      </c>
      <c r="U231" s="39"/>
      <c r="V231" s="39"/>
      <c r="W231" s="39"/>
      <c r="X231" s="39"/>
      <c r="Y231" s="39"/>
      <c r="Z231" s="39"/>
      <c r="AA231" s="39"/>
      <c r="AB231" s="39"/>
      <c r="AC231" s="39"/>
      <c r="AD231" s="39"/>
      <c r="AE231" s="39"/>
      <c r="AR231" s="240" t="s">
        <v>143</v>
      </c>
      <c r="AT231" s="240" t="s">
        <v>139</v>
      </c>
      <c r="AU231" s="240" t="s">
        <v>84</v>
      </c>
      <c r="AY231" s="18" t="s">
        <v>137</v>
      </c>
      <c r="BE231" s="241">
        <f>IF(N231="základní",J231,0)</f>
        <v>0</v>
      </c>
      <c r="BF231" s="241">
        <f>IF(N231="snížená",J231,0)</f>
        <v>0</v>
      </c>
      <c r="BG231" s="241">
        <f>IF(N231="zákl. přenesená",J231,0)</f>
        <v>0</v>
      </c>
      <c r="BH231" s="241">
        <f>IF(N231="sníž. přenesená",J231,0)</f>
        <v>0</v>
      </c>
      <c r="BI231" s="241">
        <f>IF(N231="nulová",J231,0)</f>
        <v>0</v>
      </c>
      <c r="BJ231" s="18" t="s">
        <v>82</v>
      </c>
      <c r="BK231" s="241">
        <f>ROUND(I231*H231,2)</f>
        <v>0</v>
      </c>
      <c r="BL231" s="18" t="s">
        <v>143</v>
      </c>
      <c r="BM231" s="240" t="s">
        <v>659</v>
      </c>
    </row>
    <row r="232" spans="1:65" s="2" customFormat="1" ht="16.5" customHeight="1">
      <c r="A232" s="39"/>
      <c r="B232" s="40"/>
      <c r="C232" s="228" t="s">
        <v>321</v>
      </c>
      <c r="D232" s="228" t="s">
        <v>139</v>
      </c>
      <c r="E232" s="229" t="s">
        <v>660</v>
      </c>
      <c r="F232" s="230" t="s">
        <v>661</v>
      </c>
      <c r="G232" s="231" t="s">
        <v>163</v>
      </c>
      <c r="H232" s="232">
        <v>50.08</v>
      </c>
      <c r="I232" s="233"/>
      <c r="J232" s="234">
        <f>ROUND(I232*H232,2)</f>
        <v>0</v>
      </c>
      <c r="K232" s="235"/>
      <c r="L232" s="45"/>
      <c r="M232" s="236" t="s">
        <v>1</v>
      </c>
      <c r="N232" s="237" t="s">
        <v>41</v>
      </c>
      <c r="O232" s="92"/>
      <c r="P232" s="238">
        <f>O232*H232</f>
        <v>0</v>
      </c>
      <c r="Q232" s="238">
        <v>0.0025</v>
      </c>
      <c r="R232" s="238">
        <f>Q232*H232</f>
        <v>0.1252</v>
      </c>
      <c r="S232" s="238">
        <v>0</v>
      </c>
      <c r="T232" s="239">
        <f>S232*H232</f>
        <v>0</v>
      </c>
      <c r="U232" s="39"/>
      <c r="V232" s="39"/>
      <c r="W232" s="39"/>
      <c r="X232" s="39"/>
      <c r="Y232" s="39"/>
      <c r="Z232" s="39"/>
      <c r="AA232" s="39"/>
      <c r="AB232" s="39"/>
      <c r="AC232" s="39"/>
      <c r="AD232" s="39"/>
      <c r="AE232" s="39"/>
      <c r="AR232" s="240" t="s">
        <v>143</v>
      </c>
      <c r="AT232" s="240" t="s">
        <v>139</v>
      </c>
      <c r="AU232" s="240" t="s">
        <v>84</v>
      </c>
      <c r="AY232" s="18" t="s">
        <v>137</v>
      </c>
      <c r="BE232" s="241">
        <f>IF(N232="základní",J232,0)</f>
        <v>0</v>
      </c>
      <c r="BF232" s="241">
        <f>IF(N232="snížená",J232,0)</f>
        <v>0</v>
      </c>
      <c r="BG232" s="241">
        <f>IF(N232="zákl. přenesená",J232,0)</f>
        <v>0</v>
      </c>
      <c r="BH232" s="241">
        <f>IF(N232="sníž. přenesená",J232,0)</f>
        <v>0</v>
      </c>
      <c r="BI232" s="241">
        <f>IF(N232="nulová",J232,0)</f>
        <v>0</v>
      </c>
      <c r="BJ232" s="18" t="s">
        <v>82</v>
      </c>
      <c r="BK232" s="241">
        <f>ROUND(I232*H232,2)</f>
        <v>0</v>
      </c>
      <c r="BL232" s="18" t="s">
        <v>143</v>
      </c>
      <c r="BM232" s="240" t="s">
        <v>662</v>
      </c>
    </row>
    <row r="233" spans="1:51" s="15" customFormat="1" ht="12">
      <c r="A233" s="15"/>
      <c r="B233" s="284"/>
      <c r="C233" s="285"/>
      <c r="D233" s="244" t="s">
        <v>145</v>
      </c>
      <c r="E233" s="286" t="s">
        <v>1</v>
      </c>
      <c r="F233" s="287" t="s">
        <v>638</v>
      </c>
      <c r="G233" s="285"/>
      <c r="H233" s="286" t="s">
        <v>1</v>
      </c>
      <c r="I233" s="288"/>
      <c r="J233" s="285"/>
      <c r="K233" s="285"/>
      <c r="L233" s="289"/>
      <c r="M233" s="290"/>
      <c r="N233" s="291"/>
      <c r="O233" s="291"/>
      <c r="P233" s="291"/>
      <c r="Q233" s="291"/>
      <c r="R233" s="291"/>
      <c r="S233" s="291"/>
      <c r="T233" s="292"/>
      <c r="U233" s="15"/>
      <c r="V233" s="15"/>
      <c r="W233" s="15"/>
      <c r="X233" s="15"/>
      <c r="Y233" s="15"/>
      <c r="Z233" s="15"/>
      <c r="AA233" s="15"/>
      <c r="AB233" s="15"/>
      <c r="AC233" s="15"/>
      <c r="AD233" s="15"/>
      <c r="AE233" s="15"/>
      <c r="AT233" s="293" t="s">
        <v>145</v>
      </c>
      <c r="AU233" s="293" t="s">
        <v>84</v>
      </c>
      <c r="AV233" s="15" t="s">
        <v>82</v>
      </c>
      <c r="AW233" s="15" t="s">
        <v>32</v>
      </c>
      <c r="AX233" s="15" t="s">
        <v>76</v>
      </c>
      <c r="AY233" s="293" t="s">
        <v>137</v>
      </c>
    </row>
    <row r="234" spans="1:51" s="13" customFormat="1" ht="12">
      <c r="A234" s="13"/>
      <c r="B234" s="242"/>
      <c r="C234" s="243"/>
      <c r="D234" s="244" t="s">
        <v>145</v>
      </c>
      <c r="E234" s="245" t="s">
        <v>1</v>
      </c>
      <c r="F234" s="246" t="s">
        <v>656</v>
      </c>
      <c r="G234" s="243"/>
      <c r="H234" s="247">
        <v>50.08</v>
      </c>
      <c r="I234" s="248"/>
      <c r="J234" s="243"/>
      <c r="K234" s="243"/>
      <c r="L234" s="249"/>
      <c r="M234" s="250"/>
      <c r="N234" s="251"/>
      <c r="O234" s="251"/>
      <c r="P234" s="251"/>
      <c r="Q234" s="251"/>
      <c r="R234" s="251"/>
      <c r="S234" s="251"/>
      <c r="T234" s="252"/>
      <c r="U234" s="13"/>
      <c r="V234" s="13"/>
      <c r="W234" s="13"/>
      <c r="X234" s="13"/>
      <c r="Y234" s="13"/>
      <c r="Z234" s="13"/>
      <c r="AA234" s="13"/>
      <c r="AB234" s="13"/>
      <c r="AC234" s="13"/>
      <c r="AD234" s="13"/>
      <c r="AE234" s="13"/>
      <c r="AT234" s="253" t="s">
        <v>145</v>
      </c>
      <c r="AU234" s="253" t="s">
        <v>84</v>
      </c>
      <c r="AV234" s="13" t="s">
        <v>84</v>
      </c>
      <c r="AW234" s="13" t="s">
        <v>32</v>
      </c>
      <c r="AX234" s="13" t="s">
        <v>82</v>
      </c>
      <c r="AY234" s="253" t="s">
        <v>137</v>
      </c>
    </row>
    <row r="235" spans="1:63" s="12" customFormat="1" ht="22.8" customHeight="1">
      <c r="A235" s="12"/>
      <c r="B235" s="212"/>
      <c r="C235" s="213"/>
      <c r="D235" s="214" t="s">
        <v>75</v>
      </c>
      <c r="E235" s="226" t="s">
        <v>409</v>
      </c>
      <c r="F235" s="226" t="s">
        <v>663</v>
      </c>
      <c r="G235" s="213"/>
      <c r="H235" s="213"/>
      <c r="I235" s="216"/>
      <c r="J235" s="227">
        <f>BK235</f>
        <v>0</v>
      </c>
      <c r="K235" s="213"/>
      <c r="L235" s="218"/>
      <c r="M235" s="219"/>
      <c r="N235" s="220"/>
      <c r="O235" s="220"/>
      <c r="P235" s="221">
        <f>SUM(P236:P245)</f>
        <v>0</v>
      </c>
      <c r="Q235" s="220"/>
      <c r="R235" s="221">
        <f>SUM(R236:R245)</f>
        <v>0</v>
      </c>
      <c r="S235" s="220"/>
      <c r="T235" s="222">
        <f>SUM(T236:T245)</f>
        <v>0</v>
      </c>
      <c r="U235" s="12"/>
      <c r="V235" s="12"/>
      <c r="W235" s="12"/>
      <c r="X235" s="12"/>
      <c r="Y235" s="12"/>
      <c r="Z235" s="12"/>
      <c r="AA235" s="12"/>
      <c r="AB235" s="12"/>
      <c r="AC235" s="12"/>
      <c r="AD235" s="12"/>
      <c r="AE235" s="12"/>
      <c r="AR235" s="223" t="s">
        <v>82</v>
      </c>
      <c r="AT235" s="224" t="s">
        <v>75</v>
      </c>
      <c r="AU235" s="224" t="s">
        <v>82</v>
      </c>
      <c r="AY235" s="223" t="s">
        <v>137</v>
      </c>
      <c r="BK235" s="225">
        <f>SUM(BK236:BK245)</f>
        <v>0</v>
      </c>
    </row>
    <row r="236" spans="1:65" s="2" customFormat="1" ht="16.5" customHeight="1">
      <c r="A236" s="39"/>
      <c r="B236" s="40"/>
      <c r="C236" s="228" t="s">
        <v>325</v>
      </c>
      <c r="D236" s="228" t="s">
        <v>139</v>
      </c>
      <c r="E236" s="229" t="s">
        <v>664</v>
      </c>
      <c r="F236" s="230" t="s">
        <v>665</v>
      </c>
      <c r="G236" s="231" t="s">
        <v>163</v>
      </c>
      <c r="H236" s="232">
        <v>629</v>
      </c>
      <c r="I236" s="233"/>
      <c r="J236" s="234">
        <f>ROUND(I236*H236,2)</f>
        <v>0</v>
      </c>
      <c r="K236" s="235"/>
      <c r="L236" s="45"/>
      <c r="M236" s="236" t="s">
        <v>1</v>
      </c>
      <c r="N236" s="237" t="s">
        <v>41</v>
      </c>
      <c r="O236" s="92"/>
      <c r="P236" s="238">
        <f>O236*H236</f>
        <v>0</v>
      </c>
      <c r="Q236" s="238">
        <v>0</v>
      </c>
      <c r="R236" s="238">
        <f>Q236*H236</f>
        <v>0</v>
      </c>
      <c r="S236" s="238">
        <v>0</v>
      </c>
      <c r="T236" s="239">
        <f>S236*H236</f>
        <v>0</v>
      </c>
      <c r="U236" s="39"/>
      <c r="V236" s="39"/>
      <c r="W236" s="39"/>
      <c r="X236" s="39"/>
      <c r="Y236" s="39"/>
      <c r="Z236" s="39"/>
      <c r="AA236" s="39"/>
      <c r="AB236" s="39"/>
      <c r="AC236" s="39"/>
      <c r="AD236" s="39"/>
      <c r="AE236" s="39"/>
      <c r="AR236" s="240" t="s">
        <v>143</v>
      </c>
      <c r="AT236" s="240" t="s">
        <v>139</v>
      </c>
      <c r="AU236" s="240" t="s">
        <v>84</v>
      </c>
      <c r="AY236" s="18" t="s">
        <v>137</v>
      </c>
      <c r="BE236" s="241">
        <f>IF(N236="základní",J236,0)</f>
        <v>0</v>
      </c>
      <c r="BF236" s="241">
        <f>IF(N236="snížená",J236,0)</f>
        <v>0</v>
      </c>
      <c r="BG236" s="241">
        <f>IF(N236="zákl. přenesená",J236,0)</f>
        <v>0</v>
      </c>
      <c r="BH236" s="241">
        <f>IF(N236="sníž. přenesená",J236,0)</f>
        <v>0</v>
      </c>
      <c r="BI236" s="241">
        <f>IF(N236="nulová",J236,0)</f>
        <v>0</v>
      </c>
      <c r="BJ236" s="18" t="s">
        <v>82</v>
      </c>
      <c r="BK236" s="241">
        <f>ROUND(I236*H236,2)</f>
        <v>0</v>
      </c>
      <c r="BL236" s="18" t="s">
        <v>143</v>
      </c>
      <c r="BM236" s="240" t="s">
        <v>666</v>
      </c>
    </row>
    <row r="237" spans="1:51" s="15" customFormat="1" ht="12">
      <c r="A237" s="15"/>
      <c r="B237" s="284"/>
      <c r="C237" s="285"/>
      <c r="D237" s="244" t="s">
        <v>145</v>
      </c>
      <c r="E237" s="286" t="s">
        <v>1</v>
      </c>
      <c r="F237" s="287" t="s">
        <v>667</v>
      </c>
      <c r="G237" s="285"/>
      <c r="H237" s="286" t="s">
        <v>1</v>
      </c>
      <c r="I237" s="288"/>
      <c r="J237" s="285"/>
      <c r="K237" s="285"/>
      <c r="L237" s="289"/>
      <c r="M237" s="290"/>
      <c r="N237" s="291"/>
      <c r="O237" s="291"/>
      <c r="P237" s="291"/>
      <c r="Q237" s="291"/>
      <c r="R237" s="291"/>
      <c r="S237" s="291"/>
      <c r="T237" s="292"/>
      <c r="U237" s="15"/>
      <c r="V237" s="15"/>
      <c r="W237" s="15"/>
      <c r="X237" s="15"/>
      <c r="Y237" s="15"/>
      <c r="Z237" s="15"/>
      <c r="AA237" s="15"/>
      <c r="AB237" s="15"/>
      <c r="AC237" s="15"/>
      <c r="AD237" s="15"/>
      <c r="AE237" s="15"/>
      <c r="AT237" s="293" t="s">
        <v>145</v>
      </c>
      <c r="AU237" s="293" t="s">
        <v>84</v>
      </c>
      <c r="AV237" s="15" t="s">
        <v>82</v>
      </c>
      <c r="AW237" s="15" t="s">
        <v>32</v>
      </c>
      <c r="AX237" s="15" t="s">
        <v>76</v>
      </c>
      <c r="AY237" s="293" t="s">
        <v>137</v>
      </c>
    </row>
    <row r="238" spans="1:51" s="13" customFormat="1" ht="12">
      <c r="A238" s="13"/>
      <c r="B238" s="242"/>
      <c r="C238" s="243"/>
      <c r="D238" s="244" t="s">
        <v>145</v>
      </c>
      <c r="E238" s="245" t="s">
        <v>1</v>
      </c>
      <c r="F238" s="246" t="s">
        <v>668</v>
      </c>
      <c r="G238" s="243"/>
      <c r="H238" s="247">
        <v>629</v>
      </c>
      <c r="I238" s="248"/>
      <c r="J238" s="243"/>
      <c r="K238" s="243"/>
      <c r="L238" s="249"/>
      <c r="M238" s="250"/>
      <c r="N238" s="251"/>
      <c r="O238" s="251"/>
      <c r="P238" s="251"/>
      <c r="Q238" s="251"/>
      <c r="R238" s="251"/>
      <c r="S238" s="251"/>
      <c r="T238" s="252"/>
      <c r="U238" s="13"/>
      <c r="V238" s="13"/>
      <c r="W238" s="13"/>
      <c r="X238" s="13"/>
      <c r="Y238" s="13"/>
      <c r="Z238" s="13"/>
      <c r="AA238" s="13"/>
      <c r="AB238" s="13"/>
      <c r="AC238" s="13"/>
      <c r="AD238" s="13"/>
      <c r="AE238" s="13"/>
      <c r="AT238" s="253" t="s">
        <v>145</v>
      </c>
      <c r="AU238" s="253" t="s">
        <v>84</v>
      </c>
      <c r="AV238" s="13" t="s">
        <v>84</v>
      </c>
      <c r="AW238" s="13" t="s">
        <v>32</v>
      </c>
      <c r="AX238" s="13" t="s">
        <v>82</v>
      </c>
      <c r="AY238" s="253" t="s">
        <v>137</v>
      </c>
    </row>
    <row r="239" spans="1:65" s="2" customFormat="1" ht="16.5" customHeight="1">
      <c r="A239" s="39"/>
      <c r="B239" s="40"/>
      <c r="C239" s="228" t="s">
        <v>329</v>
      </c>
      <c r="D239" s="228" t="s">
        <v>139</v>
      </c>
      <c r="E239" s="229" t="s">
        <v>669</v>
      </c>
      <c r="F239" s="230" t="s">
        <v>670</v>
      </c>
      <c r="G239" s="231" t="s">
        <v>163</v>
      </c>
      <c r="H239" s="232">
        <v>1000</v>
      </c>
      <c r="I239" s="233"/>
      <c r="J239" s="234">
        <f>ROUND(I239*H239,2)</f>
        <v>0</v>
      </c>
      <c r="K239" s="235"/>
      <c r="L239" s="45"/>
      <c r="M239" s="236" t="s">
        <v>1</v>
      </c>
      <c r="N239" s="237" t="s">
        <v>41</v>
      </c>
      <c r="O239" s="92"/>
      <c r="P239" s="238">
        <f>O239*H239</f>
        <v>0</v>
      </c>
      <c r="Q239" s="238">
        <v>0</v>
      </c>
      <c r="R239" s="238">
        <f>Q239*H239</f>
        <v>0</v>
      </c>
      <c r="S239" s="238">
        <v>0</v>
      </c>
      <c r="T239" s="239">
        <f>S239*H239</f>
        <v>0</v>
      </c>
      <c r="U239" s="39"/>
      <c r="V239" s="39"/>
      <c r="W239" s="39"/>
      <c r="X239" s="39"/>
      <c r="Y239" s="39"/>
      <c r="Z239" s="39"/>
      <c r="AA239" s="39"/>
      <c r="AB239" s="39"/>
      <c r="AC239" s="39"/>
      <c r="AD239" s="39"/>
      <c r="AE239" s="39"/>
      <c r="AR239" s="240" t="s">
        <v>143</v>
      </c>
      <c r="AT239" s="240" t="s">
        <v>139</v>
      </c>
      <c r="AU239" s="240" t="s">
        <v>84</v>
      </c>
      <c r="AY239" s="18" t="s">
        <v>137</v>
      </c>
      <c r="BE239" s="241">
        <f>IF(N239="základní",J239,0)</f>
        <v>0</v>
      </c>
      <c r="BF239" s="241">
        <f>IF(N239="snížená",J239,0)</f>
        <v>0</v>
      </c>
      <c r="BG239" s="241">
        <f>IF(N239="zákl. přenesená",J239,0)</f>
        <v>0</v>
      </c>
      <c r="BH239" s="241">
        <f>IF(N239="sníž. přenesená",J239,0)</f>
        <v>0</v>
      </c>
      <c r="BI239" s="241">
        <f>IF(N239="nulová",J239,0)</f>
        <v>0</v>
      </c>
      <c r="BJ239" s="18" t="s">
        <v>82</v>
      </c>
      <c r="BK239" s="241">
        <f>ROUND(I239*H239,2)</f>
        <v>0</v>
      </c>
      <c r="BL239" s="18" t="s">
        <v>143</v>
      </c>
      <c r="BM239" s="240" t="s">
        <v>671</v>
      </c>
    </row>
    <row r="240" spans="1:51" s="15" customFormat="1" ht="12">
      <c r="A240" s="15"/>
      <c r="B240" s="284"/>
      <c r="C240" s="285"/>
      <c r="D240" s="244" t="s">
        <v>145</v>
      </c>
      <c r="E240" s="286" t="s">
        <v>1</v>
      </c>
      <c r="F240" s="287" t="s">
        <v>667</v>
      </c>
      <c r="G240" s="285"/>
      <c r="H240" s="286" t="s">
        <v>1</v>
      </c>
      <c r="I240" s="288"/>
      <c r="J240" s="285"/>
      <c r="K240" s="285"/>
      <c r="L240" s="289"/>
      <c r="M240" s="290"/>
      <c r="N240" s="291"/>
      <c r="O240" s="291"/>
      <c r="P240" s="291"/>
      <c r="Q240" s="291"/>
      <c r="R240" s="291"/>
      <c r="S240" s="291"/>
      <c r="T240" s="292"/>
      <c r="U240" s="15"/>
      <c r="V240" s="15"/>
      <c r="W240" s="15"/>
      <c r="X240" s="15"/>
      <c r="Y240" s="15"/>
      <c r="Z240" s="15"/>
      <c r="AA240" s="15"/>
      <c r="AB240" s="15"/>
      <c r="AC240" s="15"/>
      <c r="AD240" s="15"/>
      <c r="AE240" s="15"/>
      <c r="AT240" s="293" t="s">
        <v>145</v>
      </c>
      <c r="AU240" s="293" t="s">
        <v>84</v>
      </c>
      <c r="AV240" s="15" t="s">
        <v>82</v>
      </c>
      <c r="AW240" s="15" t="s">
        <v>32</v>
      </c>
      <c r="AX240" s="15" t="s">
        <v>76</v>
      </c>
      <c r="AY240" s="293" t="s">
        <v>137</v>
      </c>
    </row>
    <row r="241" spans="1:51" s="13" customFormat="1" ht="12">
      <c r="A241" s="13"/>
      <c r="B241" s="242"/>
      <c r="C241" s="243"/>
      <c r="D241" s="244" t="s">
        <v>145</v>
      </c>
      <c r="E241" s="245" t="s">
        <v>1</v>
      </c>
      <c r="F241" s="246" t="s">
        <v>672</v>
      </c>
      <c r="G241" s="243"/>
      <c r="H241" s="247">
        <v>371</v>
      </c>
      <c r="I241" s="248"/>
      <c r="J241" s="243"/>
      <c r="K241" s="243"/>
      <c r="L241" s="249"/>
      <c r="M241" s="250"/>
      <c r="N241" s="251"/>
      <c r="O241" s="251"/>
      <c r="P241" s="251"/>
      <c r="Q241" s="251"/>
      <c r="R241" s="251"/>
      <c r="S241" s="251"/>
      <c r="T241" s="252"/>
      <c r="U241" s="13"/>
      <c r="V241" s="13"/>
      <c r="W241" s="13"/>
      <c r="X241" s="13"/>
      <c r="Y241" s="13"/>
      <c r="Z241" s="13"/>
      <c r="AA241" s="13"/>
      <c r="AB241" s="13"/>
      <c r="AC241" s="13"/>
      <c r="AD241" s="13"/>
      <c r="AE241" s="13"/>
      <c r="AT241" s="253" t="s">
        <v>145</v>
      </c>
      <c r="AU241" s="253" t="s">
        <v>84</v>
      </c>
      <c r="AV241" s="13" t="s">
        <v>84</v>
      </c>
      <c r="AW241" s="13" t="s">
        <v>32</v>
      </c>
      <c r="AX241" s="13" t="s">
        <v>76</v>
      </c>
      <c r="AY241" s="253" t="s">
        <v>137</v>
      </c>
    </row>
    <row r="242" spans="1:51" s="13" customFormat="1" ht="12">
      <c r="A242" s="13"/>
      <c r="B242" s="242"/>
      <c r="C242" s="243"/>
      <c r="D242" s="244" t="s">
        <v>145</v>
      </c>
      <c r="E242" s="245" t="s">
        <v>1</v>
      </c>
      <c r="F242" s="246" t="s">
        <v>668</v>
      </c>
      <c r="G242" s="243"/>
      <c r="H242" s="247">
        <v>629</v>
      </c>
      <c r="I242" s="248"/>
      <c r="J242" s="243"/>
      <c r="K242" s="243"/>
      <c r="L242" s="249"/>
      <c r="M242" s="250"/>
      <c r="N242" s="251"/>
      <c r="O242" s="251"/>
      <c r="P242" s="251"/>
      <c r="Q242" s="251"/>
      <c r="R242" s="251"/>
      <c r="S242" s="251"/>
      <c r="T242" s="252"/>
      <c r="U242" s="13"/>
      <c r="V242" s="13"/>
      <c r="W242" s="13"/>
      <c r="X242" s="13"/>
      <c r="Y242" s="13"/>
      <c r="Z242" s="13"/>
      <c r="AA242" s="13"/>
      <c r="AB242" s="13"/>
      <c r="AC242" s="13"/>
      <c r="AD242" s="13"/>
      <c r="AE242" s="13"/>
      <c r="AT242" s="253" t="s">
        <v>145</v>
      </c>
      <c r="AU242" s="253" t="s">
        <v>84</v>
      </c>
      <c r="AV242" s="13" t="s">
        <v>84</v>
      </c>
      <c r="AW242" s="13" t="s">
        <v>32</v>
      </c>
      <c r="AX242" s="13" t="s">
        <v>76</v>
      </c>
      <c r="AY242" s="253" t="s">
        <v>137</v>
      </c>
    </row>
    <row r="243" spans="1:51" s="14" customFormat="1" ht="12">
      <c r="A243" s="14"/>
      <c r="B243" s="254"/>
      <c r="C243" s="255"/>
      <c r="D243" s="244" t="s">
        <v>145</v>
      </c>
      <c r="E243" s="256" t="s">
        <v>1</v>
      </c>
      <c r="F243" s="257" t="s">
        <v>147</v>
      </c>
      <c r="G243" s="255"/>
      <c r="H243" s="258">
        <v>1000</v>
      </c>
      <c r="I243" s="259"/>
      <c r="J243" s="255"/>
      <c r="K243" s="255"/>
      <c r="L243" s="260"/>
      <c r="M243" s="261"/>
      <c r="N243" s="262"/>
      <c r="O243" s="262"/>
      <c r="P243" s="262"/>
      <c r="Q243" s="262"/>
      <c r="R243" s="262"/>
      <c r="S243" s="262"/>
      <c r="T243" s="263"/>
      <c r="U243" s="14"/>
      <c r="V243" s="14"/>
      <c r="W243" s="14"/>
      <c r="X243" s="14"/>
      <c r="Y243" s="14"/>
      <c r="Z243" s="14"/>
      <c r="AA243" s="14"/>
      <c r="AB243" s="14"/>
      <c r="AC243" s="14"/>
      <c r="AD243" s="14"/>
      <c r="AE243" s="14"/>
      <c r="AT243" s="264" t="s">
        <v>145</v>
      </c>
      <c r="AU243" s="264" t="s">
        <v>84</v>
      </c>
      <c r="AV243" s="14" t="s">
        <v>143</v>
      </c>
      <c r="AW243" s="14" t="s">
        <v>32</v>
      </c>
      <c r="AX243" s="14" t="s">
        <v>82</v>
      </c>
      <c r="AY243" s="264" t="s">
        <v>137</v>
      </c>
    </row>
    <row r="244" spans="1:65" s="2" customFormat="1" ht="24.15" customHeight="1">
      <c r="A244" s="39"/>
      <c r="B244" s="40"/>
      <c r="C244" s="228" t="s">
        <v>333</v>
      </c>
      <c r="D244" s="228" t="s">
        <v>139</v>
      </c>
      <c r="E244" s="229" t="s">
        <v>673</v>
      </c>
      <c r="F244" s="230" t="s">
        <v>674</v>
      </c>
      <c r="G244" s="231" t="s">
        <v>163</v>
      </c>
      <c r="H244" s="232">
        <v>371</v>
      </c>
      <c r="I244" s="233"/>
      <c r="J244" s="234">
        <f>ROUND(I244*H244,2)</f>
        <v>0</v>
      </c>
      <c r="K244" s="235"/>
      <c r="L244" s="45"/>
      <c r="M244" s="236" t="s">
        <v>1</v>
      </c>
      <c r="N244" s="237" t="s">
        <v>41</v>
      </c>
      <c r="O244" s="92"/>
      <c r="P244" s="238">
        <f>O244*H244</f>
        <v>0</v>
      </c>
      <c r="Q244" s="238">
        <v>0</v>
      </c>
      <c r="R244" s="238">
        <f>Q244*H244</f>
        <v>0</v>
      </c>
      <c r="S244" s="238">
        <v>0</v>
      </c>
      <c r="T244" s="239">
        <f>S244*H244</f>
        <v>0</v>
      </c>
      <c r="U244" s="39"/>
      <c r="V244" s="39"/>
      <c r="W244" s="39"/>
      <c r="X244" s="39"/>
      <c r="Y244" s="39"/>
      <c r="Z244" s="39"/>
      <c r="AA244" s="39"/>
      <c r="AB244" s="39"/>
      <c r="AC244" s="39"/>
      <c r="AD244" s="39"/>
      <c r="AE244" s="39"/>
      <c r="AR244" s="240" t="s">
        <v>143</v>
      </c>
      <c r="AT244" s="240" t="s">
        <v>139</v>
      </c>
      <c r="AU244" s="240" t="s">
        <v>84</v>
      </c>
      <c r="AY244" s="18" t="s">
        <v>137</v>
      </c>
      <c r="BE244" s="241">
        <f>IF(N244="základní",J244,0)</f>
        <v>0</v>
      </c>
      <c r="BF244" s="241">
        <f>IF(N244="snížená",J244,0)</f>
        <v>0</v>
      </c>
      <c r="BG244" s="241">
        <f>IF(N244="zákl. přenesená",J244,0)</f>
        <v>0</v>
      </c>
      <c r="BH244" s="241">
        <f>IF(N244="sníž. přenesená",J244,0)</f>
        <v>0</v>
      </c>
      <c r="BI244" s="241">
        <f>IF(N244="nulová",J244,0)</f>
        <v>0</v>
      </c>
      <c r="BJ244" s="18" t="s">
        <v>82</v>
      </c>
      <c r="BK244" s="241">
        <f>ROUND(I244*H244,2)</f>
        <v>0</v>
      </c>
      <c r="BL244" s="18" t="s">
        <v>143</v>
      </c>
      <c r="BM244" s="240" t="s">
        <v>675</v>
      </c>
    </row>
    <row r="245" spans="1:51" s="13" customFormat="1" ht="12">
      <c r="A245" s="13"/>
      <c r="B245" s="242"/>
      <c r="C245" s="243"/>
      <c r="D245" s="244" t="s">
        <v>145</v>
      </c>
      <c r="E245" s="245" t="s">
        <v>1</v>
      </c>
      <c r="F245" s="246" t="s">
        <v>676</v>
      </c>
      <c r="G245" s="243"/>
      <c r="H245" s="247">
        <v>371</v>
      </c>
      <c r="I245" s="248"/>
      <c r="J245" s="243"/>
      <c r="K245" s="243"/>
      <c r="L245" s="249"/>
      <c r="M245" s="250"/>
      <c r="N245" s="251"/>
      <c r="O245" s="251"/>
      <c r="P245" s="251"/>
      <c r="Q245" s="251"/>
      <c r="R245" s="251"/>
      <c r="S245" s="251"/>
      <c r="T245" s="252"/>
      <c r="U245" s="13"/>
      <c r="V245" s="13"/>
      <c r="W245" s="13"/>
      <c r="X245" s="13"/>
      <c r="Y245" s="13"/>
      <c r="Z245" s="13"/>
      <c r="AA245" s="13"/>
      <c r="AB245" s="13"/>
      <c r="AC245" s="13"/>
      <c r="AD245" s="13"/>
      <c r="AE245" s="13"/>
      <c r="AT245" s="253" t="s">
        <v>145</v>
      </c>
      <c r="AU245" s="253" t="s">
        <v>84</v>
      </c>
      <c r="AV245" s="13" t="s">
        <v>84</v>
      </c>
      <c r="AW245" s="13" t="s">
        <v>32</v>
      </c>
      <c r="AX245" s="13" t="s">
        <v>82</v>
      </c>
      <c r="AY245" s="253" t="s">
        <v>137</v>
      </c>
    </row>
    <row r="246" spans="1:63" s="12" customFormat="1" ht="22.8" customHeight="1">
      <c r="A246" s="12"/>
      <c r="B246" s="212"/>
      <c r="C246" s="213"/>
      <c r="D246" s="214" t="s">
        <v>75</v>
      </c>
      <c r="E246" s="226" t="s">
        <v>413</v>
      </c>
      <c r="F246" s="226" t="s">
        <v>677</v>
      </c>
      <c r="G246" s="213"/>
      <c r="H246" s="213"/>
      <c r="I246" s="216"/>
      <c r="J246" s="227">
        <f>BK246</f>
        <v>0</v>
      </c>
      <c r="K246" s="213"/>
      <c r="L246" s="218"/>
      <c r="M246" s="219"/>
      <c r="N246" s="220"/>
      <c r="O246" s="220"/>
      <c r="P246" s="221">
        <f>SUM(P247:P249)</f>
        <v>0</v>
      </c>
      <c r="Q246" s="220"/>
      <c r="R246" s="221">
        <f>SUM(R247:R249)</f>
        <v>384.948</v>
      </c>
      <c r="S246" s="220"/>
      <c r="T246" s="222">
        <f>SUM(T247:T249)</f>
        <v>0</v>
      </c>
      <c r="U246" s="12"/>
      <c r="V246" s="12"/>
      <c r="W246" s="12"/>
      <c r="X246" s="12"/>
      <c r="Y246" s="12"/>
      <c r="Z246" s="12"/>
      <c r="AA246" s="12"/>
      <c r="AB246" s="12"/>
      <c r="AC246" s="12"/>
      <c r="AD246" s="12"/>
      <c r="AE246" s="12"/>
      <c r="AR246" s="223" t="s">
        <v>82</v>
      </c>
      <c r="AT246" s="224" t="s">
        <v>75</v>
      </c>
      <c r="AU246" s="224" t="s">
        <v>82</v>
      </c>
      <c r="AY246" s="223" t="s">
        <v>137</v>
      </c>
      <c r="BK246" s="225">
        <f>SUM(BK247:BK249)</f>
        <v>0</v>
      </c>
    </row>
    <row r="247" spans="1:65" s="2" customFormat="1" ht="16.5" customHeight="1">
      <c r="A247" s="39"/>
      <c r="B247" s="40"/>
      <c r="C247" s="228" t="s">
        <v>337</v>
      </c>
      <c r="D247" s="228" t="s">
        <v>139</v>
      </c>
      <c r="E247" s="229" t="s">
        <v>678</v>
      </c>
      <c r="F247" s="230" t="s">
        <v>679</v>
      </c>
      <c r="G247" s="231" t="s">
        <v>163</v>
      </c>
      <c r="H247" s="232">
        <v>629</v>
      </c>
      <c r="I247" s="233"/>
      <c r="J247" s="234">
        <f>ROUND(I247*H247,2)</f>
        <v>0</v>
      </c>
      <c r="K247" s="235"/>
      <c r="L247" s="45"/>
      <c r="M247" s="236" t="s">
        <v>1</v>
      </c>
      <c r="N247" s="237" t="s">
        <v>41</v>
      </c>
      <c r="O247" s="92"/>
      <c r="P247" s="238">
        <f>O247*H247</f>
        <v>0</v>
      </c>
      <c r="Q247" s="238">
        <v>0.612</v>
      </c>
      <c r="R247" s="238">
        <f>Q247*H247</f>
        <v>384.948</v>
      </c>
      <c r="S247" s="238">
        <v>0</v>
      </c>
      <c r="T247" s="239">
        <f>S247*H247</f>
        <v>0</v>
      </c>
      <c r="U247" s="39"/>
      <c r="V247" s="39"/>
      <c r="W247" s="39"/>
      <c r="X247" s="39"/>
      <c r="Y247" s="39"/>
      <c r="Z247" s="39"/>
      <c r="AA247" s="39"/>
      <c r="AB247" s="39"/>
      <c r="AC247" s="39"/>
      <c r="AD247" s="39"/>
      <c r="AE247" s="39"/>
      <c r="AR247" s="240" t="s">
        <v>143</v>
      </c>
      <c r="AT247" s="240" t="s">
        <v>139</v>
      </c>
      <c r="AU247" s="240" t="s">
        <v>84</v>
      </c>
      <c r="AY247" s="18" t="s">
        <v>137</v>
      </c>
      <c r="BE247" s="241">
        <f>IF(N247="základní",J247,0)</f>
        <v>0</v>
      </c>
      <c r="BF247" s="241">
        <f>IF(N247="snížená",J247,0)</f>
        <v>0</v>
      </c>
      <c r="BG247" s="241">
        <f>IF(N247="zákl. přenesená",J247,0)</f>
        <v>0</v>
      </c>
      <c r="BH247" s="241">
        <f>IF(N247="sníž. přenesená",J247,0)</f>
        <v>0</v>
      </c>
      <c r="BI247" s="241">
        <f>IF(N247="nulová",J247,0)</f>
        <v>0</v>
      </c>
      <c r="BJ247" s="18" t="s">
        <v>82</v>
      </c>
      <c r="BK247" s="241">
        <f>ROUND(I247*H247,2)</f>
        <v>0</v>
      </c>
      <c r="BL247" s="18" t="s">
        <v>143</v>
      </c>
      <c r="BM247" s="240" t="s">
        <v>680</v>
      </c>
    </row>
    <row r="248" spans="1:51" s="15" customFormat="1" ht="12">
      <c r="A248" s="15"/>
      <c r="B248" s="284"/>
      <c r="C248" s="285"/>
      <c r="D248" s="244" t="s">
        <v>145</v>
      </c>
      <c r="E248" s="286" t="s">
        <v>1</v>
      </c>
      <c r="F248" s="287" t="s">
        <v>667</v>
      </c>
      <c r="G248" s="285"/>
      <c r="H248" s="286" t="s">
        <v>1</v>
      </c>
      <c r="I248" s="288"/>
      <c r="J248" s="285"/>
      <c r="K248" s="285"/>
      <c r="L248" s="289"/>
      <c r="M248" s="290"/>
      <c r="N248" s="291"/>
      <c r="O248" s="291"/>
      <c r="P248" s="291"/>
      <c r="Q248" s="291"/>
      <c r="R248" s="291"/>
      <c r="S248" s="291"/>
      <c r="T248" s="292"/>
      <c r="U248" s="15"/>
      <c r="V248" s="15"/>
      <c r="W248" s="15"/>
      <c r="X248" s="15"/>
      <c r="Y248" s="15"/>
      <c r="Z248" s="15"/>
      <c r="AA248" s="15"/>
      <c r="AB248" s="15"/>
      <c r="AC248" s="15"/>
      <c r="AD248" s="15"/>
      <c r="AE248" s="15"/>
      <c r="AT248" s="293" t="s">
        <v>145</v>
      </c>
      <c r="AU248" s="293" t="s">
        <v>84</v>
      </c>
      <c r="AV248" s="15" t="s">
        <v>82</v>
      </c>
      <c r="AW248" s="15" t="s">
        <v>32</v>
      </c>
      <c r="AX248" s="15" t="s">
        <v>76</v>
      </c>
      <c r="AY248" s="293" t="s">
        <v>137</v>
      </c>
    </row>
    <row r="249" spans="1:51" s="13" customFormat="1" ht="12">
      <c r="A249" s="13"/>
      <c r="B249" s="242"/>
      <c r="C249" s="243"/>
      <c r="D249" s="244" t="s">
        <v>145</v>
      </c>
      <c r="E249" s="245" t="s">
        <v>1</v>
      </c>
      <c r="F249" s="246" t="s">
        <v>668</v>
      </c>
      <c r="G249" s="243"/>
      <c r="H249" s="247">
        <v>629</v>
      </c>
      <c r="I249" s="248"/>
      <c r="J249" s="243"/>
      <c r="K249" s="243"/>
      <c r="L249" s="249"/>
      <c r="M249" s="250"/>
      <c r="N249" s="251"/>
      <c r="O249" s="251"/>
      <c r="P249" s="251"/>
      <c r="Q249" s="251"/>
      <c r="R249" s="251"/>
      <c r="S249" s="251"/>
      <c r="T249" s="252"/>
      <c r="U249" s="13"/>
      <c r="V249" s="13"/>
      <c r="W249" s="13"/>
      <c r="X249" s="13"/>
      <c r="Y249" s="13"/>
      <c r="Z249" s="13"/>
      <c r="AA249" s="13"/>
      <c r="AB249" s="13"/>
      <c r="AC249" s="13"/>
      <c r="AD249" s="13"/>
      <c r="AE249" s="13"/>
      <c r="AT249" s="253" t="s">
        <v>145</v>
      </c>
      <c r="AU249" s="253" t="s">
        <v>84</v>
      </c>
      <c r="AV249" s="13" t="s">
        <v>84</v>
      </c>
      <c r="AW249" s="13" t="s">
        <v>32</v>
      </c>
      <c r="AX249" s="13" t="s">
        <v>82</v>
      </c>
      <c r="AY249" s="253" t="s">
        <v>137</v>
      </c>
    </row>
    <row r="250" spans="1:63" s="12" customFormat="1" ht="22.8" customHeight="1">
      <c r="A250" s="12"/>
      <c r="B250" s="212"/>
      <c r="C250" s="213"/>
      <c r="D250" s="214" t="s">
        <v>75</v>
      </c>
      <c r="E250" s="226" t="s">
        <v>681</v>
      </c>
      <c r="F250" s="226" t="s">
        <v>682</v>
      </c>
      <c r="G250" s="213"/>
      <c r="H250" s="213"/>
      <c r="I250" s="216"/>
      <c r="J250" s="227">
        <f>BK250</f>
        <v>0</v>
      </c>
      <c r="K250" s="213"/>
      <c r="L250" s="218"/>
      <c r="M250" s="219"/>
      <c r="N250" s="220"/>
      <c r="O250" s="220"/>
      <c r="P250" s="221">
        <f>SUM(P251:P257)</f>
        <v>0</v>
      </c>
      <c r="Q250" s="220"/>
      <c r="R250" s="221">
        <f>SUM(R251:R257)</f>
        <v>1.66604</v>
      </c>
      <c r="S250" s="220"/>
      <c r="T250" s="222">
        <f>SUM(T251:T257)</f>
        <v>0</v>
      </c>
      <c r="U250" s="12"/>
      <c r="V250" s="12"/>
      <c r="W250" s="12"/>
      <c r="X250" s="12"/>
      <c r="Y250" s="12"/>
      <c r="Z250" s="12"/>
      <c r="AA250" s="12"/>
      <c r="AB250" s="12"/>
      <c r="AC250" s="12"/>
      <c r="AD250" s="12"/>
      <c r="AE250" s="12"/>
      <c r="AR250" s="223" t="s">
        <v>82</v>
      </c>
      <c r="AT250" s="224" t="s">
        <v>75</v>
      </c>
      <c r="AU250" s="224" t="s">
        <v>82</v>
      </c>
      <c r="AY250" s="223" t="s">
        <v>137</v>
      </c>
      <c r="BK250" s="225">
        <f>SUM(BK251:BK257)</f>
        <v>0</v>
      </c>
    </row>
    <row r="251" spans="1:65" s="2" customFormat="1" ht="24.15" customHeight="1">
      <c r="A251" s="39"/>
      <c r="B251" s="40"/>
      <c r="C251" s="228" t="s">
        <v>342</v>
      </c>
      <c r="D251" s="228" t="s">
        <v>139</v>
      </c>
      <c r="E251" s="229" t="s">
        <v>683</v>
      </c>
      <c r="F251" s="230" t="s">
        <v>684</v>
      </c>
      <c r="G251" s="231" t="s">
        <v>189</v>
      </c>
      <c r="H251" s="232">
        <v>610</v>
      </c>
      <c r="I251" s="233"/>
      <c r="J251" s="234">
        <f>ROUND(I251*H251,2)</f>
        <v>0</v>
      </c>
      <c r="K251" s="235"/>
      <c r="L251" s="45"/>
      <c r="M251" s="236" t="s">
        <v>1</v>
      </c>
      <c r="N251" s="237" t="s">
        <v>41</v>
      </c>
      <c r="O251" s="92"/>
      <c r="P251" s="238">
        <f>O251*H251</f>
        <v>0</v>
      </c>
      <c r="Q251" s="238">
        <v>0.00236</v>
      </c>
      <c r="R251" s="238">
        <f>Q251*H251</f>
        <v>1.4396</v>
      </c>
      <c r="S251" s="238">
        <v>0</v>
      </c>
      <c r="T251" s="239">
        <f>S251*H251</f>
        <v>0</v>
      </c>
      <c r="U251" s="39"/>
      <c r="V251" s="39"/>
      <c r="W251" s="39"/>
      <c r="X251" s="39"/>
      <c r="Y251" s="39"/>
      <c r="Z251" s="39"/>
      <c r="AA251" s="39"/>
      <c r="AB251" s="39"/>
      <c r="AC251" s="39"/>
      <c r="AD251" s="39"/>
      <c r="AE251" s="39"/>
      <c r="AR251" s="240" t="s">
        <v>143</v>
      </c>
      <c r="AT251" s="240" t="s">
        <v>139</v>
      </c>
      <c r="AU251" s="240" t="s">
        <v>84</v>
      </c>
      <c r="AY251" s="18" t="s">
        <v>137</v>
      </c>
      <c r="BE251" s="241">
        <f>IF(N251="základní",J251,0)</f>
        <v>0</v>
      </c>
      <c r="BF251" s="241">
        <f>IF(N251="snížená",J251,0)</f>
        <v>0</v>
      </c>
      <c r="BG251" s="241">
        <f>IF(N251="zákl. přenesená",J251,0)</f>
        <v>0</v>
      </c>
      <c r="BH251" s="241">
        <f>IF(N251="sníž. přenesená",J251,0)</f>
        <v>0</v>
      </c>
      <c r="BI251" s="241">
        <f>IF(N251="nulová",J251,0)</f>
        <v>0</v>
      </c>
      <c r="BJ251" s="18" t="s">
        <v>82</v>
      </c>
      <c r="BK251" s="241">
        <f>ROUND(I251*H251,2)</f>
        <v>0</v>
      </c>
      <c r="BL251" s="18" t="s">
        <v>143</v>
      </c>
      <c r="BM251" s="240" t="s">
        <v>685</v>
      </c>
    </row>
    <row r="252" spans="1:51" s="13" customFormat="1" ht="12">
      <c r="A252" s="13"/>
      <c r="B252" s="242"/>
      <c r="C252" s="243"/>
      <c r="D252" s="244" t="s">
        <v>145</v>
      </c>
      <c r="E252" s="245" t="s">
        <v>1</v>
      </c>
      <c r="F252" s="246" t="s">
        <v>686</v>
      </c>
      <c r="G252" s="243"/>
      <c r="H252" s="247">
        <v>490</v>
      </c>
      <c r="I252" s="248"/>
      <c r="J252" s="243"/>
      <c r="K252" s="243"/>
      <c r="L252" s="249"/>
      <c r="M252" s="250"/>
      <c r="N252" s="251"/>
      <c r="O252" s="251"/>
      <c r="P252" s="251"/>
      <c r="Q252" s="251"/>
      <c r="R252" s="251"/>
      <c r="S252" s="251"/>
      <c r="T252" s="252"/>
      <c r="U252" s="13"/>
      <c r="V252" s="13"/>
      <c r="W252" s="13"/>
      <c r="X252" s="13"/>
      <c r="Y252" s="13"/>
      <c r="Z252" s="13"/>
      <c r="AA252" s="13"/>
      <c r="AB252" s="13"/>
      <c r="AC252" s="13"/>
      <c r="AD252" s="13"/>
      <c r="AE252" s="13"/>
      <c r="AT252" s="253" t="s">
        <v>145</v>
      </c>
      <c r="AU252" s="253" t="s">
        <v>84</v>
      </c>
      <c r="AV252" s="13" t="s">
        <v>84</v>
      </c>
      <c r="AW252" s="13" t="s">
        <v>32</v>
      </c>
      <c r="AX252" s="13" t="s">
        <v>76</v>
      </c>
      <c r="AY252" s="253" t="s">
        <v>137</v>
      </c>
    </row>
    <row r="253" spans="1:51" s="13" customFormat="1" ht="12">
      <c r="A253" s="13"/>
      <c r="B253" s="242"/>
      <c r="C253" s="243"/>
      <c r="D253" s="244" t="s">
        <v>145</v>
      </c>
      <c r="E253" s="245" t="s">
        <v>1</v>
      </c>
      <c r="F253" s="246" t="s">
        <v>687</v>
      </c>
      <c r="G253" s="243"/>
      <c r="H253" s="247">
        <v>120</v>
      </c>
      <c r="I253" s="248"/>
      <c r="J253" s="243"/>
      <c r="K253" s="243"/>
      <c r="L253" s="249"/>
      <c r="M253" s="250"/>
      <c r="N253" s="251"/>
      <c r="O253" s="251"/>
      <c r="P253" s="251"/>
      <c r="Q253" s="251"/>
      <c r="R253" s="251"/>
      <c r="S253" s="251"/>
      <c r="T253" s="252"/>
      <c r="U253" s="13"/>
      <c r="V253" s="13"/>
      <c r="W253" s="13"/>
      <c r="X253" s="13"/>
      <c r="Y253" s="13"/>
      <c r="Z253" s="13"/>
      <c r="AA253" s="13"/>
      <c r="AB253" s="13"/>
      <c r="AC253" s="13"/>
      <c r="AD253" s="13"/>
      <c r="AE253" s="13"/>
      <c r="AT253" s="253" t="s">
        <v>145</v>
      </c>
      <c r="AU253" s="253" t="s">
        <v>84</v>
      </c>
      <c r="AV253" s="13" t="s">
        <v>84</v>
      </c>
      <c r="AW253" s="13" t="s">
        <v>32</v>
      </c>
      <c r="AX253" s="13" t="s">
        <v>76</v>
      </c>
      <c r="AY253" s="253" t="s">
        <v>137</v>
      </c>
    </row>
    <row r="254" spans="1:51" s="14" customFormat="1" ht="12">
      <c r="A254" s="14"/>
      <c r="B254" s="254"/>
      <c r="C254" s="255"/>
      <c r="D254" s="244" t="s">
        <v>145</v>
      </c>
      <c r="E254" s="256" t="s">
        <v>1</v>
      </c>
      <c r="F254" s="257" t="s">
        <v>147</v>
      </c>
      <c r="G254" s="255"/>
      <c r="H254" s="258">
        <v>610</v>
      </c>
      <c r="I254" s="259"/>
      <c r="J254" s="255"/>
      <c r="K254" s="255"/>
      <c r="L254" s="260"/>
      <c r="M254" s="261"/>
      <c r="N254" s="262"/>
      <c r="O254" s="262"/>
      <c r="P254" s="262"/>
      <c r="Q254" s="262"/>
      <c r="R254" s="262"/>
      <c r="S254" s="262"/>
      <c r="T254" s="263"/>
      <c r="U254" s="14"/>
      <c r="V254" s="14"/>
      <c r="W254" s="14"/>
      <c r="X254" s="14"/>
      <c r="Y254" s="14"/>
      <c r="Z254" s="14"/>
      <c r="AA254" s="14"/>
      <c r="AB254" s="14"/>
      <c r="AC254" s="14"/>
      <c r="AD254" s="14"/>
      <c r="AE254" s="14"/>
      <c r="AT254" s="264" t="s">
        <v>145</v>
      </c>
      <c r="AU254" s="264" t="s">
        <v>84</v>
      </c>
      <c r="AV254" s="14" t="s">
        <v>143</v>
      </c>
      <c r="AW254" s="14" t="s">
        <v>32</v>
      </c>
      <c r="AX254" s="14" t="s">
        <v>82</v>
      </c>
      <c r="AY254" s="264" t="s">
        <v>137</v>
      </c>
    </row>
    <row r="255" spans="1:65" s="2" customFormat="1" ht="21.75" customHeight="1">
      <c r="A255" s="39"/>
      <c r="B255" s="40"/>
      <c r="C255" s="228" t="s">
        <v>352</v>
      </c>
      <c r="D255" s="228" t="s">
        <v>139</v>
      </c>
      <c r="E255" s="229" t="s">
        <v>688</v>
      </c>
      <c r="F255" s="230" t="s">
        <v>689</v>
      </c>
      <c r="G255" s="231" t="s">
        <v>163</v>
      </c>
      <c r="H255" s="232">
        <v>629</v>
      </c>
      <c r="I255" s="233"/>
      <c r="J255" s="234">
        <f>ROUND(I255*H255,2)</f>
        <v>0</v>
      </c>
      <c r="K255" s="235"/>
      <c r="L255" s="45"/>
      <c r="M255" s="236" t="s">
        <v>1</v>
      </c>
      <c r="N255" s="237" t="s">
        <v>41</v>
      </c>
      <c r="O255" s="92"/>
      <c r="P255" s="238">
        <f>O255*H255</f>
        <v>0</v>
      </c>
      <c r="Q255" s="238">
        <v>0.00036</v>
      </c>
      <c r="R255" s="238">
        <f>Q255*H255</f>
        <v>0.22644</v>
      </c>
      <c r="S255" s="238">
        <v>0</v>
      </c>
      <c r="T255" s="239">
        <f>S255*H255</f>
        <v>0</v>
      </c>
      <c r="U255" s="39"/>
      <c r="V255" s="39"/>
      <c r="W255" s="39"/>
      <c r="X255" s="39"/>
      <c r="Y255" s="39"/>
      <c r="Z255" s="39"/>
      <c r="AA255" s="39"/>
      <c r="AB255" s="39"/>
      <c r="AC255" s="39"/>
      <c r="AD255" s="39"/>
      <c r="AE255" s="39"/>
      <c r="AR255" s="240" t="s">
        <v>143</v>
      </c>
      <c r="AT255" s="240" t="s">
        <v>139</v>
      </c>
      <c r="AU255" s="240" t="s">
        <v>84</v>
      </c>
      <c r="AY255" s="18" t="s">
        <v>137</v>
      </c>
      <c r="BE255" s="241">
        <f>IF(N255="základní",J255,0)</f>
        <v>0</v>
      </c>
      <c r="BF255" s="241">
        <f>IF(N255="snížená",J255,0)</f>
        <v>0</v>
      </c>
      <c r="BG255" s="241">
        <f>IF(N255="zákl. přenesená",J255,0)</f>
        <v>0</v>
      </c>
      <c r="BH255" s="241">
        <f>IF(N255="sníž. přenesená",J255,0)</f>
        <v>0</v>
      </c>
      <c r="BI255" s="241">
        <f>IF(N255="nulová",J255,0)</f>
        <v>0</v>
      </c>
      <c r="BJ255" s="18" t="s">
        <v>82</v>
      </c>
      <c r="BK255" s="241">
        <f>ROUND(I255*H255,2)</f>
        <v>0</v>
      </c>
      <c r="BL255" s="18" t="s">
        <v>143</v>
      </c>
      <c r="BM255" s="240" t="s">
        <v>690</v>
      </c>
    </row>
    <row r="256" spans="1:51" s="15" customFormat="1" ht="12">
      <c r="A256" s="15"/>
      <c r="B256" s="284"/>
      <c r="C256" s="285"/>
      <c r="D256" s="244" t="s">
        <v>145</v>
      </c>
      <c r="E256" s="286" t="s">
        <v>1</v>
      </c>
      <c r="F256" s="287" t="s">
        <v>667</v>
      </c>
      <c r="G256" s="285"/>
      <c r="H256" s="286" t="s">
        <v>1</v>
      </c>
      <c r="I256" s="288"/>
      <c r="J256" s="285"/>
      <c r="K256" s="285"/>
      <c r="L256" s="289"/>
      <c r="M256" s="290"/>
      <c r="N256" s="291"/>
      <c r="O256" s="291"/>
      <c r="P256" s="291"/>
      <c r="Q256" s="291"/>
      <c r="R256" s="291"/>
      <c r="S256" s="291"/>
      <c r="T256" s="292"/>
      <c r="U256" s="15"/>
      <c r="V256" s="15"/>
      <c r="W256" s="15"/>
      <c r="X256" s="15"/>
      <c r="Y256" s="15"/>
      <c r="Z256" s="15"/>
      <c r="AA256" s="15"/>
      <c r="AB256" s="15"/>
      <c r="AC256" s="15"/>
      <c r="AD256" s="15"/>
      <c r="AE256" s="15"/>
      <c r="AT256" s="293" t="s">
        <v>145</v>
      </c>
      <c r="AU256" s="293" t="s">
        <v>84</v>
      </c>
      <c r="AV256" s="15" t="s">
        <v>82</v>
      </c>
      <c r="AW256" s="15" t="s">
        <v>32</v>
      </c>
      <c r="AX256" s="15" t="s">
        <v>76</v>
      </c>
      <c r="AY256" s="293" t="s">
        <v>137</v>
      </c>
    </row>
    <row r="257" spans="1:51" s="13" customFormat="1" ht="12">
      <c r="A257" s="13"/>
      <c r="B257" s="242"/>
      <c r="C257" s="243"/>
      <c r="D257" s="244" t="s">
        <v>145</v>
      </c>
      <c r="E257" s="245" t="s">
        <v>1</v>
      </c>
      <c r="F257" s="246" t="s">
        <v>668</v>
      </c>
      <c r="G257" s="243"/>
      <c r="H257" s="247">
        <v>629</v>
      </c>
      <c r="I257" s="248"/>
      <c r="J257" s="243"/>
      <c r="K257" s="243"/>
      <c r="L257" s="249"/>
      <c r="M257" s="250"/>
      <c r="N257" s="251"/>
      <c r="O257" s="251"/>
      <c r="P257" s="251"/>
      <c r="Q257" s="251"/>
      <c r="R257" s="251"/>
      <c r="S257" s="251"/>
      <c r="T257" s="252"/>
      <c r="U257" s="13"/>
      <c r="V257" s="13"/>
      <c r="W257" s="13"/>
      <c r="X257" s="13"/>
      <c r="Y257" s="13"/>
      <c r="Z257" s="13"/>
      <c r="AA257" s="13"/>
      <c r="AB257" s="13"/>
      <c r="AC257" s="13"/>
      <c r="AD257" s="13"/>
      <c r="AE257" s="13"/>
      <c r="AT257" s="253" t="s">
        <v>145</v>
      </c>
      <c r="AU257" s="253" t="s">
        <v>84</v>
      </c>
      <c r="AV257" s="13" t="s">
        <v>84</v>
      </c>
      <c r="AW257" s="13" t="s">
        <v>32</v>
      </c>
      <c r="AX257" s="13" t="s">
        <v>82</v>
      </c>
      <c r="AY257" s="253" t="s">
        <v>137</v>
      </c>
    </row>
    <row r="258" spans="1:63" s="12" customFormat="1" ht="22.8" customHeight="1">
      <c r="A258" s="12"/>
      <c r="B258" s="212"/>
      <c r="C258" s="213"/>
      <c r="D258" s="214" t="s">
        <v>75</v>
      </c>
      <c r="E258" s="226" t="s">
        <v>477</v>
      </c>
      <c r="F258" s="226" t="s">
        <v>478</v>
      </c>
      <c r="G258" s="213"/>
      <c r="H258" s="213"/>
      <c r="I258" s="216"/>
      <c r="J258" s="227">
        <f>BK258</f>
        <v>0</v>
      </c>
      <c r="K258" s="213"/>
      <c r="L258" s="218"/>
      <c r="M258" s="219"/>
      <c r="N258" s="220"/>
      <c r="O258" s="220"/>
      <c r="P258" s="221">
        <f>P259</f>
        <v>0</v>
      </c>
      <c r="Q258" s="220"/>
      <c r="R258" s="221">
        <f>R259</f>
        <v>0</v>
      </c>
      <c r="S258" s="220"/>
      <c r="T258" s="222">
        <f>T259</f>
        <v>0</v>
      </c>
      <c r="U258" s="12"/>
      <c r="V258" s="12"/>
      <c r="W258" s="12"/>
      <c r="X258" s="12"/>
      <c r="Y258" s="12"/>
      <c r="Z258" s="12"/>
      <c r="AA258" s="12"/>
      <c r="AB258" s="12"/>
      <c r="AC258" s="12"/>
      <c r="AD258" s="12"/>
      <c r="AE258" s="12"/>
      <c r="AR258" s="223" t="s">
        <v>82</v>
      </c>
      <c r="AT258" s="224" t="s">
        <v>75</v>
      </c>
      <c r="AU258" s="224" t="s">
        <v>82</v>
      </c>
      <c r="AY258" s="223" t="s">
        <v>137</v>
      </c>
      <c r="BK258" s="225">
        <f>BK259</f>
        <v>0</v>
      </c>
    </row>
    <row r="259" spans="1:65" s="2" customFormat="1" ht="16.5" customHeight="1">
      <c r="A259" s="39"/>
      <c r="B259" s="40"/>
      <c r="C259" s="228" t="s">
        <v>356</v>
      </c>
      <c r="D259" s="228" t="s">
        <v>139</v>
      </c>
      <c r="E259" s="229" t="s">
        <v>691</v>
      </c>
      <c r="F259" s="230" t="s">
        <v>692</v>
      </c>
      <c r="G259" s="231" t="s">
        <v>154</v>
      </c>
      <c r="H259" s="232">
        <v>518.513</v>
      </c>
      <c r="I259" s="233"/>
      <c r="J259" s="234">
        <f>ROUND(I259*H259,2)</f>
        <v>0</v>
      </c>
      <c r="K259" s="235"/>
      <c r="L259" s="45"/>
      <c r="M259" s="236" t="s">
        <v>1</v>
      </c>
      <c r="N259" s="237" t="s">
        <v>41</v>
      </c>
      <c r="O259" s="92"/>
      <c r="P259" s="238">
        <f>O259*H259</f>
        <v>0</v>
      </c>
      <c r="Q259" s="238">
        <v>0</v>
      </c>
      <c r="R259" s="238">
        <f>Q259*H259</f>
        <v>0</v>
      </c>
      <c r="S259" s="238">
        <v>0</v>
      </c>
      <c r="T259" s="239">
        <f>S259*H259</f>
        <v>0</v>
      </c>
      <c r="U259" s="39"/>
      <c r="V259" s="39"/>
      <c r="W259" s="39"/>
      <c r="X259" s="39"/>
      <c r="Y259" s="39"/>
      <c r="Z259" s="39"/>
      <c r="AA259" s="39"/>
      <c r="AB259" s="39"/>
      <c r="AC259" s="39"/>
      <c r="AD259" s="39"/>
      <c r="AE259" s="39"/>
      <c r="AR259" s="240" t="s">
        <v>143</v>
      </c>
      <c r="AT259" s="240" t="s">
        <v>139</v>
      </c>
      <c r="AU259" s="240" t="s">
        <v>84</v>
      </c>
      <c r="AY259" s="18" t="s">
        <v>137</v>
      </c>
      <c r="BE259" s="241">
        <f>IF(N259="základní",J259,0)</f>
        <v>0</v>
      </c>
      <c r="BF259" s="241">
        <f>IF(N259="snížená",J259,0)</f>
        <v>0</v>
      </c>
      <c r="BG259" s="241">
        <f>IF(N259="zákl. přenesená",J259,0)</f>
        <v>0</v>
      </c>
      <c r="BH259" s="241">
        <f>IF(N259="sníž. přenesená",J259,0)</f>
        <v>0</v>
      </c>
      <c r="BI259" s="241">
        <f>IF(N259="nulová",J259,0)</f>
        <v>0</v>
      </c>
      <c r="BJ259" s="18" t="s">
        <v>82</v>
      </c>
      <c r="BK259" s="241">
        <f>ROUND(I259*H259,2)</f>
        <v>0</v>
      </c>
      <c r="BL259" s="18" t="s">
        <v>143</v>
      </c>
      <c r="BM259" s="240" t="s">
        <v>693</v>
      </c>
    </row>
    <row r="260" spans="1:63" s="12" customFormat="1" ht="25.9" customHeight="1">
      <c r="A260" s="12"/>
      <c r="B260" s="212"/>
      <c r="C260" s="213"/>
      <c r="D260" s="214" t="s">
        <v>75</v>
      </c>
      <c r="E260" s="215" t="s">
        <v>491</v>
      </c>
      <c r="F260" s="215" t="s">
        <v>492</v>
      </c>
      <c r="G260" s="213"/>
      <c r="H260" s="213"/>
      <c r="I260" s="216"/>
      <c r="J260" s="217">
        <f>BK260</f>
        <v>0</v>
      </c>
      <c r="K260" s="213"/>
      <c r="L260" s="218"/>
      <c r="M260" s="219"/>
      <c r="N260" s="220"/>
      <c r="O260" s="220"/>
      <c r="P260" s="221">
        <f>P261+P305+P313+P340</f>
        <v>0</v>
      </c>
      <c r="Q260" s="220"/>
      <c r="R260" s="221">
        <f>R261+R305+R313+R340</f>
        <v>2.57215066</v>
      </c>
      <c r="S260" s="220"/>
      <c r="T260" s="222">
        <f>T261+T305+T313+T340</f>
        <v>0</v>
      </c>
      <c r="U260" s="12"/>
      <c r="V260" s="12"/>
      <c r="W260" s="12"/>
      <c r="X260" s="12"/>
      <c r="Y260" s="12"/>
      <c r="Z260" s="12"/>
      <c r="AA260" s="12"/>
      <c r="AB260" s="12"/>
      <c r="AC260" s="12"/>
      <c r="AD260" s="12"/>
      <c r="AE260" s="12"/>
      <c r="AR260" s="223" t="s">
        <v>84</v>
      </c>
      <c r="AT260" s="224" t="s">
        <v>75</v>
      </c>
      <c r="AU260" s="224" t="s">
        <v>76</v>
      </c>
      <c r="AY260" s="223" t="s">
        <v>137</v>
      </c>
      <c r="BK260" s="225">
        <f>BK261+BK305+BK313+BK340</f>
        <v>0</v>
      </c>
    </row>
    <row r="261" spans="1:63" s="12" customFormat="1" ht="22.8" customHeight="1">
      <c r="A261" s="12"/>
      <c r="B261" s="212"/>
      <c r="C261" s="213"/>
      <c r="D261" s="214" t="s">
        <v>75</v>
      </c>
      <c r="E261" s="226" t="s">
        <v>694</v>
      </c>
      <c r="F261" s="226" t="s">
        <v>695</v>
      </c>
      <c r="G261" s="213"/>
      <c r="H261" s="213"/>
      <c r="I261" s="216"/>
      <c r="J261" s="227">
        <f>BK261</f>
        <v>0</v>
      </c>
      <c r="K261" s="213"/>
      <c r="L261" s="218"/>
      <c r="M261" s="219"/>
      <c r="N261" s="220"/>
      <c r="O261" s="220"/>
      <c r="P261" s="221">
        <f>SUM(P262:P304)</f>
        <v>0</v>
      </c>
      <c r="Q261" s="220"/>
      <c r="R261" s="221">
        <f>SUM(R262:R304)</f>
        <v>2.47975456</v>
      </c>
      <c r="S261" s="220"/>
      <c r="T261" s="222">
        <f>SUM(T262:T304)</f>
        <v>0</v>
      </c>
      <c r="U261" s="12"/>
      <c r="V261" s="12"/>
      <c r="W261" s="12"/>
      <c r="X261" s="12"/>
      <c r="Y261" s="12"/>
      <c r="Z261" s="12"/>
      <c r="AA261" s="12"/>
      <c r="AB261" s="12"/>
      <c r="AC261" s="12"/>
      <c r="AD261" s="12"/>
      <c r="AE261" s="12"/>
      <c r="AR261" s="223" t="s">
        <v>84</v>
      </c>
      <c r="AT261" s="224" t="s">
        <v>75</v>
      </c>
      <c r="AU261" s="224" t="s">
        <v>82</v>
      </c>
      <c r="AY261" s="223" t="s">
        <v>137</v>
      </c>
      <c r="BK261" s="225">
        <f>SUM(BK262:BK304)</f>
        <v>0</v>
      </c>
    </row>
    <row r="262" spans="1:65" s="2" customFormat="1" ht="16.5" customHeight="1">
      <c r="A262" s="39"/>
      <c r="B262" s="40"/>
      <c r="C262" s="228" t="s">
        <v>360</v>
      </c>
      <c r="D262" s="228" t="s">
        <v>139</v>
      </c>
      <c r="E262" s="229" t="s">
        <v>696</v>
      </c>
      <c r="F262" s="230" t="s">
        <v>697</v>
      </c>
      <c r="G262" s="231" t="s">
        <v>142</v>
      </c>
      <c r="H262" s="232">
        <v>2.016</v>
      </c>
      <c r="I262" s="233"/>
      <c r="J262" s="234">
        <f>ROUND(I262*H262,2)</f>
        <v>0</v>
      </c>
      <c r="K262" s="235"/>
      <c r="L262" s="45"/>
      <c r="M262" s="236" t="s">
        <v>1</v>
      </c>
      <c r="N262" s="237" t="s">
        <v>41</v>
      </c>
      <c r="O262" s="92"/>
      <c r="P262" s="238">
        <f>O262*H262</f>
        <v>0</v>
      </c>
      <c r="Q262" s="238">
        <v>0</v>
      </c>
      <c r="R262" s="238">
        <f>Q262*H262</f>
        <v>0</v>
      </c>
      <c r="S262" s="238">
        <v>0</v>
      </c>
      <c r="T262" s="239">
        <f>S262*H262</f>
        <v>0</v>
      </c>
      <c r="U262" s="39"/>
      <c r="V262" s="39"/>
      <c r="W262" s="39"/>
      <c r="X262" s="39"/>
      <c r="Y262" s="39"/>
      <c r="Z262" s="39"/>
      <c r="AA262" s="39"/>
      <c r="AB262" s="39"/>
      <c r="AC262" s="39"/>
      <c r="AD262" s="39"/>
      <c r="AE262" s="39"/>
      <c r="AR262" s="240" t="s">
        <v>217</v>
      </c>
      <c r="AT262" s="240" t="s">
        <v>139</v>
      </c>
      <c r="AU262" s="240" t="s">
        <v>84</v>
      </c>
      <c r="AY262" s="18" t="s">
        <v>137</v>
      </c>
      <c r="BE262" s="241">
        <f>IF(N262="základní",J262,0)</f>
        <v>0</v>
      </c>
      <c r="BF262" s="241">
        <f>IF(N262="snížená",J262,0)</f>
        <v>0</v>
      </c>
      <c r="BG262" s="241">
        <f>IF(N262="zákl. přenesená",J262,0)</f>
        <v>0</v>
      </c>
      <c r="BH262" s="241">
        <f>IF(N262="sníž. přenesená",J262,0)</f>
        <v>0</v>
      </c>
      <c r="BI262" s="241">
        <f>IF(N262="nulová",J262,0)</f>
        <v>0</v>
      </c>
      <c r="BJ262" s="18" t="s">
        <v>82</v>
      </c>
      <c r="BK262" s="241">
        <f>ROUND(I262*H262,2)</f>
        <v>0</v>
      </c>
      <c r="BL262" s="18" t="s">
        <v>217</v>
      </c>
      <c r="BM262" s="240" t="s">
        <v>698</v>
      </c>
    </row>
    <row r="263" spans="1:51" s="13" customFormat="1" ht="12">
      <c r="A263" s="13"/>
      <c r="B263" s="242"/>
      <c r="C263" s="243"/>
      <c r="D263" s="244" t="s">
        <v>145</v>
      </c>
      <c r="E263" s="245" t="s">
        <v>1</v>
      </c>
      <c r="F263" s="246" t="s">
        <v>699</v>
      </c>
      <c r="G263" s="243"/>
      <c r="H263" s="247">
        <v>0.451</v>
      </c>
      <c r="I263" s="248"/>
      <c r="J263" s="243"/>
      <c r="K263" s="243"/>
      <c r="L263" s="249"/>
      <c r="M263" s="250"/>
      <c r="N263" s="251"/>
      <c r="O263" s="251"/>
      <c r="P263" s="251"/>
      <c r="Q263" s="251"/>
      <c r="R263" s="251"/>
      <c r="S263" s="251"/>
      <c r="T263" s="252"/>
      <c r="U263" s="13"/>
      <c r="V263" s="13"/>
      <c r="W263" s="13"/>
      <c r="X263" s="13"/>
      <c r="Y263" s="13"/>
      <c r="Z263" s="13"/>
      <c r="AA263" s="13"/>
      <c r="AB263" s="13"/>
      <c r="AC263" s="13"/>
      <c r="AD263" s="13"/>
      <c r="AE263" s="13"/>
      <c r="AT263" s="253" t="s">
        <v>145</v>
      </c>
      <c r="AU263" s="253" t="s">
        <v>84</v>
      </c>
      <c r="AV263" s="13" t="s">
        <v>84</v>
      </c>
      <c r="AW263" s="13" t="s">
        <v>32</v>
      </c>
      <c r="AX263" s="13" t="s">
        <v>76</v>
      </c>
      <c r="AY263" s="253" t="s">
        <v>137</v>
      </c>
    </row>
    <row r="264" spans="1:51" s="13" customFormat="1" ht="12">
      <c r="A264" s="13"/>
      <c r="B264" s="242"/>
      <c r="C264" s="243"/>
      <c r="D264" s="244" t="s">
        <v>145</v>
      </c>
      <c r="E264" s="245" t="s">
        <v>1</v>
      </c>
      <c r="F264" s="246" t="s">
        <v>700</v>
      </c>
      <c r="G264" s="243"/>
      <c r="H264" s="247">
        <v>1.171</v>
      </c>
      <c r="I264" s="248"/>
      <c r="J264" s="243"/>
      <c r="K264" s="243"/>
      <c r="L264" s="249"/>
      <c r="M264" s="250"/>
      <c r="N264" s="251"/>
      <c r="O264" s="251"/>
      <c r="P264" s="251"/>
      <c r="Q264" s="251"/>
      <c r="R264" s="251"/>
      <c r="S264" s="251"/>
      <c r="T264" s="252"/>
      <c r="U264" s="13"/>
      <c r="V264" s="13"/>
      <c r="W264" s="13"/>
      <c r="X264" s="13"/>
      <c r="Y264" s="13"/>
      <c r="Z264" s="13"/>
      <c r="AA264" s="13"/>
      <c r="AB264" s="13"/>
      <c r="AC264" s="13"/>
      <c r="AD264" s="13"/>
      <c r="AE264" s="13"/>
      <c r="AT264" s="253" t="s">
        <v>145</v>
      </c>
      <c r="AU264" s="253" t="s">
        <v>84</v>
      </c>
      <c r="AV264" s="13" t="s">
        <v>84</v>
      </c>
      <c r="AW264" s="13" t="s">
        <v>32</v>
      </c>
      <c r="AX264" s="13" t="s">
        <v>76</v>
      </c>
      <c r="AY264" s="253" t="s">
        <v>137</v>
      </c>
    </row>
    <row r="265" spans="1:51" s="13" customFormat="1" ht="12">
      <c r="A265" s="13"/>
      <c r="B265" s="242"/>
      <c r="C265" s="243"/>
      <c r="D265" s="244" t="s">
        <v>145</v>
      </c>
      <c r="E265" s="245" t="s">
        <v>1</v>
      </c>
      <c r="F265" s="246" t="s">
        <v>701</v>
      </c>
      <c r="G265" s="243"/>
      <c r="H265" s="247">
        <v>0.394</v>
      </c>
      <c r="I265" s="248"/>
      <c r="J265" s="243"/>
      <c r="K265" s="243"/>
      <c r="L265" s="249"/>
      <c r="M265" s="250"/>
      <c r="N265" s="251"/>
      <c r="O265" s="251"/>
      <c r="P265" s="251"/>
      <c r="Q265" s="251"/>
      <c r="R265" s="251"/>
      <c r="S265" s="251"/>
      <c r="T265" s="252"/>
      <c r="U265" s="13"/>
      <c r="V265" s="13"/>
      <c r="W265" s="13"/>
      <c r="X265" s="13"/>
      <c r="Y265" s="13"/>
      <c r="Z265" s="13"/>
      <c r="AA265" s="13"/>
      <c r="AB265" s="13"/>
      <c r="AC265" s="13"/>
      <c r="AD265" s="13"/>
      <c r="AE265" s="13"/>
      <c r="AT265" s="253" t="s">
        <v>145</v>
      </c>
      <c r="AU265" s="253" t="s">
        <v>84</v>
      </c>
      <c r="AV265" s="13" t="s">
        <v>84</v>
      </c>
      <c r="AW265" s="13" t="s">
        <v>32</v>
      </c>
      <c r="AX265" s="13" t="s">
        <v>76</v>
      </c>
      <c r="AY265" s="253" t="s">
        <v>137</v>
      </c>
    </row>
    <row r="266" spans="1:51" s="14" customFormat="1" ht="12">
      <c r="A266" s="14"/>
      <c r="B266" s="254"/>
      <c r="C266" s="255"/>
      <c r="D266" s="244" t="s">
        <v>145</v>
      </c>
      <c r="E266" s="256" t="s">
        <v>1</v>
      </c>
      <c r="F266" s="257" t="s">
        <v>147</v>
      </c>
      <c r="G266" s="255"/>
      <c r="H266" s="258">
        <v>2.016</v>
      </c>
      <c r="I266" s="259"/>
      <c r="J266" s="255"/>
      <c r="K266" s="255"/>
      <c r="L266" s="260"/>
      <c r="M266" s="261"/>
      <c r="N266" s="262"/>
      <c r="O266" s="262"/>
      <c r="P266" s="262"/>
      <c r="Q266" s="262"/>
      <c r="R266" s="262"/>
      <c r="S266" s="262"/>
      <c r="T266" s="263"/>
      <c r="U266" s="14"/>
      <c r="V266" s="14"/>
      <c r="W266" s="14"/>
      <c r="X266" s="14"/>
      <c r="Y266" s="14"/>
      <c r="Z266" s="14"/>
      <c r="AA266" s="14"/>
      <c r="AB266" s="14"/>
      <c r="AC266" s="14"/>
      <c r="AD266" s="14"/>
      <c r="AE266" s="14"/>
      <c r="AT266" s="264" t="s">
        <v>145</v>
      </c>
      <c r="AU266" s="264" t="s">
        <v>84</v>
      </c>
      <c r="AV266" s="14" t="s">
        <v>143</v>
      </c>
      <c r="AW266" s="14" t="s">
        <v>32</v>
      </c>
      <c r="AX266" s="14" t="s">
        <v>82</v>
      </c>
      <c r="AY266" s="264" t="s">
        <v>137</v>
      </c>
    </row>
    <row r="267" spans="1:65" s="2" customFormat="1" ht="16.5" customHeight="1">
      <c r="A267" s="39"/>
      <c r="B267" s="40"/>
      <c r="C267" s="228" t="s">
        <v>364</v>
      </c>
      <c r="D267" s="228" t="s">
        <v>139</v>
      </c>
      <c r="E267" s="229" t="s">
        <v>702</v>
      </c>
      <c r="F267" s="230" t="s">
        <v>703</v>
      </c>
      <c r="G267" s="231" t="s">
        <v>189</v>
      </c>
      <c r="H267" s="232">
        <v>28</v>
      </c>
      <c r="I267" s="233"/>
      <c r="J267" s="234">
        <f>ROUND(I267*H267,2)</f>
        <v>0</v>
      </c>
      <c r="K267" s="235"/>
      <c r="L267" s="45"/>
      <c r="M267" s="236" t="s">
        <v>1</v>
      </c>
      <c r="N267" s="237" t="s">
        <v>41</v>
      </c>
      <c r="O267" s="92"/>
      <c r="P267" s="238">
        <f>O267*H267</f>
        <v>0</v>
      </c>
      <c r="Q267" s="238">
        <v>0</v>
      </c>
      <c r="R267" s="238">
        <f>Q267*H267</f>
        <v>0</v>
      </c>
      <c r="S267" s="238">
        <v>0</v>
      </c>
      <c r="T267" s="239">
        <f>S267*H267</f>
        <v>0</v>
      </c>
      <c r="U267" s="39"/>
      <c r="V267" s="39"/>
      <c r="W267" s="39"/>
      <c r="X267" s="39"/>
      <c r="Y267" s="39"/>
      <c r="Z267" s="39"/>
      <c r="AA267" s="39"/>
      <c r="AB267" s="39"/>
      <c r="AC267" s="39"/>
      <c r="AD267" s="39"/>
      <c r="AE267" s="39"/>
      <c r="AR267" s="240" t="s">
        <v>217</v>
      </c>
      <c r="AT267" s="240" t="s">
        <v>139</v>
      </c>
      <c r="AU267" s="240" t="s">
        <v>84</v>
      </c>
      <c r="AY267" s="18" t="s">
        <v>137</v>
      </c>
      <c r="BE267" s="241">
        <f>IF(N267="základní",J267,0)</f>
        <v>0</v>
      </c>
      <c r="BF267" s="241">
        <f>IF(N267="snížená",J267,0)</f>
        <v>0</v>
      </c>
      <c r="BG267" s="241">
        <f>IF(N267="zákl. přenesená",J267,0)</f>
        <v>0</v>
      </c>
      <c r="BH267" s="241">
        <f>IF(N267="sníž. přenesená",J267,0)</f>
        <v>0</v>
      </c>
      <c r="BI267" s="241">
        <f>IF(N267="nulová",J267,0)</f>
        <v>0</v>
      </c>
      <c r="BJ267" s="18" t="s">
        <v>82</v>
      </c>
      <c r="BK267" s="241">
        <f>ROUND(I267*H267,2)</f>
        <v>0</v>
      </c>
      <c r="BL267" s="18" t="s">
        <v>217</v>
      </c>
      <c r="BM267" s="240" t="s">
        <v>704</v>
      </c>
    </row>
    <row r="268" spans="1:51" s="13" customFormat="1" ht="12">
      <c r="A268" s="13"/>
      <c r="B268" s="242"/>
      <c r="C268" s="243"/>
      <c r="D268" s="244" t="s">
        <v>145</v>
      </c>
      <c r="E268" s="245" t="s">
        <v>1</v>
      </c>
      <c r="F268" s="246" t="s">
        <v>705</v>
      </c>
      <c r="G268" s="243"/>
      <c r="H268" s="247">
        <v>28</v>
      </c>
      <c r="I268" s="248"/>
      <c r="J268" s="243"/>
      <c r="K268" s="243"/>
      <c r="L268" s="249"/>
      <c r="M268" s="250"/>
      <c r="N268" s="251"/>
      <c r="O268" s="251"/>
      <c r="P268" s="251"/>
      <c r="Q268" s="251"/>
      <c r="R268" s="251"/>
      <c r="S268" s="251"/>
      <c r="T268" s="252"/>
      <c r="U268" s="13"/>
      <c r="V268" s="13"/>
      <c r="W268" s="13"/>
      <c r="X268" s="13"/>
      <c r="Y268" s="13"/>
      <c r="Z268" s="13"/>
      <c r="AA268" s="13"/>
      <c r="AB268" s="13"/>
      <c r="AC268" s="13"/>
      <c r="AD268" s="13"/>
      <c r="AE268" s="13"/>
      <c r="AT268" s="253" t="s">
        <v>145</v>
      </c>
      <c r="AU268" s="253" t="s">
        <v>84</v>
      </c>
      <c r="AV268" s="13" t="s">
        <v>84</v>
      </c>
      <c r="AW268" s="13" t="s">
        <v>32</v>
      </c>
      <c r="AX268" s="13" t="s">
        <v>82</v>
      </c>
      <c r="AY268" s="253" t="s">
        <v>137</v>
      </c>
    </row>
    <row r="269" spans="1:65" s="2" customFormat="1" ht="16.5" customHeight="1">
      <c r="A269" s="39"/>
      <c r="B269" s="40"/>
      <c r="C269" s="265" t="s">
        <v>368</v>
      </c>
      <c r="D269" s="265" t="s">
        <v>181</v>
      </c>
      <c r="E269" s="266" t="s">
        <v>706</v>
      </c>
      <c r="F269" s="267" t="s">
        <v>707</v>
      </c>
      <c r="G269" s="268" t="s">
        <v>142</v>
      </c>
      <c r="H269" s="269">
        <v>0.394</v>
      </c>
      <c r="I269" s="270"/>
      <c r="J269" s="271">
        <f>ROUND(I269*H269,2)</f>
        <v>0</v>
      </c>
      <c r="K269" s="272"/>
      <c r="L269" s="273"/>
      <c r="M269" s="274" t="s">
        <v>1</v>
      </c>
      <c r="N269" s="275" t="s">
        <v>41</v>
      </c>
      <c r="O269" s="92"/>
      <c r="P269" s="238">
        <f>O269*H269</f>
        <v>0</v>
      </c>
      <c r="Q269" s="238">
        <v>0.55</v>
      </c>
      <c r="R269" s="238">
        <f>Q269*H269</f>
        <v>0.21670000000000003</v>
      </c>
      <c r="S269" s="238">
        <v>0</v>
      </c>
      <c r="T269" s="239">
        <f>S269*H269</f>
        <v>0</v>
      </c>
      <c r="U269" s="39"/>
      <c r="V269" s="39"/>
      <c r="W269" s="39"/>
      <c r="X269" s="39"/>
      <c r="Y269" s="39"/>
      <c r="Z269" s="39"/>
      <c r="AA269" s="39"/>
      <c r="AB269" s="39"/>
      <c r="AC269" s="39"/>
      <c r="AD269" s="39"/>
      <c r="AE269" s="39"/>
      <c r="AR269" s="240" t="s">
        <v>299</v>
      </c>
      <c r="AT269" s="240" t="s">
        <v>181</v>
      </c>
      <c r="AU269" s="240" t="s">
        <v>84</v>
      </c>
      <c r="AY269" s="18" t="s">
        <v>137</v>
      </c>
      <c r="BE269" s="241">
        <f>IF(N269="základní",J269,0)</f>
        <v>0</v>
      </c>
      <c r="BF269" s="241">
        <f>IF(N269="snížená",J269,0)</f>
        <v>0</v>
      </c>
      <c r="BG269" s="241">
        <f>IF(N269="zákl. přenesená",J269,0)</f>
        <v>0</v>
      </c>
      <c r="BH269" s="241">
        <f>IF(N269="sníž. přenesená",J269,0)</f>
        <v>0</v>
      </c>
      <c r="BI269" s="241">
        <f>IF(N269="nulová",J269,0)</f>
        <v>0</v>
      </c>
      <c r="BJ269" s="18" t="s">
        <v>82</v>
      </c>
      <c r="BK269" s="241">
        <f>ROUND(I269*H269,2)</f>
        <v>0</v>
      </c>
      <c r="BL269" s="18" t="s">
        <v>217</v>
      </c>
      <c r="BM269" s="240" t="s">
        <v>708</v>
      </c>
    </row>
    <row r="270" spans="1:51" s="13" customFormat="1" ht="12">
      <c r="A270" s="13"/>
      <c r="B270" s="242"/>
      <c r="C270" s="243"/>
      <c r="D270" s="244" t="s">
        <v>145</v>
      </c>
      <c r="E270" s="245" t="s">
        <v>1</v>
      </c>
      <c r="F270" s="246" t="s">
        <v>701</v>
      </c>
      <c r="G270" s="243"/>
      <c r="H270" s="247">
        <v>0.394</v>
      </c>
      <c r="I270" s="248"/>
      <c r="J270" s="243"/>
      <c r="K270" s="243"/>
      <c r="L270" s="249"/>
      <c r="M270" s="250"/>
      <c r="N270" s="251"/>
      <c r="O270" s="251"/>
      <c r="P270" s="251"/>
      <c r="Q270" s="251"/>
      <c r="R270" s="251"/>
      <c r="S270" s="251"/>
      <c r="T270" s="252"/>
      <c r="U270" s="13"/>
      <c r="V270" s="13"/>
      <c r="W270" s="13"/>
      <c r="X270" s="13"/>
      <c r="Y270" s="13"/>
      <c r="Z270" s="13"/>
      <c r="AA270" s="13"/>
      <c r="AB270" s="13"/>
      <c r="AC270" s="13"/>
      <c r="AD270" s="13"/>
      <c r="AE270" s="13"/>
      <c r="AT270" s="253" t="s">
        <v>145</v>
      </c>
      <c r="AU270" s="253" t="s">
        <v>84</v>
      </c>
      <c r="AV270" s="13" t="s">
        <v>84</v>
      </c>
      <c r="AW270" s="13" t="s">
        <v>32</v>
      </c>
      <c r="AX270" s="13" t="s">
        <v>82</v>
      </c>
      <c r="AY270" s="253" t="s">
        <v>137</v>
      </c>
    </row>
    <row r="271" spans="1:65" s="2" customFormat="1" ht="16.5" customHeight="1">
      <c r="A271" s="39"/>
      <c r="B271" s="40"/>
      <c r="C271" s="228" t="s">
        <v>372</v>
      </c>
      <c r="D271" s="228" t="s">
        <v>139</v>
      </c>
      <c r="E271" s="229" t="s">
        <v>709</v>
      </c>
      <c r="F271" s="230" t="s">
        <v>710</v>
      </c>
      <c r="G271" s="231" t="s">
        <v>189</v>
      </c>
      <c r="H271" s="232">
        <v>57.6</v>
      </c>
      <c r="I271" s="233"/>
      <c r="J271" s="234">
        <f>ROUND(I271*H271,2)</f>
        <v>0</v>
      </c>
      <c r="K271" s="235"/>
      <c r="L271" s="45"/>
      <c r="M271" s="236" t="s">
        <v>1</v>
      </c>
      <c r="N271" s="237" t="s">
        <v>41</v>
      </c>
      <c r="O271" s="92"/>
      <c r="P271" s="238">
        <f>O271*H271</f>
        <v>0</v>
      </c>
      <c r="Q271" s="238">
        <v>0</v>
      </c>
      <c r="R271" s="238">
        <f>Q271*H271</f>
        <v>0</v>
      </c>
      <c r="S271" s="238">
        <v>0</v>
      </c>
      <c r="T271" s="239">
        <f>S271*H271</f>
        <v>0</v>
      </c>
      <c r="U271" s="39"/>
      <c r="V271" s="39"/>
      <c r="W271" s="39"/>
      <c r="X271" s="39"/>
      <c r="Y271" s="39"/>
      <c r="Z271" s="39"/>
      <c r="AA271" s="39"/>
      <c r="AB271" s="39"/>
      <c r="AC271" s="39"/>
      <c r="AD271" s="39"/>
      <c r="AE271" s="39"/>
      <c r="AR271" s="240" t="s">
        <v>217</v>
      </c>
      <c r="AT271" s="240" t="s">
        <v>139</v>
      </c>
      <c r="AU271" s="240" t="s">
        <v>84</v>
      </c>
      <c r="AY271" s="18" t="s">
        <v>137</v>
      </c>
      <c r="BE271" s="241">
        <f>IF(N271="základní",J271,0)</f>
        <v>0</v>
      </c>
      <c r="BF271" s="241">
        <f>IF(N271="snížená",J271,0)</f>
        <v>0</v>
      </c>
      <c r="BG271" s="241">
        <f>IF(N271="zákl. přenesená",J271,0)</f>
        <v>0</v>
      </c>
      <c r="BH271" s="241">
        <f>IF(N271="sníž. přenesená",J271,0)</f>
        <v>0</v>
      </c>
      <c r="BI271" s="241">
        <f>IF(N271="nulová",J271,0)</f>
        <v>0</v>
      </c>
      <c r="BJ271" s="18" t="s">
        <v>82</v>
      </c>
      <c r="BK271" s="241">
        <f>ROUND(I271*H271,2)</f>
        <v>0</v>
      </c>
      <c r="BL271" s="18" t="s">
        <v>217</v>
      </c>
      <c r="BM271" s="240" t="s">
        <v>711</v>
      </c>
    </row>
    <row r="272" spans="1:51" s="13" customFormat="1" ht="12">
      <c r="A272" s="13"/>
      <c r="B272" s="242"/>
      <c r="C272" s="243"/>
      <c r="D272" s="244" t="s">
        <v>145</v>
      </c>
      <c r="E272" s="245" t="s">
        <v>1</v>
      </c>
      <c r="F272" s="246" t="s">
        <v>712</v>
      </c>
      <c r="G272" s="243"/>
      <c r="H272" s="247">
        <v>16</v>
      </c>
      <c r="I272" s="248"/>
      <c r="J272" s="243"/>
      <c r="K272" s="243"/>
      <c r="L272" s="249"/>
      <c r="M272" s="250"/>
      <c r="N272" s="251"/>
      <c r="O272" s="251"/>
      <c r="P272" s="251"/>
      <c r="Q272" s="251"/>
      <c r="R272" s="251"/>
      <c r="S272" s="251"/>
      <c r="T272" s="252"/>
      <c r="U272" s="13"/>
      <c r="V272" s="13"/>
      <c r="W272" s="13"/>
      <c r="X272" s="13"/>
      <c r="Y272" s="13"/>
      <c r="Z272" s="13"/>
      <c r="AA272" s="13"/>
      <c r="AB272" s="13"/>
      <c r="AC272" s="13"/>
      <c r="AD272" s="13"/>
      <c r="AE272" s="13"/>
      <c r="AT272" s="253" t="s">
        <v>145</v>
      </c>
      <c r="AU272" s="253" t="s">
        <v>84</v>
      </c>
      <c r="AV272" s="13" t="s">
        <v>84</v>
      </c>
      <c r="AW272" s="13" t="s">
        <v>32</v>
      </c>
      <c r="AX272" s="13" t="s">
        <v>76</v>
      </c>
      <c r="AY272" s="253" t="s">
        <v>137</v>
      </c>
    </row>
    <row r="273" spans="1:51" s="13" customFormat="1" ht="12">
      <c r="A273" s="13"/>
      <c r="B273" s="242"/>
      <c r="C273" s="243"/>
      <c r="D273" s="244" t="s">
        <v>145</v>
      </c>
      <c r="E273" s="245" t="s">
        <v>1</v>
      </c>
      <c r="F273" s="246" t="s">
        <v>713</v>
      </c>
      <c r="G273" s="243"/>
      <c r="H273" s="247">
        <v>41.6</v>
      </c>
      <c r="I273" s="248"/>
      <c r="J273" s="243"/>
      <c r="K273" s="243"/>
      <c r="L273" s="249"/>
      <c r="M273" s="250"/>
      <c r="N273" s="251"/>
      <c r="O273" s="251"/>
      <c r="P273" s="251"/>
      <c r="Q273" s="251"/>
      <c r="R273" s="251"/>
      <c r="S273" s="251"/>
      <c r="T273" s="252"/>
      <c r="U273" s="13"/>
      <c r="V273" s="13"/>
      <c r="W273" s="13"/>
      <c r="X273" s="13"/>
      <c r="Y273" s="13"/>
      <c r="Z273" s="13"/>
      <c r="AA273" s="13"/>
      <c r="AB273" s="13"/>
      <c r="AC273" s="13"/>
      <c r="AD273" s="13"/>
      <c r="AE273" s="13"/>
      <c r="AT273" s="253" t="s">
        <v>145</v>
      </c>
      <c r="AU273" s="253" t="s">
        <v>84</v>
      </c>
      <c r="AV273" s="13" t="s">
        <v>84</v>
      </c>
      <c r="AW273" s="13" t="s">
        <v>32</v>
      </c>
      <c r="AX273" s="13" t="s">
        <v>76</v>
      </c>
      <c r="AY273" s="253" t="s">
        <v>137</v>
      </c>
    </row>
    <row r="274" spans="1:51" s="14" customFormat="1" ht="12">
      <c r="A274" s="14"/>
      <c r="B274" s="254"/>
      <c r="C274" s="255"/>
      <c r="D274" s="244" t="s">
        <v>145</v>
      </c>
      <c r="E274" s="256" t="s">
        <v>1</v>
      </c>
      <c r="F274" s="257" t="s">
        <v>147</v>
      </c>
      <c r="G274" s="255"/>
      <c r="H274" s="258">
        <v>57.6</v>
      </c>
      <c r="I274" s="259"/>
      <c r="J274" s="255"/>
      <c r="K274" s="255"/>
      <c r="L274" s="260"/>
      <c r="M274" s="261"/>
      <c r="N274" s="262"/>
      <c r="O274" s="262"/>
      <c r="P274" s="262"/>
      <c r="Q274" s="262"/>
      <c r="R274" s="262"/>
      <c r="S274" s="262"/>
      <c r="T274" s="263"/>
      <c r="U274" s="14"/>
      <c r="V274" s="14"/>
      <c r="W274" s="14"/>
      <c r="X274" s="14"/>
      <c r="Y274" s="14"/>
      <c r="Z274" s="14"/>
      <c r="AA274" s="14"/>
      <c r="AB274" s="14"/>
      <c r="AC274" s="14"/>
      <c r="AD274" s="14"/>
      <c r="AE274" s="14"/>
      <c r="AT274" s="264" t="s">
        <v>145</v>
      </c>
      <c r="AU274" s="264" t="s">
        <v>84</v>
      </c>
      <c r="AV274" s="14" t="s">
        <v>143</v>
      </c>
      <c r="AW274" s="14" t="s">
        <v>32</v>
      </c>
      <c r="AX274" s="14" t="s">
        <v>82</v>
      </c>
      <c r="AY274" s="264" t="s">
        <v>137</v>
      </c>
    </row>
    <row r="275" spans="1:65" s="2" customFormat="1" ht="16.5" customHeight="1">
      <c r="A275" s="39"/>
      <c r="B275" s="40"/>
      <c r="C275" s="265" t="s">
        <v>378</v>
      </c>
      <c r="D275" s="265" t="s">
        <v>181</v>
      </c>
      <c r="E275" s="266" t="s">
        <v>714</v>
      </c>
      <c r="F275" s="267" t="s">
        <v>715</v>
      </c>
      <c r="G275" s="268" t="s">
        <v>142</v>
      </c>
      <c r="H275" s="269">
        <v>1.622</v>
      </c>
      <c r="I275" s="270"/>
      <c r="J275" s="271">
        <f>ROUND(I275*H275,2)</f>
        <v>0</v>
      </c>
      <c r="K275" s="272"/>
      <c r="L275" s="273"/>
      <c r="M275" s="274" t="s">
        <v>1</v>
      </c>
      <c r="N275" s="275" t="s">
        <v>41</v>
      </c>
      <c r="O275" s="92"/>
      <c r="P275" s="238">
        <f>O275*H275</f>
        <v>0</v>
      </c>
      <c r="Q275" s="238">
        <v>0.55</v>
      </c>
      <c r="R275" s="238">
        <f>Q275*H275</f>
        <v>0.8921000000000001</v>
      </c>
      <c r="S275" s="238">
        <v>0</v>
      </c>
      <c r="T275" s="239">
        <f>S275*H275</f>
        <v>0</v>
      </c>
      <c r="U275" s="39"/>
      <c r="V275" s="39"/>
      <c r="W275" s="39"/>
      <c r="X275" s="39"/>
      <c r="Y275" s="39"/>
      <c r="Z275" s="39"/>
      <c r="AA275" s="39"/>
      <c r="AB275" s="39"/>
      <c r="AC275" s="39"/>
      <c r="AD275" s="39"/>
      <c r="AE275" s="39"/>
      <c r="AR275" s="240" t="s">
        <v>299</v>
      </c>
      <c r="AT275" s="240" t="s">
        <v>181</v>
      </c>
      <c r="AU275" s="240" t="s">
        <v>84</v>
      </c>
      <c r="AY275" s="18" t="s">
        <v>137</v>
      </c>
      <c r="BE275" s="241">
        <f>IF(N275="základní",J275,0)</f>
        <v>0</v>
      </c>
      <c r="BF275" s="241">
        <f>IF(N275="snížená",J275,0)</f>
        <v>0</v>
      </c>
      <c r="BG275" s="241">
        <f>IF(N275="zákl. přenesená",J275,0)</f>
        <v>0</v>
      </c>
      <c r="BH275" s="241">
        <f>IF(N275="sníž. přenesená",J275,0)</f>
        <v>0</v>
      </c>
      <c r="BI275" s="241">
        <f>IF(N275="nulová",J275,0)</f>
        <v>0</v>
      </c>
      <c r="BJ275" s="18" t="s">
        <v>82</v>
      </c>
      <c r="BK275" s="241">
        <f>ROUND(I275*H275,2)</f>
        <v>0</v>
      </c>
      <c r="BL275" s="18" t="s">
        <v>217</v>
      </c>
      <c r="BM275" s="240" t="s">
        <v>716</v>
      </c>
    </row>
    <row r="276" spans="1:51" s="13" customFormat="1" ht="12">
      <c r="A276" s="13"/>
      <c r="B276" s="242"/>
      <c r="C276" s="243"/>
      <c r="D276" s="244" t="s">
        <v>145</v>
      </c>
      <c r="E276" s="245" t="s">
        <v>1</v>
      </c>
      <c r="F276" s="246" t="s">
        <v>699</v>
      </c>
      <c r="G276" s="243"/>
      <c r="H276" s="247">
        <v>0.451</v>
      </c>
      <c r="I276" s="248"/>
      <c r="J276" s="243"/>
      <c r="K276" s="243"/>
      <c r="L276" s="249"/>
      <c r="M276" s="250"/>
      <c r="N276" s="251"/>
      <c r="O276" s="251"/>
      <c r="P276" s="251"/>
      <c r="Q276" s="251"/>
      <c r="R276" s="251"/>
      <c r="S276" s="251"/>
      <c r="T276" s="252"/>
      <c r="U276" s="13"/>
      <c r="V276" s="13"/>
      <c r="W276" s="13"/>
      <c r="X276" s="13"/>
      <c r="Y276" s="13"/>
      <c r="Z276" s="13"/>
      <c r="AA276" s="13"/>
      <c r="AB276" s="13"/>
      <c r="AC276" s="13"/>
      <c r="AD276" s="13"/>
      <c r="AE276" s="13"/>
      <c r="AT276" s="253" t="s">
        <v>145</v>
      </c>
      <c r="AU276" s="253" t="s">
        <v>84</v>
      </c>
      <c r="AV276" s="13" t="s">
        <v>84</v>
      </c>
      <c r="AW276" s="13" t="s">
        <v>32</v>
      </c>
      <c r="AX276" s="13" t="s">
        <v>76</v>
      </c>
      <c r="AY276" s="253" t="s">
        <v>137</v>
      </c>
    </row>
    <row r="277" spans="1:51" s="13" customFormat="1" ht="12">
      <c r="A277" s="13"/>
      <c r="B277" s="242"/>
      <c r="C277" s="243"/>
      <c r="D277" s="244" t="s">
        <v>145</v>
      </c>
      <c r="E277" s="245" t="s">
        <v>1</v>
      </c>
      <c r="F277" s="246" t="s">
        <v>700</v>
      </c>
      <c r="G277" s="243"/>
      <c r="H277" s="247">
        <v>1.171</v>
      </c>
      <c r="I277" s="248"/>
      <c r="J277" s="243"/>
      <c r="K277" s="243"/>
      <c r="L277" s="249"/>
      <c r="M277" s="250"/>
      <c r="N277" s="251"/>
      <c r="O277" s="251"/>
      <c r="P277" s="251"/>
      <c r="Q277" s="251"/>
      <c r="R277" s="251"/>
      <c r="S277" s="251"/>
      <c r="T277" s="252"/>
      <c r="U277" s="13"/>
      <c r="V277" s="13"/>
      <c r="W277" s="13"/>
      <c r="X277" s="13"/>
      <c r="Y277" s="13"/>
      <c r="Z277" s="13"/>
      <c r="AA277" s="13"/>
      <c r="AB277" s="13"/>
      <c r="AC277" s="13"/>
      <c r="AD277" s="13"/>
      <c r="AE277" s="13"/>
      <c r="AT277" s="253" t="s">
        <v>145</v>
      </c>
      <c r="AU277" s="253" t="s">
        <v>84</v>
      </c>
      <c r="AV277" s="13" t="s">
        <v>84</v>
      </c>
      <c r="AW277" s="13" t="s">
        <v>32</v>
      </c>
      <c r="AX277" s="13" t="s">
        <v>76</v>
      </c>
      <c r="AY277" s="253" t="s">
        <v>137</v>
      </c>
    </row>
    <row r="278" spans="1:51" s="14" customFormat="1" ht="12">
      <c r="A278" s="14"/>
      <c r="B278" s="254"/>
      <c r="C278" s="255"/>
      <c r="D278" s="244" t="s">
        <v>145</v>
      </c>
      <c r="E278" s="256" t="s">
        <v>1</v>
      </c>
      <c r="F278" s="257" t="s">
        <v>147</v>
      </c>
      <c r="G278" s="255"/>
      <c r="H278" s="258">
        <v>1.622</v>
      </c>
      <c r="I278" s="259"/>
      <c r="J278" s="255"/>
      <c r="K278" s="255"/>
      <c r="L278" s="260"/>
      <c r="M278" s="261"/>
      <c r="N278" s="262"/>
      <c r="O278" s="262"/>
      <c r="P278" s="262"/>
      <c r="Q278" s="262"/>
      <c r="R278" s="262"/>
      <c r="S278" s="262"/>
      <c r="T278" s="263"/>
      <c r="U278" s="14"/>
      <c r="V278" s="14"/>
      <c r="W278" s="14"/>
      <c r="X278" s="14"/>
      <c r="Y278" s="14"/>
      <c r="Z278" s="14"/>
      <c r="AA278" s="14"/>
      <c r="AB278" s="14"/>
      <c r="AC278" s="14"/>
      <c r="AD278" s="14"/>
      <c r="AE278" s="14"/>
      <c r="AT278" s="264" t="s">
        <v>145</v>
      </c>
      <c r="AU278" s="264" t="s">
        <v>84</v>
      </c>
      <c r="AV278" s="14" t="s">
        <v>143</v>
      </c>
      <c r="AW278" s="14" t="s">
        <v>32</v>
      </c>
      <c r="AX278" s="14" t="s">
        <v>82</v>
      </c>
      <c r="AY278" s="264" t="s">
        <v>137</v>
      </c>
    </row>
    <row r="279" spans="1:65" s="2" customFormat="1" ht="16.5" customHeight="1">
      <c r="A279" s="39"/>
      <c r="B279" s="40"/>
      <c r="C279" s="228" t="s">
        <v>382</v>
      </c>
      <c r="D279" s="228" t="s">
        <v>139</v>
      </c>
      <c r="E279" s="229" t="s">
        <v>717</v>
      </c>
      <c r="F279" s="230" t="s">
        <v>718</v>
      </c>
      <c r="G279" s="231" t="s">
        <v>142</v>
      </c>
      <c r="H279" s="232">
        <v>1.833</v>
      </c>
      <c r="I279" s="233"/>
      <c r="J279" s="234">
        <f>ROUND(I279*H279,2)</f>
        <v>0</v>
      </c>
      <c r="K279" s="235"/>
      <c r="L279" s="45"/>
      <c r="M279" s="236" t="s">
        <v>1</v>
      </c>
      <c r="N279" s="237" t="s">
        <v>41</v>
      </c>
      <c r="O279" s="92"/>
      <c r="P279" s="238">
        <f>O279*H279</f>
        <v>0</v>
      </c>
      <c r="Q279" s="238">
        <v>0.02337</v>
      </c>
      <c r="R279" s="238">
        <f>Q279*H279</f>
        <v>0.042837209999999994</v>
      </c>
      <c r="S279" s="238">
        <v>0</v>
      </c>
      <c r="T279" s="239">
        <f>S279*H279</f>
        <v>0</v>
      </c>
      <c r="U279" s="39"/>
      <c r="V279" s="39"/>
      <c r="W279" s="39"/>
      <c r="X279" s="39"/>
      <c r="Y279" s="39"/>
      <c r="Z279" s="39"/>
      <c r="AA279" s="39"/>
      <c r="AB279" s="39"/>
      <c r="AC279" s="39"/>
      <c r="AD279" s="39"/>
      <c r="AE279" s="39"/>
      <c r="AR279" s="240" t="s">
        <v>217</v>
      </c>
      <c r="AT279" s="240" t="s">
        <v>139</v>
      </c>
      <c r="AU279" s="240" t="s">
        <v>84</v>
      </c>
      <c r="AY279" s="18" t="s">
        <v>137</v>
      </c>
      <c r="BE279" s="241">
        <f>IF(N279="základní",J279,0)</f>
        <v>0</v>
      </c>
      <c r="BF279" s="241">
        <f>IF(N279="snížená",J279,0)</f>
        <v>0</v>
      </c>
      <c r="BG279" s="241">
        <f>IF(N279="zákl. přenesená",J279,0)</f>
        <v>0</v>
      </c>
      <c r="BH279" s="241">
        <f>IF(N279="sníž. přenesená",J279,0)</f>
        <v>0</v>
      </c>
      <c r="BI279" s="241">
        <f>IF(N279="nulová",J279,0)</f>
        <v>0</v>
      </c>
      <c r="BJ279" s="18" t="s">
        <v>82</v>
      </c>
      <c r="BK279" s="241">
        <f>ROUND(I279*H279,2)</f>
        <v>0</v>
      </c>
      <c r="BL279" s="18" t="s">
        <v>217</v>
      </c>
      <c r="BM279" s="240" t="s">
        <v>719</v>
      </c>
    </row>
    <row r="280" spans="1:51" s="13" customFormat="1" ht="12">
      <c r="A280" s="13"/>
      <c r="B280" s="242"/>
      <c r="C280" s="243"/>
      <c r="D280" s="244" t="s">
        <v>145</v>
      </c>
      <c r="E280" s="245" t="s">
        <v>1</v>
      </c>
      <c r="F280" s="246" t="s">
        <v>720</v>
      </c>
      <c r="G280" s="243"/>
      <c r="H280" s="247">
        <v>0.41</v>
      </c>
      <c r="I280" s="248"/>
      <c r="J280" s="243"/>
      <c r="K280" s="243"/>
      <c r="L280" s="249"/>
      <c r="M280" s="250"/>
      <c r="N280" s="251"/>
      <c r="O280" s="251"/>
      <c r="P280" s="251"/>
      <c r="Q280" s="251"/>
      <c r="R280" s="251"/>
      <c r="S280" s="251"/>
      <c r="T280" s="252"/>
      <c r="U280" s="13"/>
      <c r="V280" s="13"/>
      <c r="W280" s="13"/>
      <c r="X280" s="13"/>
      <c r="Y280" s="13"/>
      <c r="Z280" s="13"/>
      <c r="AA280" s="13"/>
      <c r="AB280" s="13"/>
      <c r="AC280" s="13"/>
      <c r="AD280" s="13"/>
      <c r="AE280" s="13"/>
      <c r="AT280" s="253" t="s">
        <v>145</v>
      </c>
      <c r="AU280" s="253" t="s">
        <v>84</v>
      </c>
      <c r="AV280" s="13" t="s">
        <v>84</v>
      </c>
      <c r="AW280" s="13" t="s">
        <v>32</v>
      </c>
      <c r="AX280" s="13" t="s">
        <v>76</v>
      </c>
      <c r="AY280" s="253" t="s">
        <v>137</v>
      </c>
    </row>
    <row r="281" spans="1:51" s="13" customFormat="1" ht="12">
      <c r="A281" s="13"/>
      <c r="B281" s="242"/>
      <c r="C281" s="243"/>
      <c r="D281" s="244" t="s">
        <v>145</v>
      </c>
      <c r="E281" s="245" t="s">
        <v>1</v>
      </c>
      <c r="F281" s="246" t="s">
        <v>721</v>
      </c>
      <c r="G281" s="243"/>
      <c r="H281" s="247">
        <v>1.065</v>
      </c>
      <c r="I281" s="248"/>
      <c r="J281" s="243"/>
      <c r="K281" s="243"/>
      <c r="L281" s="249"/>
      <c r="M281" s="250"/>
      <c r="N281" s="251"/>
      <c r="O281" s="251"/>
      <c r="P281" s="251"/>
      <c r="Q281" s="251"/>
      <c r="R281" s="251"/>
      <c r="S281" s="251"/>
      <c r="T281" s="252"/>
      <c r="U281" s="13"/>
      <c r="V281" s="13"/>
      <c r="W281" s="13"/>
      <c r="X281" s="13"/>
      <c r="Y281" s="13"/>
      <c r="Z281" s="13"/>
      <c r="AA281" s="13"/>
      <c r="AB281" s="13"/>
      <c r="AC281" s="13"/>
      <c r="AD281" s="13"/>
      <c r="AE281" s="13"/>
      <c r="AT281" s="253" t="s">
        <v>145</v>
      </c>
      <c r="AU281" s="253" t="s">
        <v>84</v>
      </c>
      <c r="AV281" s="13" t="s">
        <v>84</v>
      </c>
      <c r="AW281" s="13" t="s">
        <v>32</v>
      </c>
      <c r="AX281" s="13" t="s">
        <v>76</v>
      </c>
      <c r="AY281" s="253" t="s">
        <v>137</v>
      </c>
    </row>
    <row r="282" spans="1:51" s="13" customFormat="1" ht="12">
      <c r="A282" s="13"/>
      <c r="B282" s="242"/>
      <c r="C282" s="243"/>
      <c r="D282" s="244" t="s">
        <v>145</v>
      </c>
      <c r="E282" s="245" t="s">
        <v>1</v>
      </c>
      <c r="F282" s="246" t="s">
        <v>722</v>
      </c>
      <c r="G282" s="243"/>
      <c r="H282" s="247">
        <v>0.358</v>
      </c>
      <c r="I282" s="248"/>
      <c r="J282" s="243"/>
      <c r="K282" s="243"/>
      <c r="L282" s="249"/>
      <c r="M282" s="250"/>
      <c r="N282" s="251"/>
      <c r="O282" s="251"/>
      <c r="P282" s="251"/>
      <c r="Q282" s="251"/>
      <c r="R282" s="251"/>
      <c r="S282" s="251"/>
      <c r="T282" s="252"/>
      <c r="U282" s="13"/>
      <c r="V282" s="13"/>
      <c r="W282" s="13"/>
      <c r="X282" s="13"/>
      <c r="Y282" s="13"/>
      <c r="Z282" s="13"/>
      <c r="AA282" s="13"/>
      <c r="AB282" s="13"/>
      <c r="AC282" s="13"/>
      <c r="AD282" s="13"/>
      <c r="AE282" s="13"/>
      <c r="AT282" s="253" t="s">
        <v>145</v>
      </c>
      <c r="AU282" s="253" t="s">
        <v>84</v>
      </c>
      <c r="AV282" s="13" t="s">
        <v>84</v>
      </c>
      <c r="AW282" s="13" t="s">
        <v>32</v>
      </c>
      <c r="AX282" s="13" t="s">
        <v>76</v>
      </c>
      <c r="AY282" s="253" t="s">
        <v>137</v>
      </c>
    </row>
    <row r="283" spans="1:51" s="14" customFormat="1" ht="12">
      <c r="A283" s="14"/>
      <c r="B283" s="254"/>
      <c r="C283" s="255"/>
      <c r="D283" s="244" t="s">
        <v>145</v>
      </c>
      <c r="E283" s="256" t="s">
        <v>1</v>
      </c>
      <c r="F283" s="257" t="s">
        <v>147</v>
      </c>
      <c r="G283" s="255"/>
      <c r="H283" s="258">
        <v>1.833</v>
      </c>
      <c r="I283" s="259"/>
      <c r="J283" s="255"/>
      <c r="K283" s="255"/>
      <c r="L283" s="260"/>
      <c r="M283" s="261"/>
      <c r="N283" s="262"/>
      <c r="O283" s="262"/>
      <c r="P283" s="262"/>
      <c r="Q283" s="262"/>
      <c r="R283" s="262"/>
      <c r="S283" s="262"/>
      <c r="T283" s="263"/>
      <c r="U283" s="14"/>
      <c r="V283" s="14"/>
      <c r="W283" s="14"/>
      <c r="X283" s="14"/>
      <c r="Y283" s="14"/>
      <c r="Z283" s="14"/>
      <c r="AA283" s="14"/>
      <c r="AB283" s="14"/>
      <c r="AC283" s="14"/>
      <c r="AD283" s="14"/>
      <c r="AE283" s="14"/>
      <c r="AT283" s="264" t="s">
        <v>145</v>
      </c>
      <c r="AU283" s="264" t="s">
        <v>84</v>
      </c>
      <c r="AV283" s="14" t="s">
        <v>143</v>
      </c>
      <c r="AW283" s="14" t="s">
        <v>32</v>
      </c>
      <c r="AX283" s="14" t="s">
        <v>82</v>
      </c>
      <c r="AY283" s="264" t="s">
        <v>137</v>
      </c>
    </row>
    <row r="284" spans="1:65" s="2" customFormat="1" ht="21.75" customHeight="1">
      <c r="A284" s="39"/>
      <c r="B284" s="40"/>
      <c r="C284" s="228" t="s">
        <v>386</v>
      </c>
      <c r="D284" s="228" t="s">
        <v>139</v>
      </c>
      <c r="E284" s="229" t="s">
        <v>723</v>
      </c>
      <c r="F284" s="230" t="s">
        <v>724</v>
      </c>
      <c r="G284" s="231" t="s">
        <v>163</v>
      </c>
      <c r="H284" s="232">
        <v>128.841</v>
      </c>
      <c r="I284" s="233"/>
      <c r="J284" s="234">
        <f>ROUND(I284*H284,2)</f>
        <v>0</v>
      </c>
      <c r="K284" s="235"/>
      <c r="L284" s="45"/>
      <c r="M284" s="236" t="s">
        <v>1</v>
      </c>
      <c r="N284" s="237" t="s">
        <v>41</v>
      </c>
      <c r="O284" s="92"/>
      <c r="P284" s="238">
        <f>O284*H284</f>
        <v>0</v>
      </c>
      <c r="Q284" s="238">
        <v>0</v>
      </c>
      <c r="R284" s="238">
        <f>Q284*H284</f>
        <v>0</v>
      </c>
      <c r="S284" s="238">
        <v>0</v>
      </c>
      <c r="T284" s="239">
        <f>S284*H284</f>
        <v>0</v>
      </c>
      <c r="U284" s="39"/>
      <c r="V284" s="39"/>
      <c r="W284" s="39"/>
      <c r="X284" s="39"/>
      <c r="Y284" s="39"/>
      <c r="Z284" s="39"/>
      <c r="AA284" s="39"/>
      <c r="AB284" s="39"/>
      <c r="AC284" s="39"/>
      <c r="AD284" s="39"/>
      <c r="AE284" s="39"/>
      <c r="AR284" s="240" t="s">
        <v>217</v>
      </c>
      <c r="AT284" s="240" t="s">
        <v>139</v>
      </c>
      <c r="AU284" s="240" t="s">
        <v>84</v>
      </c>
      <c r="AY284" s="18" t="s">
        <v>137</v>
      </c>
      <c r="BE284" s="241">
        <f>IF(N284="základní",J284,0)</f>
        <v>0</v>
      </c>
      <c r="BF284" s="241">
        <f>IF(N284="snížená",J284,0)</f>
        <v>0</v>
      </c>
      <c r="BG284" s="241">
        <f>IF(N284="zákl. přenesená",J284,0)</f>
        <v>0</v>
      </c>
      <c r="BH284" s="241">
        <f>IF(N284="sníž. přenesená",J284,0)</f>
        <v>0</v>
      </c>
      <c r="BI284" s="241">
        <f>IF(N284="nulová",J284,0)</f>
        <v>0</v>
      </c>
      <c r="BJ284" s="18" t="s">
        <v>82</v>
      </c>
      <c r="BK284" s="241">
        <f>ROUND(I284*H284,2)</f>
        <v>0</v>
      </c>
      <c r="BL284" s="18" t="s">
        <v>217</v>
      </c>
      <c r="BM284" s="240" t="s">
        <v>725</v>
      </c>
    </row>
    <row r="285" spans="1:51" s="15" customFormat="1" ht="12">
      <c r="A285" s="15"/>
      <c r="B285" s="284"/>
      <c r="C285" s="285"/>
      <c r="D285" s="244" t="s">
        <v>145</v>
      </c>
      <c r="E285" s="286" t="s">
        <v>1</v>
      </c>
      <c r="F285" s="287" t="s">
        <v>726</v>
      </c>
      <c r="G285" s="285"/>
      <c r="H285" s="286" t="s">
        <v>1</v>
      </c>
      <c r="I285" s="288"/>
      <c r="J285" s="285"/>
      <c r="K285" s="285"/>
      <c r="L285" s="289"/>
      <c r="M285" s="290"/>
      <c r="N285" s="291"/>
      <c r="O285" s="291"/>
      <c r="P285" s="291"/>
      <c r="Q285" s="291"/>
      <c r="R285" s="291"/>
      <c r="S285" s="291"/>
      <c r="T285" s="292"/>
      <c r="U285" s="15"/>
      <c r="V285" s="15"/>
      <c r="W285" s="15"/>
      <c r="X285" s="15"/>
      <c r="Y285" s="15"/>
      <c r="Z285" s="15"/>
      <c r="AA285" s="15"/>
      <c r="AB285" s="15"/>
      <c r="AC285" s="15"/>
      <c r="AD285" s="15"/>
      <c r="AE285" s="15"/>
      <c r="AT285" s="293" t="s">
        <v>145</v>
      </c>
      <c r="AU285" s="293" t="s">
        <v>84</v>
      </c>
      <c r="AV285" s="15" t="s">
        <v>82</v>
      </c>
      <c r="AW285" s="15" t="s">
        <v>32</v>
      </c>
      <c r="AX285" s="15" t="s">
        <v>76</v>
      </c>
      <c r="AY285" s="293" t="s">
        <v>137</v>
      </c>
    </row>
    <row r="286" spans="1:51" s="13" customFormat="1" ht="12">
      <c r="A286" s="13"/>
      <c r="B286" s="242"/>
      <c r="C286" s="243"/>
      <c r="D286" s="244" t="s">
        <v>145</v>
      </c>
      <c r="E286" s="245" t="s">
        <v>1</v>
      </c>
      <c r="F286" s="246" t="s">
        <v>727</v>
      </c>
      <c r="G286" s="243"/>
      <c r="H286" s="247">
        <v>100.68</v>
      </c>
      <c r="I286" s="248"/>
      <c r="J286" s="243"/>
      <c r="K286" s="243"/>
      <c r="L286" s="249"/>
      <c r="M286" s="250"/>
      <c r="N286" s="251"/>
      <c r="O286" s="251"/>
      <c r="P286" s="251"/>
      <c r="Q286" s="251"/>
      <c r="R286" s="251"/>
      <c r="S286" s="251"/>
      <c r="T286" s="252"/>
      <c r="U286" s="13"/>
      <c r="V286" s="13"/>
      <c r="W286" s="13"/>
      <c r="X286" s="13"/>
      <c r="Y286" s="13"/>
      <c r="Z286" s="13"/>
      <c r="AA286" s="13"/>
      <c r="AB286" s="13"/>
      <c r="AC286" s="13"/>
      <c r="AD286" s="13"/>
      <c r="AE286" s="13"/>
      <c r="AT286" s="253" t="s">
        <v>145</v>
      </c>
      <c r="AU286" s="253" t="s">
        <v>84</v>
      </c>
      <c r="AV286" s="13" t="s">
        <v>84</v>
      </c>
      <c r="AW286" s="13" t="s">
        <v>32</v>
      </c>
      <c r="AX286" s="13" t="s">
        <v>76</v>
      </c>
      <c r="AY286" s="253" t="s">
        <v>137</v>
      </c>
    </row>
    <row r="287" spans="1:51" s="15" customFormat="1" ht="12">
      <c r="A287" s="15"/>
      <c r="B287" s="284"/>
      <c r="C287" s="285"/>
      <c r="D287" s="244" t="s">
        <v>145</v>
      </c>
      <c r="E287" s="286" t="s">
        <v>1</v>
      </c>
      <c r="F287" s="287" t="s">
        <v>728</v>
      </c>
      <c r="G287" s="285"/>
      <c r="H287" s="286" t="s">
        <v>1</v>
      </c>
      <c r="I287" s="288"/>
      <c r="J287" s="285"/>
      <c r="K287" s="285"/>
      <c r="L287" s="289"/>
      <c r="M287" s="290"/>
      <c r="N287" s="291"/>
      <c r="O287" s="291"/>
      <c r="P287" s="291"/>
      <c r="Q287" s="291"/>
      <c r="R287" s="291"/>
      <c r="S287" s="291"/>
      <c r="T287" s="292"/>
      <c r="U287" s="15"/>
      <c r="V287" s="15"/>
      <c r="W287" s="15"/>
      <c r="X287" s="15"/>
      <c r="Y287" s="15"/>
      <c r="Z287" s="15"/>
      <c r="AA287" s="15"/>
      <c r="AB287" s="15"/>
      <c r="AC287" s="15"/>
      <c r="AD287" s="15"/>
      <c r="AE287" s="15"/>
      <c r="AT287" s="293" t="s">
        <v>145</v>
      </c>
      <c r="AU287" s="293" t="s">
        <v>84</v>
      </c>
      <c r="AV287" s="15" t="s">
        <v>82</v>
      </c>
      <c r="AW287" s="15" t="s">
        <v>32</v>
      </c>
      <c r="AX287" s="15" t="s">
        <v>76</v>
      </c>
      <c r="AY287" s="293" t="s">
        <v>137</v>
      </c>
    </row>
    <row r="288" spans="1:51" s="13" customFormat="1" ht="12">
      <c r="A288" s="13"/>
      <c r="B288" s="242"/>
      <c r="C288" s="243"/>
      <c r="D288" s="244" t="s">
        <v>145</v>
      </c>
      <c r="E288" s="245" t="s">
        <v>1</v>
      </c>
      <c r="F288" s="246" t="s">
        <v>729</v>
      </c>
      <c r="G288" s="243"/>
      <c r="H288" s="247">
        <v>28.161</v>
      </c>
      <c r="I288" s="248"/>
      <c r="J288" s="243"/>
      <c r="K288" s="243"/>
      <c r="L288" s="249"/>
      <c r="M288" s="250"/>
      <c r="N288" s="251"/>
      <c r="O288" s="251"/>
      <c r="P288" s="251"/>
      <c r="Q288" s="251"/>
      <c r="R288" s="251"/>
      <c r="S288" s="251"/>
      <c r="T288" s="252"/>
      <c r="U288" s="13"/>
      <c r="V288" s="13"/>
      <c r="W288" s="13"/>
      <c r="X288" s="13"/>
      <c r="Y288" s="13"/>
      <c r="Z288" s="13"/>
      <c r="AA288" s="13"/>
      <c r="AB288" s="13"/>
      <c r="AC288" s="13"/>
      <c r="AD288" s="13"/>
      <c r="AE288" s="13"/>
      <c r="AT288" s="253" t="s">
        <v>145</v>
      </c>
      <c r="AU288" s="253" t="s">
        <v>84</v>
      </c>
      <c r="AV288" s="13" t="s">
        <v>84</v>
      </c>
      <c r="AW288" s="13" t="s">
        <v>32</v>
      </c>
      <c r="AX288" s="13" t="s">
        <v>76</v>
      </c>
      <c r="AY288" s="253" t="s">
        <v>137</v>
      </c>
    </row>
    <row r="289" spans="1:51" s="14" customFormat="1" ht="12">
      <c r="A289" s="14"/>
      <c r="B289" s="254"/>
      <c r="C289" s="255"/>
      <c r="D289" s="244" t="s">
        <v>145</v>
      </c>
      <c r="E289" s="256" t="s">
        <v>1</v>
      </c>
      <c r="F289" s="257" t="s">
        <v>147</v>
      </c>
      <c r="G289" s="255"/>
      <c r="H289" s="258">
        <v>128.841</v>
      </c>
      <c r="I289" s="259"/>
      <c r="J289" s="255"/>
      <c r="K289" s="255"/>
      <c r="L289" s="260"/>
      <c r="M289" s="261"/>
      <c r="N289" s="262"/>
      <c r="O289" s="262"/>
      <c r="P289" s="262"/>
      <c r="Q289" s="262"/>
      <c r="R289" s="262"/>
      <c r="S289" s="262"/>
      <c r="T289" s="263"/>
      <c r="U289" s="14"/>
      <c r="V289" s="14"/>
      <c r="W289" s="14"/>
      <c r="X289" s="14"/>
      <c r="Y289" s="14"/>
      <c r="Z289" s="14"/>
      <c r="AA289" s="14"/>
      <c r="AB289" s="14"/>
      <c r="AC289" s="14"/>
      <c r="AD289" s="14"/>
      <c r="AE289" s="14"/>
      <c r="AT289" s="264" t="s">
        <v>145</v>
      </c>
      <c r="AU289" s="264" t="s">
        <v>84</v>
      </c>
      <c r="AV289" s="14" t="s">
        <v>143</v>
      </c>
      <c r="AW289" s="14" t="s">
        <v>32</v>
      </c>
      <c r="AX289" s="14" t="s">
        <v>82</v>
      </c>
      <c r="AY289" s="264" t="s">
        <v>137</v>
      </c>
    </row>
    <row r="290" spans="1:65" s="2" customFormat="1" ht="16.5" customHeight="1">
      <c r="A290" s="39"/>
      <c r="B290" s="40"/>
      <c r="C290" s="265" t="s">
        <v>390</v>
      </c>
      <c r="D290" s="265" t="s">
        <v>181</v>
      </c>
      <c r="E290" s="266" t="s">
        <v>730</v>
      </c>
      <c r="F290" s="267" t="s">
        <v>731</v>
      </c>
      <c r="G290" s="268" t="s">
        <v>163</v>
      </c>
      <c r="H290" s="269">
        <v>141.725</v>
      </c>
      <c r="I290" s="270"/>
      <c r="J290" s="271">
        <f>ROUND(I290*H290,2)</f>
        <v>0</v>
      </c>
      <c r="K290" s="272"/>
      <c r="L290" s="273"/>
      <c r="M290" s="274" t="s">
        <v>1</v>
      </c>
      <c r="N290" s="275" t="s">
        <v>41</v>
      </c>
      <c r="O290" s="92"/>
      <c r="P290" s="238">
        <f>O290*H290</f>
        <v>0</v>
      </c>
      <c r="Q290" s="238">
        <v>0.00931</v>
      </c>
      <c r="R290" s="238">
        <f>Q290*H290</f>
        <v>1.31945975</v>
      </c>
      <c r="S290" s="238">
        <v>0</v>
      </c>
      <c r="T290" s="239">
        <f>S290*H290</f>
        <v>0</v>
      </c>
      <c r="U290" s="39"/>
      <c r="V290" s="39"/>
      <c r="W290" s="39"/>
      <c r="X290" s="39"/>
      <c r="Y290" s="39"/>
      <c r="Z290" s="39"/>
      <c r="AA290" s="39"/>
      <c r="AB290" s="39"/>
      <c r="AC290" s="39"/>
      <c r="AD290" s="39"/>
      <c r="AE290" s="39"/>
      <c r="AR290" s="240" t="s">
        <v>299</v>
      </c>
      <c r="AT290" s="240" t="s">
        <v>181</v>
      </c>
      <c r="AU290" s="240" t="s">
        <v>84</v>
      </c>
      <c r="AY290" s="18" t="s">
        <v>137</v>
      </c>
      <c r="BE290" s="241">
        <f>IF(N290="základní",J290,0)</f>
        <v>0</v>
      </c>
      <c r="BF290" s="241">
        <f>IF(N290="snížená",J290,0)</f>
        <v>0</v>
      </c>
      <c r="BG290" s="241">
        <f>IF(N290="zákl. přenesená",J290,0)</f>
        <v>0</v>
      </c>
      <c r="BH290" s="241">
        <f>IF(N290="sníž. přenesená",J290,0)</f>
        <v>0</v>
      </c>
      <c r="BI290" s="241">
        <f>IF(N290="nulová",J290,0)</f>
        <v>0</v>
      </c>
      <c r="BJ290" s="18" t="s">
        <v>82</v>
      </c>
      <c r="BK290" s="241">
        <f>ROUND(I290*H290,2)</f>
        <v>0</v>
      </c>
      <c r="BL290" s="18" t="s">
        <v>217</v>
      </c>
      <c r="BM290" s="240" t="s">
        <v>732</v>
      </c>
    </row>
    <row r="291" spans="1:51" s="15" customFormat="1" ht="12">
      <c r="A291" s="15"/>
      <c r="B291" s="284"/>
      <c r="C291" s="285"/>
      <c r="D291" s="244" t="s">
        <v>145</v>
      </c>
      <c r="E291" s="286" t="s">
        <v>1</v>
      </c>
      <c r="F291" s="287" t="s">
        <v>726</v>
      </c>
      <c r="G291" s="285"/>
      <c r="H291" s="286" t="s">
        <v>1</v>
      </c>
      <c r="I291" s="288"/>
      <c r="J291" s="285"/>
      <c r="K291" s="285"/>
      <c r="L291" s="289"/>
      <c r="M291" s="290"/>
      <c r="N291" s="291"/>
      <c r="O291" s="291"/>
      <c r="P291" s="291"/>
      <c r="Q291" s="291"/>
      <c r="R291" s="291"/>
      <c r="S291" s="291"/>
      <c r="T291" s="292"/>
      <c r="U291" s="15"/>
      <c r="V291" s="15"/>
      <c r="W291" s="15"/>
      <c r="X291" s="15"/>
      <c r="Y291" s="15"/>
      <c r="Z291" s="15"/>
      <c r="AA291" s="15"/>
      <c r="AB291" s="15"/>
      <c r="AC291" s="15"/>
      <c r="AD291" s="15"/>
      <c r="AE291" s="15"/>
      <c r="AT291" s="293" t="s">
        <v>145</v>
      </c>
      <c r="AU291" s="293" t="s">
        <v>84</v>
      </c>
      <c r="AV291" s="15" t="s">
        <v>82</v>
      </c>
      <c r="AW291" s="15" t="s">
        <v>32</v>
      </c>
      <c r="AX291" s="15" t="s">
        <v>76</v>
      </c>
      <c r="AY291" s="293" t="s">
        <v>137</v>
      </c>
    </row>
    <row r="292" spans="1:51" s="13" customFormat="1" ht="12">
      <c r="A292" s="13"/>
      <c r="B292" s="242"/>
      <c r="C292" s="243"/>
      <c r="D292" s="244" t="s">
        <v>145</v>
      </c>
      <c r="E292" s="245" t="s">
        <v>1</v>
      </c>
      <c r="F292" s="246" t="s">
        <v>733</v>
      </c>
      <c r="G292" s="243"/>
      <c r="H292" s="247">
        <v>110.748</v>
      </c>
      <c r="I292" s="248"/>
      <c r="J292" s="243"/>
      <c r="K292" s="243"/>
      <c r="L292" s="249"/>
      <c r="M292" s="250"/>
      <c r="N292" s="251"/>
      <c r="O292" s="251"/>
      <c r="P292" s="251"/>
      <c r="Q292" s="251"/>
      <c r="R292" s="251"/>
      <c r="S292" s="251"/>
      <c r="T292" s="252"/>
      <c r="U292" s="13"/>
      <c r="V292" s="13"/>
      <c r="W292" s="13"/>
      <c r="X292" s="13"/>
      <c r="Y292" s="13"/>
      <c r="Z292" s="13"/>
      <c r="AA292" s="13"/>
      <c r="AB292" s="13"/>
      <c r="AC292" s="13"/>
      <c r="AD292" s="13"/>
      <c r="AE292" s="13"/>
      <c r="AT292" s="253" t="s">
        <v>145</v>
      </c>
      <c r="AU292" s="253" t="s">
        <v>84</v>
      </c>
      <c r="AV292" s="13" t="s">
        <v>84</v>
      </c>
      <c r="AW292" s="13" t="s">
        <v>32</v>
      </c>
      <c r="AX292" s="13" t="s">
        <v>76</v>
      </c>
      <c r="AY292" s="253" t="s">
        <v>137</v>
      </c>
    </row>
    <row r="293" spans="1:51" s="15" customFormat="1" ht="12">
      <c r="A293" s="15"/>
      <c r="B293" s="284"/>
      <c r="C293" s="285"/>
      <c r="D293" s="244" t="s">
        <v>145</v>
      </c>
      <c r="E293" s="286" t="s">
        <v>1</v>
      </c>
      <c r="F293" s="287" t="s">
        <v>728</v>
      </c>
      <c r="G293" s="285"/>
      <c r="H293" s="286" t="s">
        <v>1</v>
      </c>
      <c r="I293" s="288"/>
      <c r="J293" s="285"/>
      <c r="K293" s="285"/>
      <c r="L293" s="289"/>
      <c r="M293" s="290"/>
      <c r="N293" s="291"/>
      <c r="O293" s="291"/>
      <c r="P293" s="291"/>
      <c r="Q293" s="291"/>
      <c r="R293" s="291"/>
      <c r="S293" s="291"/>
      <c r="T293" s="292"/>
      <c r="U293" s="15"/>
      <c r="V293" s="15"/>
      <c r="W293" s="15"/>
      <c r="X293" s="15"/>
      <c r="Y293" s="15"/>
      <c r="Z293" s="15"/>
      <c r="AA293" s="15"/>
      <c r="AB293" s="15"/>
      <c r="AC293" s="15"/>
      <c r="AD293" s="15"/>
      <c r="AE293" s="15"/>
      <c r="AT293" s="293" t="s">
        <v>145</v>
      </c>
      <c r="AU293" s="293" t="s">
        <v>84</v>
      </c>
      <c r="AV293" s="15" t="s">
        <v>82</v>
      </c>
      <c r="AW293" s="15" t="s">
        <v>32</v>
      </c>
      <c r="AX293" s="15" t="s">
        <v>76</v>
      </c>
      <c r="AY293" s="293" t="s">
        <v>137</v>
      </c>
    </row>
    <row r="294" spans="1:51" s="13" customFormat="1" ht="12">
      <c r="A294" s="13"/>
      <c r="B294" s="242"/>
      <c r="C294" s="243"/>
      <c r="D294" s="244" t="s">
        <v>145</v>
      </c>
      <c r="E294" s="245" t="s">
        <v>1</v>
      </c>
      <c r="F294" s="246" t="s">
        <v>734</v>
      </c>
      <c r="G294" s="243"/>
      <c r="H294" s="247">
        <v>30.977</v>
      </c>
      <c r="I294" s="248"/>
      <c r="J294" s="243"/>
      <c r="K294" s="243"/>
      <c r="L294" s="249"/>
      <c r="M294" s="250"/>
      <c r="N294" s="251"/>
      <c r="O294" s="251"/>
      <c r="P294" s="251"/>
      <c r="Q294" s="251"/>
      <c r="R294" s="251"/>
      <c r="S294" s="251"/>
      <c r="T294" s="252"/>
      <c r="U294" s="13"/>
      <c r="V294" s="13"/>
      <c r="W294" s="13"/>
      <c r="X294" s="13"/>
      <c r="Y294" s="13"/>
      <c r="Z294" s="13"/>
      <c r="AA294" s="13"/>
      <c r="AB294" s="13"/>
      <c r="AC294" s="13"/>
      <c r="AD294" s="13"/>
      <c r="AE294" s="13"/>
      <c r="AT294" s="253" t="s">
        <v>145</v>
      </c>
      <c r="AU294" s="253" t="s">
        <v>84</v>
      </c>
      <c r="AV294" s="13" t="s">
        <v>84</v>
      </c>
      <c r="AW294" s="13" t="s">
        <v>32</v>
      </c>
      <c r="AX294" s="13" t="s">
        <v>76</v>
      </c>
      <c r="AY294" s="253" t="s">
        <v>137</v>
      </c>
    </row>
    <row r="295" spans="1:51" s="14" customFormat="1" ht="12">
      <c r="A295" s="14"/>
      <c r="B295" s="254"/>
      <c r="C295" s="255"/>
      <c r="D295" s="244" t="s">
        <v>145</v>
      </c>
      <c r="E295" s="256" t="s">
        <v>1</v>
      </c>
      <c r="F295" s="257" t="s">
        <v>147</v>
      </c>
      <c r="G295" s="255"/>
      <c r="H295" s="258">
        <v>141.725</v>
      </c>
      <c r="I295" s="259"/>
      <c r="J295" s="255"/>
      <c r="K295" s="255"/>
      <c r="L295" s="260"/>
      <c r="M295" s="261"/>
      <c r="N295" s="262"/>
      <c r="O295" s="262"/>
      <c r="P295" s="262"/>
      <c r="Q295" s="262"/>
      <c r="R295" s="262"/>
      <c r="S295" s="262"/>
      <c r="T295" s="263"/>
      <c r="U295" s="14"/>
      <c r="V295" s="14"/>
      <c r="W295" s="14"/>
      <c r="X295" s="14"/>
      <c r="Y295" s="14"/>
      <c r="Z295" s="14"/>
      <c r="AA295" s="14"/>
      <c r="AB295" s="14"/>
      <c r="AC295" s="14"/>
      <c r="AD295" s="14"/>
      <c r="AE295" s="14"/>
      <c r="AT295" s="264" t="s">
        <v>145</v>
      </c>
      <c r="AU295" s="264" t="s">
        <v>84</v>
      </c>
      <c r="AV295" s="14" t="s">
        <v>143</v>
      </c>
      <c r="AW295" s="14" t="s">
        <v>32</v>
      </c>
      <c r="AX295" s="14" t="s">
        <v>82</v>
      </c>
      <c r="AY295" s="264" t="s">
        <v>137</v>
      </c>
    </row>
    <row r="296" spans="1:65" s="2" customFormat="1" ht="16.5" customHeight="1">
      <c r="A296" s="39"/>
      <c r="B296" s="40"/>
      <c r="C296" s="228" t="s">
        <v>394</v>
      </c>
      <c r="D296" s="228" t="s">
        <v>139</v>
      </c>
      <c r="E296" s="229" t="s">
        <v>735</v>
      </c>
      <c r="F296" s="230" t="s">
        <v>736</v>
      </c>
      <c r="G296" s="231" t="s">
        <v>142</v>
      </c>
      <c r="H296" s="232">
        <v>3.092</v>
      </c>
      <c r="I296" s="233"/>
      <c r="J296" s="234">
        <f>ROUND(I296*H296,2)</f>
        <v>0</v>
      </c>
      <c r="K296" s="235"/>
      <c r="L296" s="45"/>
      <c r="M296" s="236" t="s">
        <v>1</v>
      </c>
      <c r="N296" s="237" t="s">
        <v>41</v>
      </c>
      <c r="O296" s="92"/>
      <c r="P296" s="238">
        <f>O296*H296</f>
        <v>0</v>
      </c>
      <c r="Q296" s="238">
        <v>0.0028</v>
      </c>
      <c r="R296" s="238">
        <f>Q296*H296</f>
        <v>0.0086576</v>
      </c>
      <c r="S296" s="238">
        <v>0</v>
      </c>
      <c r="T296" s="239">
        <f>S296*H296</f>
        <v>0</v>
      </c>
      <c r="U296" s="39"/>
      <c r="V296" s="39"/>
      <c r="W296" s="39"/>
      <c r="X296" s="39"/>
      <c r="Y296" s="39"/>
      <c r="Z296" s="39"/>
      <c r="AA296" s="39"/>
      <c r="AB296" s="39"/>
      <c r="AC296" s="39"/>
      <c r="AD296" s="39"/>
      <c r="AE296" s="39"/>
      <c r="AR296" s="240" t="s">
        <v>217</v>
      </c>
      <c r="AT296" s="240" t="s">
        <v>139</v>
      </c>
      <c r="AU296" s="240" t="s">
        <v>84</v>
      </c>
      <c r="AY296" s="18" t="s">
        <v>137</v>
      </c>
      <c r="BE296" s="241">
        <f>IF(N296="základní",J296,0)</f>
        <v>0</v>
      </c>
      <c r="BF296" s="241">
        <f>IF(N296="snížená",J296,0)</f>
        <v>0</v>
      </c>
      <c r="BG296" s="241">
        <f>IF(N296="zákl. přenesená",J296,0)</f>
        <v>0</v>
      </c>
      <c r="BH296" s="241">
        <f>IF(N296="sníž. přenesená",J296,0)</f>
        <v>0</v>
      </c>
      <c r="BI296" s="241">
        <f>IF(N296="nulová",J296,0)</f>
        <v>0</v>
      </c>
      <c r="BJ296" s="18" t="s">
        <v>82</v>
      </c>
      <c r="BK296" s="241">
        <f>ROUND(I296*H296,2)</f>
        <v>0</v>
      </c>
      <c r="BL296" s="18" t="s">
        <v>217</v>
      </c>
      <c r="BM296" s="240" t="s">
        <v>737</v>
      </c>
    </row>
    <row r="297" spans="1:51" s="15" customFormat="1" ht="12">
      <c r="A297" s="15"/>
      <c r="B297" s="284"/>
      <c r="C297" s="285"/>
      <c r="D297" s="244" t="s">
        <v>145</v>
      </c>
      <c r="E297" s="286" t="s">
        <v>1</v>
      </c>
      <c r="F297" s="287" t="s">
        <v>726</v>
      </c>
      <c r="G297" s="285"/>
      <c r="H297" s="286" t="s">
        <v>1</v>
      </c>
      <c r="I297" s="288"/>
      <c r="J297" s="285"/>
      <c r="K297" s="285"/>
      <c r="L297" s="289"/>
      <c r="M297" s="290"/>
      <c r="N297" s="291"/>
      <c r="O297" s="291"/>
      <c r="P297" s="291"/>
      <c r="Q297" s="291"/>
      <c r="R297" s="291"/>
      <c r="S297" s="291"/>
      <c r="T297" s="292"/>
      <c r="U297" s="15"/>
      <c r="V297" s="15"/>
      <c r="W297" s="15"/>
      <c r="X297" s="15"/>
      <c r="Y297" s="15"/>
      <c r="Z297" s="15"/>
      <c r="AA297" s="15"/>
      <c r="AB297" s="15"/>
      <c r="AC297" s="15"/>
      <c r="AD297" s="15"/>
      <c r="AE297" s="15"/>
      <c r="AT297" s="293" t="s">
        <v>145</v>
      </c>
      <c r="AU297" s="293" t="s">
        <v>84</v>
      </c>
      <c r="AV297" s="15" t="s">
        <v>82</v>
      </c>
      <c r="AW297" s="15" t="s">
        <v>32</v>
      </c>
      <c r="AX297" s="15" t="s">
        <v>76</v>
      </c>
      <c r="AY297" s="293" t="s">
        <v>137</v>
      </c>
    </row>
    <row r="298" spans="1:51" s="13" customFormat="1" ht="12">
      <c r="A298" s="13"/>
      <c r="B298" s="242"/>
      <c r="C298" s="243"/>
      <c r="D298" s="244" t="s">
        <v>145</v>
      </c>
      <c r="E298" s="245" t="s">
        <v>1</v>
      </c>
      <c r="F298" s="246" t="s">
        <v>738</v>
      </c>
      <c r="G298" s="243"/>
      <c r="H298" s="247">
        <v>2.416</v>
      </c>
      <c r="I298" s="248"/>
      <c r="J298" s="243"/>
      <c r="K298" s="243"/>
      <c r="L298" s="249"/>
      <c r="M298" s="250"/>
      <c r="N298" s="251"/>
      <c r="O298" s="251"/>
      <c r="P298" s="251"/>
      <c r="Q298" s="251"/>
      <c r="R298" s="251"/>
      <c r="S298" s="251"/>
      <c r="T298" s="252"/>
      <c r="U298" s="13"/>
      <c r="V298" s="13"/>
      <c r="W298" s="13"/>
      <c r="X298" s="13"/>
      <c r="Y298" s="13"/>
      <c r="Z298" s="13"/>
      <c r="AA298" s="13"/>
      <c r="AB298" s="13"/>
      <c r="AC298" s="13"/>
      <c r="AD298" s="13"/>
      <c r="AE298" s="13"/>
      <c r="AT298" s="253" t="s">
        <v>145</v>
      </c>
      <c r="AU298" s="253" t="s">
        <v>84</v>
      </c>
      <c r="AV298" s="13" t="s">
        <v>84</v>
      </c>
      <c r="AW298" s="13" t="s">
        <v>32</v>
      </c>
      <c r="AX298" s="13" t="s">
        <v>76</v>
      </c>
      <c r="AY298" s="253" t="s">
        <v>137</v>
      </c>
    </row>
    <row r="299" spans="1:51" s="15" customFormat="1" ht="12">
      <c r="A299" s="15"/>
      <c r="B299" s="284"/>
      <c r="C299" s="285"/>
      <c r="D299" s="244" t="s">
        <v>145</v>
      </c>
      <c r="E299" s="286" t="s">
        <v>1</v>
      </c>
      <c r="F299" s="287" t="s">
        <v>728</v>
      </c>
      <c r="G299" s="285"/>
      <c r="H299" s="286" t="s">
        <v>1</v>
      </c>
      <c r="I299" s="288"/>
      <c r="J299" s="285"/>
      <c r="K299" s="285"/>
      <c r="L299" s="289"/>
      <c r="M299" s="290"/>
      <c r="N299" s="291"/>
      <c r="O299" s="291"/>
      <c r="P299" s="291"/>
      <c r="Q299" s="291"/>
      <c r="R299" s="291"/>
      <c r="S299" s="291"/>
      <c r="T299" s="292"/>
      <c r="U299" s="15"/>
      <c r="V299" s="15"/>
      <c r="W299" s="15"/>
      <c r="X299" s="15"/>
      <c r="Y299" s="15"/>
      <c r="Z299" s="15"/>
      <c r="AA299" s="15"/>
      <c r="AB299" s="15"/>
      <c r="AC299" s="15"/>
      <c r="AD299" s="15"/>
      <c r="AE299" s="15"/>
      <c r="AT299" s="293" t="s">
        <v>145</v>
      </c>
      <c r="AU299" s="293" t="s">
        <v>84</v>
      </c>
      <c r="AV299" s="15" t="s">
        <v>82</v>
      </c>
      <c r="AW299" s="15" t="s">
        <v>32</v>
      </c>
      <c r="AX299" s="15" t="s">
        <v>76</v>
      </c>
      <c r="AY299" s="293" t="s">
        <v>137</v>
      </c>
    </row>
    <row r="300" spans="1:51" s="13" customFormat="1" ht="12">
      <c r="A300" s="13"/>
      <c r="B300" s="242"/>
      <c r="C300" s="243"/>
      <c r="D300" s="244" t="s">
        <v>145</v>
      </c>
      <c r="E300" s="245" t="s">
        <v>1</v>
      </c>
      <c r="F300" s="246" t="s">
        <v>739</v>
      </c>
      <c r="G300" s="243"/>
      <c r="H300" s="247">
        <v>0.676</v>
      </c>
      <c r="I300" s="248"/>
      <c r="J300" s="243"/>
      <c r="K300" s="243"/>
      <c r="L300" s="249"/>
      <c r="M300" s="250"/>
      <c r="N300" s="251"/>
      <c r="O300" s="251"/>
      <c r="P300" s="251"/>
      <c r="Q300" s="251"/>
      <c r="R300" s="251"/>
      <c r="S300" s="251"/>
      <c r="T300" s="252"/>
      <c r="U300" s="13"/>
      <c r="V300" s="13"/>
      <c r="W300" s="13"/>
      <c r="X300" s="13"/>
      <c r="Y300" s="13"/>
      <c r="Z300" s="13"/>
      <c r="AA300" s="13"/>
      <c r="AB300" s="13"/>
      <c r="AC300" s="13"/>
      <c r="AD300" s="13"/>
      <c r="AE300" s="13"/>
      <c r="AT300" s="253" t="s">
        <v>145</v>
      </c>
      <c r="AU300" s="253" t="s">
        <v>84</v>
      </c>
      <c r="AV300" s="13" t="s">
        <v>84</v>
      </c>
      <c r="AW300" s="13" t="s">
        <v>32</v>
      </c>
      <c r="AX300" s="13" t="s">
        <v>76</v>
      </c>
      <c r="AY300" s="253" t="s">
        <v>137</v>
      </c>
    </row>
    <row r="301" spans="1:51" s="14" customFormat="1" ht="12">
      <c r="A301" s="14"/>
      <c r="B301" s="254"/>
      <c r="C301" s="255"/>
      <c r="D301" s="244" t="s">
        <v>145</v>
      </c>
      <c r="E301" s="256" t="s">
        <v>1</v>
      </c>
      <c r="F301" s="257" t="s">
        <v>147</v>
      </c>
      <c r="G301" s="255"/>
      <c r="H301" s="258">
        <v>3.092</v>
      </c>
      <c r="I301" s="259"/>
      <c r="J301" s="255"/>
      <c r="K301" s="255"/>
      <c r="L301" s="260"/>
      <c r="M301" s="261"/>
      <c r="N301" s="262"/>
      <c r="O301" s="262"/>
      <c r="P301" s="262"/>
      <c r="Q301" s="262"/>
      <c r="R301" s="262"/>
      <c r="S301" s="262"/>
      <c r="T301" s="263"/>
      <c r="U301" s="14"/>
      <c r="V301" s="14"/>
      <c r="W301" s="14"/>
      <c r="X301" s="14"/>
      <c r="Y301" s="14"/>
      <c r="Z301" s="14"/>
      <c r="AA301" s="14"/>
      <c r="AB301" s="14"/>
      <c r="AC301" s="14"/>
      <c r="AD301" s="14"/>
      <c r="AE301" s="14"/>
      <c r="AT301" s="264" t="s">
        <v>145</v>
      </c>
      <c r="AU301" s="264" t="s">
        <v>84</v>
      </c>
      <c r="AV301" s="14" t="s">
        <v>143</v>
      </c>
      <c r="AW301" s="14" t="s">
        <v>32</v>
      </c>
      <c r="AX301" s="14" t="s">
        <v>82</v>
      </c>
      <c r="AY301" s="264" t="s">
        <v>137</v>
      </c>
    </row>
    <row r="302" spans="1:65" s="2" customFormat="1" ht="21.75" customHeight="1">
      <c r="A302" s="39"/>
      <c r="B302" s="40"/>
      <c r="C302" s="228" t="s">
        <v>399</v>
      </c>
      <c r="D302" s="228" t="s">
        <v>139</v>
      </c>
      <c r="E302" s="229" t="s">
        <v>740</v>
      </c>
      <c r="F302" s="230" t="s">
        <v>741</v>
      </c>
      <c r="G302" s="231" t="s">
        <v>189</v>
      </c>
      <c r="H302" s="232">
        <v>62.6</v>
      </c>
      <c r="I302" s="233"/>
      <c r="J302" s="234">
        <f>ROUND(I302*H302,2)</f>
        <v>0</v>
      </c>
      <c r="K302" s="235"/>
      <c r="L302" s="45"/>
      <c r="M302" s="236" t="s">
        <v>1</v>
      </c>
      <c r="N302" s="237" t="s">
        <v>41</v>
      </c>
      <c r="O302" s="92"/>
      <c r="P302" s="238">
        <f>O302*H302</f>
        <v>0</v>
      </c>
      <c r="Q302" s="238">
        <v>0</v>
      </c>
      <c r="R302" s="238">
        <f>Q302*H302</f>
        <v>0</v>
      </c>
      <c r="S302" s="238">
        <v>0</v>
      </c>
      <c r="T302" s="239">
        <f>S302*H302</f>
        <v>0</v>
      </c>
      <c r="U302" s="39"/>
      <c r="V302" s="39"/>
      <c r="W302" s="39"/>
      <c r="X302" s="39"/>
      <c r="Y302" s="39"/>
      <c r="Z302" s="39"/>
      <c r="AA302" s="39"/>
      <c r="AB302" s="39"/>
      <c r="AC302" s="39"/>
      <c r="AD302" s="39"/>
      <c r="AE302" s="39"/>
      <c r="AR302" s="240" t="s">
        <v>217</v>
      </c>
      <c r="AT302" s="240" t="s">
        <v>139</v>
      </c>
      <c r="AU302" s="240" t="s">
        <v>84</v>
      </c>
      <c r="AY302" s="18" t="s">
        <v>137</v>
      </c>
      <c r="BE302" s="241">
        <f>IF(N302="základní",J302,0)</f>
        <v>0</v>
      </c>
      <c r="BF302" s="241">
        <f>IF(N302="snížená",J302,0)</f>
        <v>0</v>
      </c>
      <c r="BG302" s="241">
        <f>IF(N302="zákl. přenesená",J302,0)</f>
        <v>0</v>
      </c>
      <c r="BH302" s="241">
        <f>IF(N302="sníž. přenesená",J302,0)</f>
        <v>0</v>
      </c>
      <c r="BI302" s="241">
        <f>IF(N302="nulová",J302,0)</f>
        <v>0</v>
      </c>
      <c r="BJ302" s="18" t="s">
        <v>82</v>
      </c>
      <c r="BK302" s="241">
        <f>ROUND(I302*H302,2)</f>
        <v>0</v>
      </c>
      <c r="BL302" s="18" t="s">
        <v>217</v>
      </c>
      <c r="BM302" s="240" t="s">
        <v>742</v>
      </c>
    </row>
    <row r="303" spans="1:51" s="13" customFormat="1" ht="12">
      <c r="A303" s="13"/>
      <c r="B303" s="242"/>
      <c r="C303" s="243"/>
      <c r="D303" s="244" t="s">
        <v>145</v>
      </c>
      <c r="E303" s="245" t="s">
        <v>1</v>
      </c>
      <c r="F303" s="246" t="s">
        <v>743</v>
      </c>
      <c r="G303" s="243"/>
      <c r="H303" s="247">
        <v>62.6</v>
      </c>
      <c r="I303" s="248"/>
      <c r="J303" s="243"/>
      <c r="K303" s="243"/>
      <c r="L303" s="249"/>
      <c r="M303" s="250"/>
      <c r="N303" s="251"/>
      <c r="O303" s="251"/>
      <c r="P303" s="251"/>
      <c r="Q303" s="251"/>
      <c r="R303" s="251"/>
      <c r="S303" s="251"/>
      <c r="T303" s="252"/>
      <c r="U303" s="13"/>
      <c r="V303" s="13"/>
      <c r="W303" s="13"/>
      <c r="X303" s="13"/>
      <c r="Y303" s="13"/>
      <c r="Z303" s="13"/>
      <c r="AA303" s="13"/>
      <c r="AB303" s="13"/>
      <c r="AC303" s="13"/>
      <c r="AD303" s="13"/>
      <c r="AE303" s="13"/>
      <c r="AT303" s="253" t="s">
        <v>145</v>
      </c>
      <c r="AU303" s="253" t="s">
        <v>84</v>
      </c>
      <c r="AV303" s="13" t="s">
        <v>84</v>
      </c>
      <c r="AW303" s="13" t="s">
        <v>32</v>
      </c>
      <c r="AX303" s="13" t="s">
        <v>82</v>
      </c>
      <c r="AY303" s="253" t="s">
        <v>137</v>
      </c>
    </row>
    <row r="304" spans="1:65" s="2" customFormat="1" ht="16.5" customHeight="1">
      <c r="A304" s="39"/>
      <c r="B304" s="40"/>
      <c r="C304" s="228" t="s">
        <v>404</v>
      </c>
      <c r="D304" s="228" t="s">
        <v>139</v>
      </c>
      <c r="E304" s="229" t="s">
        <v>744</v>
      </c>
      <c r="F304" s="230" t="s">
        <v>745</v>
      </c>
      <c r="G304" s="231" t="s">
        <v>746</v>
      </c>
      <c r="H304" s="305"/>
      <c r="I304" s="233"/>
      <c r="J304" s="234">
        <f>ROUND(I304*H304,2)</f>
        <v>0</v>
      </c>
      <c r="K304" s="235"/>
      <c r="L304" s="45"/>
      <c r="M304" s="236" t="s">
        <v>1</v>
      </c>
      <c r="N304" s="237" t="s">
        <v>41</v>
      </c>
      <c r="O304" s="92"/>
      <c r="P304" s="238">
        <f>O304*H304</f>
        <v>0</v>
      </c>
      <c r="Q304" s="238">
        <v>0</v>
      </c>
      <c r="R304" s="238">
        <f>Q304*H304</f>
        <v>0</v>
      </c>
      <c r="S304" s="238">
        <v>0</v>
      </c>
      <c r="T304" s="239">
        <f>S304*H304</f>
        <v>0</v>
      </c>
      <c r="U304" s="39"/>
      <c r="V304" s="39"/>
      <c r="W304" s="39"/>
      <c r="X304" s="39"/>
      <c r="Y304" s="39"/>
      <c r="Z304" s="39"/>
      <c r="AA304" s="39"/>
      <c r="AB304" s="39"/>
      <c r="AC304" s="39"/>
      <c r="AD304" s="39"/>
      <c r="AE304" s="39"/>
      <c r="AR304" s="240" t="s">
        <v>217</v>
      </c>
      <c r="AT304" s="240" t="s">
        <v>139</v>
      </c>
      <c r="AU304" s="240" t="s">
        <v>84</v>
      </c>
      <c r="AY304" s="18" t="s">
        <v>137</v>
      </c>
      <c r="BE304" s="241">
        <f>IF(N304="základní",J304,0)</f>
        <v>0</v>
      </c>
      <c r="BF304" s="241">
        <f>IF(N304="snížená",J304,0)</f>
        <v>0</v>
      </c>
      <c r="BG304" s="241">
        <f>IF(N304="zákl. přenesená",J304,0)</f>
        <v>0</v>
      </c>
      <c r="BH304" s="241">
        <f>IF(N304="sníž. přenesená",J304,0)</f>
        <v>0</v>
      </c>
      <c r="BI304" s="241">
        <f>IF(N304="nulová",J304,0)</f>
        <v>0</v>
      </c>
      <c r="BJ304" s="18" t="s">
        <v>82</v>
      </c>
      <c r="BK304" s="241">
        <f>ROUND(I304*H304,2)</f>
        <v>0</v>
      </c>
      <c r="BL304" s="18" t="s">
        <v>217</v>
      </c>
      <c r="BM304" s="240" t="s">
        <v>747</v>
      </c>
    </row>
    <row r="305" spans="1:63" s="12" customFormat="1" ht="22.8" customHeight="1">
      <c r="A305" s="12"/>
      <c r="B305" s="212"/>
      <c r="C305" s="213"/>
      <c r="D305" s="214" t="s">
        <v>75</v>
      </c>
      <c r="E305" s="226" t="s">
        <v>748</v>
      </c>
      <c r="F305" s="226" t="s">
        <v>749</v>
      </c>
      <c r="G305" s="213"/>
      <c r="H305" s="213"/>
      <c r="I305" s="216"/>
      <c r="J305" s="227">
        <f>BK305</f>
        <v>0</v>
      </c>
      <c r="K305" s="213"/>
      <c r="L305" s="218"/>
      <c r="M305" s="219"/>
      <c r="N305" s="220"/>
      <c r="O305" s="220"/>
      <c r="P305" s="221">
        <f>SUM(P306:P312)</f>
        <v>0</v>
      </c>
      <c r="Q305" s="220"/>
      <c r="R305" s="221">
        <f>SUM(R306:R312)</f>
        <v>0</v>
      </c>
      <c r="S305" s="220"/>
      <c r="T305" s="222">
        <f>SUM(T306:T312)</f>
        <v>0</v>
      </c>
      <c r="U305" s="12"/>
      <c r="V305" s="12"/>
      <c r="W305" s="12"/>
      <c r="X305" s="12"/>
      <c r="Y305" s="12"/>
      <c r="Z305" s="12"/>
      <c r="AA305" s="12"/>
      <c r="AB305" s="12"/>
      <c r="AC305" s="12"/>
      <c r="AD305" s="12"/>
      <c r="AE305" s="12"/>
      <c r="AR305" s="223" t="s">
        <v>84</v>
      </c>
      <c r="AT305" s="224" t="s">
        <v>75</v>
      </c>
      <c r="AU305" s="224" t="s">
        <v>82</v>
      </c>
      <c r="AY305" s="223" t="s">
        <v>137</v>
      </c>
      <c r="BK305" s="225">
        <f>SUM(BK306:BK312)</f>
        <v>0</v>
      </c>
    </row>
    <row r="306" spans="1:65" s="2" customFormat="1" ht="24.15" customHeight="1">
      <c r="A306" s="39"/>
      <c r="B306" s="40"/>
      <c r="C306" s="228" t="s">
        <v>409</v>
      </c>
      <c r="D306" s="228" t="s">
        <v>139</v>
      </c>
      <c r="E306" s="229" t="s">
        <v>750</v>
      </c>
      <c r="F306" s="230" t="s">
        <v>751</v>
      </c>
      <c r="G306" s="231" t="s">
        <v>302</v>
      </c>
      <c r="H306" s="232">
        <v>16</v>
      </c>
      <c r="I306" s="233"/>
      <c r="J306" s="234">
        <f>ROUND(I306*H306,2)</f>
        <v>0</v>
      </c>
      <c r="K306" s="235"/>
      <c r="L306" s="45"/>
      <c r="M306" s="236" t="s">
        <v>1</v>
      </c>
      <c r="N306" s="237" t="s">
        <v>41</v>
      </c>
      <c r="O306" s="92"/>
      <c r="P306" s="238">
        <f>O306*H306</f>
        <v>0</v>
      </c>
      <c r="Q306" s="238">
        <v>0</v>
      </c>
      <c r="R306" s="238">
        <f>Q306*H306</f>
        <v>0</v>
      </c>
      <c r="S306" s="238">
        <v>0</v>
      </c>
      <c r="T306" s="239">
        <f>S306*H306</f>
        <v>0</v>
      </c>
      <c r="U306" s="39"/>
      <c r="V306" s="39"/>
      <c r="W306" s="39"/>
      <c r="X306" s="39"/>
      <c r="Y306" s="39"/>
      <c r="Z306" s="39"/>
      <c r="AA306" s="39"/>
      <c r="AB306" s="39"/>
      <c r="AC306" s="39"/>
      <c r="AD306" s="39"/>
      <c r="AE306" s="39"/>
      <c r="AR306" s="240" t="s">
        <v>217</v>
      </c>
      <c r="AT306" s="240" t="s">
        <v>139</v>
      </c>
      <c r="AU306" s="240" t="s">
        <v>84</v>
      </c>
      <c r="AY306" s="18" t="s">
        <v>137</v>
      </c>
      <c r="BE306" s="241">
        <f>IF(N306="základní",J306,0)</f>
        <v>0</v>
      </c>
      <c r="BF306" s="241">
        <f>IF(N306="snížená",J306,0)</f>
        <v>0</v>
      </c>
      <c r="BG306" s="241">
        <f>IF(N306="zákl. přenesená",J306,0)</f>
        <v>0</v>
      </c>
      <c r="BH306" s="241">
        <f>IF(N306="sníž. přenesená",J306,0)</f>
        <v>0</v>
      </c>
      <c r="BI306" s="241">
        <f>IF(N306="nulová",J306,0)</f>
        <v>0</v>
      </c>
      <c r="BJ306" s="18" t="s">
        <v>82</v>
      </c>
      <c r="BK306" s="241">
        <f>ROUND(I306*H306,2)</f>
        <v>0</v>
      </c>
      <c r="BL306" s="18" t="s">
        <v>217</v>
      </c>
      <c r="BM306" s="240" t="s">
        <v>752</v>
      </c>
    </row>
    <row r="307" spans="1:51" s="13" customFormat="1" ht="12">
      <c r="A307" s="13"/>
      <c r="B307" s="242"/>
      <c r="C307" s="243"/>
      <c r="D307" s="244" t="s">
        <v>145</v>
      </c>
      <c r="E307" s="245" t="s">
        <v>1</v>
      </c>
      <c r="F307" s="246" t="s">
        <v>753</v>
      </c>
      <c r="G307" s="243"/>
      <c r="H307" s="247">
        <v>16</v>
      </c>
      <c r="I307" s="248"/>
      <c r="J307" s="243"/>
      <c r="K307" s="243"/>
      <c r="L307" s="249"/>
      <c r="M307" s="250"/>
      <c r="N307" s="251"/>
      <c r="O307" s="251"/>
      <c r="P307" s="251"/>
      <c r="Q307" s="251"/>
      <c r="R307" s="251"/>
      <c r="S307" s="251"/>
      <c r="T307" s="252"/>
      <c r="U307" s="13"/>
      <c r="V307" s="13"/>
      <c r="W307" s="13"/>
      <c r="X307" s="13"/>
      <c r="Y307" s="13"/>
      <c r="Z307" s="13"/>
      <c r="AA307" s="13"/>
      <c r="AB307" s="13"/>
      <c r="AC307" s="13"/>
      <c r="AD307" s="13"/>
      <c r="AE307" s="13"/>
      <c r="AT307" s="253" t="s">
        <v>145</v>
      </c>
      <c r="AU307" s="253" t="s">
        <v>84</v>
      </c>
      <c r="AV307" s="13" t="s">
        <v>84</v>
      </c>
      <c r="AW307" s="13" t="s">
        <v>32</v>
      </c>
      <c r="AX307" s="13" t="s">
        <v>82</v>
      </c>
      <c r="AY307" s="253" t="s">
        <v>137</v>
      </c>
    </row>
    <row r="308" spans="1:65" s="2" customFormat="1" ht="33" customHeight="1">
      <c r="A308" s="39"/>
      <c r="B308" s="40"/>
      <c r="C308" s="228" t="s">
        <v>413</v>
      </c>
      <c r="D308" s="228" t="s">
        <v>139</v>
      </c>
      <c r="E308" s="229" t="s">
        <v>754</v>
      </c>
      <c r="F308" s="230" t="s">
        <v>755</v>
      </c>
      <c r="G308" s="231" t="s">
        <v>302</v>
      </c>
      <c r="H308" s="232">
        <v>7</v>
      </c>
      <c r="I308" s="233"/>
      <c r="J308" s="234">
        <f>ROUND(I308*H308,2)</f>
        <v>0</v>
      </c>
      <c r="K308" s="235"/>
      <c r="L308" s="45"/>
      <c r="M308" s="236" t="s">
        <v>1</v>
      </c>
      <c r="N308" s="237" t="s">
        <v>41</v>
      </c>
      <c r="O308" s="92"/>
      <c r="P308" s="238">
        <f>O308*H308</f>
        <v>0</v>
      </c>
      <c r="Q308" s="238">
        <v>0</v>
      </c>
      <c r="R308" s="238">
        <f>Q308*H308</f>
        <v>0</v>
      </c>
      <c r="S308" s="238">
        <v>0</v>
      </c>
      <c r="T308" s="239">
        <f>S308*H308</f>
        <v>0</v>
      </c>
      <c r="U308" s="39"/>
      <c r="V308" s="39"/>
      <c r="W308" s="39"/>
      <c r="X308" s="39"/>
      <c r="Y308" s="39"/>
      <c r="Z308" s="39"/>
      <c r="AA308" s="39"/>
      <c r="AB308" s="39"/>
      <c r="AC308" s="39"/>
      <c r="AD308" s="39"/>
      <c r="AE308" s="39"/>
      <c r="AR308" s="240" t="s">
        <v>217</v>
      </c>
      <c r="AT308" s="240" t="s">
        <v>139</v>
      </c>
      <c r="AU308" s="240" t="s">
        <v>84</v>
      </c>
      <c r="AY308" s="18" t="s">
        <v>137</v>
      </c>
      <c r="BE308" s="241">
        <f>IF(N308="základní",J308,0)</f>
        <v>0</v>
      </c>
      <c r="BF308" s="241">
        <f>IF(N308="snížená",J308,0)</f>
        <v>0</v>
      </c>
      <c r="BG308" s="241">
        <f>IF(N308="zákl. přenesená",J308,0)</f>
        <v>0</v>
      </c>
      <c r="BH308" s="241">
        <f>IF(N308="sníž. přenesená",J308,0)</f>
        <v>0</v>
      </c>
      <c r="BI308" s="241">
        <f>IF(N308="nulová",J308,0)</f>
        <v>0</v>
      </c>
      <c r="BJ308" s="18" t="s">
        <v>82</v>
      </c>
      <c r="BK308" s="241">
        <f>ROUND(I308*H308,2)</f>
        <v>0</v>
      </c>
      <c r="BL308" s="18" t="s">
        <v>217</v>
      </c>
      <c r="BM308" s="240" t="s">
        <v>756</v>
      </c>
    </row>
    <row r="309" spans="1:51" s="13" customFormat="1" ht="12">
      <c r="A309" s="13"/>
      <c r="B309" s="242"/>
      <c r="C309" s="243"/>
      <c r="D309" s="244" t="s">
        <v>145</v>
      </c>
      <c r="E309" s="245" t="s">
        <v>1</v>
      </c>
      <c r="F309" s="246" t="s">
        <v>757</v>
      </c>
      <c r="G309" s="243"/>
      <c r="H309" s="247">
        <v>7</v>
      </c>
      <c r="I309" s="248"/>
      <c r="J309" s="243"/>
      <c r="K309" s="243"/>
      <c r="L309" s="249"/>
      <c r="M309" s="250"/>
      <c r="N309" s="251"/>
      <c r="O309" s="251"/>
      <c r="P309" s="251"/>
      <c r="Q309" s="251"/>
      <c r="R309" s="251"/>
      <c r="S309" s="251"/>
      <c r="T309" s="252"/>
      <c r="U309" s="13"/>
      <c r="V309" s="13"/>
      <c r="W309" s="13"/>
      <c r="X309" s="13"/>
      <c r="Y309" s="13"/>
      <c r="Z309" s="13"/>
      <c r="AA309" s="13"/>
      <c r="AB309" s="13"/>
      <c r="AC309" s="13"/>
      <c r="AD309" s="13"/>
      <c r="AE309" s="13"/>
      <c r="AT309" s="253" t="s">
        <v>145</v>
      </c>
      <c r="AU309" s="253" t="s">
        <v>84</v>
      </c>
      <c r="AV309" s="13" t="s">
        <v>84</v>
      </c>
      <c r="AW309" s="13" t="s">
        <v>32</v>
      </c>
      <c r="AX309" s="13" t="s">
        <v>82</v>
      </c>
      <c r="AY309" s="253" t="s">
        <v>137</v>
      </c>
    </row>
    <row r="310" spans="1:65" s="2" customFormat="1" ht="33" customHeight="1">
      <c r="A310" s="39"/>
      <c r="B310" s="40"/>
      <c r="C310" s="228" t="s">
        <v>417</v>
      </c>
      <c r="D310" s="228" t="s">
        <v>139</v>
      </c>
      <c r="E310" s="229" t="s">
        <v>758</v>
      </c>
      <c r="F310" s="230" t="s">
        <v>759</v>
      </c>
      <c r="G310" s="231" t="s">
        <v>302</v>
      </c>
      <c r="H310" s="232">
        <v>1</v>
      </c>
      <c r="I310" s="233"/>
      <c r="J310" s="234">
        <f>ROUND(I310*H310,2)</f>
        <v>0</v>
      </c>
      <c r="K310" s="235"/>
      <c r="L310" s="45"/>
      <c r="M310" s="236" t="s">
        <v>1</v>
      </c>
      <c r="N310" s="237" t="s">
        <v>41</v>
      </c>
      <c r="O310" s="92"/>
      <c r="P310" s="238">
        <f>O310*H310</f>
        <v>0</v>
      </c>
      <c r="Q310" s="238">
        <v>0</v>
      </c>
      <c r="R310" s="238">
        <f>Q310*H310</f>
        <v>0</v>
      </c>
      <c r="S310" s="238">
        <v>0</v>
      </c>
      <c r="T310" s="239">
        <f>S310*H310</f>
        <v>0</v>
      </c>
      <c r="U310" s="39"/>
      <c r="V310" s="39"/>
      <c r="W310" s="39"/>
      <c r="X310" s="39"/>
      <c r="Y310" s="39"/>
      <c r="Z310" s="39"/>
      <c r="AA310" s="39"/>
      <c r="AB310" s="39"/>
      <c r="AC310" s="39"/>
      <c r="AD310" s="39"/>
      <c r="AE310" s="39"/>
      <c r="AR310" s="240" t="s">
        <v>217</v>
      </c>
      <c r="AT310" s="240" t="s">
        <v>139</v>
      </c>
      <c r="AU310" s="240" t="s">
        <v>84</v>
      </c>
      <c r="AY310" s="18" t="s">
        <v>137</v>
      </c>
      <c r="BE310" s="241">
        <f>IF(N310="základní",J310,0)</f>
        <v>0</v>
      </c>
      <c r="BF310" s="241">
        <f>IF(N310="snížená",J310,0)</f>
        <v>0</v>
      </c>
      <c r="BG310" s="241">
        <f>IF(N310="zákl. přenesená",J310,0)</f>
        <v>0</v>
      </c>
      <c r="BH310" s="241">
        <f>IF(N310="sníž. přenesená",J310,0)</f>
        <v>0</v>
      </c>
      <c r="BI310" s="241">
        <f>IF(N310="nulová",J310,0)</f>
        <v>0</v>
      </c>
      <c r="BJ310" s="18" t="s">
        <v>82</v>
      </c>
      <c r="BK310" s="241">
        <f>ROUND(I310*H310,2)</f>
        <v>0</v>
      </c>
      <c r="BL310" s="18" t="s">
        <v>217</v>
      </c>
      <c r="BM310" s="240" t="s">
        <v>760</v>
      </c>
    </row>
    <row r="311" spans="1:51" s="13" customFormat="1" ht="12">
      <c r="A311" s="13"/>
      <c r="B311" s="242"/>
      <c r="C311" s="243"/>
      <c r="D311" s="244" t="s">
        <v>145</v>
      </c>
      <c r="E311" s="245" t="s">
        <v>1</v>
      </c>
      <c r="F311" s="246" t="s">
        <v>761</v>
      </c>
      <c r="G311" s="243"/>
      <c r="H311" s="247">
        <v>1</v>
      </c>
      <c r="I311" s="248"/>
      <c r="J311" s="243"/>
      <c r="K311" s="243"/>
      <c r="L311" s="249"/>
      <c r="M311" s="250"/>
      <c r="N311" s="251"/>
      <c r="O311" s="251"/>
      <c r="P311" s="251"/>
      <c r="Q311" s="251"/>
      <c r="R311" s="251"/>
      <c r="S311" s="251"/>
      <c r="T311" s="252"/>
      <c r="U311" s="13"/>
      <c r="V311" s="13"/>
      <c r="W311" s="13"/>
      <c r="X311" s="13"/>
      <c r="Y311" s="13"/>
      <c r="Z311" s="13"/>
      <c r="AA311" s="13"/>
      <c r="AB311" s="13"/>
      <c r="AC311" s="13"/>
      <c r="AD311" s="13"/>
      <c r="AE311" s="13"/>
      <c r="AT311" s="253" t="s">
        <v>145</v>
      </c>
      <c r="AU311" s="253" t="s">
        <v>84</v>
      </c>
      <c r="AV311" s="13" t="s">
        <v>84</v>
      </c>
      <c r="AW311" s="13" t="s">
        <v>32</v>
      </c>
      <c r="AX311" s="13" t="s">
        <v>82</v>
      </c>
      <c r="AY311" s="253" t="s">
        <v>137</v>
      </c>
    </row>
    <row r="312" spans="1:65" s="2" customFormat="1" ht="16.5" customHeight="1">
      <c r="A312" s="39"/>
      <c r="B312" s="40"/>
      <c r="C312" s="228" t="s">
        <v>425</v>
      </c>
      <c r="D312" s="228" t="s">
        <v>139</v>
      </c>
      <c r="E312" s="229" t="s">
        <v>762</v>
      </c>
      <c r="F312" s="230" t="s">
        <v>763</v>
      </c>
      <c r="G312" s="231" t="s">
        <v>746</v>
      </c>
      <c r="H312" s="305"/>
      <c r="I312" s="233"/>
      <c r="J312" s="234">
        <f>ROUND(I312*H312,2)</f>
        <v>0</v>
      </c>
      <c r="K312" s="235"/>
      <c r="L312" s="45"/>
      <c r="M312" s="236" t="s">
        <v>1</v>
      </c>
      <c r="N312" s="237" t="s">
        <v>41</v>
      </c>
      <c r="O312" s="92"/>
      <c r="P312" s="238">
        <f>O312*H312</f>
        <v>0</v>
      </c>
      <c r="Q312" s="238">
        <v>0</v>
      </c>
      <c r="R312" s="238">
        <f>Q312*H312</f>
        <v>0</v>
      </c>
      <c r="S312" s="238">
        <v>0</v>
      </c>
      <c r="T312" s="239">
        <f>S312*H312</f>
        <v>0</v>
      </c>
      <c r="U312" s="39"/>
      <c r="V312" s="39"/>
      <c r="W312" s="39"/>
      <c r="X312" s="39"/>
      <c r="Y312" s="39"/>
      <c r="Z312" s="39"/>
      <c r="AA312" s="39"/>
      <c r="AB312" s="39"/>
      <c r="AC312" s="39"/>
      <c r="AD312" s="39"/>
      <c r="AE312" s="39"/>
      <c r="AR312" s="240" t="s">
        <v>217</v>
      </c>
      <c r="AT312" s="240" t="s">
        <v>139</v>
      </c>
      <c r="AU312" s="240" t="s">
        <v>84</v>
      </c>
      <c r="AY312" s="18" t="s">
        <v>137</v>
      </c>
      <c r="BE312" s="241">
        <f>IF(N312="základní",J312,0)</f>
        <v>0</v>
      </c>
      <c r="BF312" s="241">
        <f>IF(N312="snížená",J312,0)</f>
        <v>0</v>
      </c>
      <c r="BG312" s="241">
        <f>IF(N312="zákl. přenesená",J312,0)</f>
        <v>0</v>
      </c>
      <c r="BH312" s="241">
        <f>IF(N312="sníž. přenesená",J312,0)</f>
        <v>0</v>
      </c>
      <c r="BI312" s="241">
        <f>IF(N312="nulová",J312,0)</f>
        <v>0</v>
      </c>
      <c r="BJ312" s="18" t="s">
        <v>82</v>
      </c>
      <c r="BK312" s="241">
        <f>ROUND(I312*H312,2)</f>
        <v>0</v>
      </c>
      <c r="BL312" s="18" t="s">
        <v>217</v>
      </c>
      <c r="BM312" s="240" t="s">
        <v>764</v>
      </c>
    </row>
    <row r="313" spans="1:63" s="12" customFormat="1" ht="22.8" customHeight="1">
      <c r="A313" s="12"/>
      <c r="B313" s="212"/>
      <c r="C313" s="213"/>
      <c r="D313" s="214" t="s">
        <v>75</v>
      </c>
      <c r="E313" s="226" t="s">
        <v>765</v>
      </c>
      <c r="F313" s="226" t="s">
        <v>766</v>
      </c>
      <c r="G313" s="213"/>
      <c r="H313" s="213"/>
      <c r="I313" s="216"/>
      <c r="J313" s="227">
        <f>BK313</f>
        <v>0</v>
      </c>
      <c r="K313" s="213"/>
      <c r="L313" s="218"/>
      <c r="M313" s="219"/>
      <c r="N313" s="220"/>
      <c r="O313" s="220"/>
      <c r="P313" s="221">
        <f>SUM(P314:P339)</f>
        <v>0</v>
      </c>
      <c r="Q313" s="220"/>
      <c r="R313" s="221">
        <f>SUM(R314:R339)</f>
        <v>0.09239610000000001</v>
      </c>
      <c r="S313" s="220"/>
      <c r="T313" s="222">
        <f>SUM(T314:T339)</f>
        <v>0</v>
      </c>
      <c r="U313" s="12"/>
      <c r="V313" s="12"/>
      <c r="W313" s="12"/>
      <c r="X313" s="12"/>
      <c r="Y313" s="12"/>
      <c r="Z313" s="12"/>
      <c r="AA313" s="12"/>
      <c r="AB313" s="12"/>
      <c r="AC313" s="12"/>
      <c r="AD313" s="12"/>
      <c r="AE313" s="12"/>
      <c r="AR313" s="223" t="s">
        <v>84</v>
      </c>
      <c r="AT313" s="224" t="s">
        <v>75</v>
      </c>
      <c r="AU313" s="224" t="s">
        <v>82</v>
      </c>
      <c r="AY313" s="223" t="s">
        <v>137</v>
      </c>
      <c r="BK313" s="225">
        <f>SUM(BK314:BK339)</f>
        <v>0</v>
      </c>
    </row>
    <row r="314" spans="1:65" s="2" customFormat="1" ht="16.5" customHeight="1">
      <c r="A314" s="39"/>
      <c r="B314" s="40"/>
      <c r="C314" s="228" t="s">
        <v>430</v>
      </c>
      <c r="D314" s="228" t="s">
        <v>139</v>
      </c>
      <c r="E314" s="229" t="s">
        <v>767</v>
      </c>
      <c r="F314" s="230" t="s">
        <v>768</v>
      </c>
      <c r="G314" s="231" t="s">
        <v>163</v>
      </c>
      <c r="H314" s="232">
        <v>307.987</v>
      </c>
      <c r="I314" s="233"/>
      <c r="J314" s="234">
        <f>ROUND(I314*H314,2)</f>
        <v>0</v>
      </c>
      <c r="K314" s="235"/>
      <c r="L314" s="45"/>
      <c r="M314" s="236" t="s">
        <v>1</v>
      </c>
      <c r="N314" s="237" t="s">
        <v>41</v>
      </c>
      <c r="O314" s="92"/>
      <c r="P314" s="238">
        <f>O314*H314</f>
        <v>0</v>
      </c>
      <c r="Q314" s="238">
        <v>0.00022</v>
      </c>
      <c r="R314" s="238">
        <f>Q314*H314</f>
        <v>0.06775714000000001</v>
      </c>
      <c r="S314" s="238">
        <v>0</v>
      </c>
      <c r="T314" s="239">
        <f>S314*H314</f>
        <v>0</v>
      </c>
      <c r="U314" s="39"/>
      <c r="V314" s="39"/>
      <c r="W314" s="39"/>
      <c r="X314" s="39"/>
      <c r="Y314" s="39"/>
      <c r="Z314" s="39"/>
      <c r="AA314" s="39"/>
      <c r="AB314" s="39"/>
      <c r="AC314" s="39"/>
      <c r="AD314" s="39"/>
      <c r="AE314" s="39"/>
      <c r="AR314" s="240" t="s">
        <v>217</v>
      </c>
      <c r="AT314" s="240" t="s">
        <v>139</v>
      </c>
      <c r="AU314" s="240" t="s">
        <v>84</v>
      </c>
      <c r="AY314" s="18" t="s">
        <v>137</v>
      </c>
      <c r="BE314" s="241">
        <f>IF(N314="základní",J314,0)</f>
        <v>0</v>
      </c>
      <c r="BF314" s="241">
        <f>IF(N314="snížená",J314,0)</f>
        <v>0</v>
      </c>
      <c r="BG314" s="241">
        <f>IF(N314="zákl. přenesená",J314,0)</f>
        <v>0</v>
      </c>
      <c r="BH314" s="241">
        <f>IF(N314="sníž. přenesená",J314,0)</f>
        <v>0</v>
      </c>
      <c r="BI314" s="241">
        <f>IF(N314="nulová",J314,0)</f>
        <v>0</v>
      </c>
      <c r="BJ314" s="18" t="s">
        <v>82</v>
      </c>
      <c r="BK314" s="241">
        <f>ROUND(I314*H314,2)</f>
        <v>0</v>
      </c>
      <c r="BL314" s="18" t="s">
        <v>217</v>
      </c>
      <c r="BM314" s="240" t="s">
        <v>769</v>
      </c>
    </row>
    <row r="315" spans="1:51" s="15" customFormat="1" ht="12">
      <c r="A315" s="15"/>
      <c r="B315" s="284"/>
      <c r="C315" s="285"/>
      <c r="D315" s="244" t="s">
        <v>145</v>
      </c>
      <c r="E315" s="286" t="s">
        <v>1</v>
      </c>
      <c r="F315" s="287" t="s">
        <v>770</v>
      </c>
      <c r="G315" s="285"/>
      <c r="H315" s="286" t="s">
        <v>1</v>
      </c>
      <c r="I315" s="288"/>
      <c r="J315" s="285"/>
      <c r="K315" s="285"/>
      <c r="L315" s="289"/>
      <c r="M315" s="290"/>
      <c r="N315" s="291"/>
      <c r="O315" s="291"/>
      <c r="P315" s="291"/>
      <c r="Q315" s="291"/>
      <c r="R315" s="291"/>
      <c r="S315" s="291"/>
      <c r="T315" s="292"/>
      <c r="U315" s="15"/>
      <c r="V315" s="15"/>
      <c r="W315" s="15"/>
      <c r="X315" s="15"/>
      <c r="Y315" s="15"/>
      <c r="Z315" s="15"/>
      <c r="AA315" s="15"/>
      <c r="AB315" s="15"/>
      <c r="AC315" s="15"/>
      <c r="AD315" s="15"/>
      <c r="AE315" s="15"/>
      <c r="AT315" s="293" t="s">
        <v>145</v>
      </c>
      <c r="AU315" s="293" t="s">
        <v>84</v>
      </c>
      <c r="AV315" s="15" t="s">
        <v>82</v>
      </c>
      <c r="AW315" s="15" t="s">
        <v>32</v>
      </c>
      <c r="AX315" s="15" t="s">
        <v>76</v>
      </c>
      <c r="AY315" s="293" t="s">
        <v>137</v>
      </c>
    </row>
    <row r="316" spans="1:51" s="13" customFormat="1" ht="12">
      <c r="A316" s="13"/>
      <c r="B316" s="242"/>
      <c r="C316" s="243"/>
      <c r="D316" s="244" t="s">
        <v>145</v>
      </c>
      <c r="E316" s="245" t="s">
        <v>1</v>
      </c>
      <c r="F316" s="246" t="s">
        <v>771</v>
      </c>
      <c r="G316" s="243"/>
      <c r="H316" s="247">
        <v>10.24</v>
      </c>
      <c r="I316" s="248"/>
      <c r="J316" s="243"/>
      <c r="K316" s="243"/>
      <c r="L316" s="249"/>
      <c r="M316" s="250"/>
      <c r="N316" s="251"/>
      <c r="O316" s="251"/>
      <c r="P316" s="251"/>
      <c r="Q316" s="251"/>
      <c r="R316" s="251"/>
      <c r="S316" s="251"/>
      <c r="T316" s="252"/>
      <c r="U316" s="13"/>
      <c r="V316" s="13"/>
      <c r="W316" s="13"/>
      <c r="X316" s="13"/>
      <c r="Y316" s="13"/>
      <c r="Z316" s="13"/>
      <c r="AA316" s="13"/>
      <c r="AB316" s="13"/>
      <c r="AC316" s="13"/>
      <c r="AD316" s="13"/>
      <c r="AE316" s="13"/>
      <c r="AT316" s="253" t="s">
        <v>145</v>
      </c>
      <c r="AU316" s="253" t="s">
        <v>84</v>
      </c>
      <c r="AV316" s="13" t="s">
        <v>84</v>
      </c>
      <c r="AW316" s="13" t="s">
        <v>32</v>
      </c>
      <c r="AX316" s="13" t="s">
        <v>76</v>
      </c>
      <c r="AY316" s="253" t="s">
        <v>137</v>
      </c>
    </row>
    <row r="317" spans="1:51" s="13" customFormat="1" ht="12">
      <c r="A317" s="13"/>
      <c r="B317" s="242"/>
      <c r="C317" s="243"/>
      <c r="D317" s="244" t="s">
        <v>145</v>
      </c>
      <c r="E317" s="245" t="s">
        <v>1</v>
      </c>
      <c r="F317" s="246" t="s">
        <v>772</v>
      </c>
      <c r="G317" s="243"/>
      <c r="H317" s="247">
        <v>26.624</v>
      </c>
      <c r="I317" s="248"/>
      <c r="J317" s="243"/>
      <c r="K317" s="243"/>
      <c r="L317" s="249"/>
      <c r="M317" s="250"/>
      <c r="N317" s="251"/>
      <c r="O317" s="251"/>
      <c r="P317" s="251"/>
      <c r="Q317" s="251"/>
      <c r="R317" s="251"/>
      <c r="S317" s="251"/>
      <c r="T317" s="252"/>
      <c r="U317" s="13"/>
      <c r="V317" s="13"/>
      <c r="W317" s="13"/>
      <c r="X317" s="13"/>
      <c r="Y317" s="13"/>
      <c r="Z317" s="13"/>
      <c r="AA317" s="13"/>
      <c r="AB317" s="13"/>
      <c r="AC317" s="13"/>
      <c r="AD317" s="13"/>
      <c r="AE317" s="13"/>
      <c r="AT317" s="253" t="s">
        <v>145</v>
      </c>
      <c r="AU317" s="253" t="s">
        <v>84</v>
      </c>
      <c r="AV317" s="13" t="s">
        <v>84</v>
      </c>
      <c r="AW317" s="13" t="s">
        <v>32</v>
      </c>
      <c r="AX317" s="13" t="s">
        <v>76</v>
      </c>
      <c r="AY317" s="253" t="s">
        <v>137</v>
      </c>
    </row>
    <row r="318" spans="1:51" s="13" customFormat="1" ht="12">
      <c r="A318" s="13"/>
      <c r="B318" s="242"/>
      <c r="C318" s="243"/>
      <c r="D318" s="244" t="s">
        <v>145</v>
      </c>
      <c r="E318" s="245" t="s">
        <v>1</v>
      </c>
      <c r="F318" s="246" t="s">
        <v>773</v>
      </c>
      <c r="G318" s="243"/>
      <c r="H318" s="247">
        <v>13.44</v>
      </c>
      <c r="I318" s="248"/>
      <c r="J318" s="243"/>
      <c r="K318" s="243"/>
      <c r="L318" s="249"/>
      <c r="M318" s="250"/>
      <c r="N318" s="251"/>
      <c r="O318" s="251"/>
      <c r="P318" s="251"/>
      <c r="Q318" s="251"/>
      <c r="R318" s="251"/>
      <c r="S318" s="251"/>
      <c r="T318" s="252"/>
      <c r="U318" s="13"/>
      <c r="V318" s="13"/>
      <c r="W318" s="13"/>
      <c r="X318" s="13"/>
      <c r="Y318" s="13"/>
      <c r="Z318" s="13"/>
      <c r="AA318" s="13"/>
      <c r="AB318" s="13"/>
      <c r="AC318" s="13"/>
      <c r="AD318" s="13"/>
      <c r="AE318" s="13"/>
      <c r="AT318" s="253" t="s">
        <v>145</v>
      </c>
      <c r="AU318" s="253" t="s">
        <v>84</v>
      </c>
      <c r="AV318" s="13" t="s">
        <v>84</v>
      </c>
      <c r="AW318" s="13" t="s">
        <v>32</v>
      </c>
      <c r="AX318" s="13" t="s">
        <v>76</v>
      </c>
      <c r="AY318" s="253" t="s">
        <v>137</v>
      </c>
    </row>
    <row r="319" spans="1:51" s="16" customFormat="1" ht="12">
      <c r="A319" s="16"/>
      <c r="B319" s="294"/>
      <c r="C319" s="295"/>
      <c r="D319" s="244" t="s">
        <v>145</v>
      </c>
      <c r="E319" s="296" t="s">
        <v>1</v>
      </c>
      <c r="F319" s="297" t="s">
        <v>639</v>
      </c>
      <c r="G319" s="295"/>
      <c r="H319" s="298">
        <v>50.304</v>
      </c>
      <c r="I319" s="299"/>
      <c r="J319" s="295"/>
      <c r="K319" s="295"/>
      <c r="L319" s="300"/>
      <c r="M319" s="301"/>
      <c r="N319" s="302"/>
      <c r="O319" s="302"/>
      <c r="P319" s="302"/>
      <c r="Q319" s="302"/>
      <c r="R319" s="302"/>
      <c r="S319" s="302"/>
      <c r="T319" s="303"/>
      <c r="U319" s="16"/>
      <c r="V319" s="16"/>
      <c r="W319" s="16"/>
      <c r="X319" s="16"/>
      <c r="Y319" s="16"/>
      <c r="Z319" s="16"/>
      <c r="AA319" s="16"/>
      <c r="AB319" s="16"/>
      <c r="AC319" s="16"/>
      <c r="AD319" s="16"/>
      <c r="AE319" s="16"/>
      <c r="AT319" s="304" t="s">
        <v>145</v>
      </c>
      <c r="AU319" s="304" t="s">
        <v>84</v>
      </c>
      <c r="AV319" s="16" t="s">
        <v>151</v>
      </c>
      <c r="AW319" s="16" t="s">
        <v>32</v>
      </c>
      <c r="AX319" s="16" t="s">
        <v>76</v>
      </c>
      <c r="AY319" s="304" t="s">
        <v>137</v>
      </c>
    </row>
    <row r="320" spans="1:51" s="15" customFormat="1" ht="12">
      <c r="A320" s="15"/>
      <c r="B320" s="284"/>
      <c r="C320" s="285"/>
      <c r="D320" s="244" t="s">
        <v>145</v>
      </c>
      <c r="E320" s="286" t="s">
        <v>1</v>
      </c>
      <c r="F320" s="287" t="s">
        <v>774</v>
      </c>
      <c r="G320" s="285"/>
      <c r="H320" s="286" t="s">
        <v>1</v>
      </c>
      <c r="I320" s="288"/>
      <c r="J320" s="285"/>
      <c r="K320" s="285"/>
      <c r="L320" s="289"/>
      <c r="M320" s="290"/>
      <c r="N320" s="291"/>
      <c r="O320" s="291"/>
      <c r="P320" s="291"/>
      <c r="Q320" s="291"/>
      <c r="R320" s="291"/>
      <c r="S320" s="291"/>
      <c r="T320" s="292"/>
      <c r="U320" s="15"/>
      <c r="V320" s="15"/>
      <c r="W320" s="15"/>
      <c r="X320" s="15"/>
      <c r="Y320" s="15"/>
      <c r="Z320" s="15"/>
      <c r="AA320" s="15"/>
      <c r="AB320" s="15"/>
      <c r="AC320" s="15"/>
      <c r="AD320" s="15"/>
      <c r="AE320" s="15"/>
      <c r="AT320" s="293" t="s">
        <v>145</v>
      </c>
      <c r="AU320" s="293" t="s">
        <v>84</v>
      </c>
      <c r="AV320" s="15" t="s">
        <v>82</v>
      </c>
      <c r="AW320" s="15" t="s">
        <v>32</v>
      </c>
      <c r="AX320" s="15" t="s">
        <v>76</v>
      </c>
      <c r="AY320" s="293" t="s">
        <v>137</v>
      </c>
    </row>
    <row r="321" spans="1:51" s="15" customFormat="1" ht="12">
      <c r="A321" s="15"/>
      <c r="B321" s="284"/>
      <c r="C321" s="285"/>
      <c r="D321" s="244" t="s">
        <v>145</v>
      </c>
      <c r="E321" s="286" t="s">
        <v>1</v>
      </c>
      <c r="F321" s="287" t="s">
        <v>519</v>
      </c>
      <c r="G321" s="285"/>
      <c r="H321" s="286" t="s">
        <v>1</v>
      </c>
      <c r="I321" s="288"/>
      <c r="J321" s="285"/>
      <c r="K321" s="285"/>
      <c r="L321" s="289"/>
      <c r="M321" s="290"/>
      <c r="N321" s="291"/>
      <c r="O321" s="291"/>
      <c r="P321" s="291"/>
      <c r="Q321" s="291"/>
      <c r="R321" s="291"/>
      <c r="S321" s="291"/>
      <c r="T321" s="292"/>
      <c r="U321" s="15"/>
      <c r="V321" s="15"/>
      <c r="W321" s="15"/>
      <c r="X321" s="15"/>
      <c r="Y321" s="15"/>
      <c r="Z321" s="15"/>
      <c r="AA321" s="15"/>
      <c r="AB321" s="15"/>
      <c r="AC321" s="15"/>
      <c r="AD321" s="15"/>
      <c r="AE321" s="15"/>
      <c r="AT321" s="293" t="s">
        <v>145</v>
      </c>
      <c r="AU321" s="293" t="s">
        <v>84</v>
      </c>
      <c r="AV321" s="15" t="s">
        <v>82</v>
      </c>
      <c r="AW321" s="15" t="s">
        <v>32</v>
      </c>
      <c r="AX321" s="15" t="s">
        <v>76</v>
      </c>
      <c r="AY321" s="293" t="s">
        <v>137</v>
      </c>
    </row>
    <row r="322" spans="1:51" s="13" customFormat="1" ht="12">
      <c r="A322" s="13"/>
      <c r="B322" s="242"/>
      <c r="C322" s="243"/>
      <c r="D322" s="244" t="s">
        <v>145</v>
      </c>
      <c r="E322" s="245" t="s">
        <v>1</v>
      </c>
      <c r="F322" s="246" t="s">
        <v>775</v>
      </c>
      <c r="G322" s="243"/>
      <c r="H322" s="247">
        <v>201.361</v>
      </c>
      <c r="I322" s="248"/>
      <c r="J322" s="243"/>
      <c r="K322" s="243"/>
      <c r="L322" s="249"/>
      <c r="M322" s="250"/>
      <c r="N322" s="251"/>
      <c r="O322" s="251"/>
      <c r="P322" s="251"/>
      <c r="Q322" s="251"/>
      <c r="R322" s="251"/>
      <c r="S322" s="251"/>
      <c r="T322" s="252"/>
      <c r="U322" s="13"/>
      <c r="V322" s="13"/>
      <c r="W322" s="13"/>
      <c r="X322" s="13"/>
      <c r="Y322" s="13"/>
      <c r="Z322" s="13"/>
      <c r="AA322" s="13"/>
      <c r="AB322" s="13"/>
      <c r="AC322" s="13"/>
      <c r="AD322" s="13"/>
      <c r="AE322" s="13"/>
      <c r="AT322" s="253" t="s">
        <v>145</v>
      </c>
      <c r="AU322" s="253" t="s">
        <v>84</v>
      </c>
      <c r="AV322" s="13" t="s">
        <v>84</v>
      </c>
      <c r="AW322" s="13" t="s">
        <v>32</v>
      </c>
      <c r="AX322" s="13" t="s">
        <v>76</v>
      </c>
      <c r="AY322" s="253" t="s">
        <v>137</v>
      </c>
    </row>
    <row r="323" spans="1:51" s="15" customFormat="1" ht="12">
      <c r="A323" s="15"/>
      <c r="B323" s="284"/>
      <c r="C323" s="285"/>
      <c r="D323" s="244" t="s">
        <v>145</v>
      </c>
      <c r="E323" s="286" t="s">
        <v>1</v>
      </c>
      <c r="F323" s="287" t="s">
        <v>521</v>
      </c>
      <c r="G323" s="285"/>
      <c r="H323" s="286" t="s">
        <v>1</v>
      </c>
      <c r="I323" s="288"/>
      <c r="J323" s="285"/>
      <c r="K323" s="285"/>
      <c r="L323" s="289"/>
      <c r="M323" s="290"/>
      <c r="N323" s="291"/>
      <c r="O323" s="291"/>
      <c r="P323" s="291"/>
      <c r="Q323" s="291"/>
      <c r="R323" s="291"/>
      <c r="S323" s="291"/>
      <c r="T323" s="292"/>
      <c r="U323" s="15"/>
      <c r="V323" s="15"/>
      <c r="W323" s="15"/>
      <c r="X323" s="15"/>
      <c r="Y323" s="15"/>
      <c r="Z323" s="15"/>
      <c r="AA323" s="15"/>
      <c r="AB323" s="15"/>
      <c r="AC323" s="15"/>
      <c r="AD323" s="15"/>
      <c r="AE323" s="15"/>
      <c r="AT323" s="293" t="s">
        <v>145</v>
      </c>
      <c r="AU323" s="293" t="s">
        <v>84</v>
      </c>
      <c r="AV323" s="15" t="s">
        <v>82</v>
      </c>
      <c r="AW323" s="15" t="s">
        <v>32</v>
      </c>
      <c r="AX323" s="15" t="s">
        <v>76</v>
      </c>
      <c r="AY323" s="293" t="s">
        <v>137</v>
      </c>
    </row>
    <row r="324" spans="1:51" s="13" customFormat="1" ht="12">
      <c r="A324" s="13"/>
      <c r="B324" s="242"/>
      <c r="C324" s="243"/>
      <c r="D324" s="244" t="s">
        <v>145</v>
      </c>
      <c r="E324" s="245" t="s">
        <v>1</v>
      </c>
      <c r="F324" s="246" t="s">
        <v>776</v>
      </c>
      <c r="G324" s="243"/>
      <c r="H324" s="247">
        <v>56.322</v>
      </c>
      <c r="I324" s="248"/>
      <c r="J324" s="243"/>
      <c r="K324" s="243"/>
      <c r="L324" s="249"/>
      <c r="M324" s="250"/>
      <c r="N324" s="251"/>
      <c r="O324" s="251"/>
      <c r="P324" s="251"/>
      <c r="Q324" s="251"/>
      <c r="R324" s="251"/>
      <c r="S324" s="251"/>
      <c r="T324" s="252"/>
      <c r="U324" s="13"/>
      <c r="V324" s="13"/>
      <c r="W324" s="13"/>
      <c r="X324" s="13"/>
      <c r="Y324" s="13"/>
      <c r="Z324" s="13"/>
      <c r="AA324" s="13"/>
      <c r="AB324" s="13"/>
      <c r="AC324" s="13"/>
      <c r="AD324" s="13"/>
      <c r="AE324" s="13"/>
      <c r="AT324" s="253" t="s">
        <v>145</v>
      </c>
      <c r="AU324" s="253" t="s">
        <v>84</v>
      </c>
      <c r="AV324" s="13" t="s">
        <v>84</v>
      </c>
      <c r="AW324" s="13" t="s">
        <v>32</v>
      </c>
      <c r="AX324" s="13" t="s">
        <v>76</v>
      </c>
      <c r="AY324" s="253" t="s">
        <v>137</v>
      </c>
    </row>
    <row r="325" spans="1:51" s="16" customFormat="1" ht="12">
      <c r="A325" s="16"/>
      <c r="B325" s="294"/>
      <c r="C325" s="295"/>
      <c r="D325" s="244" t="s">
        <v>145</v>
      </c>
      <c r="E325" s="296" t="s">
        <v>1</v>
      </c>
      <c r="F325" s="297" t="s">
        <v>639</v>
      </c>
      <c r="G325" s="295"/>
      <c r="H325" s="298">
        <v>257.683</v>
      </c>
      <c r="I325" s="299"/>
      <c r="J325" s="295"/>
      <c r="K325" s="295"/>
      <c r="L325" s="300"/>
      <c r="M325" s="301"/>
      <c r="N325" s="302"/>
      <c r="O325" s="302"/>
      <c r="P325" s="302"/>
      <c r="Q325" s="302"/>
      <c r="R325" s="302"/>
      <c r="S325" s="302"/>
      <c r="T325" s="303"/>
      <c r="U325" s="16"/>
      <c r="V325" s="16"/>
      <c r="W325" s="16"/>
      <c r="X325" s="16"/>
      <c r="Y325" s="16"/>
      <c r="Z325" s="16"/>
      <c r="AA325" s="16"/>
      <c r="AB325" s="16"/>
      <c r="AC325" s="16"/>
      <c r="AD325" s="16"/>
      <c r="AE325" s="16"/>
      <c r="AT325" s="304" t="s">
        <v>145</v>
      </c>
      <c r="AU325" s="304" t="s">
        <v>84</v>
      </c>
      <c r="AV325" s="16" t="s">
        <v>151</v>
      </c>
      <c r="AW325" s="16" t="s">
        <v>32</v>
      </c>
      <c r="AX325" s="16" t="s">
        <v>76</v>
      </c>
      <c r="AY325" s="304" t="s">
        <v>137</v>
      </c>
    </row>
    <row r="326" spans="1:51" s="14" customFormat="1" ht="12">
      <c r="A326" s="14"/>
      <c r="B326" s="254"/>
      <c r="C326" s="255"/>
      <c r="D326" s="244" t="s">
        <v>145</v>
      </c>
      <c r="E326" s="256" t="s">
        <v>1</v>
      </c>
      <c r="F326" s="257" t="s">
        <v>147</v>
      </c>
      <c r="G326" s="255"/>
      <c r="H326" s="258">
        <v>307.987</v>
      </c>
      <c r="I326" s="259"/>
      <c r="J326" s="255"/>
      <c r="K326" s="255"/>
      <c r="L326" s="260"/>
      <c r="M326" s="261"/>
      <c r="N326" s="262"/>
      <c r="O326" s="262"/>
      <c r="P326" s="262"/>
      <c r="Q326" s="262"/>
      <c r="R326" s="262"/>
      <c r="S326" s="262"/>
      <c r="T326" s="263"/>
      <c r="U326" s="14"/>
      <c r="V326" s="14"/>
      <c r="W326" s="14"/>
      <c r="X326" s="14"/>
      <c r="Y326" s="14"/>
      <c r="Z326" s="14"/>
      <c r="AA326" s="14"/>
      <c r="AB326" s="14"/>
      <c r="AC326" s="14"/>
      <c r="AD326" s="14"/>
      <c r="AE326" s="14"/>
      <c r="AT326" s="264" t="s">
        <v>145</v>
      </c>
      <c r="AU326" s="264" t="s">
        <v>84</v>
      </c>
      <c r="AV326" s="14" t="s">
        <v>143</v>
      </c>
      <c r="AW326" s="14" t="s">
        <v>32</v>
      </c>
      <c r="AX326" s="14" t="s">
        <v>82</v>
      </c>
      <c r="AY326" s="264" t="s">
        <v>137</v>
      </c>
    </row>
    <row r="327" spans="1:65" s="2" customFormat="1" ht="16.5" customHeight="1">
      <c r="A327" s="39"/>
      <c r="B327" s="40"/>
      <c r="C327" s="228" t="s">
        <v>436</v>
      </c>
      <c r="D327" s="228" t="s">
        <v>139</v>
      </c>
      <c r="E327" s="229" t="s">
        <v>777</v>
      </c>
      <c r="F327" s="230" t="s">
        <v>778</v>
      </c>
      <c r="G327" s="231" t="s">
        <v>163</v>
      </c>
      <c r="H327" s="232">
        <v>307.987</v>
      </c>
      <c r="I327" s="233"/>
      <c r="J327" s="234">
        <f>ROUND(I327*H327,2)</f>
        <v>0</v>
      </c>
      <c r="K327" s="235"/>
      <c r="L327" s="45"/>
      <c r="M327" s="236" t="s">
        <v>1</v>
      </c>
      <c r="N327" s="237" t="s">
        <v>41</v>
      </c>
      <c r="O327" s="92"/>
      <c r="P327" s="238">
        <f>O327*H327</f>
        <v>0</v>
      </c>
      <c r="Q327" s="238">
        <v>8E-05</v>
      </c>
      <c r="R327" s="238">
        <f>Q327*H327</f>
        <v>0.024638960000000005</v>
      </c>
      <c r="S327" s="238">
        <v>0</v>
      </c>
      <c r="T327" s="239">
        <f>S327*H327</f>
        <v>0</v>
      </c>
      <c r="U327" s="39"/>
      <c r="V327" s="39"/>
      <c r="W327" s="39"/>
      <c r="X327" s="39"/>
      <c r="Y327" s="39"/>
      <c r="Z327" s="39"/>
      <c r="AA327" s="39"/>
      <c r="AB327" s="39"/>
      <c r="AC327" s="39"/>
      <c r="AD327" s="39"/>
      <c r="AE327" s="39"/>
      <c r="AR327" s="240" t="s">
        <v>217</v>
      </c>
      <c r="AT327" s="240" t="s">
        <v>139</v>
      </c>
      <c r="AU327" s="240" t="s">
        <v>84</v>
      </c>
      <c r="AY327" s="18" t="s">
        <v>137</v>
      </c>
      <c r="BE327" s="241">
        <f>IF(N327="základní",J327,0)</f>
        <v>0</v>
      </c>
      <c r="BF327" s="241">
        <f>IF(N327="snížená",J327,0)</f>
        <v>0</v>
      </c>
      <c r="BG327" s="241">
        <f>IF(N327="zákl. přenesená",J327,0)</f>
        <v>0</v>
      </c>
      <c r="BH327" s="241">
        <f>IF(N327="sníž. přenesená",J327,0)</f>
        <v>0</v>
      </c>
      <c r="BI327" s="241">
        <f>IF(N327="nulová",J327,0)</f>
        <v>0</v>
      </c>
      <c r="BJ327" s="18" t="s">
        <v>82</v>
      </c>
      <c r="BK327" s="241">
        <f>ROUND(I327*H327,2)</f>
        <v>0</v>
      </c>
      <c r="BL327" s="18" t="s">
        <v>217</v>
      </c>
      <c r="BM327" s="240" t="s">
        <v>779</v>
      </c>
    </row>
    <row r="328" spans="1:51" s="15" customFormat="1" ht="12">
      <c r="A328" s="15"/>
      <c r="B328" s="284"/>
      <c r="C328" s="285"/>
      <c r="D328" s="244" t="s">
        <v>145</v>
      </c>
      <c r="E328" s="286" t="s">
        <v>1</v>
      </c>
      <c r="F328" s="287" t="s">
        <v>770</v>
      </c>
      <c r="G328" s="285"/>
      <c r="H328" s="286" t="s">
        <v>1</v>
      </c>
      <c r="I328" s="288"/>
      <c r="J328" s="285"/>
      <c r="K328" s="285"/>
      <c r="L328" s="289"/>
      <c r="M328" s="290"/>
      <c r="N328" s="291"/>
      <c r="O328" s="291"/>
      <c r="P328" s="291"/>
      <c r="Q328" s="291"/>
      <c r="R328" s="291"/>
      <c r="S328" s="291"/>
      <c r="T328" s="292"/>
      <c r="U328" s="15"/>
      <c r="V328" s="15"/>
      <c r="W328" s="15"/>
      <c r="X328" s="15"/>
      <c r="Y328" s="15"/>
      <c r="Z328" s="15"/>
      <c r="AA328" s="15"/>
      <c r="AB328" s="15"/>
      <c r="AC328" s="15"/>
      <c r="AD328" s="15"/>
      <c r="AE328" s="15"/>
      <c r="AT328" s="293" t="s">
        <v>145</v>
      </c>
      <c r="AU328" s="293" t="s">
        <v>84</v>
      </c>
      <c r="AV328" s="15" t="s">
        <v>82</v>
      </c>
      <c r="AW328" s="15" t="s">
        <v>32</v>
      </c>
      <c r="AX328" s="15" t="s">
        <v>76</v>
      </c>
      <c r="AY328" s="293" t="s">
        <v>137</v>
      </c>
    </row>
    <row r="329" spans="1:51" s="13" customFormat="1" ht="12">
      <c r="A329" s="13"/>
      <c r="B329" s="242"/>
      <c r="C329" s="243"/>
      <c r="D329" s="244" t="s">
        <v>145</v>
      </c>
      <c r="E329" s="245" t="s">
        <v>1</v>
      </c>
      <c r="F329" s="246" t="s">
        <v>771</v>
      </c>
      <c r="G329" s="243"/>
      <c r="H329" s="247">
        <v>10.24</v>
      </c>
      <c r="I329" s="248"/>
      <c r="J329" s="243"/>
      <c r="K329" s="243"/>
      <c r="L329" s="249"/>
      <c r="M329" s="250"/>
      <c r="N329" s="251"/>
      <c r="O329" s="251"/>
      <c r="P329" s="251"/>
      <c r="Q329" s="251"/>
      <c r="R329" s="251"/>
      <c r="S329" s="251"/>
      <c r="T329" s="252"/>
      <c r="U329" s="13"/>
      <c r="V329" s="13"/>
      <c r="W329" s="13"/>
      <c r="X329" s="13"/>
      <c r="Y329" s="13"/>
      <c r="Z329" s="13"/>
      <c r="AA329" s="13"/>
      <c r="AB329" s="13"/>
      <c r="AC329" s="13"/>
      <c r="AD329" s="13"/>
      <c r="AE329" s="13"/>
      <c r="AT329" s="253" t="s">
        <v>145</v>
      </c>
      <c r="AU329" s="253" t="s">
        <v>84</v>
      </c>
      <c r="AV329" s="13" t="s">
        <v>84</v>
      </c>
      <c r="AW329" s="13" t="s">
        <v>32</v>
      </c>
      <c r="AX329" s="13" t="s">
        <v>76</v>
      </c>
      <c r="AY329" s="253" t="s">
        <v>137</v>
      </c>
    </row>
    <row r="330" spans="1:51" s="13" customFormat="1" ht="12">
      <c r="A330" s="13"/>
      <c r="B330" s="242"/>
      <c r="C330" s="243"/>
      <c r="D330" s="244" t="s">
        <v>145</v>
      </c>
      <c r="E330" s="245" t="s">
        <v>1</v>
      </c>
      <c r="F330" s="246" t="s">
        <v>772</v>
      </c>
      <c r="G330" s="243"/>
      <c r="H330" s="247">
        <v>26.624</v>
      </c>
      <c r="I330" s="248"/>
      <c r="J330" s="243"/>
      <c r="K330" s="243"/>
      <c r="L330" s="249"/>
      <c r="M330" s="250"/>
      <c r="N330" s="251"/>
      <c r="O330" s="251"/>
      <c r="P330" s="251"/>
      <c r="Q330" s="251"/>
      <c r="R330" s="251"/>
      <c r="S330" s="251"/>
      <c r="T330" s="252"/>
      <c r="U330" s="13"/>
      <c r="V330" s="13"/>
      <c r="W330" s="13"/>
      <c r="X330" s="13"/>
      <c r="Y330" s="13"/>
      <c r="Z330" s="13"/>
      <c r="AA330" s="13"/>
      <c r="AB330" s="13"/>
      <c r="AC330" s="13"/>
      <c r="AD330" s="13"/>
      <c r="AE330" s="13"/>
      <c r="AT330" s="253" t="s">
        <v>145</v>
      </c>
      <c r="AU330" s="253" t="s">
        <v>84</v>
      </c>
      <c r="AV330" s="13" t="s">
        <v>84</v>
      </c>
      <c r="AW330" s="13" t="s">
        <v>32</v>
      </c>
      <c r="AX330" s="13" t="s">
        <v>76</v>
      </c>
      <c r="AY330" s="253" t="s">
        <v>137</v>
      </c>
    </row>
    <row r="331" spans="1:51" s="13" customFormat="1" ht="12">
      <c r="A331" s="13"/>
      <c r="B331" s="242"/>
      <c r="C331" s="243"/>
      <c r="D331" s="244" t="s">
        <v>145</v>
      </c>
      <c r="E331" s="245" t="s">
        <v>1</v>
      </c>
      <c r="F331" s="246" t="s">
        <v>773</v>
      </c>
      <c r="G331" s="243"/>
      <c r="H331" s="247">
        <v>13.44</v>
      </c>
      <c r="I331" s="248"/>
      <c r="J331" s="243"/>
      <c r="K331" s="243"/>
      <c r="L331" s="249"/>
      <c r="M331" s="250"/>
      <c r="N331" s="251"/>
      <c r="O331" s="251"/>
      <c r="P331" s="251"/>
      <c r="Q331" s="251"/>
      <c r="R331" s="251"/>
      <c r="S331" s="251"/>
      <c r="T331" s="252"/>
      <c r="U331" s="13"/>
      <c r="V331" s="13"/>
      <c r="W331" s="13"/>
      <c r="X331" s="13"/>
      <c r="Y331" s="13"/>
      <c r="Z331" s="13"/>
      <c r="AA331" s="13"/>
      <c r="AB331" s="13"/>
      <c r="AC331" s="13"/>
      <c r="AD331" s="13"/>
      <c r="AE331" s="13"/>
      <c r="AT331" s="253" t="s">
        <v>145</v>
      </c>
      <c r="AU331" s="253" t="s">
        <v>84</v>
      </c>
      <c r="AV331" s="13" t="s">
        <v>84</v>
      </c>
      <c r="AW331" s="13" t="s">
        <v>32</v>
      </c>
      <c r="AX331" s="13" t="s">
        <v>76</v>
      </c>
      <c r="AY331" s="253" t="s">
        <v>137</v>
      </c>
    </row>
    <row r="332" spans="1:51" s="16" customFormat="1" ht="12">
      <c r="A332" s="16"/>
      <c r="B332" s="294"/>
      <c r="C332" s="295"/>
      <c r="D332" s="244" t="s">
        <v>145</v>
      </c>
      <c r="E332" s="296" t="s">
        <v>1</v>
      </c>
      <c r="F332" s="297" t="s">
        <v>639</v>
      </c>
      <c r="G332" s="295"/>
      <c r="H332" s="298">
        <v>50.304</v>
      </c>
      <c r="I332" s="299"/>
      <c r="J332" s="295"/>
      <c r="K332" s="295"/>
      <c r="L332" s="300"/>
      <c r="M332" s="301"/>
      <c r="N332" s="302"/>
      <c r="O332" s="302"/>
      <c r="P332" s="302"/>
      <c r="Q332" s="302"/>
      <c r="R332" s="302"/>
      <c r="S332" s="302"/>
      <c r="T332" s="303"/>
      <c r="U332" s="16"/>
      <c r="V332" s="16"/>
      <c r="W332" s="16"/>
      <c r="X332" s="16"/>
      <c r="Y332" s="16"/>
      <c r="Z332" s="16"/>
      <c r="AA332" s="16"/>
      <c r="AB332" s="16"/>
      <c r="AC332" s="16"/>
      <c r="AD332" s="16"/>
      <c r="AE332" s="16"/>
      <c r="AT332" s="304" t="s">
        <v>145</v>
      </c>
      <c r="AU332" s="304" t="s">
        <v>84</v>
      </c>
      <c r="AV332" s="16" t="s">
        <v>151</v>
      </c>
      <c r="AW332" s="16" t="s">
        <v>32</v>
      </c>
      <c r="AX332" s="16" t="s">
        <v>76</v>
      </c>
      <c r="AY332" s="304" t="s">
        <v>137</v>
      </c>
    </row>
    <row r="333" spans="1:51" s="15" customFormat="1" ht="12">
      <c r="A333" s="15"/>
      <c r="B333" s="284"/>
      <c r="C333" s="285"/>
      <c r="D333" s="244" t="s">
        <v>145</v>
      </c>
      <c r="E333" s="286" t="s">
        <v>1</v>
      </c>
      <c r="F333" s="287" t="s">
        <v>774</v>
      </c>
      <c r="G333" s="285"/>
      <c r="H333" s="286" t="s">
        <v>1</v>
      </c>
      <c r="I333" s="288"/>
      <c r="J333" s="285"/>
      <c r="K333" s="285"/>
      <c r="L333" s="289"/>
      <c r="M333" s="290"/>
      <c r="N333" s="291"/>
      <c r="O333" s="291"/>
      <c r="P333" s="291"/>
      <c r="Q333" s="291"/>
      <c r="R333" s="291"/>
      <c r="S333" s="291"/>
      <c r="T333" s="292"/>
      <c r="U333" s="15"/>
      <c r="V333" s="15"/>
      <c r="W333" s="15"/>
      <c r="X333" s="15"/>
      <c r="Y333" s="15"/>
      <c r="Z333" s="15"/>
      <c r="AA333" s="15"/>
      <c r="AB333" s="15"/>
      <c r="AC333" s="15"/>
      <c r="AD333" s="15"/>
      <c r="AE333" s="15"/>
      <c r="AT333" s="293" t="s">
        <v>145</v>
      </c>
      <c r="AU333" s="293" t="s">
        <v>84</v>
      </c>
      <c r="AV333" s="15" t="s">
        <v>82</v>
      </c>
      <c r="AW333" s="15" t="s">
        <v>32</v>
      </c>
      <c r="AX333" s="15" t="s">
        <v>76</v>
      </c>
      <c r="AY333" s="293" t="s">
        <v>137</v>
      </c>
    </row>
    <row r="334" spans="1:51" s="15" customFormat="1" ht="12">
      <c r="A334" s="15"/>
      <c r="B334" s="284"/>
      <c r="C334" s="285"/>
      <c r="D334" s="244" t="s">
        <v>145</v>
      </c>
      <c r="E334" s="286" t="s">
        <v>1</v>
      </c>
      <c r="F334" s="287" t="s">
        <v>519</v>
      </c>
      <c r="G334" s="285"/>
      <c r="H334" s="286" t="s">
        <v>1</v>
      </c>
      <c r="I334" s="288"/>
      <c r="J334" s="285"/>
      <c r="K334" s="285"/>
      <c r="L334" s="289"/>
      <c r="M334" s="290"/>
      <c r="N334" s="291"/>
      <c r="O334" s="291"/>
      <c r="P334" s="291"/>
      <c r="Q334" s="291"/>
      <c r="R334" s="291"/>
      <c r="S334" s="291"/>
      <c r="T334" s="292"/>
      <c r="U334" s="15"/>
      <c r="V334" s="15"/>
      <c r="W334" s="15"/>
      <c r="X334" s="15"/>
      <c r="Y334" s="15"/>
      <c r="Z334" s="15"/>
      <c r="AA334" s="15"/>
      <c r="AB334" s="15"/>
      <c r="AC334" s="15"/>
      <c r="AD334" s="15"/>
      <c r="AE334" s="15"/>
      <c r="AT334" s="293" t="s">
        <v>145</v>
      </c>
      <c r="AU334" s="293" t="s">
        <v>84</v>
      </c>
      <c r="AV334" s="15" t="s">
        <v>82</v>
      </c>
      <c r="AW334" s="15" t="s">
        <v>32</v>
      </c>
      <c r="AX334" s="15" t="s">
        <v>76</v>
      </c>
      <c r="AY334" s="293" t="s">
        <v>137</v>
      </c>
    </row>
    <row r="335" spans="1:51" s="13" customFormat="1" ht="12">
      <c r="A335" s="13"/>
      <c r="B335" s="242"/>
      <c r="C335" s="243"/>
      <c r="D335" s="244" t="s">
        <v>145</v>
      </c>
      <c r="E335" s="245" t="s">
        <v>1</v>
      </c>
      <c r="F335" s="246" t="s">
        <v>775</v>
      </c>
      <c r="G335" s="243"/>
      <c r="H335" s="247">
        <v>201.361</v>
      </c>
      <c r="I335" s="248"/>
      <c r="J335" s="243"/>
      <c r="K335" s="243"/>
      <c r="L335" s="249"/>
      <c r="M335" s="250"/>
      <c r="N335" s="251"/>
      <c r="O335" s="251"/>
      <c r="P335" s="251"/>
      <c r="Q335" s="251"/>
      <c r="R335" s="251"/>
      <c r="S335" s="251"/>
      <c r="T335" s="252"/>
      <c r="U335" s="13"/>
      <c r="V335" s="13"/>
      <c r="W335" s="13"/>
      <c r="X335" s="13"/>
      <c r="Y335" s="13"/>
      <c r="Z335" s="13"/>
      <c r="AA335" s="13"/>
      <c r="AB335" s="13"/>
      <c r="AC335" s="13"/>
      <c r="AD335" s="13"/>
      <c r="AE335" s="13"/>
      <c r="AT335" s="253" t="s">
        <v>145</v>
      </c>
      <c r="AU335" s="253" t="s">
        <v>84</v>
      </c>
      <c r="AV335" s="13" t="s">
        <v>84</v>
      </c>
      <c r="AW335" s="13" t="s">
        <v>32</v>
      </c>
      <c r="AX335" s="13" t="s">
        <v>76</v>
      </c>
      <c r="AY335" s="253" t="s">
        <v>137</v>
      </c>
    </row>
    <row r="336" spans="1:51" s="15" customFormat="1" ht="12">
      <c r="A336" s="15"/>
      <c r="B336" s="284"/>
      <c r="C336" s="285"/>
      <c r="D336" s="244" t="s">
        <v>145</v>
      </c>
      <c r="E336" s="286" t="s">
        <v>1</v>
      </c>
      <c r="F336" s="287" t="s">
        <v>521</v>
      </c>
      <c r="G336" s="285"/>
      <c r="H336" s="286" t="s">
        <v>1</v>
      </c>
      <c r="I336" s="288"/>
      <c r="J336" s="285"/>
      <c r="K336" s="285"/>
      <c r="L336" s="289"/>
      <c r="M336" s="290"/>
      <c r="N336" s="291"/>
      <c r="O336" s="291"/>
      <c r="P336" s="291"/>
      <c r="Q336" s="291"/>
      <c r="R336" s="291"/>
      <c r="S336" s="291"/>
      <c r="T336" s="292"/>
      <c r="U336" s="15"/>
      <c r="V336" s="15"/>
      <c r="W336" s="15"/>
      <c r="X336" s="15"/>
      <c r="Y336" s="15"/>
      <c r="Z336" s="15"/>
      <c r="AA336" s="15"/>
      <c r="AB336" s="15"/>
      <c r="AC336" s="15"/>
      <c r="AD336" s="15"/>
      <c r="AE336" s="15"/>
      <c r="AT336" s="293" t="s">
        <v>145</v>
      </c>
      <c r="AU336" s="293" t="s">
        <v>84</v>
      </c>
      <c r="AV336" s="15" t="s">
        <v>82</v>
      </c>
      <c r="AW336" s="15" t="s">
        <v>32</v>
      </c>
      <c r="AX336" s="15" t="s">
        <v>76</v>
      </c>
      <c r="AY336" s="293" t="s">
        <v>137</v>
      </c>
    </row>
    <row r="337" spans="1:51" s="13" customFormat="1" ht="12">
      <c r="A337" s="13"/>
      <c r="B337" s="242"/>
      <c r="C337" s="243"/>
      <c r="D337" s="244" t="s">
        <v>145</v>
      </c>
      <c r="E337" s="245" t="s">
        <v>1</v>
      </c>
      <c r="F337" s="246" t="s">
        <v>776</v>
      </c>
      <c r="G337" s="243"/>
      <c r="H337" s="247">
        <v>56.322</v>
      </c>
      <c r="I337" s="248"/>
      <c r="J337" s="243"/>
      <c r="K337" s="243"/>
      <c r="L337" s="249"/>
      <c r="M337" s="250"/>
      <c r="N337" s="251"/>
      <c r="O337" s="251"/>
      <c r="P337" s="251"/>
      <c r="Q337" s="251"/>
      <c r="R337" s="251"/>
      <c r="S337" s="251"/>
      <c r="T337" s="252"/>
      <c r="U337" s="13"/>
      <c r="V337" s="13"/>
      <c r="W337" s="13"/>
      <c r="X337" s="13"/>
      <c r="Y337" s="13"/>
      <c r="Z337" s="13"/>
      <c r="AA337" s="13"/>
      <c r="AB337" s="13"/>
      <c r="AC337" s="13"/>
      <c r="AD337" s="13"/>
      <c r="AE337" s="13"/>
      <c r="AT337" s="253" t="s">
        <v>145</v>
      </c>
      <c r="AU337" s="253" t="s">
        <v>84</v>
      </c>
      <c r="AV337" s="13" t="s">
        <v>84</v>
      </c>
      <c r="AW337" s="13" t="s">
        <v>32</v>
      </c>
      <c r="AX337" s="13" t="s">
        <v>76</v>
      </c>
      <c r="AY337" s="253" t="s">
        <v>137</v>
      </c>
    </row>
    <row r="338" spans="1:51" s="16" customFormat="1" ht="12">
      <c r="A338" s="16"/>
      <c r="B338" s="294"/>
      <c r="C338" s="295"/>
      <c r="D338" s="244" t="s">
        <v>145</v>
      </c>
      <c r="E338" s="296" t="s">
        <v>1</v>
      </c>
      <c r="F338" s="297" t="s">
        <v>639</v>
      </c>
      <c r="G338" s="295"/>
      <c r="H338" s="298">
        <v>257.683</v>
      </c>
      <c r="I338" s="299"/>
      <c r="J338" s="295"/>
      <c r="K338" s="295"/>
      <c r="L338" s="300"/>
      <c r="M338" s="301"/>
      <c r="N338" s="302"/>
      <c r="O338" s="302"/>
      <c r="P338" s="302"/>
      <c r="Q338" s="302"/>
      <c r="R338" s="302"/>
      <c r="S338" s="302"/>
      <c r="T338" s="303"/>
      <c r="U338" s="16"/>
      <c r="V338" s="16"/>
      <c r="W338" s="16"/>
      <c r="X338" s="16"/>
      <c r="Y338" s="16"/>
      <c r="Z338" s="16"/>
      <c r="AA338" s="16"/>
      <c r="AB338" s="16"/>
      <c r="AC338" s="16"/>
      <c r="AD338" s="16"/>
      <c r="AE338" s="16"/>
      <c r="AT338" s="304" t="s">
        <v>145</v>
      </c>
      <c r="AU338" s="304" t="s">
        <v>84</v>
      </c>
      <c r="AV338" s="16" t="s">
        <v>151</v>
      </c>
      <c r="AW338" s="16" t="s">
        <v>32</v>
      </c>
      <c r="AX338" s="16" t="s">
        <v>76</v>
      </c>
      <c r="AY338" s="304" t="s">
        <v>137</v>
      </c>
    </row>
    <row r="339" spans="1:51" s="14" customFormat="1" ht="12">
      <c r="A339" s="14"/>
      <c r="B339" s="254"/>
      <c r="C339" s="255"/>
      <c r="D339" s="244" t="s">
        <v>145</v>
      </c>
      <c r="E339" s="256" t="s">
        <v>1</v>
      </c>
      <c r="F339" s="257" t="s">
        <v>147</v>
      </c>
      <c r="G339" s="255"/>
      <c r="H339" s="258">
        <v>307.987</v>
      </c>
      <c r="I339" s="259"/>
      <c r="J339" s="255"/>
      <c r="K339" s="255"/>
      <c r="L339" s="260"/>
      <c r="M339" s="261"/>
      <c r="N339" s="262"/>
      <c r="O339" s="262"/>
      <c r="P339" s="262"/>
      <c r="Q339" s="262"/>
      <c r="R339" s="262"/>
      <c r="S339" s="262"/>
      <c r="T339" s="263"/>
      <c r="U339" s="14"/>
      <c r="V339" s="14"/>
      <c r="W339" s="14"/>
      <c r="X339" s="14"/>
      <c r="Y339" s="14"/>
      <c r="Z339" s="14"/>
      <c r="AA339" s="14"/>
      <c r="AB339" s="14"/>
      <c r="AC339" s="14"/>
      <c r="AD339" s="14"/>
      <c r="AE339" s="14"/>
      <c r="AT339" s="264" t="s">
        <v>145</v>
      </c>
      <c r="AU339" s="264" t="s">
        <v>84</v>
      </c>
      <c r="AV339" s="14" t="s">
        <v>143</v>
      </c>
      <c r="AW339" s="14" t="s">
        <v>32</v>
      </c>
      <c r="AX339" s="14" t="s">
        <v>82</v>
      </c>
      <c r="AY339" s="264" t="s">
        <v>137</v>
      </c>
    </row>
    <row r="340" spans="1:63" s="12" customFormat="1" ht="22.8" customHeight="1">
      <c r="A340" s="12"/>
      <c r="B340" s="212"/>
      <c r="C340" s="213"/>
      <c r="D340" s="214" t="s">
        <v>75</v>
      </c>
      <c r="E340" s="226" t="s">
        <v>780</v>
      </c>
      <c r="F340" s="226" t="s">
        <v>781</v>
      </c>
      <c r="G340" s="213"/>
      <c r="H340" s="213"/>
      <c r="I340" s="216"/>
      <c r="J340" s="227">
        <f>BK340</f>
        <v>0</v>
      </c>
      <c r="K340" s="213"/>
      <c r="L340" s="218"/>
      <c r="M340" s="219"/>
      <c r="N340" s="220"/>
      <c r="O340" s="220"/>
      <c r="P340" s="221">
        <f>SUM(P341:P358)</f>
        <v>0</v>
      </c>
      <c r="Q340" s="220"/>
      <c r="R340" s="221">
        <f>SUM(R341:R358)</f>
        <v>0</v>
      </c>
      <c r="S340" s="220"/>
      <c r="T340" s="222">
        <f>SUM(T341:T358)</f>
        <v>0</v>
      </c>
      <c r="U340" s="12"/>
      <c r="V340" s="12"/>
      <c r="W340" s="12"/>
      <c r="X340" s="12"/>
      <c r="Y340" s="12"/>
      <c r="Z340" s="12"/>
      <c r="AA340" s="12"/>
      <c r="AB340" s="12"/>
      <c r="AC340" s="12"/>
      <c r="AD340" s="12"/>
      <c r="AE340" s="12"/>
      <c r="AR340" s="223" t="s">
        <v>84</v>
      </c>
      <c r="AT340" s="224" t="s">
        <v>75</v>
      </c>
      <c r="AU340" s="224" t="s">
        <v>82</v>
      </c>
      <c r="AY340" s="223" t="s">
        <v>137</v>
      </c>
      <c r="BK340" s="225">
        <f>SUM(BK341:BK358)</f>
        <v>0</v>
      </c>
    </row>
    <row r="341" spans="1:65" s="2" customFormat="1" ht="37.8" customHeight="1">
      <c r="A341" s="39"/>
      <c r="B341" s="40"/>
      <c r="C341" s="228" t="s">
        <v>442</v>
      </c>
      <c r="D341" s="228" t="s">
        <v>139</v>
      </c>
      <c r="E341" s="229" t="s">
        <v>782</v>
      </c>
      <c r="F341" s="230" t="s">
        <v>783</v>
      </c>
      <c r="G341" s="231" t="s">
        <v>302</v>
      </c>
      <c r="H341" s="232">
        <v>5</v>
      </c>
      <c r="I341" s="233"/>
      <c r="J341" s="234">
        <f>ROUND(I341*H341,2)</f>
        <v>0</v>
      </c>
      <c r="K341" s="235"/>
      <c r="L341" s="45"/>
      <c r="M341" s="236" t="s">
        <v>1</v>
      </c>
      <c r="N341" s="237" t="s">
        <v>41</v>
      </c>
      <c r="O341" s="92"/>
      <c r="P341" s="238">
        <f>O341*H341</f>
        <v>0</v>
      </c>
      <c r="Q341" s="238">
        <v>0</v>
      </c>
      <c r="R341" s="238">
        <f>Q341*H341</f>
        <v>0</v>
      </c>
      <c r="S341" s="238">
        <v>0</v>
      </c>
      <c r="T341" s="239">
        <f>S341*H341</f>
        <v>0</v>
      </c>
      <c r="U341" s="39"/>
      <c r="V341" s="39"/>
      <c r="W341" s="39"/>
      <c r="X341" s="39"/>
      <c r="Y341" s="39"/>
      <c r="Z341" s="39"/>
      <c r="AA341" s="39"/>
      <c r="AB341" s="39"/>
      <c r="AC341" s="39"/>
      <c r="AD341" s="39"/>
      <c r="AE341" s="39"/>
      <c r="AR341" s="240" t="s">
        <v>217</v>
      </c>
      <c r="AT341" s="240" t="s">
        <v>139</v>
      </c>
      <c r="AU341" s="240" t="s">
        <v>84</v>
      </c>
      <c r="AY341" s="18" t="s">
        <v>137</v>
      </c>
      <c r="BE341" s="241">
        <f>IF(N341="základní",J341,0)</f>
        <v>0</v>
      </c>
      <c r="BF341" s="241">
        <f>IF(N341="snížená",J341,0)</f>
        <v>0</v>
      </c>
      <c r="BG341" s="241">
        <f>IF(N341="zákl. přenesená",J341,0)</f>
        <v>0</v>
      </c>
      <c r="BH341" s="241">
        <f>IF(N341="sníž. přenesená",J341,0)</f>
        <v>0</v>
      </c>
      <c r="BI341" s="241">
        <f>IF(N341="nulová",J341,0)</f>
        <v>0</v>
      </c>
      <c r="BJ341" s="18" t="s">
        <v>82</v>
      </c>
      <c r="BK341" s="241">
        <f>ROUND(I341*H341,2)</f>
        <v>0</v>
      </c>
      <c r="BL341" s="18" t="s">
        <v>217</v>
      </c>
      <c r="BM341" s="240" t="s">
        <v>784</v>
      </c>
    </row>
    <row r="342" spans="1:51" s="15" customFormat="1" ht="12">
      <c r="A342" s="15"/>
      <c r="B342" s="284"/>
      <c r="C342" s="285"/>
      <c r="D342" s="244" t="s">
        <v>145</v>
      </c>
      <c r="E342" s="286" t="s">
        <v>1</v>
      </c>
      <c r="F342" s="287" t="s">
        <v>785</v>
      </c>
      <c r="G342" s="285"/>
      <c r="H342" s="286" t="s">
        <v>1</v>
      </c>
      <c r="I342" s="288"/>
      <c r="J342" s="285"/>
      <c r="K342" s="285"/>
      <c r="L342" s="289"/>
      <c r="M342" s="290"/>
      <c r="N342" s="291"/>
      <c r="O342" s="291"/>
      <c r="P342" s="291"/>
      <c r="Q342" s="291"/>
      <c r="R342" s="291"/>
      <c r="S342" s="291"/>
      <c r="T342" s="292"/>
      <c r="U342" s="15"/>
      <c r="V342" s="15"/>
      <c r="W342" s="15"/>
      <c r="X342" s="15"/>
      <c r="Y342" s="15"/>
      <c r="Z342" s="15"/>
      <c r="AA342" s="15"/>
      <c r="AB342" s="15"/>
      <c r="AC342" s="15"/>
      <c r="AD342" s="15"/>
      <c r="AE342" s="15"/>
      <c r="AT342" s="293" t="s">
        <v>145</v>
      </c>
      <c r="AU342" s="293" t="s">
        <v>84</v>
      </c>
      <c r="AV342" s="15" t="s">
        <v>82</v>
      </c>
      <c r="AW342" s="15" t="s">
        <v>32</v>
      </c>
      <c r="AX342" s="15" t="s">
        <v>76</v>
      </c>
      <c r="AY342" s="293" t="s">
        <v>137</v>
      </c>
    </row>
    <row r="343" spans="1:51" s="15" customFormat="1" ht="12">
      <c r="A343" s="15"/>
      <c r="B343" s="284"/>
      <c r="C343" s="285"/>
      <c r="D343" s="244" t="s">
        <v>145</v>
      </c>
      <c r="E343" s="286" t="s">
        <v>1</v>
      </c>
      <c r="F343" s="287" t="s">
        <v>786</v>
      </c>
      <c r="G343" s="285"/>
      <c r="H343" s="286" t="s">
        <v>1</v>
      </c>
      <c r="I343" s="288"/>
      <c r="J343" s="285"/>
      <c r="K343" s="285"/>
      <c r="L343" s="289"/>
      <c r="M343" s="290"/>
      <c r="N343" s="291"/>
      <c r="O343" s="291"/>
      <c r="P343" s="291"/>
      <c r="Q343" s="291"/>
      <c r="R343" s="291"/>
      <c r="S343" s="291"/>
      <c r="T343" s="292"/>
      <c r="U343" s="15"/>
      <c r="V343" s="15"/>
      <c r="W343" s="15"/>
      <c r="X343" s="15"/>
      <c r="Y343" s="15"/>
      <c r="Z343" s="15"/>
      <c r="AA343" s="15"/>
      <c r="AB343" s="15"/>
      <c r="AC343" s="15"/>
      <c r="AD343" s="15"/>
      <c r="AE343" s="15"/>
      <c r="AT343" s="293" t="s">
        <v>145</v>
      </c>
      <c r="AU343" s="293" t="s">
        <v>84</v>
      </c>
      <c r="AV343" s="15" t="s">
        <v>82</v>
      </c>
      <c r="AW343" s="15" t="s">
        <v>32</v>
      </c>
      <c r="AX343" s="15" t="s">
        <v>76</v>
      </c>
      <c r="AY343" s="293" t="s">
        <v>137</v>
      </c>
    </row>
    <row r="344" spans="1:51" s="15" customFormat="1" ht="12">
      <c r="A344" s="15"/>
      <c r="B344" s="284"/>
      <c r="C344" s="285"/>
      <c r="D344" s="244" t="s">
        <v>145</v>
      </c>
      <c r="E344" s="286" t="s">
        <v>1</v>
      </c>
      <c r="F344" s="287" t="s">
        <v>787</v>
      </c>
      <c r="G344" s="285"/>
      <c r="H344" s="286" t="s">
        <v>1</v>
      </c>
      <c r="I344" s="288"/>
      <c r="J344" s="285"/>
      <c r="K344" s="285"/>
      <c r="L344" s="289"/>
      <c r="M344" s="290"/>
      <c r="N344" s="291"/>
      <c r="O344" s="291"/>
      <c r="P344" s="291"/>
      <c r="Q344" s="291"/>
      <c r="R344" s="291"/>
      <c r="S344" s="291"/>
      <c r="T344" s="292"/>
      <c r="U344" s="15"/>
      <c r="V344" s="15"/>
      <c r="W344" s="15"/>
      <c r="X344" s="15"/>
      <c r="Y344" s="15"/>
      <c r="Z344" s="15"/>
      <c r="AA344" s="15"/>
      <c r="AB344" s="15"/>
      <c r="AC344" s="15"/>
      <c r="AD344" s="15"/>
      <c r="AE344" s="15"/>
      <c r="AT344" s="293" t="s">
        <v>145</v>
      </c>
      <c r="AU344" s="293" t="s">
        <v>84</v>
      </c>
      <c r="AV344" s="15" t="s">
        <v>82</v>
      </c>
      <c r="AW344" s="15" t="s">
        <v>32</v>
      </c>
      <c r="AX344" s="15" t="s">
        <v>76</v>
      </c>
      <c r="AY344" s="293" t="s">
        <v>137</v>
      </c>
    </row>
    <row r="345" spans="1:51" s="15" customFormat="1" ht="12">
      <c r="A345" s="15"/>
      <c r="B345" s="284"/>
      <c r="C345" s="285"/>
      <c r="D345" s="244" t="s">
        <v>145</v>
      </c>
      <c r="E345" s="286" t="s">
        <v>1</v>
      </c>
      <c r="F345" s="287" t="s">
        <v>788</v>
      </c>
      <c r="G345" s="285"/>
      <c r="H345" s="286" t="s">
        <v>1</v>
      </c>
      <c r="I345" s="288"/>
      <c r="J345" s="285"/>
      <c r="K345" s="285"/>
      <c r="L345" s="289"/>
      <c r="M345" s="290"/>
      <c r="N345" s="291"/>
      <c r="O345" s="291"/>
      <c r="P345" s="291"/>
      <c r="Q345" s="291"/>
      <c r="R345" s="291"/>
      <c r="S345" s="291"/>
      <c r="T345" s="292"/>
      <c r="U345" s="15"/>
      <c r="V345" s="15"/>
      <c r="W345" s="15"/>
      <c r="X345" s="15"/>
      <c r="Y345" s="15"/>
      <c r="Z345" s="15"/>
      <c r="AA345" s="15"/>
      <c r="AB345" s="15"/>
      <c r="AC345" s="15"/>
      <c r="AD345" s="15"/>
      <c r="AE345" s="15"/>
      <c r="AT345" s="293" t="s">
        <v>145</v>
      </c>
      <c r="AU345" s="293" t="s">
        <v>84</v>
      </c>
      <c r="AV345" s="15" t="s">
        <v>82</v>
      </c>
      <c r="AW345" s="15" t="s">
        <v>32</v>
      </c>
      <c r="AX345" s="15" t="s">
        <v>76</v>
      </c>
      <c r="AY345" s="293" t="s">
        <v>137</v>
      </c>
    </row>
    <row r="346" spans="1:51" s="15" customFormat="1" ht="12">
      <c r="A346" s="15"/>
      <c r="B346" s="284"/>
      <c r="C346" s="285"/>
      <c r="D346" s="244" t="s">
        <v>145</v>
      </c>
      <c r="E346" s="286" t="s">
        <v>1</v>
      </c>
      <c r="F346" s="287" t="s">
        <v>789</v>
      </c>
      <c r="G346" s="285"/>
      <c r="H346" s="286" t="s">
        <v>1</v>
      </c>
      <c r="I346" s="288"/>
      <c r="J346" s="285"/>
      <c r="K346" s="285"/>
      <c r="L346" s="289"/>
      <c r="M346" s="290"/>
      <c r="N346" s="291"/>
      <c r="O346" s="291"/>
      <c r="P346" s="291"/>
      <c r="Q346" s="291"/>
      <c r="R346" s="291"/>
      <c r="S346" s="291"/>
      <c r="T346" s="292"/>
      <c r="U346" s="15"/>
      <c r="V346" s="15"/>
      <c r="W346" s="15"/>
      <c r="X346" s="15"/>
      <c r="Y346" s="15"/>
      <c r="Z346" s="15"/>
      <c r="AA346" s="15"/>
      <c r="AB346" s="15"/>
      <c r="AC346" s="15"/>
      <c r="AD346" s="15"/>
      <c r="AE346" s="15"/>
      <c r="AT346" s="293" t="s">
        <v>145</v>
      </c>
      <c r="AU346" s="293" t="s">
        <v>84</v>
      </c>
      <c r="AV346" s="15" t="s">
        <v>82</v>
      </c>
      <c r="AW346" s="15" t="s">
        <v>32</v>
      </c>
      <c r="AX346" s="15" t="s">
        <v>76</v>
      </c>
      <c r="AY346" s="293" t="s">
        <v>137</v>
      </c>
    </row>
    <row r="347" spans="1:51" s="13" customFormat="1" ht="12">
      <c r="A347" s="13"/>
      <c r="B347" s="242"/>
      <c r="C347" s="243"/>
      <c r="D347" s="244" t="s">
        <v>145</v>
      </c>
      <c r="E347" s="245" t="s">
        <v>1</v>
      </c>
      <c r="F347" s="246" t="s">
        <v>790</v>
      </c>
      <c r="G347" s="243"/>
      <c r="H347" s="247">
        <v>5</v>
      </c>
      <c r="I347" s="248"/>
      <c r="J347" s="243"/>
      <c r="K347" s="243"/>
      <c r="L347" s="249"/>
      <c r="M347" s="250"/>
      <c r="N347" s="251"/>
      <c r="O347" s="251"/>
      <c r="P347" s="251"/>
      <c r="Q347" s="251"/>
      <c r="R347" s="251"/>
      <c r="S347" s="251"/>
      <c r="T347" s="252"/>
      <c r="U347" s="13"/>
      <c r="V347" s="13"/>
      <c r="W347" s="13"/>
      <c r="X347" s="13"/>
      <c r="Y347" s="13"/>
      <c r="Z347" s="13"/>
      <c r="AA347" s="13"/>
      <c r="AB347" s="13"/>
      <c r="AC347" s="13"/>
      <c r="AD347" s="13"/>
      <c r="AE347" s="13"/>
      <c r="AT347" s="253" t="s">
        <v>145</v>
      </c>
      <c r="AU347" s="253" t="s">
        <v>84</v>
      </c>
      <c r="AV347" s="13" t="s">
        <v>84</v>
      </c>
      <c r="AW347" s="13" t="s">
        <v>32</v>
      </c>
      <c r="AX347" s="13" t="s">
        <v>82</v>
      </c>
      <c r="AY347" s="253" t="s">
        <v>137</v>
      </c>
    </row>
    <row r="348" spans="1:65" s="2" customFormat="1" ht="37.8" customHeight="1">
      <c r="A348" s="39"/>
      <c r="B348" s="40"/>
      <c r="C348" s="228" t="s">
        <v>446</v>
      </c>
      <c r="D348" s="228" t="s">
        <v>139</v>
      </c>
      <c r="E348" s="229" t="s">
        <v>791</v>
      </c>
      <c r="F348" s="230" t="s">
        <v>792</v>
      </c>
      <c r="G348" s="231" t="s">
        <v>302</v>
      </c>
      <c r="H348" s="232">
        <v>14</v>
      </c>
      <c r="I348" s="233"/>
      <c r="J348" s="234">
        <f>ROUND(I348*H348,2)</f>
        <v>0</v>
      </c>
      <c r="K348" s="235"/>
      <c r="L348" s="45"/>
      <c r="M348" s="236" t="s">
        <v>1</v>
      </c>
      <c r="N348" s="237" t="s">
        <v>41</v>
      </c>
      <c r="O348" s="92"/>
      <c r="P348" s="238">
        <f>O348*H348</f>
        <v>0</v>
      </c>
      <c r="Q348" s="238">
        <v>0</v>
      </c>
      <c r="R348" s="238">
        <f>Q348*H348</f>
        <v>0</v>
      </c>
      <c r="S348" s="238">
        <v>0</v>
      </c>
      <c r="T348" s="239">
        <f>S348*H348</f>
        <v>0</v>
      </c>
      <c r="U348" s="39"/>
      <c r="V348" s="39"/>
      <c r="W348" s="39"/>
      <c r="X348" s="39"/>
      <c r="Y348" s="39"/>
      <c r="Z348" s="39"/>
      <c r="AA348" s="39"/>
      <c r="AB348" s="39"/>
      <c r="AC348" s="39"/>
      <c r="AD348" s="39"/>
      <c r="AE348" s="39"/>
      <c r="AR348" s="240" t="s">
        <v>217</v>
      </c>
      <c r="AT348" s="240" t="s">
        <v>139</v>
      </c>
      <c r="AU348" s="240" t="s">
        <v>84</v>
      </c>
      <c r="AY348" s="18" t="s">
        <v>137</v>
      </c>
      <c r="BE348" s="241">
        <f>IF(N348="základní",J348,0)</f>
        <v>0</v>
      </c>
      <c r="BF348" s="241">
        <f>IF(N348="snížená",J348,0)</f>
        <v>0</v>
      </c>
      <c r="BG348" s="241">
        <f>IF(N348="zákl. přenesená",J348,0)</f>
        <v>0</v>
      </c>
      <c r="BH348" s="241">
        <f>IF(N348="sníž. přenesená",J348,0)</f>
        <v>0</v>
      </c>
      <c r="BI348" s="241">
        <f>IF(N348="nulová",J348,0)</f>
        <v>0</v>
      </c>
      <c r="BJ348" s="18" t="s">
        <v>82</v>
      </c>
      <c r="BK348" s="241">
        <f>ROUND(I348*H348,2)</f>
        <v>0</v>
      </c>
      <c r="BL348" s="18" t="s">
        <v>217</v>
      </c>
      <c r="BM348" s="240" t="s">
        <v>793</v>
      </c>
    </row>
    <row r="349" spans="1:51" s="15" customFormat="1" ht="12">
      <c r="A349" s="15"/>
      <c r="B349" s="284"/>
      <c r="C349" s="285"/>
      <c r="D349" s="244" t="s">
        <v>145</v>
      </c>
      <c r="E349" s="286" t="s">
        <v>1</v>
      </c>
      <c r="F349" s="287" t="s">
        <v>794</v>
      </c>
      <c r="G349" s="285"/>
      <c r="H349" s="286" t="s">
        <v>1</v>
      </c>
      <c r="I349" s="288"/>
      <c r="J349" s="285"/>
      <c r="K349" s="285"/>
      <c r="L349" s="289"/>
      <c r="M349" s="290"/>
      <c r="N349" s="291"/>
      <c r="O349" s="291"/>
      <c r="P349" s="291"/>
      <c r="Q349" s="291"/>
      <c r="R349" s="291"/>
      <c r="S349" s="291"/>
      <c r="T349" s="292"/>
      <c r="U349" s="15"/>
      <c r="V349" s="15"/>
      <c r="W349" s="15"/>
      <c r="X349" s="15"/>
      <c r="Y349" s="15"/>
      <c r="Z349" s="15"/>
      <c r="AA349" s="15"/>
      <c r="AB349" s="15"/>
      <c r="AC349" s="15"/>
      <c r="AD349" s="15"/>
      <c r="AE349" s="15"/>
      <c r="AT349" s="293" t="s">
        <v>145</v>
      </c>
      <c r="AU349" s="293" t="s">
        <v>84</v>
      </c>
      <c r="AV349" s="15" t="s">
        <v>82</v>
      </c>
      <c r="AW349" s="15" t="s">
        <v>32</v>
      </c>
      <c r="AX349" s="15" t="s">
        <v>76</v>
      </c>
      <c r="AY349" s="293" t="s">
        <v>137</v>
      </c>
    </row>
    <row r="350" spans="1:51" s="15" customFormat="1" ht="12">
      <c r="A350" s="15"/>
      <c r="B350" s="284"/>
      <c r="C350" s="285"/>
      <c r="D350" s="244" t="s">
        <v>145</v>
      </c>
      <c r="E350" s="286" t="s">
        <v>1</v>
      </c>
      <c r="F350" s="287" t="s">
        <v>795</v>
      </c>
      <c r="G350" s="285"/>
      <c r="H350" s="286" t="s">
        <v>1</v>
      </c>
      <c r="I350" s="288"/>
      <c r="J350" s="285"/>
      <c r="K350" s="285"/>
      <c r="L350" s="289"/>
      <c r="M350" s="290"/>
      <c r="N350" s="291"/>
      <c r="O350" s="291"/>
      <c r="P350" s="291"/>
      <c r="Q350" s="291"/>
      <c r="R350" s="291"/>
      <c r="S350" s="291"/>
      <c r="T350" s="292"/>
      <c r="U350" s="15"/>
      <c r="V350" s="15"/>
      <c r="W350" s="15"/>
      <c r="X350" s="15"/>
      <c r="Y350" s="15"/>
      <c r="Z350" s="15"/>
      <c r="AA350" s="15"/>
      <c r="AB350" s="15"/>
      <c r="AC350" s="15"/>
      <c r="AD350" s="15"/>
      <c r="AE350" s="15"/>
      <c r="AT350" s="293" t="s">
        <v>145</v>
      </c>
      <c r="AU350" s="293" t="s">
        <v>84</v>
      </c>
      <c r="AV350" s="15" t="s">
        <v>82</v>
      </c>
      <c r="AW350" s="15" t="s">
        <v>32</v>
      </c>
      <c r="AX350" s="15" t="s">
        <v>76</v>
      </c>
      <c r="AY350" s="293" t="s">
        <v>137</v>
      </c>
    </row>
    <row r="351" spans="1:51" s="15" customFormat="1" ht="12">
      <c r="A351" s="15"/>
      <c r="B351" s="284"/>
      <c r="C351" s="285"/>
      <c r="D351" s="244" t="s">
        <v>145</v>
      </c>
      <c r="E351" s="286" t="s">
        <v>1</v>
      </c>
      <c r="F351" s="287" t="s">
        <v>796</v>
      </c>
      <c r="G351" s="285"/>
      <c r="H351" s="286" t="s">
        <v>1</v>
      </c>
      <c r="I351" s="288"/>
      <c r="J351" s="285"/>
      <c r="K351" s="285"/>
      <c r="L351" s="289"/>
      <c r="M351" s="290"/>
      <c r="N351" s="291"/>
      <c r="O351" s="291"/>
      <c r="P351" s="291"/>
      <c r="Q351" s="291"/>
      <c r="R351" s="291"/>
      <c r="S351" s="291"/>
      <c r="T351" s="292"/>
      <c r="U351" s="15"/>
      <c r="V351" s="15"/>
      <c r="W351" s="15"/>
      <c r="X351" s="15"/>
      <c r="Y351" s="15"/>
      <c r="Z351" s="15"/>
      <c r="AA351" s="15"/>
      <c r="AB351" s="15"/>
      <c r="AC351" s="15"/>
      <c r="AD351" s="15"/>
      <c r="AE351" s="15"/>
      <c r="AT351" s="293" t="s">
        <v>145</v>
      </c>
      <c r="AU351" s="293" t="s">
        <v>84</v>
      </c>
      <c r="AV351" s="15" t="s">
        <v>82</v>
      </c>
      <c r="AW351" s="15" t="s">
        <v>32</v>
      </c>
      <c r="AX351" s="15" t="s">
        <v>76</v>
      </c>
      <c r="AY351" s="293" t="s">
        <v>137</v>
      </c>
    </row>
    <row r="352" spans="1:51" s="15" customFormat="1" ht="12">
      <c r="A352" s="15"/>
      <c r="B352" s="284"/>
      <c r="C352" s="285"/>
      <c r="D352" s="244" t="s">
        <v>145</v>
      </c>
      <c r="E352" s="286" t="s">
        <v>1</v>
      </c>
      <c r="F352" s="287" t="s">
        <v>797</v>
      </c>
      <c r="G352" s="285"/>
      <c r="H352" s="286" t="s">
        <v>1</v>
      </c>
      <c r="I352" s="288"/>
      <c r="J352" s="285"/>
      <c r="K352" s="285"/>
      <c r="L352" s="289"/>
      <c r="M352" s="290"/>
      <c r="N352" s="291"/>
      <c r="O352" s="291"/>
      <c r="P352" s="291"/>
      <c r="Q352" s="291"/>
      <c r="R352" s="291"/>
      <c r="S352" s="291"/>
      <c r="T352" s="292"/>
      <c r="U352" s="15"/>
      <c r="V352" s="15"/>
      <c r="W352" s="15"/>
      <c r="X352" s="15"/>
      <c r="Y352" s="15"/>
      <c r="Z352" s="15"/>
      <c r="AA352" s="15"/>
      <c r="AB352" s="15"/>
      <c r="AC352" s="15"/>
      <c r="AD352" s="15"/>
      <c r="AE352" s="15"/>
      <c r="AT352" s="293" t="s">
        <v>145</v>
      </c>
      <c r="AU352" s="293" t="s">
        <v>84</v>
      </c>
      <c r="AV352" s="15" t="s">
        <v>82</v>
      </c>
      <c r="AW352" s="15" t="s">
        <v>32</v>
      </c>
      <c r="AX352" s="15" t="s">
        <v>76</v>
      </c>
      <c r="AY352" s="293" t="s">
        <v>137</v>
      </c>
    </row>
    <row r="353" spans="1:51" s="15" customFormat="1" ht="12">
      <c r="A353" s="15"/>
      <c r="B353" s="284"/>
      <c r="C353" s="285"/>
      <c r="D353" s="244" t="s">
        <v>145</v>
      </c>
      <c r="E353" s="286" t="s">
        <v>1</v>
      </c>
      <c r="F353" s="287" t="s">
        <v>798</v>
      </c>
      <c r="G353" s="285"/>
      <c r="H353" s="286" t="s">
        <v>1</v>
      </c>
      <c r="I353" s="288"/>
      <c r="J353" s="285"/>
      <c r="K353" s="285"/>
      <c r="L353" s="289"/>
      <c r="M353" s="290"/>
      <c r="N353" s="291"/>
      <c r="O353" s="291"/>
      <c r="P353" s="291"/>
      <c r="Q353" s="291"/>
      <c r="R353" s="291"/>
      <c r="S353" s="291"/>
      <c r="T353" s="292"/>
      <c r="U353" s="15"/>
      <c r="V353" s="15"/>
      <c r="W353" s="15"/>
      <c r="X353" s="15"/>
      <c r="Y353" s="15"/>
      <c r="Z353" s="15"/>
      <c r="AA353" s="15"/>
      <c r="AB353" s="15"/>
      <c r="AC353" s="15"/>
      <c r="AD353" s="15"/>
      <c r="AE353" s="15"/>
      <c r="AT353" s="293" t="s">
        <v>145</v>
      </c>
      <c r="AU353" s="293" t="s">
        <v>84</v>
      </c>
      <c r="AV353" s="15" t="s">
        <v>82</v>
      </c>
      <c r="AW353" s="15" t="s">
        <v>32</v>
      </c>
      <c r="AX353" s="15" t="s">
        <v>76</v>
      </c>
      <c r="AY353" s="293" t="s">
        <v>137</v>
      </c>
    </row>
    <row r="354" spans="1:51" s="13" customFormat="1" ht="12">
      <c r="A354" s="13"/>
      <c r="B354" s="242"/>
      <c r="C354" s="243"/>
      <c r="D354" s="244" t="s">
        <v>145</v>
      </c>
      <c r="E354" s="245" t="s">
        <v>1</v>
      </c>
      <c r="F354" s="246" t="s">
        <v>799</v>
      </c>
      <c r="G354" s="243"/>
      <c r="H354" s="247">
        <v>14</v>
      </c>
      <c r="I354" s="248"/>
      <c r="J354" s="243"/>
      <c r="K354" s="243"/>
      <c r="L354" s="249"/>
      <c r="M354" s="250"/>
      <c r="N354" s="251"/>
      <c r="O354" s="251"/>
      <c r="P354" s="251"/>
      <c r="Q354" s="251"/>
      <c r="R354" s="251"/>
      <c r="S354" s="251"/>
      <c r="T354" s="252"/>
      <c r="U354" s="13"/>
      <c r="V354" s="13"/>
      <c r="W354" s="13"/>
      <c r="X354" s="13"/>
      <c r="Y354" s="13"/>
      <c r="Z354" s="13"/>
      <c r="AA354" s="13"/>
      <c r="AB354" s="13"/>
      <c r="AC354" s="13"/>
      <c r="AD354" s="13"/>
      <c r="AE354" s="13"/>
      <c r="AT354" s="253" t="s">
        <v>145</v>
      </c>
      <c r="AU354" s="253" t="s">
        <v>84</v>
      </c>
      <c r="AV354" s="13" t="s">
        <v>84</v>
      </c>
      <c r="AW354" s="13" t="s">
        <v>32</v>
      </c>
      <c r="AX354" s="13" t="s">
        <v>82</v>
      </c>
      <c r="AY354" s="253" t="s">
        <v>137</v>
      </c>
    </row>
    <row r="355" spans="1:65" s="2" customFormat="1" ht="37.8" customHeight="1">
      <c r="A355" s="39"/>
      <c r="B355" s="40"/>
      <c r="C355" s="228" t="s">
        <v>451</v>
      </c>
      <c r="D355" s="228" t="s">
        <v>139</v>
      </c>
      <c r="E355" s="229" t="s">
        <v>800</v>
      </c>
      <c r="F355" s="230" t="s">
        <v>801</v>
      </c>
      <c r="G355" s="231" t="s">
        <v>302</v>
      </c>
      <c r="H355" s="232">
        <v>3</v>
      </c>
      <c r="I355" s="233"/>
      <c r="J355" s="234">
        <f>ROUND(I355*H355,2)</f>
        <v>0</v>
      </c>
      <c r="K355" s="235"/>
      <c r="L355" s="45"/>
      <c r="M355" s="236" t="s">
        <v>1</v>
      </c>
      <c r="N355" s="237" t="s">
        <v>41</v>
      </c>
      <c r="O355" s="92"/>
      <c r="P355" s="238">
        <f>O355*H355</f>
        <v>0</v>
      </c>
      <c r="Q355" s="238">
        <v>0</v>
      </c>
      <c r="R355" s="238">
        <f>Q355*H355</f>
        <v>0</v>
      </c>
      <c r="S355" s="238">
        <v>0</v>
      </c>
      <c r="T355" s="239">
        <f>S355*H355</f>
        <v>0</v>
      </c>
      <c r="U355" s="39"/>
      <c r="V355" s="39"/>
      <c r="W355" s="39"/>
      <c r="X355" s="39"/>
      <c r="Y355" s="39"/>
      <c r="Z355" s="39"/>
      <c r="AA355" s="39"/>
      <c r="AB355" s="39"/>
      <c r="AC355" s="39"/>
      <c r="AD355" s="39"/>
      <c r="AE355" s="39"/>
      <c r="AR355" s="240" t="s">
        <v>217</v>
      </c>
      <c r="AT355" s="240" t="s">
        <v>139</v>
      </c>
      <c r="AU355" s="240" t="s">
        <v>84</v>
      </c>
      <c r="AY355" s="18" t="s">
        <v>137</v>
      </c>
      <c r="BE355" s="241">
        <f>IF(N355="základní",J355,0)</f>
        <v>0</v>
      </c>
      <c r="BF355" s="241">
        <f>IF(N355="snížená",J355,0)</f>
        <v>0</v>
      </c>
      <c r="BG355" s="241">
        <f>IF(N355="zákl. přenesená",J355,0)</f>
        <v>0</v>
      </c>
      <c r="BH355" s="241">
        <f>IF(N355="sníž. přenesená",J355,0)</f>
        <v>0</v>
      </c>
      <c r="BI355" s="241">
        <f>IF(N355="nulová",J355,0)</f>
        <v>0</v>
      </c>
      <c r="BJ355" s="18" t="s">
        <v>82</v>
      </c>
      <c r="BK355" s="241">
        <f>ROUND(I355*H355,2)</f>
        <v>0</v>
      </c>
      <c r="BL355" s="18" t="s">
        <v>217</v>
      </c>
      <c r="BM355" s="240" t="s">
        <v>802</v>
      </c>
    </row>
    <row r="356" spans="1:51" s="15" customFormat="1" ht="12">
      <c r="A356" s="15"/>
      <c r="B356" s="284"/>
      <c r="C356" s="285"/>
      <c r="D356" s="244" t="s">
        <v>145</v>
      </c>
      <c r="E356" s="286" t="s">
        <v>1</v>
      </c>
      <c r="F356" s="287" t="s">
        <v>803</v>
      </c>
      <c r="G356" s="285"/>
      <c r="H356" s="286" t="s">
        <v>1</v>
      </c>
      <c r="I356" s="288"/>
      <c r="J356" s="285"/>
      <c r="K356" s="285"/>
      <c r="L356" s="289"/>
      <c r="M356" s="290"/>
      <c r="N356" s="291"/>
      <c r="O356" s="291"/>
      <c r="P356" s="291"/>
      <c r="Q356" s="291"/>
      <c r="R356" s="291"/>
      <c r="S356" s="291"/>
      <c r="T356" s="292"/>
      <c r="U356" s="15"/>
      <c r="V356" s="15"/>
      <c r="W356" s="15"/>
      <c r="X356" s="15"/>
      <c r="Y356" s="15"/>
      <c r="Z356" s="15"/>
      <c r="AA356" s="15"/>
      <c r="AB356" s="15"/>
      <c r="AC356" s="15"/>
      <c r="AD356" s="15"/>
      <c r="AE356" s="15"/>
      <c r="AT356" s="293" t="s">
        <v>145</v>
      </c>
      <c r="AU356" s="293" t="s">
        <v>84</v>
      </c>
      <c r="AV356" s="15" t="s">
        <v>82</v>
      </c>
      <c r="AW356" s="15" t="s">
        <v>32</v>
      </c>
      <c r="AX356" s="15" t="s">
        <v>76</v>
      </c>
      <c r="AY356" s="293" t="s">
        <v>137</v>
      </c>
    </row>
    <row r="357" spans="1:51" s="15" customFormat="1" ht="12">
      <c r="A357" s="15"/>
      <c r="B357" s="284"/>
      <c r="C357" s="285"/>
      <c r="D357" s="244" t="s">
        <v>145</v>
      </c>
      <c r="E357" s="286" t="s">
        <v>1</v>
      </c>
      <c r="F357" s="287" t="s">
        <v>804</v>
      </c>
      <c r="G357" s="285"/>
      <c r="H357" s="286" t="s">
        <v>1</v>
      </c>
      <c r="I357" s="288"/>
      <c r="J357" s="285"/>
      <c r="K357" s="285"/>
      <c r="L357" s="289"/>
      <c r="M357" s="290"/>
      <c r="N357" s="291"/>
      <c r="O357" s="291"/>
      <c r="P357" s="291"/>
      <c r="Q357" s="291"/>
      <c r="R357" s="291"/>
      <c r="S357" s="291"/>
      <c r="T357" s="292"/>
      <c r="U357" s="15"/>
      <c r="V357" s="15"/>
      <c r="W357" s="15"/>
      <c r="X357" s="15"/>
      <c r="Y357" s="15"/>
      <c r="Z357" s="15"/>
      <c r="AA357" s="15"/>
      <c r="AB357" s="15"/>
      <c r="AC357" s="15"/>
      <c r="AD357" s="15"/>
      <c r="AE357" s="15"/>
      <c r="AT357" s="293" t="s">
        <v>145</v>
      </c>
      <c r="AU357" s="293" t="s">
        <v>84</v>
      </c>
      <c r="AV357" s="15" t="s">
        <v>82</v>
      </c>
      <c r="AW357" s="15" t="s">
        <v>32</v>
      </c>
      <c r="AX357" s="15" t="s">
        <v>76</v>
      </c>
      <c r="AY357" s="293" t="s">
        <v>137</v>
      </c>
    </row>
    <row r="358" spans="1:51" s="13" customFormat="1" ht="12">
      <c r="A358" s="13"/>
      <c r="B358" s="242"/>
      <c r="C358" s="243"/>
      <c r="D358" s="244" t="s">
        <v>145</v>
      </c>
      <c r="E358" s="245" t="s">
        <v>1</v>
      </c>
      <c r="F358" s="246" t="s">
        <v>805</v>
      </c>
      <c r="G358" s="243"/>
      <c r="H358" s="247">
        <v>3</v>
      </c>
      <c r="I358" s="248"/>
      <c r="J358" s="243"/>
      <c r="K358" s="243"/>
      <c r="L358" s="249"/>
      <c r="M358" s="306"/>
      <c r="N358" s="307"/>
      <c r="O358" s="307"/>
      <c r="P358" s="307"/>
      <c r="Q358" s="307"/>
      <c r="R358" s="307"/>
      <c r="S358" s="307"/>
      <c r="T358" s="308"/>
      <c r="U358" s="13"/>
      <c r="V358" s="13"/>
      <c r="W358" s="13"/>
      <c r="X358" s="13"/>
      <c r="Y358" s="13"/>
      <c r="Z358" s="13"/>
      <c r="AA358" s="13"/>
      <c r="AB358" s="13"/>
      <c r="AC358" s="13"/>
      <c r="AD358" s="13"/>
      <c r="AE358" s="13"/>
      <c r="AT358" s="253" t="s">
        <v>145</v>
      </c>
      <c r="AU358" s="253" t="s">
        <v>84</v>
      </c>
      <c r="AV358" s="13" t="s">
        <v>84</v>
      </c>
      <c r="AW358" s="13" t="s">
        <v>32</v>
      </c>
      <c r="AX358" s="13" t="s">
        <v>82</v>
      </c>
      <c r="AY358" s="253" t="s">
        <v>137</v>
      </c>
    </row>
    <row r="359" spans="1:31" s="2" customFormat="1" ht="6.95" customHeight="1">
      <c r="A359" s="39"/>
      <c r="B359" s="67"/>
      <c r="C359" s="68"/>
      <c r="D359" s="68"/>
      <c r="E359" s="68"/>
      <c r="F359" s="68"/>
      <c r="G359" s="68"/>
      <c r="H359" s="68"/>
      <c r="I359" s="68"/>
      <c r="J359" s="68"/>
      <c r="K359" s="68"/>
      <c r="L359" s="45"/>
      <c r="M359" s="39"/>
      <c r="O359" s="39"/>
      <c r="P359" s="39"/>
      <c r="Q359" s="39"/>
      <c r="R359" s="39"/>
      <c r="S359" s="39"/>
      <c r="T359" s="39"/>
      <c r="U359" s="39"/>
      <c r="V359" s="39"/>
      <c r="W359" s="39"/>
      <c r="X359" s="39"/>
      <c r="Y359" s="39"/>
      <c r="Z359" s="39"/>
      <c r="AA359" s="39"/>
      <c r="AB359" s="39"/>
      <c r="AC359" s="39"/>
      <c r="AD359" s="39"/>
      <c r="AE359" s="39"/>
    </row>
  </sheetData>
  <sheetProtection password="CC35" sheet="1" objects="1" scenarios="1" formatColumns="0" formatRows="0" autoFilter="0"/>
  <autoFilter ref="C132:K358"/>
  <mergeCells count="12">
    <mergeCell ref="E7:H7"/>
    <mergeCell ref="E9:H9"/>
    <mergeCell ref="E11:H11"/>
    <mergeCell ref="E20:H20"/>
    <mergeCell ref="E29:H29"/>
    <mergeCell ref="E85:H85"/>
    <mergeCell ref="E87:H87"/>
    <mergeCell ref="E89:H89"/>
    <mergeCell ref="E121:H121"/>
    <mergeCell ref="E123:H123"/>
    <mergeCell ref="E125:H12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6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98</v>
      </c>
    </row>
    <row r="3" spans="2:46" s="1" customFormat="1" ht="6.95" customHeight="1">
      <c r="B3" s="147"/>
      <c r="C3" s="148"/>
      <c r="D3" s="148"/>
      <c r="E3" s="148"/>
      <c r="F3" s="148"/>
      <c r="G3" s="148"/>
      <c r="H3" s="148"/>
      <c r="I3" s="148"/>
      <c r="J3" s="148"/>
      <c r="K3" s="148"/>
      <c r="L3" s="21"/>
      <c r="AT3" s="18" t="s">
        <v>84</v>
      </c>
    </row>
    <row r="4" spans="2:46" s="1" customFormat="1" ht="24.95" customHeight="1">
      <c r="B4" s="21"/>
      <c r="D4" s="149" t="s">
        <v>105</v>
      </c>
      <c r="L4" s="21"/>
      <c r="M4" s="150" t="s">
        <v>10</v>
      </c>
      <c r="AT4" s="18" t="s">
        <v>4</v>
      </c>
    </row>
    <row r="5" spans="2:12" s="1" customFormat="1" ht="6.95" customHeight="1">
      <c r="B5" s="21"/>
      <c r="L5" s="21"/>
    </row>
    <row r="6" spans="2:12" s="1" customFormat="1" ht="12" customHeight="1">
      <c r="B6" s="21"/>
      <c r="D6" s="151" t="s">
        <v>16</v>
      </c>
      <c r="L6" s="21"/>
    </row>
    <row r="7" spans="2:12" s="1" customFormat="1" ht="16.5" customHeight="1">
      <c r="B7" s="21"/>
      <c r="E7" s="152" t="str">
        <f>'Rekapitulace stavby'!K6</f>
        <v>REVITALIZACE SÍDLIŠTĚ K. SVĚTLÉ, DVŮR KRÁLOVÉ NAD LABEM</v>
      </c>
      <c r="F7" s="151"/>
      <c r="G7" s="151"/>
      <c r="H7" s="151"/>
      <c r="L7" s="21"/>
    </row>
    <row r="8" spans="2:12" s="1" customFormat="1" ht="12" customHeight="1">
      <c r="B8" s="21"/>
      <c r="D8" s="151" t="s">
        <v>106</v>
      </c>
      <c r="L8" s="21"/>
    </row>
    <row r="9" spans="1:31" s="2" customFormat="1" ht="16.5" customHeight="1">
      <c r="A9" s="39"/>
      <c r="B9" s="45"/>
      <c r="C9" s="39"/>
      <c r="D9" s="39"/>
      <c r="E9" s="152" t="s">
        <v>107</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1" t="s">
        <v>108</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3" t="s">
        <v>806</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1" t="s">
        <v>18</v>
      </c>
      <c r="E13" s="39"/>
      <c r="F13" s="142" t="s">
        <v>1</v>
      </c>
      <c r="G13" s="39"/>
      <c r="H13" s="39"/>
      <c r="I13" s="151"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1" t="s">
        <v>20</v>
      </c>
      <c r="E14" s="39"/>
      <c r="F14" s="142" t="s">
        <v>21</v>
      </c>
      <c r="G14" s="39"/>
      <c r="H14" s="39"/>
      <c r="I14" s="151" t="s">
        <v>22</v>
      </c>
      <c r="J14" s="154" t="str">
        <f>'Rekapitulace stavby'!AN8</f>
        <v>14. 11. 2023</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1" t="s">
        <v>24</v>
      </c>
      <c r="E16" s="39"/>
      <c r="F16" s="39"/>
      <c r="G16" s="39"/>
      <c r="H16" s="39"/>
      <c r="I16" s="151" t="s">
        <v>25</v>
      </c>
      <c r="J16" s="142" t="s">
        <v>1</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26</v>
      </c>
      <c r="F17" s="39"/>
      <c r="G17" s="39"/>
      <c r="H17" s="39"/>
      <c r="I17" s="151" t="s">
        <v>27</v>
      </c>
      <c r="J17" s="142" t="s">
        <v>1</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1" t="s">
        <v>28</v>
      </c>
      <c r="E19" s="39"/>
      <c r="F19" s="39"/>
      <c r="G19" s="39"/>
      <c r="H19" s="39"/>
      <c r="I19" s="151"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1" t="s">
        <v>27</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1" t="s">
        <v>30</v>
      </c>
      <c r="E22" s="39"/>
      <c r="F22" s="39"/>
      <c r="G22" s="39"/>
      <c r="H22" s="39"/>
      <c r="I22" s="151" t="s">
        <v>25</v>
      </c>
      <c r="J22" s="142" t="s">
        <v>1</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31</v>
      </c>
      <c r="F23" s="39"/>
      <c r="G23" s="39"/>
      <c r="H23" s="39"/>
      <c r="I23" s="151" t="s">
        <v>27</v>
      </c>
      <c r="J23" s="142" t="s">
        <v>1</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1" t="s">
        <v>33</v>
      </c>
      <c r="E25" s="39"/>
      <c r="F25" s="39"/>
      <c r="G25" s="39"/>
      <c r="H25" s="39"/>
      <c r="I25" s="151" t="s">
        <v>25</v>
      </c>
      <c r="J25" s="142" t="s">
        <v>1</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
        <v>34</v>
      </c>
      <c r="F26" s="39"/>
      <c r="G26" s="39"/>
      <c r="H26" s="39"/>
      <c r="I26" s="151" t="s">
        <v>27</v>
      </c>
      <c r="J26" s="142" t="s">
        <v>1</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1" t="s">
        <v>35</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16.5" customHeight="1">
      <c r="A29" s="155"/>
      <c r="B29" s="156"/>
      <c r="C29" s="155"/>
      <c r="D29" s="155"/>
      <c r="E29" s="157" t="s">
        <v>1</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25.4" customHeight="1">
      <c r="A32" s="39"/>
      <c r="B32" s="45"/>
      <c r="C32" s="39"/>
      <c r="D32" s="160" t="s">
        <v>36</v>
      </c>
      <c r="E32" s="39"/>
      <c r="F32" s="39"/>
      <c r="G32" s="39"/>
      <c r="H32" s="39"/>
      <c r="I32" s="39"/>
      <c r="J32" s="161">
        <f>ROUND(J125,2)</f>
        <v>0</v>
      </c>
      <c r="K32" s="39"/>
      <c r="L32" s="64"/>
      <c r="S32" s="39"/>
      <c r="T32" s="39"/>
      <c r="U32" s="39"/>
      <c r="V32" s="39"/>
      <c r="W32" s="39"/>
      <c r="X32" s="39"/>
      <c r="Y32" s="39"/>
      <c r="Z32" s="39"/>
      <c r="AA32" s="39"/>
      <c r="AB32" s="39"/>
      <c r="AC32" s="39"/>
      <c r="AD32" s="39"/>
      <c r="AE32" s="39"/>
    </row>
    <row r="33" spans="1:31" s="2" customFormat="1" ht="6.95" customHeight="1">
      <c r="A33" s="39"/>
      <c r="B33" s="45"/>
      <c r="C33" s="39"/>
      <c r="D33" s="159"/>
      <c r="E33" s="159"/>
      <c r="F33" s="159"/>
      <c r="G33" s="159"/>
      <c r="H33" s="159"/>
      <c r="I33" s="159"/>
      <c r="J33" s="159"/>
      <c r="K33" s="159"/>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2" t="s">
        <v>38</v>
      </c>
      <c r="G34" s="39"/>
      <c r="H34" s="39"/>
      <c r="I34" s="162" t="s">
        <v>37</v>
      </c>
      <c r="J34" s="162" t="s">
        <v>39</v>
      </c>
      <c r="K34" s="39"/>
      <c r="L34" s="64"/>
      <c r="S34" s="39"/>
      <c r="T34" s="39"/>
      <c r="U34" s="39"/>
      <c r="V34" s="39"/>
      <c r="W34" s="39"/>
      <c r="X34" s="39"/>
      <c r="Y34" s="39"/>
      <c r="Z34" s="39"/>
      <c r="AA34" s="39"/>
      <c r="AB34" s="39"/>
      <c r="AC34" s="39"/>
      <c r="AD34" s="39"/>
      <c r="AE34" s="39"/>
    </row>
    <row r="35" spans="1:31" s="2" customFormat="1" ht="14.4" customHeight="1">
      <c r="A35" s="39"/>
      <c r="B35" s="45"/>
      <c r="C35" s="39"/>
      <c r="D35" s="163" t="s">
        <v>40</v>
      </c>
      <c r="E35" s="151" t="s">
        <v>41</v>
      </c>
      <c r="F35" s="164">
        <f>ROUND((SUM(BE125:BE166)),2)</f>
        <v>0</v>
      </c>
      <c r="G35" s="39"/>
      <c r="H35" s="39"/>
      <c r="I35" s="165">
        <v>0.21</v>
      </c>
      <c r="J35" s="164">
        <f>ROUND(((SUM(BE125:BE166))*I35),2)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1" t="s">
        <v>42</v>
      </c>
      <c r="F36" s="164">
        <f>ROUND((SUM(BF125:BF166)),2)</f>
        <v>0</v>
      </c>
      <c r="G36" s="39"/>
      <c r="H36" s="39"/>
      <c r="I36" s="165">
        <v>0.15</v>
      </c>
      <c r="J36" s="164">
        <f>ROUND(((SUM(BF125:BF166))*I36),2)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43</v>
      </c>
      <c r="F37" s="164">
        <f>ROUND((SUM(BG125:BG166)),2)</f>
        <v>0</v>
      </c>
      <c r="G37" s="39"/>
      <c r="H37" s="39"/>
      <c r="I37" s="165">
        <v>0.21</v>
      </c>
      <c r="J37" s="164">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1" t="s">
        <v>44</v>
      </c>
      <c r="F38" s="164">
        <f>ROUND((SUM(BH125:BH166)),2)</f>
        <v>0</v>
      </c>
      <c r="G38" s="39"/>
      <c r="H38" s="39"/>
      <c r="I38" s="165">
        <v>0.15</v>
      </c>
      <c r="J38" s="164">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45</v>
      </c>
      <c r="F39" s="164">
        <f>ROUND((SUM(BI125:BI166)),2)</f>
        <v>0</v>
      </c>
      <c r="G39" s="39"/>
      <c r="H39" s="39"/>
      <c r="I39" s="165">
        <v>0</v>
      </c>
      <c r="J39" s="164">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6"/>
      <c r="D41" s="167" t="s">
        <v>46</v>
      </c>
      <c r="E41" s="168"/>
      <c r="F41" s="168"/>
      <c r="G41" s="169" t="s">
        <v>47</v>
      </c>
      <c r="H41" s="170" t="s">
        <v>48</v>
      </c>
      <c r="I41" s="168"/>
      <c r="J41" s="171">
        <f>SUM(J32:J39)</f>
        <v>0</v>
      </c>
      <c r="K41" s="172"/>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49</v>
      </c>
      <c r="E50" s="174"/>
      <c r="F50" s="174"/>
      <c r="G50" s="173" t="s">
        <v>50</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51</v>
      </c>
      <c r="E61" s="176"/>
      <c r="F61" s="177" t="s">
        <v>52</v>
      </c>
      <c r="G61" s="175" t="s">
        <v>51</v>
      </c>
      <c r="H61" s="176"/>
      <c r="I61" s="176"/>
      <c r="J61" s="178" t="s">
        <v>52</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53</v>
      </c>
      <c r="E65" s="179"/>
      <c r="F65" s="179"/>
      <c r="G65" s="173" t="s">
        <v>54</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51</v>
      </c>
      <c r="E76" s="176"/>
      <c r="F76" s="177" t="s">
        <v>52</v>
      </c>
      <c r="G76" s="175" t="s">
        <v>51</v>
      </c>
      <c r="H76" s="176"/>
      <c r="I76" s="176"/>
      <c r="J76" s="178" t="s">
        <v>52</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110</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REVITALIZACE SÍDLIŠTĚ K. SVĚTLÉ, DVŮR KRÁLOVÉ NAD LABEM</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106</v>
      </c>
      <c r="D86" s="23"/>
      <c r="E86" s="23"/>
      <c r="F86" s="23"/>
      <c r="G86" s="23"/>
      <c r="H86" s="23"/>
      <c r="I86" s="23"/>
      <c r="J86" s="23"/>
      <c r="K86" s="23"/>
      <c r="L86" s="21"/>
    </row>
    <row r="87" spans="1:31" s="2" customFormat="1" ht="16.5" customHeight="1">
      <c r="A87" s="39"/>
      <c r="B87" s="40"/>
      <c r="C87" s="41"/>
      <c r="D87" s="41"/>
      <c r="E87" s="184" t="s">
        <v>107</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108</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004 - SO 04 - DEŠŤOVÁ KANALIZACE</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 xml:space="preserve"> </v>
      </c>
      <c r="G91" s="41"/>
      <c r="H91" s="41"/>
      <c r="I91" s="33" t="s">
        <v>22</v>
      </c>
      <c r="J91" s="80" t="str">
        <f>IF(J14="","",J14)</f>
        <v>14. 11. 2023</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40.05" customHeight="1">
      <c r="A93" s="39"/>
      <c r="B93" s="40"/>
      <c r="C93" s="33" t="s">
        <v>24</v>
      </c>
      <c r="D93" s="41"/>
      <c r="E93" s="41"/>
      <c r="F93" s="28" t="str">
        <f>E17</f>
        <v>MĚSTO DVŮR KRÁLOVÉ NAD LABEM</v>
      </c>
      <c r="G93" s="41"/>
      <c r="H93" s="41"/>
      <c r="I93" s="33" t="s">
        <v>30</v>
      </c>
      <c r="J93" s="37" t="str">
        <f>E23</f>
        <v>ATELIER ARCHITEKTURY A URBANISMU, s.r.o.</v>
      </c>
      <c r="K93" s="41"/>
      <c r="L93" s="64"/>
      <c r="S93" s="39"/>
      <c r="T93" s="39"/>
      <c r="U93" s="39"/>
      <c r="V93" s="39"/>
      <c r="W93" s="39"/>
      <c r="X93" s="39"/>
      <c r="Y93" s="39"/>
      <c r="Z93" s="39"/>
      <c r="AA93" s="39"/>
      <c r="AB93" s="39"/>
      <c r="AC93" s="39"/>
      <c r="AD93" s="39"/>
      <c r="AE93" s="39"/>
    </row>
    <row r="94" spans="1:31" s="2" customFormat="1" ht="15.15" customHeight="1">
      <c r="A94" s="39"/>
      <c r="B94" s="40"/>
      <c r="C94" s="33" t="s">
        <v>28</v>
      </c>
      <c r="D94" s="41"/>
      <c r="E94" s="41"/>
      <c r="F94" s="28" t="str">
        <f>IF(E20="","",E20)</f>
        <v>Vyplň údaj</v>
      </c>
      <c r="G94" s="41"/>
      <c r="H94" s="41"/>
      <c r="I94" s="33" t="s">
        <v>33</v>
      </c>
      <c r="J94" s="37" t="str">
        <f>E26</f>
        <v>JIŘÍ KOCIÁN</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5" t="s">
        <v>111</v>
      </c>
      <c r="D96" s="186"/>
      <c r="E96" s="186"/>
      <c r="F96" s="186"/>
      <c r="G96" s="186"/>
      <c r="H96" s="186"/>
      <c r="I96" s="186"/>
      <c r="J96" s="187" t="s">
        <v>112</v>
      </c>
      <c r="K96" s="186"/>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8" t="s">
        <v>113</v>
      </c>
      <c r="D98" s="41"/>
      <c r="E98" s="41"/>
      <c r="F98" s="41"/>
      <c r="G98" s="41"/>
      <c r="H98" s="41"/>
      <c r="I98" s="41"/>
      <c r="J98" s="111">
        <f>J125</f>
        <v>0</v>
      </c>
      <c r="K98" s="41"/>
      <c r="L98" s="64"/>
      <c r="S98" s="39"/>
      <c r="T98" s="39"/>
      <c r="U98" s="39"/>
      <c r="V98" s="39"/>
      <c r="W98" s="39"/>
      <c r="X98" s="39"/>
      <c r="Y98" s="39"/>
      <c r="Z98" s="39"/>
      <c r="AA98" s="39"/>
      <c r="AB98" s="39"/>
      <c r="AC98" s="39"/>
      <c r="AD98" s="39"/>
      <c r="AE98" s="39"/>
      <c r="AU98" s="18" t="s">
        <v>114</v>
      </c>
    </row>
    <row r="99" spans="1:31" s="9" customFormat="1" ht="24.95" customHeight="1">
      <c r="A99" s="9"/>
      <c r="B99" s="189"/>
      <c r="C99" s="190"/>
      <c r="D99" s="191" t="s">
        <v>115</v>
      </c>
      <c r="E99" s="192"/>
      <c r="F99" s="192"/>
      <c r="G99" s="192"/>
      <c r="H99" s="192"/>
      <c r="I99" s="192"/>
      <c r="J99" s="193">
        <f>J126</f>
        <v>0</v>
      </c>
      <c r="K99" s="190"/>
      <c r="L99" s="194"/>
      <c r="S99" s="9"/>
      <c r="T99" s="9"/>
      <c r="U99" s="9"/>
      <c r="V99" s="9"/>
      <c r="W99" s="9"/>
      <c r="X99" s="9"/>
      <c r="Y99" s="9"/>
      <c r="Z99" s="9"/>
      <c r="AA99" s="9"/>
      <c r="AB99" s="9"/>
      <c r="AC99" s="9"/>
      <c r="AD99" s="9"/>
      <c r="AE99" s="9"/>
    </row>
    <row r="100" spans="1:31" s="10" customFormat="1" ht="19.9" customHeight="1">
      <c r="A100" s="10"/>
      <c r="B100" s="195"/>
      <c r="C100" s="134"/>
      <c r="D100" s="196" t="s">
        <v>116</v>
      </c>
      <c r="E100" s="197"/>
      <c r="F100" s="197"/>
      <c r="G100" s="197"/>
      <c r="H100" s="197"/>
      <c r="I100" s="197"/>
      <c r="J100" s="198">
        <f>J127</f>
        <v>0</v>
      </c>
      <c r="K100" s="134"/>
      <c r="L100" s="199"/>
      <c r="S100" s="10"/>
      <c r="T100" s="10"/>
      <c r="U100" s="10"/>
      <c r="V100" s="10"/>
      <c r="W100" s="10"/>
      <c r="X100" s="10"/>
      <c r="Y100" s="10"/>
      <c r="Z100" s="10"/>
      <c r="AA100" s="10"/>
      <c r="AB100" s="10"/>
      <c r="AC100" s="10"/>
      <c r="AD100" s="10"/>
      <c r="AE100" s="10"/>
    </row>
    <row r="101" spans="1:31" s="10" customFormat="1" ht="19.9" customHeight="1">
      <c r="A101" s="10"/>
      <c r="B101" s="195"/>
      <c r="C101" s="134"/>
      <c r="D101" s="196" t="s">
        <v>807</v>
      </c>
      <c r="E101" s="197"/>
      <c r="F101" s="197"/>
      <c r="G101" s="197"/>
      <c r="H101" s="197"/>
      <c r="I101" s="197"/>
      <c r="J101" s="198">
        <f>J155</f>
        <v>0</v>
      </c>
      <c r="K101" s="134"/>
      <c r="L101" s="199"/>
      <c r="S101" s="10"/>
      <c r="T101" s="10"/>
      <c r="U101" s="10"/>
      <c r="V101" s="10"/>
      <c r="W101" s="10"/>
      <c r="X101" s="10"/>
      <c r="Y101" s="10"/>
      <c r="Z101" s="10"/>
      <c r="AA101" s="10"/>
      <c r="AB101" s="10"/>
      <c r="AC101" s="10"/>
      <c r="AD101" s="10"/>
      <c r="AE101" s="10"/>
    </row>
    <row r="102" spans="1:31" s="10" customFormat="1" ht="19.9" customHeight="1">
      <c r="A102" s="10"/>
      <c r="B102" s="195"/>
      <c r="C102" s="134"/>
      <c r="D102" s="196" t="s">
        <v>808</v>
      </c>
      <c r="E102" s="197"/>
      <c r="F102" s="197"/>
      <c r="G102" s="197"/>
      <c r="H102" s="197"/>
      <c r="I102" s="197"/>
      <c r="J102" s="198">
        <f>J160</f>
        <v>0</v>
      </c>
      <c r="K102" s="134"/>
      <c r="L102" s="199"/>
      <c r="S102" s="10"/>
      <c r="T102" s="10"/>
      <c r="U102" s="10"/>
      <c r="V102" s="10"/>
      <c r="W102" s="10"/>
      <c r="X102" s="10"/>
      <c r="Y102" s="10"/>
      <c r="Z102" s="10"/>
      <c r="AA102" s="10"/>
      <c r="AB102" s="10"/>
      <c r="AC102" s="10"/>
      <c r="AD102" s="10"/>
      <c r="AE102" s="10"/>
    </row>
    <row r="103" spans="1:31" s="10" customFormat="1" ht="19.9" customHeight="1">
      <c r="A103" s="10"/>
      <c r="B103" s="195"/>
      <c r="C103" s="134"/>
      <c r="D103" s="196" t="s">
        <v>121</v>
      </c>
      <c r="E103" s="197"/>
      <c r="F103" s="197"/>
      <c r="G103" s="197"/>
      <c r="H103" s="197"/>
      <c r="I103" s="197"/>
      <c r="J103" s="198">
        <f>J165</f>
        <v>0</v>
      </c>
      <c r="K103" s="134"/>
      <c r="L103" s="199"/>
      <c r="S103" s="10"/>
      <c r="T103" s="10"/>
      <c r="U103" s="10"/>
      <c r="V103" s="10"/>
      <c r="W103" s="10"/>
      <c r="X103" s="10"/>
      <c r="Y103" s="10"/>
      <c r="Z103" s="10"/>
      <c r="AA103" s="10"/>
      <c r="AB103" s="10"/>
      <c r="AC103" s="10"/>
      <c r="AD103" s="10"/>
      <c r="AE103" s="10"/>
    </row>
    <row r="104" spans="1:31" s="2" customFormat="1" ht="21.8" customHeight="1">
      <c r="A104" s="39"/>
      <c r="B104" s="40"/>
      <c r="C104" s="41"/>
      <c r="D104" s="41"/>
      <c r="E104" s="41"/>
      <c r="F104" s="41"/>
      <c r="G104" s="41"/>
      <c r="H104" s="41"/>
      <c r="I104" s="41"/>
      <c r="J104" s="41"/>
      <c r="K104" s="41"/>
      <c r="L104" s="64"/>
      <c r="S104" s="39"/>
      <c r="T104" s="39"/>
      <c r="U104" s="39"/>
      <c r="V104" s="39"/>
      <c r="W104" s="39"/>
      <c r="X104" s="39"/>
      <c r="Y104" s="39"/>
      <c r="Z104" s="39"/>
      <c r="AA104" s="39"/>
      <c r="AB104" s="39"/>
      <c r="AC104" s="39"/>
      <c r="AD104" s="39"/>
      <c r="AE104" s="39"/>
    </row>
    <row r="105" spans="1:31" s="2" customFormat="1" ht="6.95" customHeight="1">
      <c r="A105" s="39"/>
      <c r="B105" s="67"/>
      <c r="C105" s="68"/>
      <c r="D105" s="68"/>
      <c r="E105" s="68"/>
      <c r="F105" s="68"/>
      <c r="G105" s="68"/>
      <c r="H105" s="68"/>
      <c r="I105" s="68"/>
      <c r="J105" s="68"/>
      <c r="K105" s="68"/>
      <c r="L105" s="64"/>
      <c r="S105" s="39"/>
      <c r="T105" s="39"/>
      <c r="U105" s="39"/>
      <c r="V105" s="39"/>
      <c r="W105" s="39"/>
      <c r="X105" s="39"/>
      <c r="Y105" s="39"/>
      <c r="Z105" s="39"/>
      <c r="AA105" s="39"/>
      <c r="AB105" s="39"/>
      <c r="AC105" s="39"/>
      <c r="AD105" s="39"/>
      <c r="AE105" s="39"/>
    </row>
    <row r="109" spans="1:31" s="2" customFormat="1" ht="6.95" customHeight="1">
      <c r="A109" s="39"/>
      <c r="B109" s="69"/>
      <c r="C109" s="70"/>
      <c r="D109" s="70"/>
      <c r="E109" s="70"/>
      <c r="F109" s="70"/>
      <c r="G109" s="70"/>
      <c r="H109" s="70"/>
      <c r="I109" s="70"/>
      <c r="J109" s="70"/>
      <c r="K109" s="70"/>
      <c r="L109" s="64"/>
      <c r="S109" s="39"/>
      <c r="T109" s="39"/>
      <c r="U109" s="39"/>
      <c r="V109" s="39"/>
      <c r="W109" s="39"/>
      <c r="X109" s="39"/>
      <c r="Y109" s="39"/>
      <c r="Z109" s="39"/>
      <c r="AA109" s="39"/>
      <c r="AB109" s="39"/>
      <c r="AC109" s="39"/>
      <c r="AD109" s="39"/>
      <c r="AE109" s="39"/>
    </row>
    <row r="110" spans="1:31" s="2" customFormat="1" ht="24.95" customHeight="1">
      <c r="A110" s="39"/>
      <c r="B110" s="40"/>
      <c r="C110" s="24" t="s">
        <v>122</v>
      </c>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6.95" customHeight="1">
      <c r="A111" s="39"/>
      <c r="B111" s="40"/>
      <c r="C111" s="41"/>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12" customHeight="1">
      <c r="A112" s="39"/>
      <c r="B112" s="40"/>
      <c r="C112" s="33" t="s">
        <v>16</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16.5" customHeight="1">
      <c r="A113" s="39"/>
      <c r="B113" s="40"/>
      <c r="C113" s="41"/>
      <c r="D113" s="41"/>
      <c r="E113" s="184" t="str">
        <f>E7</f>
        <v>REVITALIZACE SÍDLIŠTĚ K. SVĚTLÉ, DVŮR KRÁLOVÉ NAD LABEM</v>
      </c>
      <c r="F113" s="33"/>
      <c r="G113" s="33"/>
      <c r="H113" s="33"/>
      <c r="I113" s="41"/>
      <c r="J113" s="41"/>
      <c r="K113" s="41"/>
      <c r="L113" s="64"/>
      <c r="S113" s="39"/>
      <c r="T113" s="39"/>
      <c r="U113" s="39"/>
      <c r="V113" s="39"/>
      <c r="W113" s="39"/>
      <c r="X113" s="39"/>
      <c r="Y113" s="39"/>
      <c r="Z113" s="39"/>
      <c r="AA113" s="39"/>
      <c r="AB113" s="39"/>
      <c r="AC113" s="39"/>
      <c r="AD113" s="39"/>
      <c r="AE113" s="39"/>
    </row>
    <row r="114" spans="2:12" s="1" customFormat="1" ht="12" customHeight="1">
      <c r="B114" s="22"/>
      <c r="C114" s="33" t="s">
        <v>106</v>
      </c>
      <c r="D114" s="23"/>
      <c r="E114" s="23"/>
      <c r="F114" s="23"/>
      <c r="G114" s="23"/>
      <c r="H114" s="23"/>
      <c r="I114" s="23"/>
      <c r="J114" s="23"/>
      <c r="K114" s="23"/>
      <c r="L114" s="21"/>
    </row>
    <row r="115" spans="1:31" s="2" customFormat="1" ht="16.5" customHeight="1">
      <c r="A115" s="39"/>
      <c r="B115" s="40"/>
      <c r="C115" s="41"/>
      <c r="D115" s="41"/>
      <c r="E115" s="184" t="s">
        <v>107</v>
      </c>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12" customHeight="1">
      <c r="A116" s="39"/>
      <c r="B116" s="40"/>
      <c r="C116" s="33" t="s">
        <v>108</v>
      </c>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16.5" customHeight="1">
      <c r="A117" s="39"/>
      <c r="B117" s="40"/>
      <c r="C117" s="41"/>
      <c r="D117" s="41"/>
      <c r="E117" s="77" t="str">
        <f>E11</f>
        <v>004 - SO 04 - DEŠŤOVÁ KANALIZACE</v>
      </c>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6.95" customHeight="1">
      <c r="A118" s="39"/>
      <c r="B118" s="40"/>
      <c r="C118" s="41"/>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2" customHeight="1">
      <c r="A119" s="39"/>
      <c r="B119" s="40"/>
      <c r="C119" s="33" t="s">
        <v>20</v>
      </c>
      <c r="D119" s="41"/>
      <c r="E119" s="41"/>
      <c r="F119" s="28" t="str">
        <f>F14</f>
        <v xml:space="preserve"> </v>
      </c>
      <c r="G119" s="41"/>
      <c r="H119" s="41"/>
      <c r="I119" s="33" t="s">
        <v>22</v>
      </c>
      <c r="J119" s="80" t="str">
        <f>IF(J14="","",J14)</f>
        <v>14. 11. 2023</v>
      </c>
      <c r="K119" s="41"/>
      <c r="L119" s="64"/>
      <c r="S119" s="39"/>
      <c r="T119" s="39"/>
      <c r="U119" s="39"/>
      <c r="V119" s="39"/>
      <c r="W119" s="39"/>
      <c r="X119" s="39"/>
      <c r="Y119" s="39"/>
      <c r="Z119" s="39"/>
      <c r="AA119" s="39"/>
      <c r="AB119" s="39"/>
      <c r="AC119" s="39"/>
      <c r="AD119" s="39"/>
      <c r="AE119" s="39"/>
    </row>
    <row r="120" spans="1:31" s="2" customFormat="1" ht="6.95"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40.05" customHeight="1">
      <c r="A121" s="39"/>
      <c r="B121" s="40"/>
      <c r="C121" s="33" t="s">
        <v>24</v>
      </c>
      <c r="D121" s="41"/>
      <c r="E121" s="41"/>
      <c r="F121" s="28" t="str">
        <f>E17</f>
        <v>MĚSTO DVŮR KRÁLOVÉ NAD LABEM</v>
      </c>
      <c r="G121" s="41"/>
      <c r="H121" s="41"/>
      <c r="I121" s="33" t="s">
        <v>30</v>
      </c>
      <c r="J121" s="37" t="str">
        <f>E23</f>
        <v>ATELIER ARCHITEKTURY A URBANISMU, s.r.o.</v>
      </c>
      <c r="K121" s="41"/>
      <c r="L121" s="64"/>
      <c r="S121" s="39"/>
      <c r="T121" s="39"/>
      <c r="U121" s="39"/>
      <c r="V121" s="39"/>
      <c r="W121" s="39"/>
      <c r="X121" s="39"/>
      <c r="Y121" s="39"/>
      <c r="Z121" s="39"/>
      <c r="AA121" s="39"/>
      <c r="AB121" s="39"/>
      <c r="AC121" s="39"/>
      <c r="AD121" s="39"/>
      <c r="AE121" s="39"/>
    </row>
    <row r="122" spans="1:31" s="2" customFormat="1" ht="15.15" customHeight="1">
      <c r="A122" s="39"/>
      <c r="B122" s="40"/>
      <c r="C122" s="33" t="s">
        <v>28</v>
      </c>
      <c r="D122" s="41"/>
      <c r="E122" s="41"/>
      <c r="F122" s="28" t="str">
        <f>IF(E20="","",E20)</f>
        <v>Vyplň údaj</v>
      </c>
      <c r="G122" s="41"/>
      <c r="H122" s="41"/>
      <c r="I122" s="33" t="s">
        <v>33</v>
      </c>
      <c r="J122" s="37" t="str">
        <f>E26</f>
        <v>JIŘÍ KOCIÁN</v>
      </c>
      <c r="K122" s="41"/>
      <c r="L122" s="64"/>
      <c r="S122" s="39"/>
      <c r="T122" s="39"/>
      <c r="U122" s="39"/>
      <c r="V122" s="39"/>
      <c r="W122" s="39"/>
      <c r="X122" s="39"/>
      <c r="Y122" s="39"/>
      <c r="Z122" s="39"/>
      <c r="AA122" s="39"/>
      <c r="AB122" s="39"/>
      <c r="AC122" s="39"/>
      <c r="AD122" s="39"/>
      <c r="AE122" s="39"/>
    </row>
    <row r="123" spans="1:31" s="2" customFormat="1" ht="10.3" customHeight="1">
      <c r="A123" s="39"/>
      <c r="B123" s="40"/>
      <c r="C123" s="41"/>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11" customFormat="1" ht="29.25" customHeight="1">
      <c r="A124" s="200"/>
      <c r="B124" s="201"/>
      <c r="C124" s="202" t="s">
        <v>123</v>
      </c>
      <c r="D124" s="203" t="s">
        <v>61</v>
      </c>
      <c r="E124" s="203" t="s">
        <v>57</v>
      </c>
      <c r="F124" s="203" t="s">
        <v>58</v>
      </c>
      <c r="G124" s="203" t="s">
        <v>124</v>
      </c>
      <c r="H124" s="203" t="s">
        <v>125</v>
      </c>
      <c r="I124" s="203" t="s">
        <v>126</v>
      </c>
      <c r="J124" s="204" t="s">
        <v>112</v>
      </c>
      <c r="K124" s="205" t="s">
        <v>127</v>
      </c>
      <c r="L124" s="206"/>
      <c r="M124" s="101" t="s">
        <v>1</v>
      </c>
      <c r="N124" s="102" t="s">
        <v>40</v>
      </c>
      <c r="O124" s="102" t="s">
        <v>128</v>
      </c>
      <c r="P124" s="102" t="s">
        <v>129</v>
      </c>
      <c r="Q124" s="102" t="s">
        <v>130</v>
      </c>
      <c r="R124" s="102" t="s">
        <v>131</v>
      </c>
      <c r="S124" s="102" t="s">
        <v>132</v>
      </c>
      <c r="T124" s="103" t="s">
        <v>133</v>
      </c>
      <c r="U124" s="200"/>
      <c r="V124" s="200"/>
      <c r="W124" s="200"/>
      <c r="X124" s="200"/>
      <c r="Y124" s="200"/>
      <c r="Z124" s="200"/>
      <c r="AA124" s="200"/>
      <c r="AB124" s="200"/>
      <c r="AC124" s="200"/>
      <c r="AD124" s="200"/>
      <c r="AE124" s="200"/>
    </row>
    <row r="125" spans="1:63" s="2" customFormat="1" ht="22.8" customHeight="1">
      <c r="A125" s="39"/>
      <c r="B125" s="40"/>
      <c r="C125" s="108" t="s">
        <v>134</v>
      </c>
      <c r="D125" s="41"/>
      <c r="E125" s="41"/>
      <c r="F125" s="41"/>
      <c r="G125" s="41"/>
      <c r="H125" s="41"/>
      <c r="I125" s="41"/>
      <c r="J125" s="207">
        <f>BK125</f>
        <v>0</v>
      </c>
      <c r="K125" s="41"/>
      <c r="L125" s="45"/>
      <c r="M125" s="104"/>
      <c r="N125" s="208"/>
      <c r="O125" s="105"/>
      <c r="P125" s="209">
        <f>P126</f>
        <v>0</v>
      </c>
      <c r="Q125" s="105"/>
      <c r="R125" s="209">
        <f>R126</f>
        <v>631.8141</v>
      </c>
      <c r="S125" s="105"/>
      <c r="T125" s="210">
        <f>T126</f>
        <v>0</v>
      </c>
      <c r="U125" s="39"/>
      <c r="V125" s="39"/>
      <c r="W125" s="39"/>
      <c r="X125" s="39"/>
      <c r="Y125" s="39"/>
      <c r="Z125" s="39"/>
      <c r="AA125" s="39"/>
      <c r="AB125" s="39"/>
      <c r="AC125" s="39"/>
      <c r="AD125" s="39"/>
      <c r="AE125" s="39"/>
      <c r="AT125" s="18" t="s">
        <v>75</v>
      </c>
      <c r="AU125" s="18" t="s">
        <v>114</v>
      </c>
      <c r="BK125" s="211">
        <f>BK126</f>
        <v>0</v>
      </c>
    </row>
    <row r="126" spans="1:63" s="12" customFormat="1" ht="25.9" customHeight="1">
      <c r="A126" s="12"/>
      <c r="B126" s="212"/>
      <c r="C126" s="213"/>
      <c r="D126" s="214" t="s">
        <v>75</v>
      </c>
      <c r="E126" s="215" t="s">
        <v>135</v>
      </c>
      <c r="F126" s="215" t="s">
        <v>136</v>
      </c>
      <c r="G126" s="213"/>
      <c r="H126" s="213"/>
      <c r="I126" s="216"/>
      <c r="J126" s="217">
        <f>BK126</f>
        <v>0</v>
      </c>
      <c r="K126" s="213"/>
      <c r="L126" s="218"/>
      <c r="M126" s="219"/>
      <c r="N126" s="220"/>
      <c r="O126" s="220"/>
      <c r="P126" s="221">
        <f>P127+P155+P160+P165</f>
        <v>0</v>
      </c>
      <c r="Q126" s="220"/>
      <c r="R126" s="221">
        <f>R127+R155+R160+R165</f>
        <v>631.8141</v>
      </c>
      <c r="S126" s="220"/>
      <c r="T126" s="222">
        <f>T127+T155+T160+T165</f>
        <v>0</v>
      </c>
      <c r="U126" s="12"/>
      <c r="V126" s="12"/>
      <c r="W126" s="12"/>
      <c r="X126" s="12"/>
      <c r="Y126" s="12"/>
      <c r="Z126" s="12"/>
      <c r="AA126" s="12"/>
      <c r="AB126" s="12"/>
      <c r="AC126" s="12"/>
      <c r="AD126" s="12"/>
      <c r="AE126" s="12"/>
      <c r="AR126" s="223" t="s">
        <v>82</v>
      </c>
      <c r="AT126" s="224" t="s">
        <v>75</v>
      </c>
      <c r="AU126" s="224" t="s">
        <v>76</v>
      </c>
      <c r="AY126" s="223" t="s">
        <v>137</v>
      </c>
      <c r="BK126" s="225">
        <f>BK127+BK155+BK160+BK165</f>
        <v>0</v>
      </c>
    </row>
    <row r="127" spans="1:63" s="12" customFormat="1" ht="22.8" customHeight="1">
      <c r="A127" s="12"/>
      <c r="B127" s="212"/>
      <c r="C127" s="213"/>
      <c r="D127" s="214" t="s">
        <v>75</v>
      </c>
      <c r="E127" s="226" t="s">
        <v>82</v>
      </c>
      <c r="F127" s="226" t="s">
        <v>138</v>
      </c>
      <c r="G127" s="213"/>
      <c r="H127" s="213"/>
      <c r="I127" s="216"/>
      <c r="J127" s="227">
        <f>BK127</f>
        <v>0</v>
      </c>
      <c r="K127" s="213"/>
      <c r="L127" s="218"/>
      <c r="M127" s="219"/>
      <c r="N127" s="220"/>
      <c r="O127" s="220"/>
      <c r="P127" s="221">
        <f>SUM(P128:P154)</f>
        <v>0</v>
      </c>
      <c r="Q127" s="220"/>
      <c r="R127" s="221">
        <f>SUM(R128:R154)</f>
        <v>631.182</v>
      </c>
      <c r="S127" s="220"/>
      <c r="T127" s="222">
        <f>SUM(T128:T154)</f>
        <v>0</v>
      </c>
      <c r="U127" s="12"/>
      <c r="V127" s="12"/>
      <c r="W127" s="12"/>
      <c r="X127" s="12"/>
      <c r="Y127" s="12"/>
      <c r="Z127" s="12"/>
      <c r="AA127" s="12"/>
      <c r="AB127" s="12"/>
      <c r="AC127" s="12"/>
      <c r="AD127" s="12"/>
      <c r="AE127" s="12"/>
      <c r="AR127" s="223" t="s">
        <v>82</v>
      </c>
      <c r="AT127" s="224" t="s">
        <v>75</v>
      </c>
      <c r="AU127" s="224" t="s">
        <v>82</v>
      </c>
      <c r="AY127" s="223" t="s">
        <v>137</v>
      </c>
      <c r="BK127" s="225">
        <f>SUM(BK128:BK154)</f>
        <v>0</v>
      </c>
    </row>
    <row r="128" spans="1:65" s="2" customFormat="1" ht="16.5" customHeight="1">
      <c r="A128" s="39"/>
      <c r="B128" s="40"/>
      <c r="C128" s="228" t="s">
        <v>82</v>
      </c>
      <c r="D128" s="228" t="s">
        <v>139</v>
      </c>
      <c r="E128" s="229" t="s">
        <v>809</v>
      </c>
      <c r="F128" s="230" t="s">
        <v>810</v>
      </c>
      <c r="G128" s="231" t="s">
        <v>142</v>
      </c>
      <c r="H128" s="232">
        <v>520</v>
      </c>
      <c r="I128" s="233"/>
      <c r="J128" s="234">
        <f>ROUND(I128*H128,2)</f>
        <v>0</v>
      </c>
      <c r="K128" s="235"/>
      <c r="L128" s="45"/>
      <c r="M128" s="236" t="s">
        <v>1</v>
      </c>
      <c r="N128" s="237" t="s">
        <v>41</v>
      </c>
      <c r="O128" s="92"/>
      <c r="P128" s="238">
        <f>O128*H128</f>
        <v>0</v>
      </c>
      <c r="Q128" s="238">
        <v>0</v>
      </c>
      <c r="R128" s="238">
        <f>Q128*H128</f>
        <v>0</v>
      </c>
      <c r="S128" s="238">
        <v>0</v>
      </c>
      <c r="T128" s="239">
        <f>S128*H128</f>
        <v>0</v>
      </c>
      <c r="U128" s="39"/>
      <c r="V128" s="39"/>
      <c r="W128" s="39"/>
      <c r="X128" s="39"/>
      <c r="Y128" s="39"/>
      <c r="Z128" s="39"/>
      <c r="AA128" s="39"/>
      <c r="AB128" s="39"/>
      <c r="AC128" s="39"/>
      <c r="AD128" s="39"/>
      <c r="AE128" s="39"/>
      <c r="AR128" s="240" t="s">
        <v>143</v>
      </c>
      <c r="AT128" s="240" t="s">
        <v>139</v>
      </c>
      <c r="AU128" s="240" t="s">
        <v>84</v>
      </c>
      <c r="AY128" s="18" t="s">
        <v>137</v>
      </c>
      <c r="BE128" s="241">
        <f>IF(N128="základní",J128,0)</f>
        <v>0</v>
      </c>
      <c r="BF128" s="241">
        <f>IF(N128="snížená",J128,0)</f>
        <v>0</v>
      </c>
      <c r="BG128" s="241">
        <f>IF(N128="zákl. přenesená",J128,0)</f>
        <v>0</v>
      </c>
      <c r="BH128" s="241">
        <f>IF(N128="sníž. přenesená",J128,0)</f>
        <v>0</v>
      </c>
      <c r="BI128" s="241">
        <f>IF(N128="nulová",J128,0)</f>
        <v>0</v>
      </c>
      <c r="BJ128" s="18" t="s">
        <v>82</v>
      </c>
      <c r="BK128" s="241">
        <f>ROUND(I128*H128,2)</f>
        <v>0</v>
      </c>
      <c r="BL128" s="18" t="s">
        <v>143</v>
      </c>
      <c r="BM128" s="240" t="s">
        <v>811</v>
      </c>
    </row>
    <row r="129" spans="1:51" s="13" customFormat="1" ht="12">
      <c r="A129" s="13"/>
      <c r="B129" s="242"/>
      <c r="C129" s="243"/>
      <c r="D129" s="244" t="s">
        <v>145</v>
      </c>
      <c r="E129" s="245" t="s">
        <v>1</v>
      </c>
      <c r="F129" s="246" t="s">
        <v>812</v>
      </c>
      <c r="G129" s="243"/>
      <c r="H129" s="247">
        <v>520</v>
      </c>
      <c r="I129" s="248"/>
      <c r="J129" s="243"/>
      <c r="K129" s="243"/>
      <c r="L129" s="249"/>
      <c r="M129" s="250"/>
      <c r="N129" s="251"/>
      <c r="O129" s="251"/>
      <c r="P129" s="251"/>
      <c r="Q129" s="251"/>
      <c r="R129" s="251"/>
      <c r="S129" s="251"/>
      <c r="T129" s="252"/>
      <c r="U129" s="13"/>
      <c r="V129" s="13"/>
      <c r="W129" s="13"/>
      <c r="X129" s="13"/>
      <c r="Y129" s="13"/>
      <c r="Z129" s="13"/>
      <c r="AA129" s="13"/>
      <c r="AB129" s="13"/>
      <c r="AC129" s="13"/>
      <c r="AD129" s="13"/>
      <c r="AE129" s="13"/>
      <c r="AT129" s="253" t="s">
        <v>145</v>
      </c>
      <c r="AU129" s="253" t="s">
        <v>84</v>
      </c>
      <c r="AV129" s="13" t="s">
        <v>84</v>
      </c>
      <c r="AW129" s="13" t="s">
        <v>32</v>
      </c>
      <c r="AX129" s="13" t="s">
        <v>82</v>
      </c>
      <c r="AY129" s="253" t="s">
        <v>137</v>
      </c>
    </row>
    <row r="130" spans="1:65" s="2" customFormat="1" ht="21.75" customHeight="1">
      <c r="A130" s="39"/>
      <c r="B130" s="40"/>
      <c r="C130" s="228" t="s">
        <v>84</v>
      </c>
      <c r="D130" s="228" t="s">
        <v>139</v>
      </c>
      <c r="E130" s="229" t="s">
        <v>813</v>
      </c>
      <c r="F130" s="230" t="s">
        <v>814</v>
      </c>
      <c r="G130" s="231" t="s">
        <v>142</v>
      </c>
      <c r="H130" s="232">
        <v>126</v>
      </c>
      <c r="I130" s="233"/>
      <c r="J130" s="234">
        <f>ROUND(I130*H130,2)</f>
        <v>0</v>
      </c>
      <c r="K130" s="235"/>
      <c r="L130" s="45"/>
      <c r="M130" s="236" t="s">
        <v>1</v>
      </c>
      <c r="N130" s="237" t="s">
        <v>41</v>
      </c>
      <c r="O130" s="92"/>
      <c r="P130" s="238">
        <f>O130*H130</f>
        <v>0</v>
      </c>
      <c r="Q130" s="238">
        <v>0</v>
      </c>
      <c r="R130" s="238">
        <f>Q130*H130</f>
        <v>0</v>
      </c>
      <c r="S130" s="238">
        <v>0</v>
      </c>
      <c r="T130" s="239">
        <f>S130*H130</f>
        <v>0</v>
      </c>
      <c r="U130" s="39"/>
      <c r="V130" s="39"/>
      <c r="W130" s="39"/>
      <c r="X130" s="39"/>
      <c r="Y130" s="39"/>
      <c r="Z130" s="39"/>
      <c r="AA130" s="39"/>
      <c r="AB130" s="39"/>
      <c r="AC130" s="39"/>
      <c r="AD130" s="39"/>
      <c r="AE130" s="39"/>
      <c r="AR130" s="240" t="s">
        <v>143</v>
      </c>
      <c r="AT130" s="240" t="s">
        <v>139</v>
      </c>
      <c r="AU130" s="240" t="s">
        <v>84</v>
      </c>
      <c r="AY130" s="18" t="s">
        <v>137</v>
      </c>
      <c r="BE130" s="241">
        <f>IF(N130="základní",J130,0)</f>
        <v>0</v>
      </c>
      <c r="BF130" s="241">
        <f>IF(N130="snížená",J130,0)</f>
        <v>0</v>
      </c>
      <c r="BG130" s="241">
        <f>IF(N130="zákl. přenesená",J130,0)</f>
        <v>0</v>
      </c>
      <c r="BH130" s="241">
        <f>IF(N130="sníž. přenesená",J130,0)</f>
        <v>0</v>
      </c>
      <c r="BI130" s="241">
        <f>IF(N130="nulová",J130,0)</f>
        <v>0</v>
      </c>
      <c r="BJ130" s="18" t="s">
        <v>82</v>
      </c>
      <c r="BK130" s="241">
        <f>ROUND(I130*H130,2)</f>
        <v>0</v>
      </c>
      <c r="BL130" s="18" t="s">
        <v>143</v>
      </c>
      <c r="BM130" s="240" t="s">
        <v>815</v>
      </c>
    </row>
    <row r="131" spans="1:51" s="15" customFormat="1" ht="12">
      <c r="A131" s="15"/>
      <c r="B131" s="284"/>
      <c r="C131" s="285"/>
      <c r="D131" s="244" t="s">
        <v>145</v>
      </c>
      <c r="E131" s="286" t="s">
        <v>1</v>
      </c>
      <c r="F131" s="287" t="s">
        <v>816</v>
      </c>
      <c r="G131" s="285"/>
      <c r="H131" s="286" t="s">
        <v>1</v>
      </c>
      <c r="I131" s="288"/>
      <c r="J131" s="285"/>
      <c r="K131" s="285"/>
      <c r="L131" s="289"/>
      <c r="M131" s="290"/>
      <c r="N131" s="291"/>
      <c r="O131" s="291"/>
      <c r="P131" s="291"/>
      <c r="Q131" s="291"/>
      <c r="R131" s="291"/>
      <c r="S131" s="291"/>
      <c r="T131" s="292"/>
      <c r="U131" s="15"/>
      <c r="V131" s="15"/>
      <c r="W131" s="15"/>
      <c r="X131" s="15"/>
      <c r="Y131" s="15"/>
      <c r="Z131" s="15"/>
      <c r="AA131" s="15"/>
      <c r="AB131" s="15"/>
      <c r="AC131" s="15"/>
      <c r="AD131" s="15"/>
      <c r="AE131" s="15"/>
      <c r="AT131" s="293" t="s">
        <v>145</v>
      </c>
      <c r="AU131" s="293" t="s">
        <v>84</v>
      </c>
      <c r="AV131" s="15" t="s">
        <v>82</v>
      </c>
      <c r="AW131" s="15" t="s">
        <v>32</v>
      </c>
      <c r="AX131" s="15" t="s">
        <v>76</v>
      </c>
      <c r="AY131" s="293" t="s">
        <v>137</v>
      </c>
    </row>
    <row r="132" spans="1:51" s="13" customFormat="1" ht="12">
      <c r="A132" s="13"/>
      <c r="B132" s="242"/>
      <c r="C132" s="243"/>
      <c r="D132" s="244" t="s">
        <v>145</v>
      </c>
      <c r="E132" s="245" t="s">
        <v>1</v>
      </c>
      <c r="F132" s="246" t="s">
        <v>817</v>
      </c>
      <c r="G132" s="243"/>
      <c r="H132" s="247">
        <v>126</v>
      </c>
      <c r="I132" s="248"/>
      <c r="J132" s="243"/>
      <c r="K132" s="243"/>
      <c r="L132" s="249"/>
      <c r="M132" s="250"/>
      <c r="N132" s="251"/>
      <c r="O132" s="251"/>
      <c r="P132" s="251"/>
      <c r="Q132" s="251"/>
      <c r="R132" s="251"/>
      <c r="S132" s="251"/>
      <c r="T132" s="252"/>
      <c r="U132" s="13"/>
      <c r="V132" s="13"/>
      <c r="W132" s="13"/>
      <c r="X132" s="13"/>
      <c r="Y132" s="13"/>
      <c r="Z132" s="13"/>
      <c r="AA132" s="13"/>
      <c r="AB132" s="13"/>
      <c r="AC132" s="13"/>
      <c r="AD132" s="13"/>
      <c r="AE132" s="13"/>
      <c r="AT132" s="253" t="s">
        <v>145</v>
      </c>
      <c r="AU132" s="253" t="s">
        <v>84</v>
      </c>
      <c r="AV132" s="13" t="s">
        <v>84</v>
      </c>
      <c r="AW132" s="13" t="s">
        <v>32</v>
      </c>
      <c r="AX132" s="13" t="s">
        <v>82</v>
      </c>
      <c r="AY132" s="253" t="s">
        <v>137</v>
      </c>
    </row>
    <row r="133" spans="1:65" s="2" customFormat="1" ht="21.75" customHeight="1">
      <c r="A133" s="39"/>
      <c r="B133" s="40"/>
      <c r="C133" s="228" t="s">
        <v>151</v>
      </c>
      <c r="D133" s="228" t="s">
        <v>139</v>
      </c>
      <c r="E133" s="229" t="s">
        <v>818</v>
      </c>
      <c r="F133" s="230" t="s">
        <v>819</v>
      </c>
      <c r="G133" s="231" t="s">
        <v>142</v>
      </c>
      <c r="H133" s="232">
        <v>519</v>
      </c>
      <c r="I133" s="233"/>
      <c r="J133" s="234">
        <f>ROUND(I133*H133,2)</f>
        <v>0</v>
      </c>
      <c r="K133" s="235"/>
      <c r="L133" s="45"/>
      <c r="M133" s="236" t="s">
        <v>1</v>
      </c>
      <c r="N133" s="237" t="s">
        <v>41</v>
      </c>
      <c r="O133" s="92"/>
      <c r="P133" s="238">
        <f>O133*H133</f>
        <v>0</v>
      </c>
      <c r="Q133" s="238">
        <v>0</v>
      </c>
      <c r="R133" s="238">
        <f>Q133*H133</f>
        <v>0</v>
      </c>
      <c r="S133" s="238">
        <v>0</v>
      </c>
      <c r="T133" s="239">
        <f>S133*H133</f>
        <v>0</v>
      </c>
      <c r="U133" s="39"/>
      <c r="V133" s="39"/>
      <c r="W133" s="39"/>
      <c r="X133" s="39"/>
      <c r="Y133" s="39"/>
      <c r="Z133" s="39"/>
      <c r="AA133" s="39"/>
      <c r="AB133" s="39"/>
      <c r="AC133" s="39"/>
      <c r="AD133" s="39"/>
      <c r="AE133" s="39"/>
      <c r="AR133" s="240" t="s">
        <v>143</v>
      </c>
      <c r="AT133" s="240" t="s">
        <v>139</v>
      </c>
      <c r="AU133" s="240" t="s">
        <v>84</v>
      </c>
      <c r="AY133" s="18" t="s">
        <v>137</v>
      </c>
      <c r="BE133" s="241">
        <f>IF(N133="základní",J133,0)</f>
        <v>0</v>
      </c>
      <c r="BF133" s="241">
        <f>IF(N133="snížená",J133,0)</f>
        <v>0</v>
      </c>
      <c r="BG133" s="241">
        <f>IF(N133="zákl. přenesená",J133,0)</f>
        <v>0</v>
      </c>
      <c r="BH133" s="241">
        <f>IF(N133="sníž. přenesená",J133,0)</f>
        <v>0</v>
      </c>
      <c r="BI133" s="241">
        <f>IF(N133="nulová",J133,0)</f>
        <v>0</v>
      </c>
      <c r="BJ133" s="18" t="s">
        <v>82</v>
      </c>
      <c r="BK133" s="241">
        <f>ROUND(I133*H133,2)</f>
        <v>0</v>
      </c>
      <c r="BL133" s="18" t="s">
        <v>143</v>
      </c>
      <c r="BM133" s="240" t="s">
        <v>820</v>
      </c>
    </row>
    <row r="134" spans="1:51" s="13" customFormat="1" ht="12">
      <c r="A134" s="13"/>
      <c r="B134" s="242"/>
      <c r="C134" s="243"/>
      <c r="D134" s="244" t="s">
        <v>145</v>
      </c>
      <c r="E134" s="245" t="s">
        <v>1</v>
      </c>
      <c r="F134" s="246" t="s">
        <v>821</v>
      </c>
      <c r="G134" s="243"/>
      <c r="H134" s="247">
        <v>259.5</v>
      </c>
      <c r="I134" s="248"/>
      <c r="J134" s="243"/>
      <c r="K134" s="243"/>
      <c r="L134" s="249"/>
      <c r="M134" s="250"/>
      <c r="N134" s="251"/>
      <c r="O134" s="251"/>
      <c r="P134" s="251"/>
      <c r="Q134" s="251"/>
      <c r="R134" s="251"/>
      <c r="S134" s="251"/>
      <c r="T134" s="252"/>
      <c r="U134" s="13"/>
      <c r="V134" s="13"/>
      <c r="W134" s="13"/>
      <c r="X134" s="13"/>
      <c r="Y134" s="13"/>
      <c r="Z134" s="13"/>
      <c r="AA134" s="13"/>
      <c r="AB134" s="13"/>
      <c r="AC134" s="13"/>
      <c r="AD134" s="13"/>
      <c r="AE134" s="13"/>
      <c r="AT134" s="253" t="s">
        <v>145</v>
      </c>
      <c r="AU134" s="253" t="s">
        <v>84</v>
      </c>
      <c r="AV134" s="13" t="s">
        <v>84</v>
      </c>
      <c r="AW134" s="13" t="s">
        <v>32</v>
      </c>
      <c r="AX134" s="13" t="s">
        <v>76</v>
      </c>
      <c r="AY134" s="253" t="s">
        <v>137</v>
      </c>
    </row>
    <row r="135" spans="1:51" s="13" customFormat="1" ht="12">
      <c r="A135" s="13"/>
      <c r="B135" s="242"/>
      <c r="C135" s="243"/>
      <c r="D135" s="244" t="s">
        <v>145</v>
      </c>
      <c r="E135" s="245" t="s">
        <v>1</v>
      </c>
      <c r="F135" s="246" t="s">
        <v>822</v>
      </c>
      <c r="G135" s="243"/>
      <c r="H135" s="247">
        <v>259.5</v>
      </c>
      <c r="I135" s="248"/>
      <c r="J135" s="243"/>
      <c r="K135" s="243"/>
      <c r="L135" s="249"/>
      <c r="M135" s="250"/>
      <c r="N135" s="251"/>
      <c r="O135" s="251"/>
      <c r="P135" s="251"/>
      <c r="Q135" s="251"/>
      <c r="R135" s="251"/>
      <c r="S135" s="251"/>
      <c r="T135" s="252"/>
      <c r="U135" s="13"/>
      <c r="V135" s="13"/>
      <c r="W135" s="13"/>
      <c r="X135" s="13"/>
      <c r="Y135" s="13"/>
      <c r="Z135" s="13"/>
      <c r="AA135" s="13"/>
      <c r="AB135" s="13"/>
      <c r="AC135" s="13"/>
      <c r="AD135" s="13"/>
      <c r="AE135" s="13"/>
      <c r="AT135" s="253" t="s">
        <v>145</v>
      </c>
      <c r="AU135" s="253" t="s">
        <v>84</v>
      </c>
      <c r="AV135" s="13" t="s">
        <v>84</v>
      </c>
      <c r="AW135" s="13" t="s">
        <v>32</v>
      </c>
      <c r="AX135" s="13" t="s">
        <v>76</v>
      </c>
      <c r="AY135" s="253" t="s">
        <v>137</v>
      </c>
    </row>
    <row r="136" spans="1:51" s="14" customFormat="1" ht="12">
      <c r="A136" s="14"/>
      <c r="B136" s="254"/>
      <c r="C136" s="255"/>
      <c r="D136" s="244" t="s">
        <v>145</v>
      </c>
      <c r="E136" s="256" t="s">
        <v>1</v>
      </c>
      <c r="F136" s="257" t="s">
        <v>147</v>
      </c>
      <c r="G136" s="255"/>
      <c r="H136" s="258">
        <v>519</v>
      </c>
      <c r="I136" s="259"/>
      <c r="J136" s="255"/>
      <c r="K136" s="255"/>
      <c r="L136" s="260"/>
      <c r="M136" s="261"/>
      <c r="N136" s="262"/>
      <c r="O136" s="262"/>
      <c r="P136" s="262"/>
      <c r="Q136" s="262"/>
      <c r="R136" s="262"/>
      <c r="S136" s="262"/>
      <c r="T136" s="263"/>
      <c r="U136" s="14"/>
      <c r="V136" s="14"/>
      <c r="W136" s="14"/>
      <c r="X136" s="14"/>
      <c r="Y136" s="14"/>
      <c r="Z136" s="14"/>
      <c r="AA136" s="14"/>
      <c r="AB136" s="14"/>
      <c r="AC136" s="14"/>
      <c r="AD136" s="14"/>
      <c r="AE136" s="14"/>
      <c r="AT136" s="264" t="s">
        <v>145</v>
      </c>
      <c r="AU136" s="264" t="s">
        <v>84</v>
      </c>
      <c r="AV136" s="14" t="s">
        <v>143</v>
      </c>
      <c r="AW136" s="14" t="s">
        <v>32</v>
      </c>
      <c r="AX136" s="14" t="s">
        <v>82</v>
      </c>
      <c r="AY136" s="264" t="s">
        <v>137</v>
      </c>
    </row>
    <row r="137" spans="1:65" s="2" customFormat="1" ht="21.75" customHeight="1">
      <c r="A137" s="39"/>
      <c r="B137" s="40"/>
      <c r="C137" s="228" t="s">
        <v>143</v>
      </c>
      <c r="D137" s="228" t="s">
        <v>139</v>
      </c>
      <c r="E137" s="229" t="s">
        <v>823</v>
      </c>
      <c r="F137" s="230" t="s">
        <v>824</v>
      </c>
      <c r="G137" s="231" t="s">
        <v>142</v>
      </c>
      <c r="H137" s="232">
        <v>386.5</v>
      </c>
      <c r="I137" s="233"/>
      <c r="J137" s="234">
        <f>ROUND(I137*H137,2)</f>
        <v>0</v>
      </c>
      <c r="K137" s="235"/>
      <c r="L137" s="45"/>
      <c r="M137" s="236" t="s">
        <v>1</v>
      </c>
      <c r="N137" s="237" t="s">
        <v>41</v>
      </c>
      <c r="O137" s="92"/>
      <c r="P137" s="238">
        <f>O137*H137</f>
        <v>0</v>
      </c>
      <c r="Q137" s="238">
        <v>0</v>
      </c>
      <c r="R137" s="238">
        <f>Q137*H137</f>
        <v>0</v>
      </c>
      <c r="S137" s="238">
        <v>0</v>
      </c>
      <c r="T137" s="239">
        <f>S137*H137</f>
        <v>0</v>
      </c>
      <c r="U137" s="39"/>
      <c r="V137" s="39"/>
      <c r="W137" s="39"/>
      <c r="X137" s="39"/>
      <c r="Y137" s="39"/>
      <c r="Z137" s="39"/>
      <c r="AA137" s="39"/>
      <c r="AB137" s="39"/>
      <c r="AC137" s="39"/>
      <c r="AD137" s="39"/>
      <c r="AE137" s="39"/>
      <c r="AR137" s="240" t="s">
        <v>143</v>
      </c>
      <c r="AT137" s="240" t="s">
        <v>139</v>
      </c>
      <c r="AU137" s="240" t="s">
        <v>84</v>
      </c>
      <c r="AY137" s="18" t="s">
        <v>137</v>
      </c>
      <c r="BE137" s="241">
        <f>IF(N137="základní",J137,0)</f>
        <v>0</v>
      </c>
      <c r="BF137" s="241">
        <f>IF(N137="snížená",J137,0)</f>
        <v>0</v>
      </c>
      <c r="BG137" s="241">
        <f>IF(N137="zákl. přenesená",J137,0)</f>
        <v>0</v>
      </c>
      <c r="BH137" s="241">
        <f>IF(N137="sníž. přenesená",J137,0)</f>
        <v>0</v>
      </c>
      <c r="BI137" s="241">
        <f>IF(N137="nulová",J137,0)</f>
        <v>0</v>
      </c>
      <c r="BJ137" s="18" t="s">
        <v>82</v>
      </c>
      <c r="BK137" s="241">
        <f>ROUND(I137*H137,2)</f>
        <v>0</v>
      </c>
      <c r="BL137" s="18" t="s">
        <v>143</v>
      </c>
      <c r="BM137" s="240" t="s">
        <v>825</v>
      </c>
    </row>
    <row r="138" spans="1:51" s="13" customFormat="1" ht="12">
      <c r="A138" s="13"/>
      <c r="B138" s="242"/>
      <c r="C138" s="243"/>
      <c r="D138" s="244" t="s">
        <v>145</v>
      </c>
      <c r="E138" s="245" t="s">
        <v>1</v>
      </c>
      <c r="F138" s="246" t="s">
        <v>826</v>
      </c>
      <c r="G138" s="243"/>
      <c r="H138" s="247">
        <v>386.5</v>
      </c>
      <c r="I138" s="248"/>
      <c r="J138" s="243"/>
      <c r="K138" s="243"/>
      <c r="L138" s="249"/>
      <c r="M138" s="250"/>
      <c r="N138" s="251"/>
      <c r="O138" s="251"/>
      <c r="P138" s="251"/>
      <c r="Q138" s="251"/>
      <c r="R138" s="251"/>
      <c r="S138" s="251"/>
      <c r="T138" s="252"/>
      <c r="U138" s="13"/>
      <c r="V138" s="13"/>
      <c r="W138" s="13"/>
      <c r="X138" s="13"/>
      <c r="Y138" s="13"/>
      <c r="Z138" s="13"/>
      <c r="AA138" s="13"/>
      <c r="AB138" s="13"/>
      <c r="AC138" s="13"/>
      <c r="AD138" s="13"/>
      <c r="AE138" s="13"/>
      <c r="AT138" s="253" t="s">
        <v>145</v>
      </c>
      <c r="AU138" s="253" t="s">
        <v>84</v>
      </c>
      <c r="AV138" s="13" t="s">
        <v>84</v>
      </c>
      <c r="AW138" s="13" t="s">
        <v>32</v>
      </c>
      <c r="AX138" s="13" t="s">
        <v>82</v>
      </c>
      <c r="AY138" s="253" t="s">
        <v>137</v>
      </c>
    </row>
    <row r="139" spans="1:65" s="2" customFormat="1" ht="24.15" customHeight="1">
      <c r="A139" s="39"/>
      <c r="B139" s="40"/>
      <c r="C139" s="228" t="s">
        <v>160</v>
      </c>
      <c r="D139" s="228" t="s">
        <v>139</v>
      </c>
      <c r="E139" s="229" t="s">
        <v>827</v>
      </c>
      <c r="F139" s="230" t="s">
        <v>828</v>
      </c>
      <c r="G139" s="231" t="s">
        <v>142</v>
      </c>
      <c r="H139" s="232">
        <v>3865</v>
      </c>
      <c r="I139" s="233"/>
      <c r="J139" s="234">
        <f>ROUND(I139*H139,2)</f>
        <v>0</v>
      </c>
      <c r="K139" s="235"/>
      <c r="L139" s="45"/>
      <c r="M139" s="236" t="s">
        <v>1</v>
      </c>
      <c r="N139" s="237" t="s">
        <v>41</v>
      </c>
      <c r="O139" s="92"/>
      <c r="P139" s="238">
        <f>O139*H139</f>
        <v>0</v>
      </c>
      <c r="Q139" s="238">
        <v>0</v>
      </c>
      <c r="R139" s="238">
        <f>Q139*H139</f>
        <v>0</v>
      </c>
      <c r="S139" s="238">
        <v>0</v>
      </c>
      <c r="T139" s="239">
        <f>S139*H139</f>
        <v>0</v>
      </c>
      <c r="U139" s="39"/>
      <c r="V139" s="39"/>
      <c r="W139" s="39"/>
      <c r="X139" s="39"/>
      <c r="Y139" s="39"/>
      <c r="Z139" s="39"/>
      <c r="AA139" s="39"/>
      <c r="AB139" s="39"/>
      <c r="AC139" s="39"/>
      <c r="AD139" s="39"/>
      <c r="AE139" s="39"/>
      <c r="AR139" s="240" t="s">
        <v>143</v>
      </c>
      <c r="AT139" s="240" t="s">
        <v>139</v>
      </c>
      <c r="AU139" s="240" t="s">
        <v>84</v>
      </c>
      <c r="AY139" s="18" t="s">
        <v>137</v>
      </c>
      <c r="BE139" s="241">
        <f>IF(N139="základní",J139,0)</f>
        <v>0</v>
      </c>
      <c r="BF139" s="241">
        <f>IF(N139="snížená",J139,0)</f>
        <v>0</v>
      </c>
      <c r="BG139" s="241">
        <f>IF(N139="zákl. přenesená",J139,0)</f>
        <v>0</v>
      </c>
      <c r="BH139" s="241">
        <f>IF(N139="sníž. přenesená",J139,0)</f>
        <v>0</v>
      </c>
      <c r="BI139" s="241">
        <f>IF(N139="nulová",J139,0)</f>
        <v>0</v>
      </c>
      <c r="BJ139" s="18" t="s">
        <v>82</v>
      </c>
      <c r="BK139" s="241">
        <f>ROUND(I139*H139,2)</f>
        <v>0</v>
      </c>
      <c r="BL139" s="18" t="s">
        <v>143</v>
      </c>
      <c r="BM139" s="240" t="s">
        <v>829</v>
      </c>
    </row>
    <row r="140" spans="1:51" s="13" customFormat="1" ht="12">
      <c r="A140" s="13"/>
      <c r="B140" s="242"/>
      <c r="C140" s="243"/>
      <c r="D140" s="244" t="s">
        <v>145</v>
      </c>
      <c r="E140" s="245" t="s">
        <v>1</v>
      </c>
      <c r="F140" s="246" t="s">
        <v>830</v>
      </c>
      <c r="G140" s="243"/>
      <c r="H140" s="247">
        <v>3865</v>
      </c>
      <c r="I140" s="248"/>
      <c r="J140" s="243"/>
      <c r="K140" s="243"/>
      <c r="L140" s="249"/>
      <c r="M140" s="250"/>
      <c r="N140" s="251"/>
      <c r="O140" s="251"/>
      <c r="P140" s="251"/>
      <c r="Q140" s="251"/>
      <c r="R140" s="251"/>
      <c r="S140" s="251"/>
      <c r="T140" s="252"/>
      <c r="U140" s="13"/>
      <c r="V140" s="13"/>
      <c r="W140" s="13"/>
      <c r="X140" s="13"/>
      <c r="Y140" s="13"/>
      <c r="Z140" s="13"/>
      <c r="AA140" s="13"/>
      <c r="AB140" s="13"/>
      <c r="AC140" s="13"/>
      <c r="AD140" s="13"/>
      <c r="AE140" s="13"/>
      <c r="AT140" s="253" t="s">
        <v>145</v>
      </c>
      <c r="AU140" s="253" t="s">
        <v>84</v>
      </c>
      <c r="AV140" s="13" t="s">
        <v>84</v>
      </c>
      <c r="AW140" s="13" t="s">
        <v>32</v>
      </c>
      <c r="AX140" s="13" t="s">
        <v>82</v>
      </c>
      <c r="AY140" s="253" t="s">
        <v>137</v>
      </c>
    </row>
    <row r="141" spans="1:65" s="2" customFormat="1" ht="16.5" customHeight="1">
      <c r="A141" s="39"/>
      <c r="B141" s="40"/>
      <c r="C141" s="228" t="s">
        <v>170</v>
      </c>
      <c r="D141" s="228" t="s">
        <v>139</v>
      </c>
      <c r="E141" s="229" t="s">
        <v>831</v>
      </c>
      <c r="F141" s="230" t="s">
        <v>832</v>
      </c>
      <c r="G141" s="231" t="s">
        <v>142</v>
      </c>
      <c r="H141" s="232">
        <v>259.5</v>
      </c>
      <c r="I141" s="233"/>
      <c r="J141" s="234">
        <f>ROUND(I141*H141,2)</f>
        <v>0</v>
      </c>
      <c r="K141" s="235"/>
      <c r="L141" s="45"/>
      <c r="M141" s="236" t="s">
        <v>1</v>
      </c>
      <c r="N141" s="237" t="s">
        <v>41</v>
      </c>
      <c r="O141" s="92"/>
      <c r="P141" s="238">
        <f>O141*H141</f>
        <v>0</v>
      </c>
      <c r="Q141" s="238">
        <v>0</v>
      </c>
      <c r="R141" s="238">
        <f>Q141*H141</f>
        <v>0</v>
      </c>
      <c r="S141" s="238">
        <v>0</v>
      </c>
      <c r="T141" s="239">
        <f>S141*H141</f>
        <v>0</v>
      </c>
      <c r="U141" s="39"/>
      <c r="V141" s="39"/>
      <c r="W141" s="39"/>
      <c r="X141" s="39"/>
      <c r="Y141" s="39"/>
      <c r="Z141" s="39"/>
      <c r="AA141" s="39"/>
      <c r="AB141" s="39"/>
      <c r="AC141" s="39"/>
      <c r="AD141" s="39"/>
      <c r="AE141" s="39"/>
      <c r="AR141" s="240" t="s">
        <v>143</v>
      </c>
      <c r="AT141" s="240" t="s">
        <v>139</v>
      </c>
      <c r="AU141" s="240" t="s">
        <v>84</v>
      </c>
      <c r="AY141" s="18" t="s">
        <v>137</v>
      </c>
      <c r="BE141" s="241">
        <f>IF(N141="základní",J141,0)</f>
        <v>0</v>
      </c>
      <c r="BF141" s="241">
        <f>IF(N141="snížená",J141,0)</f>
        <v>0</v>
      </c>
      <c r="BG141" s="241">
        <f>IF(N141="zákl. přenesená",J141,0)</f>
        <v>0</v>
      </c>
      <c r="BH141" s="241">
        <f>IF(N141="sníž. přenesená",J141,0)</f>
        <v>0</v>
      </c>
      <c r="BI141" s="241">
        <f>IF(N141="nulová",J141,0)</f>
        <v>0</v>
      </c>
      <c r="BJ141" s="18" t="s">
        <v>82</v>
      </c>
      <c r="BK141" s="241">
        <f>ROUND(I141*H141,2)</f>
        <v>0</v>
      </c>
      <c r="BL141" s="18" t="s">
        <v>143</v>
      </c>
      <c r="BM141" s="240" t="s">
        <v>833</v>
      </c>
    </row>
    <row r="142" spans="1:51" s="13" customFormat="1" ht="12">
      <c r="A142" s="13"/>
      <c r="B142" s="242"/>
      <c r="C142" s="243"/>
      <c r="D142" s="244" t="s">
        <v>145</v>
      </c>
      <c r="E142" s="245" t="s">
        <v>1</v>
      </c>
      <c r="F142" s="246" t="s">
        <v>834</v>
      </c>
      <c r="G142" s="243"/>
      <c r="H142" s="247">
        <v>259.5</v>
      </c>
      <c r="I142" s="248"/>
      <c r="J142" s="243"/>
      <c r="K142" s="243"/>
      <c r="L142" s="249"/>
      <c r="M142" s="250"/>
      <c r="N142" s="251"/>
      <c r="O142" s="251"/>
      <c r="P142" s="251"/>
      <c r="Q142" s="251"/>
      <c r="R142" s="251"/>
      <c r="S142" s="251"/>
      <c r="T142" s="252"/>
      <c r="U142" s="13"/>
      <c r="V142" s="13"/>
      <c r="W142" s="13"/>
      <c r="X142" s="13"/>
      <c r="Y142" s="13"/>
      <c r="Z142" s="13"/>
      <c r="AA142" s="13"/>
      <c r="AB142" s="13"/>
      <c r="AC142" s="13"/>
      <c r="AD142" s="13"/>
      <c r="AE142" s="13"/>
      <c r="AT142" s="253" t="s">
        <v>145</v>
      </c>
      <c r="AU142" s="253" t="s">
        <v>84</v>
      </c>
      <c r="AV142" s="13" t="s">
        <v>84</v>
      </c>
      <c r="AW142" s="13" t="s">
        <v>32</v>
      </c>
      <c r="AX142" s="13" t="s">
        <v>82</v>
      </c>
      <c r="AY142" s="253" t="s">
        <v>137</v>
      </c>
    </row>
    <row r="143" spans="1:65" s="2" customFormat="1" ht="16.5" customHeight="1">
      <c r="A143" s="39"/>
      <c r="B143" s="40"/>
      <c r="C143" s="228" t="s">
        <v>175</v>
      </c>
      <c r="D143" s="228" t="s">
        <v>139</v>
      </c>
      <c r="E143" s="229" t="s">
        <v>152</v>
      </c>
      <c r="F143" s="230" t="s">
        <v>544</v>
      </c>
      <c r="G143" s="231" t="s">
        <v>154</v>
      </c>
      <c r="H143" s="232">
        <v>695.7</v>
      </c>
      <c r="I143" s="233"/>
      <c r="J143" s="234">
        <f>ROUND(I143*H143,2)</f>
        <v>0</v>
      </c>
      <c r="K143" s="235"/>
      <c r="L143" s="45"/>
      <c r="M143" s="236" t="s">
        <v>1</v>
      </c>
      <c r="N143" s="237" t="s">
        <v>41</v>
      </c>
      <c r="O143" s="92"/>
      <c r="P143" s="238">
        <f>O143*H143</f>
        <v>0</v>
      </c>
      <c r="Q143" s="238">
        <v>0</v>
      </c>
      <c r="R143" s="238">
        <f>Q143*H143</f>
        <v>0</v>
      </c>
      <c r="S143" s="238">
        <v>0</v>
      </c>
      <c r="T143" s="239">
        <f>S143*H143</f>
        <v>0</v>
      </c>
      <c r="U143" s="39"/>
      <c r="V143" s="39"/>
      <c r="W143" s="39"/>
      <c r="X143" s="39"/>
      <c r="Y143" s="39"/>
      <c r="Z143" s="39"/>
      <c r="AA143" s="39"/>
      <c r="AB143" s="39"/>
      <c r="AC143" s="39"/>
      <c r="AD143" s="39"/>
      <c r="AE143" s="39"/>
      <c r="AR143" s="240" t="s">
        <v>143</v>
      </c>
      <c r="AT143" s="240" t="s">
        <v>139</v>
      </c>
      <c r="AU143" s="240" t="s">
        <v>84</v>
      </c>
      <c r="AY143" s="18" t="s">
        <v>137</v>
      </c>
      <c r="BE143" s="241">
        <f>IF(N143="základní",J143,0)</f>
        <v>0</v>
      </c>
      <c r="BF143" s="241">
        <f>IF(N143="snížená",J143,0)</f>
        <v>0</v>
      </c>
      <c r="BG143" s="241">
        <f>IF(N143="zákl. přenesená",J143,0)</f>
        <v>0</v>
      </c>
      <c r="BH143" s="241">
        <f>IF(N143="sníž. přenesená",J143,0)</f>
        <v>0</v>
      </c>
      <c r="BI143" s="241">
        <f>IF(N143="nulová",J143,0)</f>
        <v>0</v>
      </c>
      <c r="BJ143" s="18" t="s">
        <v>82</v>
      </c>
      <c r="BK143" s="241">
        <f>ROUND(I143*H143,2)</f>
        <v>0</v>
      </c>
      <c r="BL143" s="18" t="s">
        <v>143</v>
      </c>
      <c r="BM143" s="240" t="s">
        <v>835</v>
      </c>
    </row>
    <row r="144" spans="1:51" s="13" customFormat="1" ht="12">
      <c r="A144" s="13"/>
      <c r="B144" s="242"/>
      <c r="C144" s="243"/>
      <c r="D144" s="244" t="s">
        <v>145</v>
      </c>
      <c r="E144" s="245" t="s">
        <v>1</v>
      </c>
      <c r="F144" s="246" t="s">
        <v>836</v>
      </c>
      <c r="G144" s="243"/>
      <c r="H144" s="247">
        <v>695.7</v>
      </c>
      <c r="I144" s="248"/>
      <c r="J144" s="243"/>
      <c r="K144" s="243"/>
      <c r="L144" s="249"/>
      <c r="M144" s="250"/>
      <c r="N144" s="251"/>
      <c r="O144" s="251"/>
      <c r="P144" s="251"/>
      <c r="Q144" s="251"/>
      <c r="R144" s="251"/>
      <c r="S144" s="251"/>
      <c r="T144" s="252"/>
      <c r="U144" s="13"/>
      <c r="V144" s="13"/>
      <c r="W144" s="13"/>
      <c r="X144" s="13"/>
      <c r="Y144" s="13"/>
      <c r="Z144" s="13"/>
      <c r="AA144" s="13"/>
      <c r="AB144" s="13"/>
      <c r="AC144" s="13"/>
      <c r="AD144" s="13"/>
      <c r="AE144" s="13"/>
      <c r="AT144" s="253" t="s">
        <v>145</v>
      </c>
      <c r="AU144" s="253" t="s">
        <v>84</v>
      </c>
      <c r="AV144" s="13" t="s">
        <v>84</v>
      </c>
      <c r="AW144" s="13" t="s">
        <v>32</v>
      </c>
      <c r="AX144" s="13" t="s">
        <v>82</v>
      </c>
      <c r="AY144" s="253" t="s">
        <v>137</v>
      </c>
    </row>
    <row r="145" spans="1:65" s="2" customFormat="1" ht="16.5" customHeight="1">
      <c r="A145" s="39"/>
      <c r="B145" s="40"/>
      <c r="C145" s="228" t="s">
        <v>180</v>
      </c>
      <c r="D145" s="228" t="s">
        <v>139</v>
      </c>
      <c r="E145" s="229" t="s">
        <v>837</v>
      </c>
      <c r="F145" s="230" t="s">
        <v>838</v>
      </c>
      <c r="G145" s="231" t="s">
        <v>142</v>
      </c>
      <c r="H145" s="232">
        <v>259.5</v>
      </c>
      <c r="I145" s="233"/>
      <c r="J145" s="234">
        <f>ROUND(I145*H145,2)</f>
        <v>0</v>
      </c>
      <c r="K145" s="235"/>
      <c r="L145" s="45"/>
      <c r="M145" s="236" t="s">
        <v>1</v>
      </c>
      <c r="N145" s="237" t="s">
        <v>41</v>
      </c>
      <c r="O145" s="92"/>
      <c r="P145" s="238">
        <f>O145*H145</f>
        <v>0</v>
      </c>
      <c r="Q145" s="238">
        <v>0</v>
      </c>
      <c r="R145" s="238">
        <f>Q145*H145</f>
        <v>0</v>
      </c>
      <c r="S145" s="238">
        <v>0</v>
      </c>
      <c r="T145" s="239">
        <f>S145*H145</f>
        <v>0</v>
      </c>
      <c r="U145" s="39"/>
      <c r="V145" s="39"/>
      <c r="W145" s="39"/>
      <c r="X145" s="39"/>
      <c r="Y145" s="39"/>
      <c r="Z145" s="39"/>
      <c r="AA145" s="39"/>
      <c r="AB145" s="39"/>
      <c r="AC145" s="39"/>
      <c r="AD145" s="39"/>
      <c r="AE145" s="39"/>
      <c r="AR145" s="240" t="s">
        <v>143</v>
      </c>
      <c r="AT145" s="240" t="s">
        <v>139</v>
      </c>
      <c r="AU145" s="240" t="s">
        <v>84</v>
      </c>
      <c r="AY145" s="18" t="s">
        <v>137</v>
      </c>
      <c r="BE145" s="241">
        <f>IF(N145="základní",J145,0)</f>
        <v>0</v>
      </c>
      <c r="BF145" s="241">
        <f>IF(N145="snížená",J145,0)</f>
        <v>0</v>
      </c>
      <c r="BG145" s="241">
        <f>IF(N145="zákl. přenesená",J145,0)</f>
        <v>0</v>
      </c>
      <c r="BH145" s="241">
        <f>IF(N145="sníž. přenesená",J145,0)</f>
        <v>0</v>
      </c>
      <c r="BI145" s="241">
        <f>IF(N145="nulová",J145,0)</f>
        <v>0</v>
      </c>
      <c r="BJ145" s="18" t="s">
        <v>82</v>
      </c>
      <c r="BK145" s="241">
        <f>ROUND(I145*H145,2)</f>
        <v>0</v>
      </c>
      <c r="BL145" s="18" t="s">
        <v>143</v>
      </c>
      <c r="BM145" s="240" t="s">
        <v>839</v>
      </c>
    </row>
    <row r="146" spans="1:51" s="13" customFormat="1" ht="12">
      <c r="A146" s="13"/>
      <c r="B146" s="242"/>
      <c r="C146" s="243"/>
      <c r="D146" s="244" t="s">
        <v>145</v>
      </c>
      <c r="E146" s="245" t="s">
        <v>1</v>
      </c>
      <c r="F146" s="246" t="s">
        <v>840</v>
      </c>
      <c r="G146" s="243"/>
      <c r="H146" s="247">
        <v>202.8</v>
      </c>
      <c r="I146" s="248"/>
      <c r="J146" s="243"/>
      <c r="K146" s="243"/>
      <c r="L146" s="249"/>
      <c r="M146" s="250"/>
      <c r="N146" s="251"/>
      <c r="O146" s="251"/>
      <c r="P146" s="251"/>
      <c r="Q146" s="251"/>
      <c r="R146" s="251"/>
      <c r="S146" s="251"/>
      <c r="T146" s="252"/>
      <c r="U146" s="13"/>
      <c r="V146" s="13"/>
      <c r="W146" s="13"/>
      <c r="X146" s="13"/>
      <c r="Y146" s="13"/>
      <c r="Z146" s="13"/>
      <c r="AA146" s="13"/>
      <c r="AB146" s="13"/>
      <c r="AC146" s="13"/>
      <c r="AD146" s="13"/>
      <c r="AE146" s="13"/>
      <c r="AT146" s="253" t="s">
        <v>145</v>
      </c>
      <c r="AU146" s="253" t="s">
        <v>84</v>
      </c>
      <c r="AV146" s="13" t="s">
        <v>84</v>
      </c>
      <c r="AW146" s="13" t="s">
        <v>32</v>
      </c>
      <c r="AX146" s="13" t="s">
        <v>76</v>
      </c>
      <c r="AY146" s="253" t="s">
        <v>137</v>
      </c>
    </row>
    <row r="147" spans="1:51" s="13" customFormat="1" ht="12">
      <c r="A147" s="13"/>
      <c r="B147" s="242"/>
      <c r="C147" s="243"/>
      <c r="D147" s="244" t="s">
        <v>145</v>
      </c>
      <c r="E147" s="245" t="s">
        <v>1</v>
      </c>
      <c r="F147" s="246" t="s">
        <v>841</v>
      </c>
      <c r="G147" s="243"/>
      <c r="H147" s="247">
        <v>56.7</v>
      </c>
      <c r="I147" s="248"/>
      <c r="J147" s="243"/>
      <c r="K147" s="243"/>
      <c r="L147" s="249"/>
      <c r="M147" s="250"/>
      <c r="N147" s="251"/>
      <c r="O147" s="251"/>
      <c r="P147" s="251"/>
      <c r="Q147" s="251"/>
      <c r="R147" s="251"/>
      <c r="S147" s="251"/>
      <c r="T147" s="252"/>
      <c r="U147" s="13"/>
      <c r="V147" s="13"/>
      <c r="W147" s="13"/>
      <c r="X147" s="13"/>
      <c r="Y147" s="13"/>
      <c r="Z147" s="13"/>
      <c r="AA147" s="13"/>
      <c r="AB147" s="13"/>
      <c r="AC147" s="13"/>
      <c r="AD147" s="13"/>
      <c r="AE147" s="13"/>
      <c r="AT147" s="253" t="s">
        <v>145</v>
      </c>
      <c r="AU147" s="253" t="s">
        <v>84</v>
      </c>
      <c r="AV147" s="13" t="s">
        <v>84</v>
      </c>
      <c r="AW147" s="13" t="s">
        <v>32</v>
      </c>
      <c r="AX147" s="13" t="s">
        <v>76</v>
      </c>
      <c r="AY147" s="253" t="s">
        <v>137</v>
      </c>
    </row>
    <row r="148" spans="1:51" s="14" customFormat="1" ht="12">
      <c r="A148" s="14"/>
      <c r="B148" s="254"/>
      <c r="C148" s="255"/>
      <c r="D148" s="244" t="s">
        <v>145</v>
      </c>
      <c r="E148" s="256" t="s">
        <v>1</v>
      </c>
      <c r="F148" s="257" t="s">
        <v>147</v>
      </c>
      <c r="G148" s="255"/>
      <c r="H148" s="258">
        <v>259.5</v>
      </c>
      <c r="I148" s="259"/>
      <c r="J148" s="255"/>
      <c r="K148" s="255"/>
      <c r="L148" s="260"/>
      <c r="M148" s="261"/>
      <c r="N148" s="262"/>
      <c r="O148" s="262"/>
      <c r="P148" s="262"/>
      <c r="Q148" s="262"/>
      <c r="R148" s="262"/>
      <c r="S148" s="262"/>
      <c r="T148" s="263"/>
      <c r="U148" s="14"/>
      <c r="V148" s="14"/>
      <c r="W148" s="14"/>
      <c r="X148" s="14"/>
      <c r="Y148" s="14"/>
      <c r="Z148" s="14"/>
      <c r="AA148" s="14"/>
      <c r="AB148" s="14"/>
      <c r="AC148" s="14"/>
      <c r="AD148" s="14"/>
      <c r="AE148" s="14"/>
      <c r="AT148" s="264" t="s">
        <v>145</v>
      </c>
      <c r="AU148" s="264" t="s">
        <v>84</v>
      </c>
      <c r="AV148" s="14" t="s">
        <v>143</v>
      </c>
      <c r="AW148" s="14" t="s">
        <v>32</v>
      </c>
      <c r="AX148" s="14" t="s">
        <v>82</v>
      </c>
      <c r="AY148" s="264" t="s">
        <v>137</v>
      </c>
    </row>
    <row r="149" spans="1:65" s="2" customFormat="1" ht="16.5" customHeight="1">
      <c r="A149" s="39"/>
      <c r="B149" s="40"/>
      <c r="C149" s="228" t="s">
        <v>186</v>
      </c>
      <c r="D149" s="228" t="s">
        <v>139</v>
      </c>
      <c r="E149" s="229" t="s">
        <v>842</v>
      </c>
      <c r="F149" s="230" t="s">
        <v>843</v>
      </c>
      <c r="G149" s="231" t="s">
        <v>142</v>
      </c>
      <c r="H149" s="232">
        <v>315.591</v>
      </c>
      <c r="I149" s="233"/>
      <c r="J149" s="234">
        <f>ROUND(I149*H149,2)</f>
        <v>0</v>
      </c>
      <c r="K149" s="235"/>
      <c r="L149" s="45"/>
      <c r="M149" s="236" t="s">
        <v>1</v>
      </c>
      <c r="N149" s="237" t="s">
        <v>41</v>
      </c>
      <c r="O149" s="92"/>
      <c r="P149" s="238">
        <f>O149*H149</f>
        <v>0</v>
      </c>
      <c r="Q149" s="238">
        <v>0</v>
      </c>
      <c r="R149" s="238">
        <f>Q149*H149</f>
        <v>0</v>
      </c>
      <c r="S149" s="238">
        <v>0</v>
      </c>
      <c r="T149" s="239">
        <f>S149*H149</f>
        <v>0</v>
      </c>
      <c r="U149" s="39"/>
      <c r="V149" s="39"/>
      <c r="W149" s="39"/>
      <c r="X149" s="39"/>
      <c r="Y149" s="39"/>
      <c r="Z149" s="39"/>
      <c r="AA149" s="39"/>
      <c r="AB149" s="39"/>
      <c r="AC149" s="39"/>
      <c r="AD149" s="39"/>
      <c r="AE149" s="39"/>
      <c r="AR149" s="240" t="s">
        <v>143</v>
      </c>
      <c r="AT149" s="240" t="s">
        <v>139</v>
      </c>
      <c r="AU149" s="240" t="s">
        <v>84</v>
      </c>
      <c r="AY149" s="18" t="s">
        <v>137</v>
      </c>
      <c r="BE149" s="241">
        <f>IF(N149="základní",J149,0)</f>
        <v>0</v>
      </c>
      <c r="BF149" s="241">
        <f>IF(N149="snížená",J149,0)</f>
        <v>0</v>
      </c>
      <c r="BG149" s="241">
        <f>IF(N149="zákl. přenesená",J149,0)</f>
        <v>0</v>
      </c>
      <c r="BH149" s="241">
        <f>IF(N149="sníž. přenesená",J149,0)</f>
        <v>0</v>
      </c>
      <c r="BI149" s="241">
        <f>IF(N149="nulová",J149,0)</f>
        <v>0</v>
      </c>
      <c r="BJ149" s="18" t="s">
        <v>82</v>
      </c>
      <c r="BK149" s="241">
        <f>ROUND(I149*H149,2)</f>
        <v>0</v>
      </c>
      <c r="BL149" s="18" t="s">
        <v>143</v>
      </c>
      <c r="BM149" s="240" t="s">
        <v>844</v>
      </c>
    </row>
    <row r="150" spans="1:51" s="13" customFormat="1" ht="12">
      <c r="A150" s="13"/>
      <c r="B150" s="242"/>
      <c r="C150" s="243"/>
      <c r="D150" s="244" t="s">
        <v>145</v>
      </c>
      <c r="E150" s="245" t="s">
        <v>1</v>
      </c>
      <c r="F150" s="246" t="s">
        <v>845</v>
      </c>
      <c r="G150" s="243"/>
      <c r="H150" s="247">
        <v>250</v>
      </c>
      <c r="I150" s="248"/>
      <c r="J150" s="243"/>
      <c r="K150" s="243"/>
      <c r="L150" s="249"/>
      <c r="M150" s="250"/>
      <c r="N150" s="251"/>
      <c r="O150" s="251"/>
      <c r="P150" s="251"/>
      <c r="Q150" s="251"/>
      <c r="R150" s="251"/>
      <c r="S150" s="251"/>
      <c r="T150" s="252"/>
      <c r="U150" s="13"/>
      <c r="V150" s="13"/>
      <c r="W150" s="13"/>
      <c r="X150" s="13"/>
      <c r="Y150" s="13"/>
      <c r="Z150" s="13"/>
      <c r="AA150" s="13"/>
      <c r="AB150" s="13"/>
      <c r="AC150" s="13"/>
      <c r="AD150" s="13"/>
      <c r="AE150" s="13"/>
      <c r="AT150" s="253" t="s">
        <v>145</v>
      </c>
      <c r="AU150" s="253" t="s">
        <v>84</v>
      </c>
      <c r="AV150" s="13" t="s">
        <v>84</v>
      </c>
      <c r="AW150" s="13" t="s">
        <v>32</v>
      </c>
      <c r="AX150" s="13" t="s">
        <v>76</v>
      </c>
      <c r="AY150" s="253" t="s">
        <v>137</v>
      </c>
    </row>
    <row r="151" spans="1:51" s="13" customFormat="1" ht="12">
      <c r="A151" s="13"/>
      <c r="B151" s="242"/>
      <c r="C151" s="243"/>
      <c r="D151" s="244" t="s">
        <v>145</v>
      </c>
      <c r="E151" s="245" t="s">
        <v>1</v>
      </c>
      <c r="F151" s="246" t="s">
        <v>846</v>
      </c>
      <c r="G151" s="243"/>
      <c r="H151" s="247">
        <v>65.591</v>
      </c>
      <c r="I151" s="248"/>
      <c r="J151" s="243"/>
      <c r="K151" s="243"/>
      <c r="L151" s="249"/>
      <c r="M151" s="250"/>
      <c r="N151" s="251"/>
      <c r="O151" s="251"/>
      <c r="P151" s="251"/>
      <c r="Q151" s="251"/>
      <c r="R151" s="251"/>
      <c r="S151" s="251"/>
      <c r="T151" s="252"/>
      <c r="U151" s="13"/>
      <c r="V151" s="13"/>
      <c r="W151" s="13"/>
      <c r="X151" s="13"/>
      <c r="Y151" s="13"/>
      <c r="Z151" s="13"/>
      <c r="AA151" s="13"/>
      <c r="AB151" s="13"/>
      <c r="AC151" s="13"/>
      <c r="AD151" s="13"/>
      <c r="AE151" s="13"/>
      <c r="AT151" s="253" t="s">
        <v>145</v>
      </c>
      <c r="AU151" s="253" t="s">
        <v>84</v>
      </c>
      <c r="AV151" s="13" t="s">
        <v>84</v>
      </c>
      <c r="AW151" s="13" t="s">
        <v>32</v>
      </c>
      <c r="AX151" s="13" t="s">
        <v>76</v>
      </c>
      <c r="AY151" s="253" t="s">
        <v>137</v>
      </c>
    </row>
    <row r="152" spans="1:51" s="14" customFormat="1" ht="12">
      <c r="A152" s="14"/>
      <c r="B152" s="254"/>
      <c r="C152" s="255"/>
      <c r="D152" s="244" t="s">
        <v>145</v>
      </c>
      <c r="E152" s="256" t="s">
        <v>1</v>
      </c>
      <c r="F152" s="257" t="s">
        <v>147</v>
      </c>
      <c r="G152" s="255"/>
      <c r="H152" s="258">
        <v>315.591</v>
      </c>
      <c r="I152" s="259"/>
      <c r="J152" s="255"/>
      <c r="K152" s="255"/>
      <c r="L152" s="260"/>
      <c r="M152" s="261"/>
      <c r="N152" s="262"/>
      <c r="O152" s="262"/>
      <c r="P152" s="262"/>
      <c r="Q152" s="262"/>
      <c r="R152" s="262"/>
      <c r="S152" s="262"/>
      <c r="T152" s="263"/>
      <c r="U152" s="14"/>
      <c r="V152" s="14"/>
      <c r="W152" s="14"/>
      <c r="X152" s="14"/>
      <c r="Y152" s="14"/>
      <c r="Z152" s="14"/>
      <c r="AA152" s="14"/>
      <c r="AB152" s="14"/>
      <c r="AC152" s="14"/>
      <c r="AD152" s="14"/>
      <c r="AE152" s="14"/>
      <c r="AT152" s="264" t="s">
        <v>145</v>
      </c>
      <c r="AU152" s="264" t="s">
        <v>84</v>
      </c>
      <c r="AV152" s="14" t="s">
        <v>143</v>
      </c>
      <c r="AW152" s="14" t="s">
        <v>32</v>
      </c>
      <c r="AX152" s="14" t="s">
        <v>82</v>
      </c>
      <c r="AY152" s="264" t="s">
        <v>137</v>
      </c>
    </row>
    <row r="153" spans="1:65" s="2" customFormat="1" ht="16.5" customHeight="1">
      <c r="A153" s="39"/>
      <c r="B153" s="40"/>
      <c r="C153" s="265" t="s">
        <v>193</v>
      </c>
      <c r="D153" s="265" t="s">
        <v>181</v>
      </c>
      <c r="E153" s="266" t="s">
        <v>847</v>
      </c>
      <c r="F153" s="267" t="s">
        <v>848</v>
      </c>
      <c r="G153" s="268" t="s">
        <v>154</v>
      </c>
      <c r="H153" s="269">
        <v>631.182</v>
      </c>
      <c r="I153" s="270"/>
      <c r="J153" s="271">
        <f>ROUND(I153*H153,2)</f>
        <v>0</v>
      </c>
      <c r="K153" s="272"/>
      <c r="L153" s="273"/>
      <c r="M153" s="274" t="s">
        <v>1</v>
      </c>
      <c r="N153" s="275" t="s">
        <v>41</v>
      </c>
      <c r="O153" s="92"/>
      <c r="P153" s="238">
        <f>O153*H153</f>
        <v>0</v>
      </c>
      <c r="Q153" s="238">
        <v>1</v>
      </c>
      <c r="R153" s="238">
        <f>Q153*H153</f>
        <v>631.182</v>
      </c>
      <c r="S153" s="238">
        <v>0</v>
      </c>
      <c r="T153" s="239">
        <f>S153*H153</f>
        <v>0</v>
      </c>
      <c r="U153" s="39"/>
      <c r="V153" s="39"/>
      <c r="W153" s="39"/>
      <c r="X153" s="39"/>
      <c r="Y153" s="39"/>
      <c r="Z153" s="39"/>
      <c r="AA153" s="39"/>
      <c r="AB153" s="39"/>
      <c r="AC153" s="39"/>
      <c r="AD153" s="39"/>
      <c r="AE153" s="39"/>
      <c r="AR153" s="240" t="s">
        <v>180</v>
      </c>
      <c r="AT153" s="240" t="s">
        <v>181</v>
      </c>
      <c r="AU153" s="240" t="s">
        <v>84</v>
      </c>
      <c r="AY153" s="18" t="s">
        <v>137</v>
      </c>
      <c r="BE153" s="241">
        <f>IF(N153="základní",J153,0)</f>
        <v>0</v>
      </c>
      <c r="BF153" s="241">
        <f>IF(N153="snížená",J153,0)</f>
        <v>0</v>
      </c>
      <c r="BG153" s="241">
        <f>IF(N153="zákl. přenesená",J153,0)</f>
        <v>0</v>
      </c>
      <c r="BH153" s="241">
        <f>IF(N153="sníž. přenesená",J153,0)</f>
        <v>0</v>
      </c>
      <c r="BI153" s="241">
        <f>IF(N153="nulová",J153,0)</f>
        <v>0</v>
      </c>
      <c r="BJ153" s="18" t="s">
        <v>82</v>
      </c>
      <c r="BK153" s="241">
        <f>ROUND(I153*H153,2)</f>
        <v>0</v>
      </c>
      <c r="BL153" s="18" t="s">
        <v>143</v>
      </c>
      <c r="BM153" s="240" t="s">
        <v>849</v>
      </c>
    </row>
    <row r="154" spans="1:51" s="13" customFormat="1" ht="12">
      <c r="A154" s="13"/>
      <c r="B154" s="242"/>
      <c r="C154" s="243"/>
      <c r="D154" s="244" t="s">
        <v>145</v>
      </c>
      <c r="E154" s="245" t="s">
        <v>1</v>
      </c>
      <c r="F154" s="246" t="s">
        <v>850</v>
      </c>
      <c r="G154" s="243"/>
      <c r="H154" s="247">
        <v>631.182</v>
      </c>
      <c r="I154" s="248"/>
      <c r="J154" s="243"/>
      <c r="K154" s="243"/>
      <c r="L154" s="249"/>
      <c r="M154" s="250"/>
      <c r="N154" s="251"/>
      <c r="O154" s="251"/>
      <c r="P154" s="251"/>
      <c r="Q154" s="251"/>
      <c r="R154" s="251"/>
      <c r="S154" s="251"/>
      <c r="T154" s="252"/>
      <c r="U154" s="13"/>
      <c r="V154" s="13"/>
      <c r="W154" s="13"/>
      <c r="X154" s="13"/>
      <c r="Y154" s="13"/>
      <c r="Z154" s="13"/>
      <c r="AA154" s="13"/>
      <c r="AB154" s="13"/>
      <c r="AC154" s="13"/>
      <c r="AD154" s="13"/>
      <c r="AE154" s="13"/>
      <c r="AT154" s="253" t="s">
        <v>145</v>
      </c>
      <c r="AU154" s="253" t="s">
        <v>84</v>
      </c>
      <c r="AV154" s="13" t="s">
        <v>84</v>
      </c>
      <c r="AW154" s="13" t="s">
        <v>32</v>
      </c>
      <c r="AX154" s="13" t="s">
        <v>82</v>
      </c>
      <c r="AY154" s="253" t="s">
        <v>137</v>
      </c>
    </row>
    <row r="155" spans="1:63" s="12" customFormat="1" ht="22.8" customHeight="1">
      <c r="A155" s="12"/>
      <c r="B155" s="212"/>
      <c r="C155" s="213"/>
      <c r="D155" s="214" t="s">
        <v>75</v>
      </c>
      <c r="E155" s="226" t="s">
        <v>851</v>
      </c>
      <c r="F155" s="226" t="s">
        <v>852</v>
      </c>
      <c r="G155" s="213"/>
      <c r="H155" s="213"/>
      <c r="I155" s="216"/>
      <c r="J155" s="227">
        <f>BK155</f>
        <v>0</v>
      </c>
      <c r="K155" s="213"/>
      <c r="L155" s="218"/>
      <c r="M155" s="219"/>
      <c r="N155" s="220"/>
      <c r="O155" s="220"/>
      <c r="P155" s="221">
        <f>SUM(P156:P159)</f>
        <v>0</v>
      </c>
      <c r="Q155" s="220"/>
      <c r="R155" s="221">
        <f>SUM(R156:R159)</f>
        <v>0.5796</v>
      </c>
      <c r="S155" s="220"/>
      <c r="T155" s="222">
        <f>SUM(T156:T159)</f>
        <v>0</v>
      </c>
      <c r="U155" s="12"/>
      <c r="V155" s="12"/>
      <c r="W155" s="12"/>
      <c r="X155" s="12"/>
      <c r="Y155" s="12"/>
      <c r="Z155" s="12"/>
      <c r="AA155" s="12"/>
      <c r="AB155" s="12"/>
      <c r="AC155" s="12"/>
      <c r="AD155" s="12"/>
      <c r="AE155" s="12"/>
      <c r="AR155" s="223" t="s">
        <v>82</v>
      </c>
      <c r="AT155" s="224" t="s">
        <v>75</v>
      </c>
      <c r="AU155" s="224" t="s">
        <v>82</v>
      </c>
      <c r="AY155" s="223" t="s">
        <v>137</v>
      </c>
      <c r="BK155" s="225">
        <f>SUM(BK156:BK159)</f>
        <v>0</v>
      </c>
    </row>
    <row r="156" spans="1:65" s="2" customFormat="1" ht="21.75" customHeight="1">
      <c r="A156" s="39"/>
      <c r="B156" s="40"/>
      <c r="C156" s="228" t="s">
        <v>197</v>
      </c>
      <c r="D156" s="228" t="s">
        <v>139</v>
      </c>
      <c r="E156" s="229" t="s">
        <v>853</v>
      </c>
      <c r="F156" s="230" t="s">
        <v>854</v>
      </c>
      <c r="G156" s="231" t="s">
        <v>189</v>
      </c>
      <c r="H156" s="232">
        <v>210</v>
      </c>
      <c r="I156" s="233"/>
      <c r="J156" s="234">
        <f>ROUND(I156*H156,2)</f>
        <v>0</v>
      </c>
      <c r="K156" s="235"/>
      <c r="L156" s="45"/>
      <c r="M156" s="236" t="s">
        <v>1</v>
      </c>
      <c r="N156" s="237" t="s">
        <v>41</v>
      </c>
      <c r="O156" s="92"/>
      <c r="P156" s="238">
        <f>O156*H156</f>
        <v>0</v>
      </c>
      <c r="Q156" s="238">
        <v>0.00276</v>
      </c>
      <c r="R156" s="238">
        <f>Q156*H156</f>
        <v>0.5796</v>
      </c>
      <c r="S156" s="238">
        <v>0</v>
      </c>
      <c r="T156" s="239">
        <f>S156*H156</f>
        <v>0</v>
      </c>
      <c r="U156" s="39"/>
      <c r="V156" s="39"/>
      <c r="W156" s="39"/>
      <c r="X156" s="39"/>
      <c r="Y156" s="39"/>
      <c r="Z156" s="39"/>
      <c r="AA156" s="39"/>
      <c r="AB156" s="39"/>
      <c r="AC156" s="39"/>
      <c r="AD156" s="39"/>
      <c r="AE156" s="39"/>
      <c r="AR156" s="240" t="s">
        <v>143</v>
      </c>
      <c r="AT156" s="240" t="s">
        <v>139</v>
      </c>
      <c r="AU156" s="240" t="s">
        <v>84</v>
      </c>
      <c r="AY156" s="18" t="s">
        <v>137</v>
      </c>
      <c r="BE156" s="241">
        <f>IF(N156="základní",J156,0)</f>
        <v>0</v>
      </c>
      <c r="BF156" s="241">
        <f>IF(N156="snížená",J156,0)</f>
        <v>0</v>
      </c>
      <c r="BG156" s="241">
        <f>IF(N156="zákl. přenesená",J156,0)</f>
        <v>0</v>
      </c>
      <c r="BH156" s="241">
        <f>IF(N156="sníž. přenesená",J156,0)</f>
        <v>0</v>
      </c>
      <c r="BI156" s="241">
        <f>IF(N156="nulová",J156,0)</f>
        <v>0</v>
      </c>
      <c r="BJ156" s="18" t="s">
        <v>82</v>
      </c>
      <c r="BK156" s="241">
        <f>ROUND(I156*H156,2)</f>
        <v>0</v>
      </c>
      <c r="BL156" s="18" t="s">
        <v>143</v>
      </c>
      <c r="BM156" s="240" t="s">
        <v>855</v>
      </c>
    </row>
    <row r="157" spans="1:51" s="13" customFormat="1" ht="12">
      <c r="A157" s="13"/>
      <c r="B157" s="242"/>
      <c r="C157" s="243"/>
      <c r="D157" s="244" t="s">
        <v>145</v>
      </c>
      <c r="E157" s="245" t="s">
        <v>1</v>
      </c>
      <c r="F157" s="246" t="s">
        <v>856</v>
      </c>
      <c r="G157" s="243"/>
      <c r="H157" s="247">
        <v>210</v>
      </c>
      <c r="I157" s="248"/>
      <c r="J157" s="243"/>
      <c r="K157" s="243"/>
      <c r="L157" s="249"/>
      <c r="M157" s="250"/>
      <c r="N157" s="251"/>
      <c r="O157" s="251"/>
      <c r="P157" s="251"/>
      <c r="Q157" s="251"/>
      <c r="R157" s="251"/>
      <c r="S157" s="251"/>
      <c r="T157" s="252"/>
      <c r="U157" s="13"/>
      <c r="V157" s="13"/>
      <c r="W157" s="13"/>
      <c r="X157" s="13"/>
      <c r="Y157" s="13"/>
      <c r="Z157" s="13"/>
      <c r="AA157" s="13"/>
      <c r="AB157" s="13"/>
      <c r="AC157" s="13"/>
      <c r="AD157" s="13"/>
      <c r="AE157" s="13"/>
      <c r="AT157" s="253" t="s">
        <v>145</v>
      </c>
      <c r="AU157" s="253" t="s">
        <v>84</v>
      </c>
      <c r="AV157" s="13" t="s">
        <v>84</v>
      </c>
      <c r="AW157" s="13" t="s">
        <v>32</v>
      </c>
      <c r="AX157" s="13" t="s">
        <v>82</v>
      </c>
      <c r="AY157" s="253" t="s">
        <v>137</v>
      </c>
    </row>
    <row r="158" spans="1:65" s="2" customFormat="1" ht="24.15" customHeight="1">
      <c r="A158" s="39"/>
      <c r="B158" s="40"/>
      <c r="C158" s="228" t="s">
        <v>201</v>
      </c>
      <c r="D158" s="228" t="s">
        <v>139</v>
      </c>
      <c r="E158" s="229" t="s">
        <v>857</v>
      </c>
      <c r="F158" s="230" t="s">
        <v>858</v>
      </c>
      <c r="G158" s="231" t="s">
        <v>302</v>
      </c>
      <c r="H158" s="232">
        <v>112</v>
      </c>
      <c r="I158" s="233"/>
      <c r="J158" s="234">
        <f>ROUND(I158*H158,2)</f>
        <v>0</v>
      </c>
      <c r="K158" s="235"/>
      <c r="L158" s="45"/>
      <c r="M158" s="236" t="s">
        <v>1</v>
      </c>
      <c r="N158" s="237" t="s">
        <v>41</v>
      </c>
      <c r="O158" s="92"/>
      <c r="P158" s="238">
        <f>O158*H158</f>
        <v>0</v>
      </c>
      <c r="Q158" s="238">
        <v>0</v>
      </c>
      <c r="R158" s="238">
        <f>Q158*H158</f>
        <v>0</v>
      </c>
      <c r="S158" s="238">
        <v>0</v>
      </c>
      <c r="T158" s="239">
        <f>S158*H158</f>
        <v>0</v>
      </c>
      <c r="U158" s="39"/>
      <c r="V158" s="39"/>
      <c r="W158" s="39"/>
      <c r="X158" s="39"/>
      <c r="Y158" s="39"/>
      <c r="Z158" s="39"/>
      <c r="AA158" s="39"/>
      <c r="AB158" s="39"/>
      <c r="AC158" s="39"/>
      <c r="AD158" s="39"/>
      <c r="AE158" s="39"/>
      <c r="AR158" s="240" t="s">
        <v>143</v>
      </c>
      <c r="AT158" s="240" t="s">
        <v>139</v>
      </c>
      <c r="AU158" s="240" t="s">
        <v>84</v>
      </c>
      <c r="AY158" s="18" t="s">
        <v>137</v>
      </c>
      <c r="BE158" s="241">
        <f>IF(N158="základní",J158,0)</f>
        <v>0</v>
      </c>
      <c r="BF158" s="241">
        <f>IF(N158="snížená",J158,0)</f>
        <v>0</v>
      </c>
      <c r="BG158" s="241">
        <f>IF(N158="zákl. přenesená",J158,0)</f>
        <v>0</v>
      </c>
      <c r="BH158" s="241">
        <f>IF(N158="sníž. přenesená",J158,0)</f>
        <v>0</v>
      </c>
      <c r="BI158" s="241">
        <f>IF(N158="nulová",J158,0)</f>
        <v>0</v>
      </c>
      <c r="BJ158" s="18" t="s">
        <v>82</v>
      </c>
      <c r="BK158" s="241">
        <f>ROUND(I158*H158,2)</f>
        <v>0</v>
      </c>
      <c r="BL158" s="18" t="s">
        <v>143</v>
      </c>
      <c r="BM158" s="240" t="s">
        <v>859</v>
      </c>
    </row>
    <row r="159" spans="1:51" s="13" customFormat="1" ht="12">
      <c r="A159" s="13"/>
      <c r="B159" s="242"/>
      <c r="C159" s="243"/>
      <c r="D159" s="244" t="s">
        <v>145</v>
      </c>
      <c r="E159" s="245" t="s">
        <v>1</v>
      </c>
      <c r="F159" s="246" t="s">
        <v>860</v>
      </c>
      <c r="G159" s="243"/>
      <c r="H159" s="247">
        <v>112</v>
      </c>
      <c r="I159" s="248"/>
      <c r="J159" s="243"/>
      <c r="K159" s="243"/>
      <c r="L159" s="249"/>
      <c r="M159" s="250"/>
      <c r="N159" s="251"/>
      <c r="O159" s="251"/>
      <c r="P159" s="251"/>
      <c r="Q159" s="251"/>
      <c r="R159" s="251"/>
      <c r="S159" s="251"/>
      <c r="T159" s="252"/>
      <c r="U159" s="13"/>
      <c r="V159" s="13"/>
      <c r="W159" s="13"/>
      <c r="X159" s="13"/>
      <c r="Y159" s="13"/>
      <c r="Z159" s="13"/>
      <c r="AA159" s="13"/>
      <c r="AB159" s="13"/>
      <c r="AC159" s="13"/>
      <c r="AD159" s="13"/>
      <c r="AE159" s="13"/>
      <c r="AT159" s="253" t="s">
        <v>145</v>
      </c>
      <c r="AU159" s="253" t="s">
        <v>84</v>
      </c>
      <c r="AV159" s="13" t="s">
        <v>84</v>
      </c>
      <c r="AW159" s="13" t="s">
        <v>32</v>
      </c>
      <c r="AX159" s="13" t="s">
        <v>82</v>
      </c>
      <c r="AY159" s="253" t="s">
        <v>137</v>
      </c>
    </row>
    <row r="160" spans="1:63" s="12" customFormat="1" ht="22.8" customHeight="1">
      <c r="A160" s="12"/>
      <c r="B160" s="212"/>
      <c r="C160" s="213"/>
      <c r="D160" s="214" t="s">
        <v>75</v>
      </c>
      <c r="E160" s="226" t="s">
        <v>861</v>
      </c>
      <c r="F160" s="226" t="s">
        <v>862</v>
      </c>
      <c r="G160" s="213"/>
      <c r="H160" s="213"/>
      <c r="I160" s="216"/>
      <c r="J160" s="227">
        <f>BK160</f>
        <v>0</v>
      </c>
      <c r="K160" s="213"/>
      <c r="L160" s="218"/>
      <c r="M160" s="219"/>
      <c r="N160" s="220"/>
      <c r="O160" s="220"/>
      <c r="P160" s="221">
        <f>SUM(P161:P164)</f>
        <v>0</v>
      </c>
      <c r="Q160" s="220"/>
      <c r="R160" s="221">
        <f>SUM(R161:R164)</f>
        <v>0.052500000000000005</v>
      </c>
      <c r="S160" s="220"/>
      <c r="T160" s="222">
        <f>SUM(T161:T164)</f>
        <v>0</v>
      </c>
      <c r="U160" s="12"/>
      <c r="V160" s="12"/>
      <c r="W160" s="12"/>
      <c r="X160" s="12"/>
      <c r="Y160" s="12"/>
      <c r="Z160" s="12"/>
      <c r="AA160" s="12"/>
      <c r="AB160" s="12"/>
      <c r="AC160" s="12"/>
      <c r="AD160" s="12"/>
      <c r="AE160" s="12"/>
      <c r="AR160" s="223" t="s">
        <v>82</v>
      </c>
      <c r="AT160" s="224" t="s">
        <v>75</v>
      </c>
      <c r="AU160" s="224" t="s">
        <v>82</v>
      </c>
      <c r="AY160" s="223" t="s">
        <v>137</v>
      </c>
      <c r="BK160" s="225">
        <f>SUM(BK161:BK164)</f>
        <v>0</v>
      </c>
    </row>
    <row r="161" spans="1:65" s="2" customFormat="1" ht="16.5" customHeight="1">
      <c r="A161" s="39"/>
      <c r="B161" s="40"/>
      <c r="C161" s="228" t="s">
        <v>205</v>
      </c>
      <c r="D161" s="228" t="s">
        <v>139</v>
      </c>
      <c r="E161" s="229" t="s">
        <v>863</v>
      </c>
      <c r="F161" s="230" t="s">
        <v>864</v>
      </c>
      <c r="G161" s="231" t="s">
        <v>189</v>
      </c>
      <c r="H161" s="232">
        <v>210</v>
      </c>
      <c r="I161" s="233"/>
      <c r="J161" s="234">
        <f>ROUND(I161*H161,2)</f>
        <v>0</v>
      </c>
      <c r="K161" s="235"/>
      <c r="L161" s="45"/>
      <c r="M161" s="236" t="s">
        <v>1</v>
      </c>
      <c r="N161" s="237" t="s">
        <v>41</v>
      </c>
      <c r="O161" s="92"/>
      <c r="P161" s="238">
        <f>O161*H161</f>
        <v>0</v>
      </c>
      <c r="Q161" s="238">
        <v>0.00019</v>
      </c>
      <c r="R161" s="238">
        <f>Q161*H161</f>
        <v>0.039900000000000005</v>
      </c>
      <c r="S161" s="238">
        <v>0</v>
      </c>
      <c r="T161" s="239">
        <f>S161*H161</f>
        <v>0</v>
      </c>
      <c r="U161" s="39"/>
      <c r="V161" s="39"/>
      <c r="W161" s="39"/>
      <c r="X161" s="39"/>
      <c r="Y161" s="39"/>
      <c r="Z161" s="39"/>
      <c r="AA161" s="39"/>
      <c r="AB161" s="39"/>
      <c r="AC161" s="39"/>
      <c r="AD161" s="39"/>
      <c r="AE161" s="39"/>
      <c r="AR161" s="240" t="s">
        <v>143</v>
      </c>
      <c r="AT161" s="240" t="s">
        <v>139</v>
      </c>
      <c r="AU161" s="240" t="s">
        <v>84</v>
      </c>
      <c r="AY161" s="18" t="s">
        <v>137</v>
      </c>
      <c r="BE161" s="241">
        <f>IF(N161="základní",J161,0)</f>
        <v>0</v>
      </c>
      <c r="BF161" s="241">
        <f>IF(N161="snížená",J161,0)</f>
        <v>0</v>
      </c>
      <c r="BG161" s="241">
        <f>IF(N161="zákl. přenesená",J161,0)</f>
        <v>0</v>
      </c>
      <c r="BH161" s="241">
        <f>IF(N161="sníž. přenesená",J161,0)</f>
        <v>0</v>
      </c>
      <c r="BI161" s="241">
        <f>IF(N161="nulová",J161,0)</f>
        <v>0</v>
      </c>
      <c r="BJ161" s="18" t="s">
        <v>82</v>
      </c>
      <c r="BK161" s="241">
        <f>ROUND(I161*H161,2)</f>
        <v>0</v>
      </c>
      <c r="BL161" s="18" t="s">
        <v>143</v>
      </c>
      <c r="BM161" s="240" t="s">
        <v>865</v>
      </c>
    </row>
    <row r="162" spans="1:51" s="13" customFormat="1" ht="12">
      <c r="A162" s="13"/>
      <c r="B162" s="242"/>
      <c r="C162" s="243"/>
      <c r="D162" s="244" t="s">
        <v>145</v>
      </c>
      <c r="E162" s="245" t="s">
        <v>1</v>
      </c>
      <c r="F162" s="246" t="s">
        <v>866</v>
      </c>
      <c r="G162" s="243"/>
      <c r="H162" s="247">
        <v>210</v>
      </c>
      <c r="I162" s="248"/>
      <c r="J162" s="243"/>
      <c r="K162" s="243"/>
      <c r="L162" s="249"/>
      <c r="M162" s="250"/>
      <c r="N162" s="251"/>
      <c r="O162" s="251"/>
      <c r="P162" s="251"/>
      <c r="Q162" s="251"/>
      <c r="R162" s="251"/>
      <c r="S162" s="251"/>
      <c r="T162" s="252"/>
      <c r="U162" s="13"/>
      <c r="V162" s="13"/>
      <c r="W162" s="13"/>
      <c r="X162" s="13"/>
      <c r="Y162" s="13"/>
      <c r="Z162" s="13"/>
      <c r="AA162" s="13"/>
      <c r="AB162" s="13"/>
      <c r="AC162" s="13"/>
      <c r="AD162" s="13"/>
      <c r="AE162" s="13"/>
      <c r="AT162" s="253" t="s">
        <v>145</v>
      </c>
      <c r="AU162" s="253" t="s">
        <v>84</v>
      </c>
      <c r="AV162" s="13" t="s">
        <v>84</v>
      </c>
      <c r="AW162" s="13" t="s">
        <v>32</v>
      </c>
      <c r="AX162" s="13" t="s">
        <v>82</v>
      </c>
      <c r="AY162" s="253" t="s">
        <v>137</v>
      </c>
    </row>
    <row r="163" spans="1:65" s="2" customFormat="1" ht="16.5" customHeight="1">
      <c r="A163" s="39"/>
      <c r="B163" s="40"/>
      <c r="C163" s="228" t="s">
        <v>210</v>
      </c>
      <c r="D163" s="228" t="s">
        <v>139</v>
      </c>
      <c r="E163" s="229" t="s">
        <v>867</v>
      </c>
      <c r="F163" s="230" t="s">
        <v>868</v>
      </c>
      <c r="G163" s="231" t="s">
        <v>189</v>
      </c>
      <c r="H163" s="232">
        <v>210</v>
      </c>
      <c r="I163" s="233"/>
      <c r="J163" s="234">
        <f>ROUND(I163*H163,2)</f>
        <v>0</v>
      </c>
      <c r="K163" s="235"/>
      <c r="L163" s="45"/>
      <c r="M163" s="236" t="s">
        <v>1</v>
      </c>
      <c r="N163" s="237" t="s">
        <v>41</v>
      </c>
      <c r="O163" s="92"/>
      <c r="P163" s="238">
        <f>O163*H163</f>
        <v>0</v>
      </c>
      <c r="Q163" s="238">
        <v>6E-05</v>
      </c>
      <c r="R163" s="238">
        <f>Q163*H163</f>
        <v>0.0126</v>
      </c>
      <c r="S163" s="238">
        <v>0</v>
      </c>
      <c r="T163" s="239">
        <f>S163*H163</f>
        <v>0</v>
      </c>
      <c r="U163" s="39"/>
      <c r="V163" s="39"/>
      <c r="W163" s="39"/>
      <c r="X163" s="39"/>
      <c r="Y163" s="39"/>
      <c r="Z163" s="39"/>
      <c r="AA163" s="39"/>
      <c r="AB163" s="39"/>
      <c r="AC163" s="39"/>
      <c r="AD163" s="39"/>
      <c r="AE163" s="39"/>
      <c r="AR163" s="240" t="s">
        <v>143</v>
      </c>
      <c r="AT163" s="240" t="s">
        <v>139</v>
      </c>
      <c r="AU163" s="240" t="s">
        <v>84</v>
      </c>
      <c r="AY163" s="18" t="s">
        <v>137</v>
      </c>
      <c r="BE163" s="241">
        <f>IF(N163="základní",J163,0)</f>
        <v>0</v>
      </c>
      <c r="BF163" s="241">
        <f>IF(N163="snížená",J163,0)</f>
        <v>0</v>
      </c>
      <c r="BG163" s="241">
        <f>IF(N163="zákl. přenesená",J163,0)</f>
        <v>0</v>
      </c>
      <c r="BH163" s="241">
        <f>IF(N163="sníž. přenesená",J163,0)</f>
        <v>0</v>
      </c>
      <c r="BI163" s="241">
        <f>IF(N163="nulová",J163,0)</f>
        <v>0</v>
      </c>
      <c r="BJ163" s="18" t="s">
        <v>82</v>
      </c>
      <c r="BK163" s="241">
        <f>ROUND(I163*H163,2)</f>
        <v>0</v>
      </c>
      <c r="BL163" s="18" t="s">
        <v>143</v>
      </c>
      <c r="BM163" s="240" t="s">
        <v>869</v>
      </c>
    </row>
    <row r="164" spans="1:51" s="13" customFormat="1" ht="12">
      <c r="A164" s="13"/>
      <c r="B164" s="242"/>
      <c r="C164" s="243"/>
      <c r="D164" s="244" t="s">
        <v>145</v>
      </c>
      <c r="E164" s="245" t="s">
        <v>1</v>
      </c>
      <c r="F164" s="246" t="s">
        <v>866</v>
      </c>
      <c r="G164" s="243"/>
      <c r="H164" s="247">
        <v>210</v>
      </c>
      <c r="I164" s="248"/>
      <c r="J164" s="243"/>
      <c r="K164" s="243"/>
      <c r="L164" s="249"/>
      <c r="M164" s="250"/>
      <c r="N164" s="251"/>
      <c r="O164" s="251"/>
      <c r="P164" s="251"/>
      <c r="Q164" s="251"/>
      <c r="R164" s="251"/>
      <c r="S164" s="251"/>
      <c r="T164" s="252"/>
      <c r="U164" s="13"/>
      <c r="V164" s="13"/>
      <c r="W164" s="13"/>
      <c r="X164" s="13"/>
      <c r="Y164" s="13"/>
      <c r="Z164" s="13"/>
      <c r="AA164" s="13"/>
      <c r="AB164" s="13"/>
      <c r="AC164" s="13"/>
      <c r="AD164" s="13"/>
      <c r="AE164" s="13"/>
      <c r="AT164" s="253" t="s">
        <v>145</v>
      </c>
      <c r="AU164" s="253" t="s">
        <v>84</v>
      </c>
      <c r="AV164" s="13" t="s">
        <v>84</v>
      </c>
      <c r="AW164" s="13" t="s">
        <v>32</v>
      </c>
      <c r="AX164" s="13" t="s">
        <v>82</v>
      </c>
      <c r="AY164" s="253" t="s">
        <v>137</v>
      </c>
    </row>
    <row r="165" spans="1:63" s="12" customFormat="1" ht="22.8" customHeight="1">
      <c r="A165" s="12"/>
      <c r="B165" s="212"/>
      <c r="C165" s="213"/>
      <c r="D165" s="214" t="s">
        <v>75</v>
      </c>
      <c r="E165" s="226" t="s">
        <v>477</v>
      </c>
      <c r="F165" s="226" t="s">
        <v>478</v>
      </c>
      <c r="G165" s="213"/>
      <c r="H165" s="213"/>
      <c r="I165" s="216"/>
      <c r="J165" s="227">
        <f>BK165</f>
        <v>0</v>
      </c>
      <c r="K165" s="213"/>
      <c r="L165" s="218"/>
      <c r="M165" s="219"/>
      <c r="N165" s="220"/>
      <c r="O165" s="220"/>
      <c r="P165" s="221">
        <f>P166</f>
        <v>0</v>
      </c>
      <c r="Q165" s="220"/>
      <c r="R165" s="221">
        <f>R166</f>
        <v>0</v>
      </c>
      <c r="S165" s="220"/>
      <c r="T165" s="222">
        <f>T166</f>
        <v>0</v>
      </c>
      <c r="U165" s="12"/>
      <c r="V165" s="12"/>
      <c r="W165" s="12"/>
      <c r="X165" s="12"/>
      <c r="Y165" s="12"/>
      <c r="Z165" s="12"/>
      <c r="AA165" s="12"/>
      <c r="AB165" s="12"/>
      <c r="AC165" s="12"/>
      <c r="AD165" s="12"/>
      <c r="AE165" s="12"/>
      <c r="AR165" s="223" t="s">
        <v>82</v>
      </c>
      <c r="AT165" s="224" t="s">
        <v>75</v>
      </c>
      <c r="AU165" s="224" t="s">
        <v>82</v>
      </c>
      <c r="AY165" s="223" t="s">
        <v>137</v>
      </c>
      <c r="BK165" s="225">
        <f>BK166</f>
        <v>0</v>
      </c>
    </row>
    <row r="166" spans="1:65" s="2" customFormat="1" ht="16.5" customHeight="1">
      <c r="A166" s="39"/>
      <c r="B166" s="40"/>
      <c r="C166" s="228" t="s">
        <v>8</v>
      </c>
      <c r="D166" s="228" t="s">
        <v>139</v>
      </c>
      <c r="E166" s="229" t="s">
        <v>870</v>
      </c>
      <c r="F166" s="230" t="s">
        <v>871</v>
      </c>
      <c r="G166" s="231" t="s">
        <v>154</v>
      </c>
      <c r="H166" s="232">
        <v>631.814</v>
      </c>
      <c r="I166" s="233"/>
      <c r="J166" s="234">
        <f>ROUND(I166*H166,2)</f>
        <v>0</v>
      </c>
      <c r="K166" s="235"/>
      <c r="L166" s="45"/>
      <c r="M166" s="279" t="s">
        <v>1</v>
      </c>
      <c r="N166" s="280" t="s">
        <v>41</v>
      </c>
      <c r="O166" s="281"/>
      <c r="P166" s="282">
        <f>O166*H166</f>
        <v>0</v>
      </c>
      <c r="Q166" s="282">
        <v>0</v>
      </c>
      <c r="R166" s="282">
        <f>Q166*H166</f>
        <v>0</v>
      </c>
      <c r="S166" s="282">
        <v>0</v>
      </c>
      <c r="T166" s="283">
        <f>S166*H166</f>
        <v>0</v>
      </c>
      <c r="U166" s="39"/>
      <c r="V166" s="39"/>
      <c r="W166" s="39"/>
      <c r="X166" s="39"/>
      <c r="Y166" s="39"/>
      <c r="Z166" s="39"/>
      <c r="AA166" s="39"/>
      <c r="AB166" s="39"/>
      <c r="AC166" s="39"/>
      <c r="AD166" s="39"/>
      <c r="AE166" s="39"/>
      <c r="AR166" s="240" t="s">
        <v>143</v>
      </c>
      <c r="AT166" s="240" t="s">
        <v>139</v>
      </c>
      <c r="AU166" s="240" t="s">
        <v>84</v>
      </c>
      <c r="AY166" s="18" t="s">
        <v>137</v>
      </c>
      <c r="BE166" s="241">
        <f>IF(N166="základní",J166,0)</f>
        <v>0</v>
      </c>
      <c r="BF166" s="241">
        <f>IF(N166="snížená",J166,0)</f>
        <v>0</v>
      </c>
      <c r="BG166" s="241">
        <f>IF(N166="zákl. přenesená",J166,0)</f>
        <v>0</v>
      </c>
      <c r="BH166" s="241">
        <f>IF(N166="sníž. přenesená",J166,0)</f>
        <v>0</v>
      </c>
      <c r="BI166" s="241">
        <f>IF(N166="nulová",J166,0)</f>
        <v>0</v>
      </c>
      <c r="BJ166" s="18" t="s">
        <v>82</v>
      </c>
      <c r="BK166" s="241">
        <f>ROUND(I166*H166,2)</f>
        <v>0</v>
      </c>
      <c r="BL166" s="18" t="s">
        <v>143</v>
      </c>
      <c r="BM166" s="240" t="s">
        <v>872</v>
      </c>
    </row>
    <row r="167" spans="1:31" s="2" customFormat="1" ht="6.95" customHeight="1">
      <c r="A167" s="39"/>
      <c r="B167" s="67"/>
      <c r="C167" s="68"/>
      <c r="D167" s="68"/>
      <c r="E167" s="68"/>
      <c r="F167" s="68"/>
      <c r="G167" s="68"/>
      <c r="H167" s="68"/>
      <c r="I167" s="68"/>
      <c r="J167" s="68"/>
      <c r="K167" s="68"/>
      <c r="L167" s="45"/>
      <c r="M167" s="39"/>
      <c r="O167" s="39"/>
      <c r="P167" s="39"/>
      <c r="Q167" s="39"/>
      <c r="R167" s="39"/>
      <c r="S167" s="39"/>
      <c r="T167" s="39"/>
      <c r="U167" s="39"/>
      <c r="V167" s="39"/>
      <c r="W167" s="39"/>
      <c r="X167" s="39"/>
      <c r="Y167" s="39"/>
      <c r="Z167" s="39"/>
      <c r="AA167" s="39"/>
      <c r="AB167" s="39"/>
      <c r="AC167" s="39"/>
      <c r="AD167" s="39"/>
      <c r="AE167" s="39"/>
    </row>
  </sheetData>
  <sheetProtection password="CC35" sheet="1" objects="1" scenarios="1" formatColumns="0" formatRows="0" autoFilter="0"/>
  <autoFilter ref="C124:K166"/>
  <mergeCells count="12">
    <mergeCell ref="E7:H7"/>
    <mergeCell ref="E9:H9"/>
    <mergeCell ref="E11:H11"/>
    <mergeCell ref="E20:H20"/>
    <mergeCell ref="E29:H29"/>
    <mergeCell ref="E85:H85"/>
    <mergeCell ref="E87:H87"/>
    <mergeCell ref="E89:H89"/>
    <mergeCell ref="E113:H113"/>
    <mergeCell ref="E115:H115"/>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35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101</v>
      </c>
    </row>
    <row r="3" spans="2:46" s="1" customFormat="1" ht="6.95" customHeight="1">
      <c r="B3" s="147"/>
      <c r="C3" s="148"/>
      <c r="D3" s="148"/>
      <c r="E3" s="148"/>
      <c r="F3" s="148"/>
      <c r="G3" s="148"/>
      <c r="H3" s="148"/>
      <c r="I3" s="148"/>
      <c r="J3" s="148"/>
      <c r="K3" s="148"/>
      <c r="L3" s="21"/>
      <c r="AT3" s="18" t="s">
        <v>84</v>
      </c>
    </row>
    <row r="4" spans="2:46" s="1" customFormat="1" ht="24.95" customHeight="1">
      <c r="B4" s="21"/>
      <c r="D4" s="149" t="s">
        <v>105</v>
      </c>
      <c r="L4" s="21"/>
      <c r="M4" s="150" t="s">
        <v>10</v>
      </c>
      <c r="AT4" s="18" t="s">
        <v>4</v>
      </c>
    </row>
    <row r="5" spans="2:12" s="1" customFormat="1" ht="6.95" customHeight="1">
      <c r="B5" s="21"/>
      <c r="L5" s="21"/>
    </row>
    <row r="6" spans="2:12" s="1" customFormat="1" ht="12" customHeight="1">
      <c r="B6" s="21"/>
      <c r="D6" s="151" t="s">
        <v>16</v>
      </c>
      <c r="L6" s="21"/>
    </row>
    <row r="7" spans="2:12" s="1" customFormat="1" ht="16.5" customHeight="1">
      <c r="B7" s="21"/>
      <c r="E7" s="152" t="str">
        <f>'Rekapitulace stavby'!K6</f>
        <v>REVITALIZACE SÍDLIŠTĚ K. SVĚTLÉ, DVŮR KRÁLOVÉ NAD LABEM</v>
      </c>
      <c r="F7" s="151"/>
      <c r="G7" s="151"/>
      <c r="H7" s="151"/>
      <c r="L7" s="21"/>
    </row>
    <row r="8" spans="2:12" s="1" customFormat="1" ht="12" customHeight="1">
      <c r="B8" s="21"/>
      <c r="D8" s="151" t="s">
        <v>106</v>
      </c>
      <c r="L8" s="21"/>
    </row>
    <row r="9" spans="1:31" s="2" customFormat="1" ht="16.5" customHeight="1">
      <c r="A9" s="39"/>
      <c r="B9" s="45"/>
      <c r="C9" s="39"/>
      <c r="D9" s="39"/>
      <c r="E9" s="152" t="s">
        <v>107</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1" t="s">
        <v>108</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3" t="s">
        <v>873</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1" t="s">
        <v>18</v>
      </c>
      <c r="E13" s="39"/>
      <c r="F13" s="142" t="s">
        <v>1</v>
      </c>
      <c r="G13" s="39"/>
      <c r="H13" s="39"/>
      <c r="I13" s="151"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1" t="s">
        <v>20</v>
      </c>
      <c r="E14" s="39"/>
      <c r="F14" s="142" t="s">
        <v>21</v>
      </c>
      <c r="G14" s="39"/>
      <c r="H14" s="39"/>
      <c r="I14" s="151" t="s">
        <v>22</v>
      </c>
      <c r="J14" s="154" t="str">
        <f>'Rekapitulace stavby'!AN8</f>
        <v>14. 11. 2023</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1" t="s">
        <v>24</v>
      </c>
      <c r="E16" s="39"/>
      <c r="F16" s="39"/>
      <c r="G16" s="39"/>
      <c r="H16" s="39"/>
      <c r="I16" s="151" t="s">
        <v>25</v>
      </c>
      <c r="J16" s="142" t="s">
        <v>1</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26</v>
      </c>
      <c r="F17" s="39"/>
      <c r="G17" s="39"/>
      <c r="H17" s="39"/>
      <c r="I17" s="151" t="s">
        <v>27</v>
      </c>
      <c r="J17" s="142" t="s">
        <v>1</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1" t="s">
        <v>28</v>
      </c>
      <c r="E19" s="39"/>
      <c r="F19" s="39"/>
      <c r="G19" s="39"/>
      <c r="H19" s="39"/>
      <c r="I19" s="151"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1" t="s">
        <v>27</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1" t="s">
        <v>30</v>
      </c>
      <c r="E22" s="39"/>
      <c r="F22" s="39"/>
      <c r="G22" s="39"/>
      <c r="H22" s="39"/>
      <c r="I22" s="151" t="s">
        <v>25</v>
      </c>
      <c r="J22" s="142" t="s">
        <v>1</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31</v>
      </c>
      <c r="F23" s="39"/>
      <c r="G23" s="39"/>
      <c r="H23" s="39"/>
      <c r="I23" s="151" t="s">
        <v>27</v>
      </c>
      <c r="J23" s="142" t="s">
        <v>1</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1" t="s">
        <v>33</v>
      </c>
      <c r="E25" s="39"/>
      <c r="F25" s="39"/>
      <c r="G25" s="39"/>
      <c r="H25" s="39"/>
      <c r="I25" s="151" t="s">
        <v>25</v>
      </c>
      <c r="J25" s="142" t="s">
        <v>1</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
        <v>34</v>
      </c>
      <c r="F26" s="39"/>
      <c r="G26" s="39"/>
      <c r="H26" s="39"/>
      <c r="I26" s="151" t="s">
        <v>27</v>
      </c>
      <c r="J26" s="142" t="s">
        <v>1</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1" t="s">
        <v>35</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16.5" customHeight="1">
      <c r="A29" s="155"/>
      <c r="B29" s="156"/>
      <c r="C29" s="155"/>
      <c r="D29" s="155"/>
      <c r="E29" s="157" t="s">
        <v>1</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25.4" customHeight="1">
      <c r="A32" s="39"/>
      <c r="B32" s="45"/>
      <c r="C32" s="39"/>
      <c r="D32" s="160" t="s">
        <v>36</v>
      </c>
      <c r="E32" s="39"/>
      <c r="F32" s="39"/>
      <c r="G32" s="39"/>
      <c r="H32" s="39"/>
      <c r="I32" s="39"/>
      <c r="J32" s="161">
        <f>ROUND(J124,2)</f>
        <v>0</v>
      </c>
      <c r="K32" s="39"/>
      <c r="L32" s="64"/>
      <c r="S32" s="39"/>
      <c r="T32" s="39"/>
      <c r="U32" s="39"/>
      <c r="V32" s="39"/>
      <c r="W32" s="39"/>
      <c r="X32" s="39"/>
      <c r="Y32" s="39"/>
      <c r="Z32" s="39"/>
      <c r="AA32" s="39"/>
      <c r="AB32" s="39"/>
      <c r="AC32" s="39"/>
      <c r="AD32" s="39"/>
      <c r="AE32" s="39"/>
    </row>
    <row r="33" spans="1:31" s="2" customFormat="1" ht="6.95" customHeight="1">
      <c r="A33" s="39"/>
      <c r="B33" s="45"/>
      <c r="C33" s="39"/>
      <c r="D33" s="159"/>
      <c r="E33" s="159"/>
      <c r="F33" s="159"/>
      <c r="G33" s="159"/>
      <c r="H33" s="159"/>
      <c r="I33" s="159"/>
      <c r="J33" s="159"/>
      <c r="K33" s="159"/>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2" t="s">
        <v>38</v>
      </c>
      <c r="G34" s="39"/>
      <c r="H34" s="39"/>
      <c r="I34" s="162" t="s">
        <v>37</v>
      </c>
      <c r="J34" s="162" t="s">
        <v>39</v>
      </c>
      <c r="K34" s="39"/>
      <c r="L34" s="64"/>
      <c r="S34" s="39"/>
      <c r="T34" s="39"/>
      <c r="U34" s="39"/>
      <c r="V34" s="39"/>
      <c r="W34" s="39"/>
      <c r="X34" s="39"/>
      <c r="Y34" s="39"/>
      <c r="Z34" s="39"/>
      <c r="AA34" s="39"/>
      <c r="AB34" s="39"/>
      <c r="AC34" s="39"/>
      <c r="AD34" s="39"/>
      <c r="AE34" s="39"/>
    </row>
    <row r="35" spans="1:31" s="2" customFormat="1" ht="14.4" customHeight="1">
      <c r="A35" s="39"/>
      <c r="B35" s="45"/>
      <c r="C35" s="39"/>
      <c r="D35" s="163" t="s">
        <v>40</v>
      </c>
      <c r="E35" s="151" t="s">
        <v>41</v>
      </c>
      <c r="F35" s="164">
        <f>ROUND((SUM(BE124:BE353)),2)</f>
        <v>0</v>
      </c>
      <c r="G35" s="39"/>
      <c r="H35" s="39"/>
      <c r="I35" s="165">
        <v>0.21</v>
      </c>
      <c r="J35" s="164">
        <f>ROUND(((SUM(BE124:BE353))*I35),2)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1" t="s">
        <v>42</v>
      </c>
      <c r="F36" s="164">
        <f>ROUND((SUM(BF124:BF353)),2)</f>
        <v>0</v>
      </c>
      <c r="G36" s="39"/>
      <c r="H36" s="39"/>
      <c r="I36" s="165">
        <v>0.15</v>
      </c>
      <c r="J36" s="164">
        <f>ROUND(((SUM(BF124:BF353))*I36),2)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43</v>
      </c>
      <c r="F37" s="164">
        <f>ROUND((SUM(BG124:BG353)),2)</f>
        <v>0</v>
      </c>
      <c r="G37" s="39"/>
      <c r="H37" s="39"/>
      <c r="I37" s="165">
        <v>0.21</v>
      </c>
      <c r="J37" s="164">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1" t="s">
        <v>44</v>
      </c>
      <c r="F38" s="164">
        <f>ROUND((SUM(BH124:BH353)),2)</f>
        <v>0</v>
      </c>
      <c r="G38" s="39"/>
      <c r="H38" s="39"/>
      <c r="I38" s="165">
        <v>0.15</v>
      </c>
      <c r="J38" s="164">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45</v>
      </c>
      <c r="F39" s="164">
        <f>ROUND((SUM(BI124:BI353)),2)</f>
        <v>0</v>
      </c>
      <c r="G39" s="39"/>
      <c r="H39" s="39"/>
      <c r="I39" s="165">
        <v>0</v>
      </c>
      <c r="J39" s="164">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6"/>
      <c r="D41" s="167" t="s">
        <v>46</v>
      </c>
      <c r="E41" s="168"/>
      <c r="F41" s="168"/>
      <c r="G41" s="169" t="s">
        <v>47</v>
      </c>
      <c r="H41" s="170" t="s">
        <v>48</v>
      </c>
      <c r="I41" s="168"/>
      <c r="J41" s="171">
        <f>SUM(J32:J39)</f>
        <v>0</v>
      </c>
      <c r="K41" s="172"/>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49</v>
      </c>
      <c r="E50" s="174"/>
      <c r="F50" s="174"/>
      <c r="G50" s="173" t="s">
        <v>50</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51</v>
      </c>
      <c r="E61" s="176"/>
      <c r="F61" s="177" t="s">
        <v>52</v>
      </c>
      <c r="G61" s="175" t="s">
        <v>51</v>
      </c>
      <c r="H61" s="176"/>
      <c r="I61" s="176"/>
      <c r="J61" s="178" t="s">
        <v>52</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53</v>
      </c>
      <c r="E65" s="179"/>
      <c r="F65" s="179"/>
      <c r="G65" s="173" t="s">
        <v>54</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51</v>
      </c>
      <c r="E76" s="176"/>
      <c r="F76" s="177" t="s">
        <v>52</v>
      </c>
      <c r="G76" s="175" t="s">
        <v>51</v>
      </c>
      <c r="H76" s="176"/>
      <c r="I76" s="176"/>
      <c r="J76" s="178" t="s">
        <v>52</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110</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REVITALIZACE SÍDLIŠTĚ K. SVĚTLÉ, DVŮR KRÁLOVÉ NAD LABEM</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106</v>
      </c>
      <c r="D86" s="23"/>
      <c r="E86" s="23"/>
      <c r="F86" s="23"/>
      <c r="G86" s="23"/>
      <c r="H86" s="23"/>
      <c r="I86" s="23"/>
      <c r="J86" s="23"/>
      <c r="K86" s="23"/>
      <c r="L86" s="21"/>
    </row>
    <row r="87" spans="1:31" s="2" customFormat="1" ht="16.5" customHeight="1">
      <c r="A87" s="39"/>
      <c r="B87" s="40"/>
      <c r="C87" s="41"/>
      <c r="D87" s="41"/>
      <c r="E87" s="184" t="s">
        <v>107</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108</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005 - SO 05 - BOURACÍ PRÁCE A ZEMNÍ PRÁCE K OBJ. SO 01</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 xml:space="preserve"> </v>
      </c>
      <c r="G91" s="41"/>
      <c r="H91" s="41"/>
      <c r="I91" s="33" t="s">
        <v>22</v>
      </c>
      <c r="J91" s="80" t="str">
        <f>IF(J14="","",J14)</f>
        <v>14. 11. 2023</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40.05" customHeight="1">
      <c r="A93" s="39"/>
      <c r="B93" s="40"/>
      <c r="C93" s="33" t="s">
        <v>24</v>
      </c>
      <c r="D93" s="41"/>
      <c r="E93" s="41"/>
      <c r="F93" s="28" t="str">
        <f>E17</f>
        <v>MĚSTO DVŮR KRÁLOVÉ NAD LABEM</v>
      </c>
      <c r="G93" s="41"/>
      <c r="H93" s="41"/>
      <c r="I93" s="33" t="s">
        <v>30</v>
      </c>
      <c r="J93" s="37" t="str">
        <f>E23</f>
        <v>ATELIER ARCHITEKTURY A URBANISMU, s.r.o.</v>
      </c>
      <c r="K93" s="41"/>
      <c r="L93" s="64"/>
      <c r="S93" s="39"/>
      <c r="T93" s="39"/>
      <c r="U93" s="39"/>
      <c r="V93" s="39"/>
      <c r="W93" s="39"/>
      <c r="X93" s="39"/>
      <c r="Y93" s="39"/>
      <c r="Z93" s="39"/>
      <c r="AA93" s="39"/>
      <c r="AB93" s="39"/>
      <c r="AC93" s="39"/>
      <c r="AD93" s="39"/>
      <c r="AE93" s="39"/>
    </row>
    <row r="94" spans="1:31" s="2" customFormat="1" ht="15.15" customHeight="1">
      <c r="A94" s="39"/>
      <c r="B94" s="40"/>
      <c r="C94" s="33" t="s">
        <v>28</v>
      </c>
      <c r="D94" s="41"/>
      <c r="E94" s="41"/>
      <c r="F94" s="28" t="str">
        <f>IF(E20="","",E20)</f>
        <v>Vyplň údaj</v>
      </c>
      <c r="G94" s="41"/>
      <c r="H94" s="41"/>
      <c r="I94" s="33" t="s">
        <v>33</v>
      </c>
      <c r="J94" s="37" t="str">
        <f>E26</f>
        <v>JIŘÍ KOCIÁN</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5" t="s">
        <v>111</v>
      </c>
      <c r="D96" s="186"/>
      <c r="E96" s="186"/>
      <c r="F96" s="186"/>
      <c r="G96" s="186"/>
      <c r="H96" s="186"/>
      <c r="I96" s="186"/>
      <c r="J96" s="187" t="s">
        <v>112</v>
      </c>
      <c r="K96" s="186"/>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8" t="s">
        <v>113</v>
      </c>
      <c r="D98" s="41"/>
      <c r="E98" s="41"/>
      <c r="F98" s="41"/>
      <c r="G98" s="41"/>
      <c r="H98" s="41"/>
      <c r="I98" s="41"/>
      <c r="J98" s="111">
        <f>J124</f>
        <v>0</v>
      </c>
      <c r="K98" s="41"/>
      <c r="L98" s="64"/>
      <c r="S98" s="39"/>
      <c r="T98" s="39"/>
      <c r="U98" s="39"/>
      <c r="V98" s="39"/>
      <c r="W98" s="39"/>
      <c r="X98" s="39"/>
      <c r="Y98" s="39"/>
      <c r="Z98" s="39"/>
      <c r="AA98" s="39"/>
      <c r="AB98" s="39"/>
      <c r="AC98" s="39"/>
      <c r="AD98" s="39"/>
      <c r="AE98" s="39"/>
      <c r="AU98" s="18" t="s">
        <v>114</v>
      </c>
    </row>
    <row r="99" spans="1:31" s="9" customFormat="1" ht="24.95" customHeight="1">
      <c r="A99" s="9"/>
      <c r="B99" s="189"/>
      <c r="C99" s="190"/>
      <c r="D99" s="191" t="s">
        <v>115</v>
      </c>
      <c r="E99" s="192"/>
      <c r="F99" s="192"/>
      <c r="G99" s="192"/>
      <c r="H99" s="192"/>
      <c r="I99" s="192"/>
      <c r="J99" s="193">
        <f>J125</f>
        <v>0</v>
      </c>
      <c r="K99" s="190"/>
      <c r="L99" s="194"/>
      <c r="S99" s="9"/>
      <c r="T99" s="9"/>
      <c r="U99" s="9"/>
      <c r="V99" s="9"/>
      <c r="W99" s="9"/>
      <c r="X99" s="9"/>
      <c r="Y99" s="9"/>
      <c r="Z99" s="9"/>
      <c r="AA99" s="9"/>
      <c r="AB99" s="9"/>
      <c r="AC99" s="9"/>
      <c r="AD99" s="9"/>
      <c r="AE99" s="9"/>
    </row>
    <row r="100" spans="1:31" s="10" customFormat="1" ht="19.9" customHeight="1">
      <c r="A100" s="10"/>
      <c r="B100" s="195"/>
      <c r="C100" s="134"/>
      <c r="D100" s="196" t="s">
        <v>116</v>
      </c>
      <c r="E100" s="197"/>
      <c r="F100" s="197"/>
      <c r="G100" s="197"/>
      <c r="H100" s="197"/>
      <c r="I100" s="197"/>
      <c r="J100" s="198">
        <f>J126</f>
        <v>0</v>
      </c>
      <c r="K100" s="134"/>
      <c r="L100" s="199"/>
      <c r="S100" s="10"/>
      <c r="T100" s="10"/>
      <c r="U100" s="10"/>
      <c r="V100" s="10"/>
      <c r="W100" s="10"/>
      <c r="X100" s="10"/>
      <c r="Y100" s="10"/>
      <c r="Z100" s="10"/>
      <c r="AA100" s="10"/>
      <c r="AB100" s="10"/>
      <c r="AC100" s="10"/>
      <c r="AD100" s="10"/>
      <c r="AE100" s="10"/>
    </row>
    <row r="101" spans="1:31" s="10" customFormat="1" ht="19.9" customHeight="1">
      <c r="A101" s="10"/>
      <c r="B101" s="195"/>
      <c r="C101" s="134"/>
      <c r="D101" s="196" t="s">
        <v>874</v>
      </c>
      <c r="E101" s="197"/>
      <c r="F101" s="197"/>
      <c r="G101" s="197"/>
      <c r="H101" s="197"/>
      <c r="I101" s="197"/>
      <c r="J101" s="198">
        <f>J327</f>
        <v>0</v>
      </c>
      <c r="K101" s="134"/>
      <c r="L101" s="199"/>
      <c r="S101" s="10"/>
      <c r="T101" s="10"/>
      <c r="U101" s="10"/>
      <c r="V101" s="10"/>
      <c r="W101" s="10"/>
      <c r="X101" s="10"/>
      <c r="Y101" s="10"/>
      <c r="Z101" s="10"/>
      <c r="AA101" s="10"/>
      <c r="AB101" s="10"/>
      <c r="AC101" s="10"/>
      <c r="AD101" s="10"/>
      <c r="AE101" s="10"/>
    </row>
    <row r="102" spans="1:31" s="10" customFormat="1" ht="19.9" customHeight="1">
      <c r="A102" s="10"/>
      <c r="B102" s="195"/>
      <c r="C102" s="134"/>
      <c r="D102" s="196" t="s">
        <v>875</v>
      </c>
      <c r="E102" s="197"/>
      <c r="F102" s="197"/>
      <c r="G102" s="197"/>
      <c r="H102" s="197"/>
      <c r="I102" s="197"/>
      <c r="J102" s="198">
        <f>J346</f>
        <v>0</v>
      </c>
      <c r="K102" s="134"/>
      <c r="L102" s="199"/>
      <c r="S102" s="10"/>
      <c r="T102" s="10"/>
      <c r="U102" s="10"/>
      <c r="V102" s="10"/>
      <c r="W102" s="10"/>
      <c r="X102" s="10"/>
      <c r="Y102" s="10"/>
      <c r="Z102" s="10"/>
      <c r="AA102" s="10"/>
      <c r="AB102" s="10"/>
      <c r="AC102" s="10"/>
      <c r="AD102" s="10"/>
      <c r="AE102" s="10"/>
    </row>
    <row r="103" spans="1:31" s="2" customFormat="1" ht="21.8" customHeight="1">
      <c r="A103" s="39"/>
      <c r="B103" s="40"/>
      <c r="C103" s="41"/>
      <c r="D103" s="41"/>
      <c r="E103" s="41"/>
      <c r="F103" s="41"/>
      <c r="G103" s="41"/>
      <c r="H103" s="41"/>
      <c r="I103" s="41"/>
      <c r="J103" s="41"/>
      <c r="K103" s="41"/>
      <c r="L103" s="64"/>
      <c r="S103" s="39"/>
      <c r="T103" s="39"/>
      <c r="U103" s="39"/>
      <c r="V103" s="39"/>
      <c r="W103" s="39"/>
      <c r="X103" s="39"/>
      <c r="Y103" s="39"/>
      <c r="Z103" s="39"/>
      <c r="AA103" s="39"/>
      <c r="AB103" s="39"/>
      <c r="AC103" s="39"/>
      <c r="AD103" s="39"/>
      <c r="AE103" s="39"/>
    </row>
    <row r="104" spans="1:31" s="2" customFormat="1" ht="6.95" customHeight="1">
      <c r="A104" s="39"/>
      <c r="B104" s="67"/>
      <c r="C104" s="68"/>
      <c r="D104" s="68"/>
      <c r="E104" s="68"/>
      <c r="F104" s="68"/>
      <c r="G104" s="68"/>
      <c r="H104" s="68"/>
      <c r="I104" s="68"/>
      <c r="J104" s="68"/>
      <c r="K104" s="68"/>
      <c r="L104" s="64"/>
      <c r="S104" s="39"/>
      <c r="T104" s="39"/>
      <c r="U104" s="39"/>
      <c r="V104" s="39"/>
      <c r="W104" s="39"/>
      <c r="X104" s="39"/>
      <c r="Y104" s="39"/>
      <c r="Z104" s="39"/>
      <c r="AA104" s="39"/>
      <c r="AB104" s="39"/>
      <c r="AC104" s="39"/>
      <c r="AD104" s="39"/>
      <c r="AE104" s="39"/>
    </row>
    <row r="108" spans="1:31" s="2" customFormat="1" ht="6.95" customHeight="1">
      <c r="A108" s="39"/>
      <c r="B108" s="69"/>
      <c r="C108" s="70"/>
      <c r="D108" s="70"/>
      <c r="E108" s="70"/>
      <c r="F108" s="70"/>
      <c r="G108" s="70"/>
      <c r="H108" s="70"/>
      <c r="I108" s="70"/>
      <c r="J108" s="70"/>
      <c r="K108" s="70"/>
      <c r="L108" s="64"/>
      <c r="S108" s="39"/>
      <c r="T108" s="39"/>
      <c r="U108" s="39"/>
      <c r="V108" s="39"/>
      <c r="W108" s="39"/>
      <c r="X108" s="39"/>
      <c r="Y108" s="39"/>
      <c r="Z108" s="39"/>
      <c r="AA108" s="39"/>
      <c r="AB108" s="39"/>
      <c r="AC108" s="39"/>
      <c r="AD108" s="39"/>
      <c r="AE108" s="39"/>
    </row>
    <row r="109" spans="1:31" s="2" customFormat="1" ht="24.95" customHeight="1">
      <c r="A109" s="39"/>
      <c r="B109" s="40"/>
      <c r="C109" s="24" t="s">
        <v>122</v>
      </c>
      <c r="D109" s="41"/>
      <c r="E109" s="41"/>
      <c r="F109" s="41"/>
      <c r="G109" s="41"/>
      <c r="H109" s="41"/>
      <c r="I109" s="41"/>
      <c r="J109" s="41"/>
      <c r="K109" s="41"/>
      <c r="L109" s="64"/>
      <c r="S109" s="39"/>
      <c r="T109" s="39"/>
      <c r="U109" s="39"/>
      <c r="V109" s="39"/>
      <c r="W109" s="39"/>
      <c r="X109" s="39"/>
      <c r="Y109" s="39"/>
      <c r="Z109" s="39"/>
      <c r="AA109" s="39"/>
      <c r="AB109" s="39"/>
      <c r="AC109" s="39"/>
      <c r="AD109" s="39"/>
      <c r="AE109" s="39"/>
    </row>
    <row r="110" spans="1:31" s="2" customFormat="1" ht="6.95" customHeight="1">
      <c r="A110" s="39"/>
      <c r="B110" s="40"/>
      <c r="C110" s="41"/>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12" customHeight="1">
      <c r="A111" s="39"/>
      <c r="B111" s="40"/>
      <c r="C111" s="33" t="s">
        <v>16</v>
      </c>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16.5" customHeight="1">
      <c r="A112" s="39"/>
      <c r="B112" s="40"/>
      <c r="C112" s="41"/>
      <c r="D112" s="41"/>
      <c r="E112" s="184" t="str">
        <f>E7</f>
        <v>REVITALIZACE SÍDLIŠTĚ K. SVĚTLÉ, DVŮR KRÁLOVÉ NAD LABEM</v>
      </c>
      <c r="F112" s="33"/>
      <c r="G112" s="33"/>
      <c r="H112" s="33"/>
      <c r="I112" s="41"/>
      <c r="J112" s="41"/>
      <c r="K112" s="41"/>
      <c r="L112" s="64"/>
      <c r="S112" s="39"/>
      <c r="T112" s="39"/>
      <c r="U112" s="39"/>
      <c r="V112" s="39"/>
      <c r="W112" s="39"/>
      <c r="X112" s="39"/>
      <c r="Y112" s="39"/>
      <c r="Z112" s="39"/>
      <c r="AA112" s="39"/>
      <c r="AB112" s="39"/>
      <c r="AC112" s="39"/>
      <c r="AD112" s="39"/>
      <c r="AE112" s="39"/>
    </row>
    <row r="113" spans="2:12" s="1" customFormat="1" ht="12" customHeight="1">
      <c r="B113" s="22"/>
      <c r="C113" s="33" t="s">
        <v>106</v>
      </c>
      <c r="D113" s="23"/>
      <c r="E113" s="23"/>
      <c r="F113" s="23"/>
      <c r="G113" s="23"/>
      <c r="H113" s="23"/>
      <c r="I113" s="23"/>
      <c r="J113" s="23"/>
      <c r="K113" s="23"/>
      <c r="L113" s="21"/>
    </row>
    <row r="114" spans="1:31" s="2" customFormat="1" ht="16.5" customHeight="1">
      <c r="A114" s="39"/>
      <c r="B114" s="40"/>
      <c r="C114" s="41"/>
      <c r="D114" s="41"/>
      <c r="E114" s="184" t="s">
        <v>107</v>
      </c>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12" customHeight="1">
      <c r="A115" s="39"/>
      <c r="B115" s="40"/>
      <c r="C115" s="33" t="s">
        <v>108</v>
      </c>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16.5" customHeight="1">
      <c r="A116" s="39"/>
      <c r="B116" s="40"/>
      <c r="C116" s="41"/>
      <c r="D116" s="41"/>
      <c r="E116" s="77" t="str">
        <f>E11</f>
        <v>005 - SO 05 - BOURACÍ PRÁCE A ZEMNÍ PRÁCE K OBJ. SO 01</v>
      </c>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6.95" customHeight="1">
      <c r="A117" s="39"/>
      <c r="B117" s="40"/>
      <c r="C117" s="41"/>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12" customHeight="1">
      <c r="A118" s="39"/>
      <c r="B118" s="40"/>
      <c r="C118" s="33" t="s">
        <v>20</v>
      </c>
      <c r="D118" s="41"/>
      <c r="E118" s="41"/>
      <c r="F118" s="28" t="str">
        <f>F14</f>
        <v xml:space="preserve"> </v>
      </c>
      <c r="G118" s="41"/>
      <c r="H118" s="41"/>
      <c r="I118" s="33" t="s">
        <v>22</v>
      </c>
      <c r="J118" s="80" t="str">
        <f>IF(J14="","",J14)</f>
        <v>14. 11. 2023</v>
      </c>
      <c r="K118" s="41"/>
      <c r="L118" s="64"/>
      <c r="S118" s="39"/>
      <c r="T118" s="39"/>
      <c r="U118" s="39"/>
      <c r="V118" s="39"/>
      <c r="W118" s="39"/>
      <c r="X118" s="39"/>
      <c r="Y118" s="39"/>
      <c r="Z118" s="39"/>
      <c r="AA118" s="39"/>
      <c r="AB118" s="39"/>
      <c r="AC118" s="39"/>
      <c r="AD118" s="39"/>
      <c r="AE118" s="39"/>
    </row>
    <row r="119" spans="1:31" s="2" customFormat="1" ht="6.95" customHeight="1">
      <c r="A119" s="39"/>
      <c r="B119" s="40"/>
      <c r="C119" s="41"/>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40.05" customHeight="1">
      <c r="A120" s="39"/>
      <c r="B120" s="40"/>
      <c r="C120" s="33" t="s">
        <v>24</v>
      </c>
      <c r="D120" s="41"/>
      <c r="E120" s="41"/>
      <c r="F120" s="28" t="str">
        <f>E17</f>
        <v>MĚSTO DVŮR KRÁLOVÉ NAD LABEM</v>
      </c>
      <c r="G120" s="41"/>
      <c r="H120" s="41"/>
      <c r="I120" s="33" t="s">
        <v>30</v>
      </c>
      <c r="J120" s="37" t="str">
        <f>E23</f>
        <v>ATELIER ARCHITEKTURY A URBANISMU, s.r.o.</v>
      </c>
      <c r="K120" s="41"/>
      <c r="L120" s="64"/>
      <c r="S120" s="39"/>
      <c r="T120" s="39"/>
      <c r="U120" s="39"/>
      <c r="V120" s="39"/>
      <c r="W120" s="39"/>
      <c r="X120" s="39"/>
      <c r="Y120" s="39"/>
      <c r="Z120" s="39"/>
      <c r="AA120" s="39"/>
      <c r="AB120" s="39"/>
      <c r="AC120" s="39"/>
      <c r="AD120" s="39"/>
      <c r="AE120" s="39"/>
    </row>
    <row r="121" spans="1:31" s="2" customFormat="1" ht="15.15" customHeight="1">
      <c r="A121" s="39"/>
      <c r="B121" s="40"/>
      <c r="C121" s="33" t="s">
        <v>28</v>
      </c>
      <c r="D121" s="41"/>
      <c r="E121" s="41"/>
      <c r="F121" s="28" t="str">
        <f>IF(E20="","",E20)</f>
        <v>Vyplň údaj</v>
      </c>
      <c r="G121" s="41"/>
      <c r="H121" s="41"/>
      <c r="I121" s="33" t="s">
        <v>33</v>
      </c>
      <c r="J121" s="37" t="str">
        <f>E26</f>
        <v>JIŘÍ KOCIÁN</v>
      </c>
      <c r="K121" s="41"/>
      <c r="L121" s="64"/>
      <c r="S121" s="39"/>
      <c r="T121" s="39"/>
      <c r="U121" s="39"/>
      <c r="V121" s="39"/>
      <c r="W121" s="39"/>
      <c r="X121" s="39"/>
      <c r="Y121" s="39"/>
      <c r="Z121" s="39"/>
      <c r="AA121" s="39"/>
      <c r="AB121" s="39"/>
      <c r="AC121" s="39"/>
      <c r="AD121" s="39"/>
      <c r="AE121" s="39"/>
    </row>
    <row r="122" spans="1:31" s="2" customFormat="1" ht="10.3" customHeight="1">
      <c r="A122" s="39"/>
      <c r="B122" s="40"/>
      <c r="C122" s="41"/>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11" customFormat="1" ht="29.25" customHeight="1">
      <c r="A123" s="200"/>
      <c r="B123" s="201"/>
      <c r="C123" s="202" t="s">
        <v>123</v>
      </c>
      <c r="D123" s="203" t="s">
        <v>61</v>
      </c>
      <c r="E123" s="203" t="s">
        <v>57</v>
      </c>
      <c r="F123" s="203" t="s">
        <v>58</v>
      </c>
      <c r="G123" s="203" t="s">
        <v>124</v>
      </c>
      <c r="H123" s="203" t="s">
        <v>125</v>
      </c>
      <c r="I123" s="203" t="s">
        <v>126</v>
      </c>
      <c r="J123" s="204" t="s">
        <v>112</v>
      </c>
      <c r="K123" s="205" t="s">
        <v>127</v>
      </c>
      <c r="L123" s="206"/>
      <c r="M123" s="101" t="s">
        <v>1</v>
      </c>
      <c r="N123" s="102" t="s">
        <v>40</v>
      </c>
      <c r="O123" s="102" t="s">
        <v>128</v>
      </c>
      <c r="P123" s="102" t="s">
        <v>129</v>
      </c>
      <c r="Q123" s="102" t="s">
        <v>130</v>
      </c>
      <c r="R123" s="102" t="s">
        <v>131</v>
      </c>
      <c r="S123" s="102" t="s">
        <v>132</v>
      </c>
      <c r="T123" s="103" t="s">
        <v>133</v>
      </c>
      <c r="U123" s="200"/>
      <c r="V123" s="200"/>
      <c r="W123" s="200"/>
      <c r="X123" s="200"/>
      <c r="Y123" s="200"/>
      <c r="Z123" s="200"/>
      <c r="AA123" s="200"/>
      <c r="AB123" s="200"/>
      <c r="AC123" s="200"/>
      <c r="AD123" s="200"/>
      <c r="AE123" s="200"/>
    </row>
    <row r="124" spans="1:63" s="2" customFormat="1" ht="22.8" customHeight="1">
      <c r="A124" s="39"/>
      <c r="B124" s="40"/>
      <c r="C124" s="108" t="s">
        <v>134</v>
      </c>
      <c r="D124" s="41"/>
      <c r="E124" s="41"/>
      <c r="F124" s="41"/>
      <c r="G124" s="41"/>
      <c r="H124" s="41"/>
      <c r="I124" s="41"/>
      <c r="J124" s="207">
        <f>BK124</f>
        <v>0</v>
      </c>
      <c r="K124" s="41"/>
      <c r="L124" s="45"/>
      <c r="M124" s="104"/>
      <c r="N124" s="208"/>
      <c r="O124" s="105"/>
      <c r="P124" s="209">
        <f>P125</f>
        <v>0</v>
      </c>
      <c r="Q124" s="105"/>
      <c r="R124" s="209">
        <f>R125</f>
        <v>0</v>
      </c>
      <c r="S124" s="105"/>
      <c r="T124" s="210">
        <f>T125</f>
        <v>698.02</v>
      </c>
      <c r="U124" s="39"/>
      <c r="V124" s="39"/>
      <c r="W124" s="39"/>
      <c r="X124" s="39"/>
      <c r="Y124" s="39"/>
      <c r="Z124" s="39"/>
      <c r="AA124" s="39"/>
      <c r="AB124" s="39"/>
      <c r="AC124" s="39"/>
      <c r="AD124" s="39"/>
      <c r="AE124" s="39"/>
      <c r="AT124" s="18" t="s">
        <v>75</v>
      </c>
      <c r="AU124" s="18" t="s">
        <v>114</v>
      </c>
      <c r="BK124" s="211">
        <f>BK125</f>
        <v>0</v>
      </c>
    </row>
    <row r="125" spans="1:63" s="12" customFormat="1" ht="25.9" customHeight="1">
      <c r="A125" s="12"/>
      <c r="B125" s="212"/>
      <c r="C125" s="213"/>
      <c r="D125" s="214" t="s">
        <v>75</v>
      </c>
      <c r="E125" s="215" t="s">
        <v>135</v>
      </c>
      <c r="F125" s="215" t="s">
        <v>136</v>
      </c>
      <c r="G125" s="213"/>
      <c r="H125" s="213"/>
      <c r="I125" s="216"/>
      <c r="J125" s="217">
        <f>BK125</f>
        <v>0</v>
      </c>
      <c r="K125" s="213"/>
      <c r="L125" s="218"/>
      <c r="M125" s="219"/>
      <c r="N125" s="220"/>
      <c r="O125" s="220"/>
      <c r="P125" s="221">
        <f>P126+P327+P346</f>
        <v>0</v>
      </c>
      <c r="Q125" s="220"/>
      <c r="R125" s="221">
        <f>R126+R327+R346</f>
        <v>0</v>
      </c>
      <c r="S125" s="220"/>
      <c r="T125" s="222">
        <f>T126+T327+T346</f>
        <v>698.02</v>
      </c>
      <c r="U125" s="12"/>
      <c r="V125" s="12"/>
      <c r="W125" s="12"/>
      <c r="X125" s="12"/>
      <c r="Y125" s="12"/>
      <c r="Z125" s="12"/>
      <c r="AA125" s="12"/>
      <c r="AB125" s="12"/>
      <c r="AC125" s="12"/>
      <c r="AD125" s="12"/>
      <c r="AE125" s="12"/>
      <c r="AR125" s="223" t="s">
        <v>82</v>
      </c>
      <c r="AT125" s="224" t="s">
        <v>75</v>
      </c>
      <c r="AU125" s="224" t="s">
        <v>76</v>
      </c>
      <c r="AY125" s="223" t="s">
        <v>137</v>
      </c>
      <c r="BK125" s="225">
        <f>BK126+BK327+BK346</f>
        <v>0</v>
      </c>
    </row>
    <row r="126" spans="1:63" s="12" customFormat="1" ht="22.8" customHeight="1">
      <c r="A126" s="12"/>
      <c r="B126" s="212"/>
      <c r="C126" s="213"/>
      <c r="D126" s="214" t="s">
        <v>75</v>
      </c>
      <c r="E126" s="226" t="s">
        <v>82</v>
      </c>
      <c r="F126" s="226" t="s">
        <v>138</v>
      </c>
      <c r="G126" s="213"/>
      <c r="H126" s="213"/>
      <c r="I126" s="216"/>
      <c r="J126" s="227">
        <f>BK126</f>
        <v>0</v>
      </c>
      <c r="K126" s="213"/>
      <c r="L126" s="218"/>
      <c r="M126" s="219"/>
      <c r="N126" s="220"/>
      <c r="O126" s="220"/>
      <c r="P126" s="221">
        <f>SUM(P127:P326)</f>
        <v>0</v>
      </c>
      <c r="Q126" s="220"/>
      <c r="R126" s="221">
        <f>SUM(R127:R326)</f>
        <v>0</v>
      </c>
      <c r="S126" s="220"/>
      <c r="T126" s="222">
        <f>SUM(T127:T326)</f>
        <v>0</v>
      </c>
      <c r="U126" s="12"/>
      <c r="V126" s="12"/>
      <c r="W126" s="12"/>
      <c r="X126" s="12"/>
      <c r="Y126" s="12"/>
      <c r="Z126" s="12"/>
      <c r="AA126" s="12"/>
      <c r="AB126" s="12"/>
      <c r="AC126" s="12"/>
      <c r="AD126" s="12"/>
      <c r="AE126" s="12"/>
      <c r="AR126" s="223" t="s">
        <v>82</v>
      </c>
      <c r="AT126" s="224" t="s">
        <v>75</v>
      </c>
      <c r="AU126" s="224" t="s">
        <v>82</v>
      </c>
      <c r="AY126" s="223" t="s">
        <v>137</v>
      </c>
      <c r="BK126" s="225">
        <f>SUM(BK127:BK326)</f>
        <v>0</v>
      </c>
    </row>
    <row r="127" spans="1:65" s="2" customFormat="1" ht="21.75" customHeight="1">
      <c r="A127" s="39"/>
      <c r="B127" s="40"/>
      <c r="C127" s="228" t="s">
        <v>82</v>
      </c>
      <c r="D127" s="228" t="s">
        <v>139</v>
      </c>
      <c r="E127" s="229" t="s">
        <v>876</v>
      </c>
      <c r="F127" s="230" t="s">
        <v>877</v>
      </c>
      <c r="G127" s="231" t="s">
        <v>163</v>
      </c>
      <c r="H127" s="232">
        <v>120.3</v>
      </c>
      <c r="I127" s="233"/>
      <c r="J127" s="234">
        <f>ROUND(I127*H127,2)</f>
        <v>0</v>
      </c>
      <c r="K127" s="235"/>
      <c r="L127" s="45"/>
      <c r="M127" s="236" t="s">
        <v>1</v>
      </c>
      <c r="N127" s="237" t="s">
        <v>41</v>
      </c>
      <c r="O127" s="92"/>
      <c r="P127" s="238">
        <f>O127*H127</f>
        <v>0</v>
      </c>
      <c r="Q127" s="238">
        <v>0</v>
      </c>
      <c r="R127" s="238">
        <f>Q127*H127</f>
        <v>0</v>
      </c>
      <c r="S127" s="238">
        <v>0</v>
      </c>
      <c r="T127" s="239">
        <f>S127*H127</f>
        <v>0</v>
      </c>
      <c r="U127" s="39"/>
      <c r="V127" s="39"/>
      <c r="W127" s="39"/>
      <c r="X127" s="39"/>
      <c r="Y127" s="39"/>
      <c r="Z127" s="39"/>
      <c r="AA127" s="39"/>
      <c r="AB127" s="39"/>
      <c r="AC127" s="39"/>
      <c r="AD127" s="39"/>
      <c r="AE127" s="39"/>
      <c r="AR127" s="240" t="s">
        <v>143</v>
      </c>
      <c r="AT127" s="240" t="s">
        <v>139</v>
      </c>
      <c r="AU127" s="240" t="s">
        <v>84</v>
      </c>
      <c r="AY127" s="18" t="s">
        <v>137</v>
      </c>
      <c r="BE127" s="241">
        <f>IF(N127="základní",J127,0)</f>
        <v>0</v>
      </c>
      <c r="BF127" s="241">
        <f>IF(N127="snížená",J127,0)</f>
        <v>0</v>
      </c>
      <c r="BG127" s="241">
        <f>IF(N127="zákl. přenesená",J127,0)</f>
        <v>0</v>
      </c>
      <c r="BH127" s="241">
        <f>IF(N127="sníž. přenesená",J127,0)</f>
        <v>0</v>
      </c>
      <c r="BI127" s="241">
        <f>IF(N127="nulová",J127,0)</f>
        <v>0</v>
      </c>
      <c r="BJ127" s="18" t="s">
        <v>82</v>
      </c>
      <c r="BK127" s="241">
        <f>ROUND(I127*H127,2)</f>
        <v>0</v>
      </c>
      <c r="BL127" s="18" t="s">
        <v>143</v>
      </c>
      <c r="BM127" s="240" t="s">
        <v>878</v>
      </c>
    </row>
    <row r="128" spans="1:51" s="15" customFormat="1" ht="12">
      <c r="A128" s="15"/>
      <c r="B128" s="284"/>
      <c r="C128" s="285"/>
      <c r="D128" s="244" t="s">
        <v>145</v>
      </c>
      <c r="E128" s="286" t="s">
        <v>1</v>
      </c>
      <c r="F128" s="287" t="s">
        <v>556</v>
      </c>
      <c r="G128" s="285"/>
      <c r="H128" s="286" t="s">
        <v>1</v>
      </c>
      <c r="I128" s="288"/>
      <c r="J128" s="285"/>
      <c r="K128" s="285"/>
      <c r="L128" s="289"/>
      <c r="M128" s="290"/>
      <c r="N128" s="291"/>
      <c r="O128" s="291"/>
      <c r="P128" s="291"/>
      <c r="Q128" s="291"/>
      <c r="R128" s="291"/>
      <c r="S128" s="291"/>
      <c r="T128" s="292"/>
      <c r="U128" s="15"/>
      <c r="V128" s="15"/>
      <c r="W128" s="15"/>
      <c r="X128" s="15"/>
      <c r="Y128" s="15"/>
      <c r="Z128" s="15"/>
      <c r="AA128" s="15"/>
      <c r="AB128" s="15"/>
      <c r="AC128" s="15"/>
      <c r="AD128" s="15"/>
      <c r="AE128" s="15"/>
      <c r="AT128" s="293" t="s">
        <v>145</v>
      </c>
      <c r="AU128" s="293" t="s">
        <v>84</v>
      </c>
      <c r="AV128" s="15" t="s">
        <v>82</v>
      </c>
      <c r="AW128" s="15" t="s">
        <v>32</v>
      </c>
      <c r="AX128" s="15" t="s">
        <v>76</v>
      </c>
      <c r="AY128" s="293" t="s">
        <v>137</v>
      </c>
    </row>
    <row r="129" spans="1:51" s="13" customFormat="1" ht="12">
      <c r="A129" s="13"/>
      <c r="B129" s="242"/>
      <c r="C129" s="243"/>
      <c r="D129" s="244" t="s">
        <v>145</v>
      </c>
      <c r="E129" s="245" t="s">
        <v>1</v>
      </c>
      <c r="F129" s="246" t="s">
        <v>879</v>
      </c>
      <c r="G129" s="243"/>
      <c r="H129" s="247">
        <v>38</v>
      </c>
      <c r="I129" s="248"/>
      <c r="J129" s="243"/>
      <c r="K129" s="243"/>
      <c r="L129" s="249"/>
      <c r="M129" s="250"/>
      <c r="N129" s="251"/>
      <c r="O129" s="251"/>
      <c r="P129" s="251"/>
      <c r="Q129" s="251"/>
      <c r="R129" s="251"/>
      <c r="S129" s="251"/>
      <c r="T129" s="252"/>
      <c r="U129" s="13"/>
      <c r="V129" s="13"/>
      <c r="W129" s="13"/>
      <c r="X129" s="13"/>
      <c r="Y129" s="13"/>
      <c r="Z129" s="13"/>
      <c r="AA129" s="13"/>
      <c r="AB129" s="13"/>
      <c r="AC129" s="13"/>
      <c r="AD129" s="13"/>
      <c r="AE129" s="13"/>
      <c r="AT129" s="253" t="s">
        <v>145</v>
      </c>
      <c r="AU129" s="253" t="s">
        <v>84</v>
      </c>
      <c r="AV129" s="13" t="s">
        <v>84</v>
      </c>
      <c r="AW129" s="13" t="s">
        <v>32</v>
      </c>
      <c r="AX129" s="13" t="s">
        <v>76</v>
      </c>
      <c r="AY129" s="253" t="s">
        <v>137</v>
      </c>
    </row>
    <row r="130" spans="1:51" s="13" customFormat="1" ht="12">
      <c r="A130" s="13"/>
      <c r="B130" s="242"/>
      <c r="C130" s="243"/>
      <c r="D130" s="244" t="s">
        <v>145</v>
      </c>
      <c r="E130" s="245" t="s">
        <v>1</v>
      </c>
      <c r="F130" s="246" t="s">
        <v>880</v>
      </c>
      <c r="G130" s="243"/>
      <c r="H130" s="247">
        <v>28</v>
      </c>
      <c r="I130" s="248"/>
      <c r="J130" s="243"/>
      <c r="K130" s="243"/>
      <c r="L130" s="249"/>
      <c r="M130" s="250"/>
      <c r="N130" s="251"/>
      <c r="O130" s="251"/>
      <c r="P130" s="251"/>
      <c r="Q130" s="251"/>
      <c r="R130" s="251"/>
      <c r="S130" s="251"/>
      <c r="T130" s="252"/>
      <c r="U130" s="13"/>
      <c r="V130" s="13"/>
      <c r="W130" s="13"/>
      <c r="X130" s="13"/>
      <c r="Y130" s="13"/>
      <c r="Z130" s="13"/>
      <c r="AA130" s="13"/>
      <c r="AB130" s="13"/>
      <c r="AC130" s="13"/>
      <c r="AD130" s="13"/>
      <c r="AE130" s="13"/>
      <c r="AT130" s="253" t="s">
        <v>145</v>
      </c>
      <c r="AU130" s="253" t="s">
        <v>84</v>
      </c>
      <c r="AV130" s="13" t="s">
        <v>84</v>
      </c>
      <c r="AW130" s="13" t="s">
        <v>32</v>
      </c>
      <c r="AX130" s="13" t="s">
        <v>76</v>
      </c>
      <c r="AY130" s="253" t="s">
        <v>137</v>
      </c>
    </row>
    <row r="131" spans="1:51" s="13" customFormat="1" ht="12">
      <c r="A131" s="13"/>
      <c r="B131" s="242"/>
      <c r="C131" s="243"/>
      <c r="D131" s="244" t="s">
        <v>145</v>
      </c>
      <c r="E131" s="245" t="s">
        <v>1</v>
      </c>
      <c r="F131" s="246" t="s">
        <v>881</v>
      </c>
      <c r="G131" s="243"/>
      <c r="H131" s="247">
        <v>48</v>
      </c>
      <c r="I131" s="248"/>
      <c r="J131" s="243"/>
      <c r="K131" s="243"/>
      <c r="L131" s="249"/>
      <c r="M131" s="250"/>
      <c r="N131" s="251"/>
      <c r="O131" s="251"/>
      <c r="P131" s="251"/>
      <c r="Q131" s="251"/>
      <c r="R131" s="251"/>
      <c r="S131" s="251"/>
      <c r="T131" s="252"/>
      <c r="U131" s="13"/>
      <c r="V131" s="13"/>
      <c r="W131" s="13"/>
      <c r="X131" s="13"/>
      <c r="Y131" s="13"/>
      <c r="Z131" s="13"/>
      <c r="AA131" s="13"/>
      <c r="AB131" s="13"/>
      <c r="AC131" s="13"/>
      <c r="AD131" s="13"/>
      <c r="AE131" s="13"/>
      <c r="AT131" s="253" t="s">
        <v>145</v>
      </c>
      <c r="AU131" s="253" t="s">
        <v>84</v>
      </c>
      <c r="AV131" s="13" t="s">
        <v>84</v>
      </c>
      <c r="AW131" s="13" t="s">
        <v>32</v>
      </c>
      <c r="AX131" s="13" t="s">
        <v>76</v>
      </c>
      <c r="AY131" s="253" t="s">
        <v>137</v>
      </c>
    </row>
    <row r="132" spans="1:51" s="13" customFormat="1" ht="12">
      <c r="A132" s="13"/>
      <c r="B132" s="242"/>
      <c r="C132" s="243"/>
      <c r="D132" s="244" t="s">
        <v>145</v>
      </c>
      <c r="E132" s="245" t="s">
        <v>1</v>
      </c>
      <c r="F132" s="246" t="s">
        <v>882</v>
      </c>
      <c r="G132" s="243"/>
      <c r="H132" s="247">
        <v>0.8</v>
      </c>
      <c r="I132" s="248"/>
      <c r="J132" s="243"/>
      <c r="K132" s="243"/>
      <c r="L132" s="249"/>
      <c r="M132" s="250"/>
      <c r="N132" s="251"/>
      <c r="O132" s="251"/>
      <c r="P132" s="251"/>
      <c r="Q132" s="251"/>
      <c r="R132" s="251"/>
      <c r="S132" s="251"/>
      <c r="T132" s="252"/>
      <c r="U132" s="13"/>
      <c r="V132" s="13"/>
      <c r="W132" s="13"/>
      <c r="X132" s="13"/>
      <c r="Y132" s="13"/>
      <c r="Z132" s="13"/>
      <c r="AA132" s="13"/>
      <c r="AB132" s="13"/>
      <c r="AC132" s="13"/>
      <c r="AD132" s="13"/>
      <c r="AE132" s="13"/>
      <c r="AT132" s="253" t="s">
        <v>145</v>
      </c>
      <c r="AU132" s="253" t="s">
        <v>84</v>
      </c>
      <c r="AV132" s="13" t="s">
        <v>84</v>
      </c>
      <c r="AW132" s="13" t="s">
        <v>32</v>
      </c>
      <c r="AX132" s="13" t="s">
        <v>76</v>
      </c>
      <c r="AY132" s="253" t="s">
        <v>137</v>
      </c>
    </row>
    <row r="133" spans="1:51" s="13" customFormat="1" ht="12">
      <c r="A133" s="13"/>
      <c r="B133" s="242"/>
      <c r="C133" s="243"/>
      <c r="D133" s="244" t="s">
        <v>145</v>
      </c>
      <c r="E133" s="245" t="s">
        <v>1</v>
      </c>
      <c r="F133" s="246" t="s">
        <v>883</v>
      </c>
      <c r="G133" s="243"/>
      <c r="H133" s="247">
        <v>1.2</v>
      </c>
      <c r="I133" s="248"/>
      <c r="J133" s="243"/>
      <c r="K133" s="243"/>
      <c r="L133" s="249"/>
      <c r="M133" s="250"/>
      <c r="N133" s="251"/>
      <c r="O133" s="251"/>
      <c r="P133" s="251"/>
      <c r="Q133" s="251"/>
      <c r="R133" s="251"/>
      <c r="S133" s="251"/>
      <c r="T133" s="252"/>
      <c r="U133" s="13"/>
      <c r="V133" s="13"/>
      <c r="W133" s="13"/>
      <c r="X133" s="13"/>
      <c r="Y133" s="13"/>
      <c r="Z133" s="13"/>
      <c r="AA133" s="13"/>
      <c r="AB133" s="13"/>
      <c r="AC133" s="13"/>
      <c r="AD133" s="13"/>
      <c r="AE133" s="13"/>
      <c r="AT133" s="253" t="s">
        <v>145</v>
      </c>
      <c r="AU133" s="253" t="s">
        <v>84</v>
      </c>
      <c r="AV133" s="13" t="s">
        <v>84</v>
      </c>
      <c r="AW133" s="13" t="s">
        <v>32</v>
      </c>
      <c r="AX133" s="13" t="s">
        <v>76</v>
      </c>
      <c r="AY133" s="253" t="s">
        <v>137</v>
      </c>
    </row>
    <row r="134" spans="1:51" s="13" customFormat="1" ht="12">
      <c r="A134" s="13"/>
      <c r="B134" s="242"/>
      <c r="C134" s="243"/>
      <c r="D134" s="244" t="s">
        <v>145</v>
      </c>
      <c r="E134" s="245" t="s">
        <v>1</v>
      </c>
      <c r="F134" s="246" t="s">
        <v>884</v>
      </c>
      <c r="G134" s="243"/>
      <c r="H134" s="247">
        <v>1.6</v>
      </c>
      <c r="I134" s="248"/>
      <c r="J134" s="243"/>
      <c r="K134" s="243"/>
      <c r="L134" s="249"/>
      <c r="M134" s="250"/>
      <c r="N134" s="251"/>
      <c r="O134" s="251"/>
      <c r="P134" s="251"/>
      <c r="Q134" s="251"/>
      <c r="R134" s="251"/>
      <c r="S134" s="251"/>
      <c r="T134" s="252"/>
      <c r="U134" s="13"/>
      <c r="V134" s="13"/>
      <c r="W134" s="13"/>
      <c r="X134" s="13"/>
      <c r="Y134" s="13"/>
      <c r="Z134" s="13"/>
      <c r="AA134" s="13"/>
      <c r="AB134" s="13"/>
      <c r="AC134" s="13"/>
      <c r="AD134" s="13"/>
      <c r="AE134" s="13"/>
      <c r="AT134" s="253" t="s">
        <v>145</v>
      </c>
      <c r="AU134" s="253" t="s">
        <v>84</v>
      </c>
      <c r="AV134" s="13" t="s">
        <v>84</v>
      </c>
      <c r="AW134" s="13" t="s">
        <v>32</v>
      </c>
      <c r="AX134" s="13" t="s">
        <v>76</v>
      </c>
      <c r="AY134" s="253" t="s">
        <v>137</v>
      </c>
    </row>
    <row r="135" spans="1:51" s="13" customFormat="1" ht="12">
      <c r="A135" s="13"/>
      <c r="B135" s="242"/>
      <c r="C135" s="243"/>
      <c r="D135" s="244" t="s">
        <v>145</v>
      </c>
      <c r="E135" s="245" t="s">
        <v>1</v>
      </c>
      <c r="F135" s="246" t="s">
        <v>885</v>
      </c>
      <c r="G135" s="243"/>
      <c r="H135" s="247">
        <v>1</v>
      </c>
      <c r="I135" s="248"/>
      <c r="J135" s="243"/>
      <c r="K135" s="243"/>
      <c r="L135" s="249"/>
      <c r="M135" s="250"/>
      <c r="N135" s="251"/>
      <c r="O135" s="251"/>
      <c r="P135" s="251"/>
      <c r="Q135" s="251"/>
      <c r="R135" s="251"/>
      <c r="S135" s="251"/>
      <c r="T135" s="252"/>
      <c r="U135" s="13"/>
      <c r="V135" s="13"/>
      <c r="W135" s="13"/>
      <c r="X135" s="13"/>
      <c r="Y135" s="13"/>
      <c r="Z135" s="13"/>
      <c r="AA135" s="13"/>
      <c r="AB135" s="13"/>
      <c r="AC135" s="13"/>
      <c r="AD135" s="13"/>
      <c r="AE135" s="13"/>
      <c r="AT135" s="253" t="s">
        <v>145</v>
      </c>
      <c r="AU135" s="253" t="s">
        <v>84</v>
      </c>
      <c r="AV135" s="13" t="s">
        <v>84</v>
      </c>
      <c r="AW135" s="13" t="s">
        <v>32</v>
      </c>
      <c r="AX135" s="13" t="s">
        <v>76</v>
      </c>
      <c r="AY135" s="253" t="s">
        <v>137</v>
      </c>
    </row>
    <row r="136" spans="1:51" s="13" customFormat="1" ht="12">
      <c r="A136" s="13"/>
      <c r="B136" s="242"/>
      <c r="C136" s="243"/>
      <c r="D136" s="244" t="s">
        <v>145</v>
      </c>
      <c r="E136" s="245" t="s">
        <v>1</v>
      </c>
      <c r="F136" s="246" t="s">
        <v>886</v>
      </c>
      <c r="G136" s="243"/>
      <c r="H136" s="247">
        <v>1.7</v>
      </c>
      <c r="I136" s="248"/>
      <c r="J136" s="243"/>
      <c r="K136" s="243"/>
      <c r="L136" s="249"/>
      <c r="M136" s="250"/>
      <c r="N136" s="251"/>
      <c r="O136" s="251"/>
      <c r="P136" s="251"/>
      <c r="Q136" s="251"/>
      <c r="R136" s="251"/>
      <c r="S136" s="251"/>
      <c r="T136" s="252"/>
      <c r="U136" s="13"/>
      <c r="V136" s="13"/>
      <c r="W136" s="13"/>
      <c r="X136" s="13"/>
      <c r="Y136" s="13"/>
      <c r="Z136" s="13"/>
      <c r="AA136" s="13"/>
      <c r="AB136" s="13"/>
      <c r="AC136" s="13"/>
      <c r="AD136" s="13"/>
      <c r="AE136" s="13"/>
      <c r="AT136" s="253" t="s">
        <v>145</v>
      </c>
      <c r="AU136" s="253" t="s">
        <v>84</v>
      </c>
      <c r="AV136" s="13" t="s">
        <v>84</v>
      </c>
      <c r="AW136" s="13" t="s">
        <v>32</v>
      </c>
      <c r="AX136" s="13" t="s">
        <v>76</v>
      </c>
      <c r="AY136" s="253" t="s">
        <v>137</v>
      </c>
    </row>
    <row r="137" spans="1:51" s="14" customFormat="1" ht="12">
      <c r="A137" s="14"/>
      <c r="B137" s="254"/>
      <c r="C137" s="255"/>
      <c r="D137" s="244" t="s">
        <v>145</v>
      </c>
      <c r="E137" s="256" t="s">
        <v>1</v>
      </c>
      <c r="F137" s="257" t="s">
        <v>147</v>
      </c>
      <c r="G137" s="255"/>
      <c r="H137" s="258">
        <v>120.3</v>
      </c>
      <c r="I137" s="259"/>
      <c r="J137" s="255"/>
      <c r="K137" s="255"/>
      <c r="L137" s="260"/>
      <c r="M137" s="261"/>
      <c r="N137" s="262"/>
      <c r="O137" s="262"/>
      <c r="P137" s="262"/>
      <c r="Q137" s="262"/>
      <c r="R137" s="262"/>
      <c r="S137" s="262"/>
      <c r="T137" s="263"/>
      <c r="U137" s="14"/>
      <c r="V137" s="14"/>
      <c r="W137" s="14"/>
      <c r="X137" s="14"/>
      <c r="Y137" s="14"/>
      <c r="Z137" s="14"/>
      <c r="AA137" s="14"/>
      <c r="AB137" s="14"/>
      <c r="AC137" s="14"/>
      <c r="AD137" s="14"/>
      <c r="AE137" s="14"/>
      <c r="AT137" s="264" t="s">
        <v>145</v>
      </c>
      <c r="AU137" s="264" t="s">
        <v>84</v>
      </c>
      <c r="AV137" s="14" t="s">
        <v>143</v>
      </c>
      <c r="AW137" s="14" t="s">
        <v>32</v>
      </c>
      <c r="AX137" s="14" t="s">
        <v>82</v>
      </c>
      <c r="AY137" s="264" t="s">
        <v>137</v>
      </c>
    </row>
    <row r="138" spans="1:65" s="2" customFormat="1" ht="16.5" customHeight="1">
      <c r="A138" s="39"/>
      <c r="B138" s="40"/>
      <c r="C138" s="228" t="s">
        <v>84</v>
      </c>
      <c r="D138" s="228" t="s">
        <v>139</v>
      </c>
      <c r="E138" s="229" t="s">
        <v>887</v>
      </c>
      <c r="F138" s="230" t="s">
        <v>888</v>
      </c>
      <c r="G138" s="231" t="s">
        <v>163</v>
      </c>
      <c r="H138" s="232">
        <v>120.3</v>
      </c>
      <c r="I138" s="233"/>
      <c r="J138" s="234">
        <f>ROUND(I138*H138,2)</f>
        <v>0</v>
      </c>
      <c r="K138" s="235"/>
      <c r="L138" s="45"/>
      <c r="M138" s="236" t="s">
        <v>1</v>
      </c>
      <c r="N138" s="237" t="s">
        <v>41</v>
      </c>
      <c r="O138" s="92"/>
      <c r="P138" s="238">
        <f>O138*H138</f>
        <v>0</v>
      </c>
      <c r="Q138" s="238">
        <v>0</v>
      </c>
      <c r="R138" s="238">
        <f>Q138*H138</f>
        <v>0</v>
      </c>
      <c r="S138" s="238">
        <v>0</v>
      </c>
      <c r="T138" s="239">
        <f>S138*H138</f>
        <v>0</v>
      </c>
      <c r="U138" s="39"/>
      <c r="V138" s="39"/>
      <c r="W138" s="39"/>
      <c r="X138" s="39"/>
      <c r="Y138" s="39"/>
      <c r="Z138" s="39"/>
      <c r="AA138" s="39"/>
      <c r="AB138" s="39"/>
      <c r="AC138" s="39"/>
      <c r="AD138" s="39"/>
      <c r="AE138" s="39"/>
      <c r="AR138" s="240" t="s">
        <v>143</v>
      </c>
      <c r="AT138" s="240" t="s">
        <v>139</v>
      </c>
      <c r="AU138" s="240" t="s">
        <v>84</v>
      </c>
      <c r="AY138" s="18" t="s">
        <v>137</v>
      </c>
      <c r="BE138" s="241">
        <f>IF(N138="základní",J138,0)</f>
        <v>0</v>
      </c>
      <c r="BF138" s="241">
        <f>IF(N138="snížená",J138,0)</f>
        <v>0</v>
      </c>
      <c r="BG138" s="241">
        <f>IF(N138="zákl. přenesená",J138,0)</f>
        <v>0</v>
      </c>
      <c r="BH138" s="241">
        <f>IF(N138="sníž. přenesená",J138,0)</f>
        <v>0</v>
      </c>
      <c r="BI138" s="241">
        <f>IF(N138="nulová",J138,0)</f>
        <v>0</v>
      </c>
      <c r="BJ138" s="18" t="s">
        <v>82</v>
      </c>
      <c r="BK138" s="241">
        <f>ROUND(I138*H138,2)</f>
        <v>0</v>
      </c>
      <c r="BL138" s="18" t="s">
        <v>143</v>
      </c>
      <c r="BM138" s="240" t="s">
        <v>889</v>
      </c>
    </row>
    <row r="139" spans="1:51" s="15" customFormat="1" ht="12">
      <c r="A139" s="15"/>
      <c r="B139" s="284"/>
      <c r="C139" s="285"/>
      <c r="D139" s="244" t="s">
        <v>145</v>
      </c>
      <c r="E139" s="286" t="s">
        <v>1</v>
      </c>
      <c r="F139" s="287" t="s">
        <v>556</v>
      </c>
      <c r="G139" s="285"/>
      <c r="H139" s="286" t="s">
        <v>1</v>
      </c>
      <c r="I139" s="288"/>
      <c r="J139" s="285"/>
      <c r="K139" s="285"/>
      <c r="L139" s="289"/>
      <c r="M139" s="290"/>
      <c r="N139" s="291"/>
      <c r="O139" s="291"/>
      <c r="P139" s="291"/>
      <c r="Q139" s="291"/>
      <c r="R139" s="291"/>
      <c r="S139" s="291"/>
      <c r="T139" s="292"/>
      <c r="U139" s="15"/>
      <c r="V139" s="15"/>
      <c r="W139" s="15"/>
      <c r="X139" s="15"/>
      <c r="Y139" s="15"/>
      <c r="Z139" s="15"/>
      <c r="AA139" s="15"/>
      <c r="AB139" s="15"/>
      <c r="AC139" s="15"/>
      <c r="AD139" s="15"/>
      <c r="AE139" s="15"/>
      <c r="AT139" s="293" t="s">
        <v>145</v>
      </c>
      <c r="AU139" s="293" t="s">
        <v>84</v>
      </c>
      <c r="AV139" s="15" t="s">
        <v>82</v>
      </c>
      <c r="AW139" s="15" t="s">
        <v>32</v>
      </c>
      <c r="AX139" s="15" t="s">
        <v>76</v>
      </c>
      <c r="AY139" s="293" t="s">
        <v>137</v>
      </c>
    </row>
    <row r="140" spans="1:51" s="13" customFormat="1" ht="12">
      <c r="A140" s="13"/>
      <c r="B140" s="242"/>
      <c r="C140" s="243"/>
      <c r="D140" s="244" t="s">
        <v>145</v>
      </c>
      <c r="E140" s="245" t="s">
        <v>1</v>
      </c>
      <c r="F140" s="246" t="s">
        <v>879</v>
      </c>
      <c r="G140" s="243"/>
      <c r="H140" s="247">
        <v>38</v>
      </c>
      <c r="I140" s="248"/>
      <c r="J140" s="243"/>
      <c r="K140" s="243"/>
      <c r="L140" s="249"/>
      <c r="M140" s="250"/>
      <c r="N140" s="251"/>
      <c r="O140" s="251"/>
      <c r="P140" s="251"/>
      <c r="Q140" s="251"/>
      <c r="R140" s="251"/>
      <c r="S140" s="251"/>
      <c r="T140" s="252"/>
      <c r="U140" s="13"/>
      <c r="V140" s="13"/>
      <c r="W140" s="13"/>
      <c r="X140" s="13"/>
      <c r="Y140" s="13"/>
      <c r="Z140" s="13"/>
      <c r="AA140" s="13"/>
      <c r="AB140" s="13"/>
      <c r="AC140" s="13"/>
      <c r="AD140" s="13"/>
      <c r="AE140" s="13"/>
      <c r="AT140" s="253" t="s">
        <v>145</v>
      </c>
      <c r="AU140" s="253" t="s">
        <v>84</v>
      </c>
      <c r="AV140" s="13" t="s">
        <v>84</v>
      </c>
      <c r="AW140" s="13" t="s">
        <v>32</v>
      </c>
      <c r="AX140" s="13" t="s">
        <v>76</v>
      </c>
      <c r="AY140" s="253" t="s">
        <v>137</v>
      </c>
    </row>
    <row r="141" spans="1:51" s="13" customFormat="1" ht="12">
      <c r="A141" s="13"/>
      <c r="B141" s="242"/>
      <c r="C141" s="243"/>
      <c r="D141" s="244" t="s">
        <v>145</v>
      </c>
      <c r="E141" s="245" t="s">
        <v>1</v>
      </c>
      <c r="F141" s="246" t="s">
        <v>880</v>
      </c>
      <c r="G141" s="243"/>
      <c r="H141" s="247">
        <v>28</v>
      </c>
      <c r="I141" s="248"/>
      <c r="J141" s="243"/>
      <c r="K141" s="243"/>
      <c r="L141" s="249"/>
      <c r="M141" s="250"/>
      <c r="N141" s="251"/>
      <c r="O141" s="251"/>
      <c r="P141" s="251"/>
      <c r="Q141" s="251"/>
      <c r="R141" s="251"/>
      <c r="S141" s="251"/>
      <c r="T141" s="252"/>
      <c r="U141" s="13"/>
      <c r="V141" s="13"/>
      <c r="W141" s="13"/>
      <c r="X141" s="13"/>
      <c r="Y141" s="13"/>
      <c r="Z141" s="13"/>
      <c r="AA141" s="13"/>
      <c r="AB141" s="13"/>
      <c r="AC141" s="13"/>
      <c r="AD141" s="13"/>
      <c r="AE141" s="13"/>
      <c r="AT141" s="253" t="s">
        <v>145</v>
      </c>
      <c r="AU141" s="253" t="s">
        <v>84</v>
      </c>
      <c r="AV141" s="13" t="s">
        <v>84</v>
      </c>
      <c r="AW141" s="13" t="s">
        <v>32</v>
      </c>
      <c r="AX141" s="13" t="s">
        <v>76</v>
      </c>
      <c r="AY141" s="253" t="s">
        <v>137</v>
      </c>
    </row>
    <row r="142" spans="1:51" s="13" customFormat="1" ht="12">
      <c r="A142" s="13"/>
      <c r="B142" s="242"/>
      <c r="C142" s="243"/>
      <c r="D142" s="244" t="s">
        <v>145</v>
      </c>
      <c r="E142" s="245" t="s">
        <v>1</v>
      </c>
      <c r="F142" s="246" t="s">
        <v>881</v>
      </c>
      <c r="G142" s="243"/>
      <c r="H142" s="247">
        <v>48</v>
      </c>
      <c r="I142" s="248"/>
      <c r="J142" s="243"/>
      <c r="K142" s="243"/>
      <c r="L142" s="249"/>
      <c r="M142" s="250"/>
      <c r="N142" s="251"/>
      <c r="O142" s="251"/>
      <c r="P142" s="251"/>
      <c r="Q142" s="251"/>
      <c r="R142" s="251"/>
      <c r="S142" s="251"/>
      <c r="T142" s="252"/>
      <c r="U142" s="13"/>
      <c r="V142" s="13"/>
      <c r="W142" s="13"/>
      <c r="X142" s="13"/>
      <c r="Y142" s="13"/>
      <c r="Z142" s="13"/>
      <c r="AA142" s="13"/>
      <c r="AB142" s="13"/>
      <c r="AC142" s="13"/>
      <c r="AD142" s="13"/>
      <c r="AE142" s="13"/>
      <c r="AT142" s="253" t="s">
        <v>145</v>
      </c>
      <c r="AU142" s="253" t="s">
        <v>84</v>
      </c>
      <c r="AV142" s="13" t="s">
        <v>84</v>
      </c>
      <c r="AW142" s="13" t="s">
        <v>32</v>
      </c>
      <c r="AX142" s="13" t="s">
        <v>76</v>
      </c>
      <c r="AY142" s="253" t="s">
        <v>137</v>
      </c>
    </row>
    <row r="143" spans="1:51" s="13" customFormat="1" ht="12">
      <c r="A143" s="13"/>
      <c r="B143" s="242"/>
      <c r="C143" s="243"/>
      <c r="D143" s="244" t="s">
        <v>145</v>
      </c>
      <c r="E143" s="245" t="s">
        <v>1</v>
      </c>
      <c r="F143" s="246" t="s">
        <v>882</v>
      </c>
      <c r="G143" s="243"/>
      <c r="H143" s="247">
        <v>0.8</v>
      </c>
      <c r="I143" s="248"/>
      <c r="J143" s="243"/>
      <c r="K143" s="243"/>
      <c r="L143" s="249"/>
      <c r="M143" s="250"/>
      <c r="N143" s="251"/>
      <c r="O143" s="251"/>
      <c r="P143" s="251"/>
      <c r="Q143" s="251"/>
      <c r="R143" s="251"/>
      <c r="S143" s="251"/>
      <c r="T143" s="252"/>
      <c r="U143" s="13"/>
      <c r="V143" s="13"/>
      <c r="W143" s="13"/>
      <c r="X143" s="13"/>
      <c r="Y143" s="13"/>
      <c r="Z143" s="13"/>
      <c r="AA143" s="13"/>
      <c r="AB143" s="13"/>
      <c r="AC143" s="13"/>
      <c r="AD143" s="13"/>
      <c r="AE143" s="13"/>
      <c r="AT143" s="253" t="s">
        <v>145</v>
      </c>
      <c r="AU143" s="253" t="s">
        <v>84</v>
      </c>
      <c r="AV143" s="13" t="s">
        <v>84</v>
      </c>
      <c r="AW143" s="13" t="s">
        <v>32</v>
      </c>
      <c r="AX143" s="13" t="s">
        <v>76</v>
      </c>
      <c r="AY143" s="253" t="s">
        <v>137</v>
      </c>
    </row>
    <row r="144" spans="1:51" s="13" customFormat="1" ht="12">
      <c r="A144" s="13"/>
      <c r="B144" s="242"/>
      <c r="C144" s="243"/>
      <c r="D144" s="244" t="s">
        <v>145</v>
      </c>
      <c r="E144" s="245" t="s">
        <v>1</v>
      </c>
      <c r="F144" s="246" t="s">
        <v>883</v>
      </c>
      <c r="G144" s="243"/>
      <c r="H144" s="247">
        <v>1.2</v>
      </c>
      <c r="I144" s="248"/>
      <c r="J144" s="243"/>
      <c r="K144" s="243"/>
      <c r="L144" s="249"/>
      <c r="M144" s="250"/>
      <c r="N144" s="251"/>
      <c r="O144" s="251"/>
      <c r="P144" s="251"/>
      <c r="Q144" s="251"/>
      <c r="R144" s="251"/>
      <c r="S144" s="251"/>
      <c r="T144" s="252"/>
      <c r="U144" s="13"/>
      <c r="V144" s="13"/>
      <c r="W144" s="13"/>
      <c r="X144" s="13"/>
      <c r="Y144" s="13"/>
      <c r="Z144" s="13"/>
      <c r="AA144" s="13"/>
      <c r="AB144" s="13"/>
      <c r="AC144" s="13"/>
      <c r="AD144" s="13"/>
      <c r="AE144" s="13"/>
      <c r="AT144" s="253" t="s">
        <v>145</v>
      </c>
      <c r="AU144" s="253" t="s">
        <v>84</v>
      </c>
      <c r="AV144" s="13" t="s">
        <v>84</v>
      </c>
      <c r="AW144" s="13" t="s">
        <v>32</v>
      </c>
      <c r="AX144" s="13" t="s">
        <v>76</v>
      </c>
      <c r="AY144" s="253" t="s">
        <v>137</v>
      </c>
    </row>
    <row r="145" spans="1:51" s="13" customFormat="1" ht="12">
      <c r="A145" s="13"/>
      <c r="B145" s="242"/>
      <c r="C145" s="243"/>
      <c r="D145" s="244" t="s">
        <v>145</v>
      </c>
      <c r="E145" s="245" t="s">
        <v>1</v>
      </c>
      <c r="F145" s="246" t="s">
        <v>884</v>
      </c>
      <c r="G145" s="243"/>
      <c r="H145" s="247">
        <v>1.6</v>
      </c>
      <c r="I145" s="248"/>
      <c r="J145" s="243"/>
      <c r="K145" s="243"/>
      <c r="L145" s="249"/>
      <c r="M145" s="250"/>
      <c r="N145" s="251"/>
      <c r="O145" s="251"/>
      <c r="P145" s="251"/>
      <c r="Q145" s="251"/>
      <c r="R145" s="251"/>
      <c r="S145" s="251"/>
      <c r="T145" s="252"/>
      <c r="U145" s="13"/>
      <c r="V145" s="13"/>
      <c r="W145" s="13"/>
      <c r="X145" s="13"/>
      <c r="Y145" s="13"/>
      <c r="Z145" s="13"/>
      <c r="AA145" s="13"/>
      <c r="AB145" s="13"/>
      <c r="AC145" s="13"/>
      <c r="AD145" s="13"/>
      <c r="AE145" s="13"/>
      <c r="AT145" s="253" t="s">
        <v>145</v>
      </c>
      <c r="AU145" s="253" t="s">
        <v>84</v>
      </c>
      <c r="AV145" s="13" t="s">
        <v>84</v>
      </c>
      <c r="AW145" s="13" t="s">
        <v>32</v>
      </c>
      <c r="AX145" s="13" t="s">
        <v>76</v>
      </c>
      <c r="AY145" s="253" t="s">
        <v>137</v>
      </c>
    </row>
    <row r="146" spans="1:51" s="13" customFormat="1" ht="12">
      <c r="A146" s="13"/>
      <c r="B146" s="242"/>
      <c r="C146" s="243"/>
      <c r="D146" s="244" t="s">
        <v>145</v>
      </c>
      <c r="E146" s="245" t="s">
        <v>1</v>
      </c>
      <c r="F146" s="246" t="s">
        <v>885</v>
      </c>
      <c r="G146" s="243"/>
      <c r="H146" s="247">
        <v>1</v>
      </c>
      <c r="I146" s="248"/>
      <c r="J146" s="243"/>
      <c r="K146" s="243"/>
      <c r="L146" s="249"/>
      <c r="M146" s="250"/>
      <c r="N146" s="251"/>
      <c r="O146" s="251"/>
      <c r="P146" s="251"/>
      <c r="Q146" s="251"/>
      <c r="R146" s="251"/>
      <c r="S146" s="251"/>
      <c r="T146" s="252"/>
      <c r="U146" s="13"/>
      <c r="V146" s="13"/>
      <c r="W146" s="13"/>
      <c r="X146" s="13"/>
      <c r="Y146" s="13"/>
      <c r="Z146" s="13"/>
      <c r="AA146" s="13"/>
      <c r="AB146" s="13"/>
      <c r="AC146" s="13"/>
      <c r="AD146" s="13"/>
      <c r="AE146" s="13"/>
      <c r="AT146" s="253" t="s">
        <v>145</v>
      </c>
      <c r="AU146" s="253" t="s">
        <v>84</v>
      </c>
      <c r="AV146" s="13" t="s">
        <v>84</v>
      </c>
      <c r="AW146" s="13" t="s">
        <v>32</v>
      </c>
      <c r="AX146" s="13" t="s">
        <v>76</v>
      </c>
      <c r="AY146" s="253" t="s">
        <v>137</v>
      </c>
    </row>
    <row r="147" spans="1:51" s="13" customFormat="1" ht="12">
      <c r="A147" s="13"/>
      <c r="B147" s="242"/>
      <c r="C147" s="243"/>
      <c r="D147" s="244" t="s">
        <v>145</v>
      </c>
      <c r="E147" s="245" t="s">
        <v>1</v>
      </c>
      <c r="F147" s="246" t="s">
        <v>886</v>
      </c>
      <c r="G147" s="243"/>
      <c r="H147" s="247">
        <v>1.7</v>
      </c>
      <c r="I147" s="248"/>
      <c r="J147" s="243"/>
      <c r="K147" s="243"/>
      <c r="L147" s="249"/>
      <c r="M147" s="250"/>
      <c r="N147" s="251"/>
      <c r="O147" s="251"/>
      <c r="P147" s="251"/>
      <c r="Q147" s="251"/>
      <c r="R147" s="251"/>
      <c r="S147" s="251"/>
      <c r="T147" s="252"/>
      <c r="U147" s="13"/>
      <c r="V147" s="13"/>
      <c r="W147" s="13"/>
      <c r="X147" s="13"/>
      <c r="Y147" s="13"/>
      <c r="Z147" s="13"/>
      <c r="AA147" s="13"/>
      <c r="AB147" s="13"/>
      <c r="AC147" s="13"/>
      <c r="AD147" s="13"/>
      <c r="AE147" s="13"/>
      <c r="AT147" s="253" t="s">
        <v>145</v>
      </c>
      <c r="AU147" s="253" t="s">
        <v>84</v>
      </c>
      <c r="AV147" s="13" t="s">
        <v>84</v>
      </c>
      <c r="AW147" s="13" t="s">
        <v>32</v>
      </c>
      <c r="AX147" s="13" t="s">
        <v>76</v>
      </c>
      <c r="AY147" s="253" t="s">
        <v>137</v>
      </c>
    </row>
    <row r="148" spans="1:51" s="14" customFormat="1" ht="12">
      <c r="A148" s="14"/>
      <c r="B148" s="254"/>
      <c r="C148" s="255"/>
      <c r="D148" s="244" t="s">
        <v>145</v>
      </c>
      <c r="E148" s="256" t="s">
        <v>1</v>
      </c>
      <c r="F148" s="257" t="s">
        <v>147</v>
      </c>
      <c r="G148" s="255"/>
      <c r="H148" s="258">
        <v>120.3</v>
      </c>
      <c r="I148" s="259"/>
      <c r="J148" s="255"/>
      <c r="K148" s="255"/>
      <c r="L148" s="260"/>
      <c r="M148" s="261"/>
      <c r="N148" s="262"/>
      <c r="O148" s="262"/>
      <c r="P148" s="262"/>
      <c r="Q148" s="262"/>
      <c r="R148" s="262"/>
      <c r="S148" s="262"/>
      <c r="T148" s="263"/>
      <c r="U148" s="14"/>
      <c r="V148" s="14"/>
      <c r="W148" s="14"/>
      <c r="X148" s="14"/>
      <c r="Y148" s="14"/>
      <c r="Z148" s="14"/>
      <c r="AA148" s="14"/>
      <c r="AB148" s="14"/>
      <c r="AC148" s="14"/>
      <c r="AD148" s="14"/>
      <c r="AE148" s="14"/>
      <c r="AT148" s="264" t="s">
        <v>145</v>
      </c>
      <c r="AU148" s="264" t="s">
        <v>84</v>
      </c>
      <c r="AV148" s="14" t="s">
        <v>143</v>
      </c>
      <c r="AW148" s="14" t="s">
        <v>32</v>
      </c>
      <c r="AX148" s="14" t="s">
        <v>82</v>
      </c>
      <c r="AY148" s="264" t="s">
        <v>137</v>
      </c>
    </row>
    <row r="149" spans="1:65" s="2" customFormat="1" ht="16.5" customHeight="1">
      <c r="A149" s="39"/>
      <c r="B149" s="40"/>
      <c r="C149" s="228" t="s">
        <v>151</v>
      </c>
      <c r="D149" s="228" t="s">
        <v>139</v>
      </c>
      <c r="E149" s="229" t="s">
        <v>890</v>
      </c>
      <c r="F149" s="230" t="s">
        <v>891</v>
      </c>
      <c r="G149" s="231" t="s">
        <v>302</v>
      </c>
      <c r="H149" s="232">
        <v>4</v>
      </c>
      <c r="I149" s="233"/>
      <c r="J149" s="234">
        <f>ROUND(I149*H149,2)</f>
        <v>0</v>
      </c>
      <c r="K149" s="235"/>
      <c r="L149" s="45"/>
      <c r="M149" s="236" t="s">
        <v>1</v>
      </c>
      <c r="N149" s="237" t="s">
        <v>41</v>
      </c>
      <c r="O149" s="92"/>
      <c r="P149" s="238">
        <f>O149*H149</f>
        <v>0</v>
      </c>
      <c r="Q149" s="238">
        <v>0</v>
      </c>
      <c r="R149" s="238">
        <f>Q149*H149</f>
        <v>0</v>
      </c>
      <c r="S149" s="238">
        <v>0</v>
      </c>
      <c r="T149" s="239">
        <f>S149*H149</f>
        <v>0</v>
      </c>
      <c r="U149" s="39"/>
      <c r="V149" s="39"/>
      <c r="W149" s="39"/>
      <c r="X149" s="39"/>
      <c r="Y149" s="39"/>
      <c r="Z149" s="39"/>
      <c r="AA149" s="39"/>
      <c r="AB149" s="39"/>
      <c r="AC149" s="39"/>
      <c r="AD149" s="39"/>
      <c r="AE149" s="39"/>
      <c r="AR149" s="240" t="s">
        <v>143</v>
      </c>
      <c r="AT149" s="240" t="s">
        <v>139</v>
      </c>
      <c r="AU149" s="240" t="s">
        <v>84</v>
      </c>
      <c r="AY149" s="18" t="s">
        <v>137</v>
      </c>
      <c r="BE149" s="241">
        <f>IF(N149="základní",J149,0)</f>
        <v>0</v>
      </c>
      <c r="BF149" s="241">
        <f>IF(N149="snížená",J149,0)</f>
        <v>0</v>
      </c>
      <c r="BG149" s="241">
        <f>IF(N149="zákl. přenesená",J149,0)</f>
        <v>0</v>
      </c>
      <c r="BH149" s="241">
        <f>IF(N149="sníž. přenesená",J149,0)</f>
        <v>0</v>
      </c>
      <c r="BI149" s="241">
        <f>IF(N149="nulová",J149,0)</f>
        <v>0</v>
      </c>
      <c r="BJ149" s="18" t="s">
        <v>82</v>
      </c>
      <c r="BK149" s="241">
        <f>ROUND(I149*H149,2)</f>
        <v>0</v>
      </c>
      <c r="BL149" s="18" t="s">
        <v>143</v>
      </c>
      <c r="BM149" s="240" t="s">
        <v>892</v>
      </c>
    </row>
    <row r="150" spans="1:51" s="15" customFormat="1" ht="12">
      <c r="A150" s="15"/>
      <c r="B150" s="284"/>
      <c r="C150" s="285"/>
      <c r="D150" s="244" t="s">
        <v>145</v>
      </c>
      <c r="E150" s="286" t="s">
        <v>1</v>
      </c>
      <c r="F150" s="287" t="s">
        <v>556</v>
      </c>
      <c r="G150" s="285"/>
      <c r="H150" s="286" t="s">
        <v>1</v>
      </c>
      <c r="I150" s="288"/>
      <c r="J150" s="285"/>
      <c r="K150" s="285"/>
      <c r="L150" s="289"/>
      <c r="M150" s="290"/>
      <c r="N150" s="291"/>
      <c r="O150" s="291"/>
      <c r="P150" s="291"/>
      <c r="Q150" s="291"/>
      <c r="R150" s="291"/>
      <c r="S150" s="291"/>
      <c r="T150" s="292"/>
      <c r="U150" s="15"/>
      <c r="V150" s="15"/>
      <c r="W150" s="15"/>
      <c r="X150" s="15"/>
      <c r="Y150" s="15"/>
      <c r="Z150" s="15"/>
      <c r="AA150" s="15"/>
      <c r="AB150" s="15"/>
      <c r="AC150" s="15"/>
      <c r="AD150" s="15"/>
      <c r="AE150" s="15"/>
      <c r="AT150" s="293" t="s">
        <v>145</v>
      </c>
      <c r="AU150" s="293" t="s">
        <v>84</v>
      </c>
      <c r="AV150" s="15" t="s">
        <v>82</v>
      </c>
      <c r="AW150" s="15" t="s">
        <v>32</v>
      </c>
      <c r="AX150" s="15" t="s">
        <v>76</v>
      </c>
      <c r="AY150" s="293" t="s">
        <v>137</v>
      </c>
    </row>
    <row r="151" spans="1:51" s="13" customFormat="1" ht="12">
      <c r="A151" s="13"/>
      <c r="B151" s="242"/>
      <c r="C151" s="243"/>
      <c r="D151" s="244" t="s">
        <v>145</v>
      </c>
      <c r="E151" s="245" t="s">
        <v>1</v>
      </c>
      <c r="F151" s="246" t="s">
        <v>893</v>
      </c>
      <c r="G151" s="243"/>
      <c r="H151" s="247">
        <v>1</v>
      </c>
      <c r="I151" s="248"/>
      <c r="J151" s="243"/>
      <c r="K151" s="243"/>
      <c r="L151" s="249"/>
      <c r="M151" s="250"/>
      <c r="N151" s="251"/>
      <c r="O151" s="251"/>
      <c r="P151" s="251"/>
      <c r="Q151" s="251"/>
      <c r="R151" s="251"/>
      <c r="S151" s="251"/>
      <c r="T151" s="252"/>
      <c r="U151" s="13"/>
      <c r="V151" s="13"/>
      <c r="W151" s="13"/>
      <c r="X151" s="13"/>
      <c r="Y151" s="13"/>
      <c r="Z151" s="13"/>
      <c r="AA151" s="13"/>
      <c r="AB151" s="13"/>
      <c r="AC151" s="13"/>
      <c r="AD151" s="13"/>
      <c r="AE151" s="13"/>
      <c r="AT151" s="253" t="s">
        <v>145</v>
      </c>
      <c r="AU151" s="253" t="s">
        <v>84</v>
      </c>
      <c r="AV151" s="13" t="s">
        <v>84</v>
      </c>
      <c r="AW151" s="13" t="s">
        <v>32</v>
      </c>
      <c r="AX151" s="13" t="s">
        <v>76</v>
      </c>
      <c r="AY151" s="253" t="s">
        <v>137</v>
      </c>
    </row>
    <row r="152" spans="1:51" s="13" customFormat="1" ht="12">
      <c r="A152" s="13"/>
      <c r="B152" s="242"/>
      <c r="C152" s="243"/>
      <c r="D152" s="244" t="s">
        <v>145</v>
      </c>
      <c r="E152" s="245" t="s">
        <v>1</v>
      </c>
      <c r="F152" s="246" t="s">
        <v>894</v>
      </c>
      <c r="G152" s="243"/>
      <c r="H152" s="247">
        <v>1</v>
      </c>
      <c r="I152" s="248"/>
      <c r="J152" s="243"/>
      <c r="K152" s="243"/>
      <c r="L152" s="249"/>
      <c r="M152" s="250"/>
      <c r="N152" s="251"/>
      <c r="O152" s="251"/>
      <c r="P152" s="251"/>
      <c r="Q152" s="251"/>
      <c r="R152" s="251"/>
      <c r="S152" s="251"/>
      <c r="T152" s="252"/>
      <c r="U152" s="13"/>
      <c r="V152" s="13"/>
      <c r="W152" s="13"/>
      <c r="X152" s="13"/>
      <c r="Y152" s="13"/>
      <c r="Z152" s="13"/>
      <c r="AA152" s="13"/>
      <c r="AB152" s="13"/>
      <c r="AC152" s="13"/>
      <c r="AD152" s="13"/>
      <c r="AE152" s="13"/>
      <c r="AT152" s="253" t="s">
        <v>145</v>
      </c>
      <c r="AU152" s="253" t="s">
        <v>84</v>
      </c>
      <c r="AV152" s="13" t="s">
        <v>84</v>
      </c>
      <c r="AW152" s="13" t="s">
        <v>32</v>
      </c>
      <c r="AX152" s="13" t="s">
        <v>76</v>
      </c>
      <c r="AY152" s="253" t="s">
        <v>137</v>
      </c>
    </row>
    <row r="153" spans="1:51" s="13" customFormat="1" ht="12">
      <c r="A153" s="13"/>
      <c r="B153" s="242"/>
      <c r="C153" s="243"/>
      <c r="D153" s="244" t="s">
        <v>145</v>
      </c>
      <c r="E153" s="245" t="s">
        <v>1</v>
      </c>
      <c r="F153" s="246" t="s">
        <v>895</v>
      </c>
      <c r="G153" s="243"/>
      <c r="H153" s="247">
        <v>1</v>
      </c>
      <c r="I153" s="248"/>
      <c r="J153" s="243"/>
      <c r="K153" s="243"/>
      <c r="L153" s="249"/>
      <c r="M153" s="250"/>
      <c r="N153" s="251"/>
      <c r="O153" s="251"/>
      <c r="P153" s="251"/>
      <c r="Q153" s="251"/>
      <c r="R153" s="251"/>
      <c r="S153" s="251"/>
      <c r="T153" s="252"/>
      <c r="U153" s="13"/>
      <c r="V153" s="13"/>
      <c r="W153" s="13"/>
      <c r="X153" s="13"/>
      <c r="Y153" s="13"/>
      <c r="Z153" s="13"/>
      <c r="AA153" s="13"/>
      <c r="AB153" s="13"/>
      <c r="AC153" s="13"/>
      <c r="AD153" s="13"/>
      <c r="AE153" s="13"/>
      <c r="AT153" s="253" t="s">
        <v>145</v>
      </c>
      <c r="AU153" s="253" t="s">
        <v>84</v>
      </c>
      <c r="AV153" s="13" t="s">
        <v>84</v>
      </c>
      <c r="AW153" s="13" t="s">
        <v>32</v>
      </c>
      <c r="AX153" s="13" t="s">
        <v>76</v>
      </c>
      <c r="AY153" s="253" t="s">
        <v>137</v>
      </c>
    </row>
    <row r="154" spans="1:51" s="13" customFormat="1" ht="12">
      <c r="A154" s="13"/>
      <c r="B154" s="242"/>
      <c r="C154" s="243"/>
      <c r="D154" s="244" t="s">
        <v>145</v>
      </c>
      <c r="E154" s="245" t="s">
        <v>1</v>
      </c>
      <c r="F154" s="246" t="s">
        <v>896</v>
      </c>
      <c r="G154" s="243"/>
      <c r="H154" s="247">
        <v>1</v>
      </c>
      <c r="I154" s="248"/>
      <c r="J154" s="243"/>
      <c r="K154" s="243"/>
      <c r="L154" s="249"/>
      <c r="M154" s="250"/>
      <c r="N154" s="251"/>
      <c r="O154" s="251"/>
      <c r="P154" s="251"/>
      <c r="Q154" s="251"/>
      <c r="R154" s="251"/>
      <c r="S154" s="251"/>
      <c r="T154" s="252"/>
      <c r="U154" s="13"/>
      <c r="V154" s="13"/>
      <c r="W154" s="13"/>
      <c r="X154" s="13"/>
      <c r="Y154" s="13"/>
      <c r="Z154" s="13"/>
      <c r="AA154" s="13"/>
      <c r="AB154" s="13"/>
      <c r="AC154" s="13"/>
      <c r="AD154" s="13"/>
      <c r="AE154" s="13"/>
      <c r="AT154" s="253" t="s">
        <v>145</v>
      </c>
      <c r="AU154" s="253" t="s">
        <v>84</v>
      </c>
      <c r="AV154" s="13" t="s">
        <v>84</v>
      </c>
      <c r="AW154" s="13" t="s">
        <v>32</v>
      </c>
      <c r="AX154" s="13" t="s">
        <v>76</v>
      </c>
      <c r="AY154" s="253" t="s">
        <v>137</v>
      </c>
    </row>
    <row r="155" spans="1:51" s="14" customFormat="1" ht="12">
      <c r="A155" s="14"/>
      <c r="B155" s="254"/>
      <c r="C155" s="255"/>
      <c r="D155" s="244" t="s">
        <v>145</v>
      </c>
      <c r="E155" s="256" t="s">
        <v>1</v>
      </c>
      <c r="F155" s="257" t="s">
        <v>147</v>
      </c>
      <c r="G155" s="255"/>
      <c r="H155" s="258">
        <v>4</v>
      </c>
      <c r="I155" s="259"/>
      <c r="J155" s="255"/>
      <c r="K155" s="255"/>
      <c r="L155" s="260"/>
      <c r="M155" s="261"/>
      <c r="N155" s="262"/>
      <c r="O155" s="262"/>
      <c r="P155" s="262"/>
      <c r="Q155" s="262"/>
      <c r="R155" s="262"/>
      <c r="S155" s="262"/>
      <c r="T155" s="263"/>
      <c r="U155" s="14"/>
      <c r="V155" s="14"/>
      <c r="W155" s="14"/>
      <c r="X155" s="14"/>
      <c r="Y155" s="14"/>
      <c r="Z155" s="14"/>
      <c r="AA155" s="14"/>
      <c r="AB155" s="14"/>
      <c r="AC155" s="14"/>
      <c r="AD155" s="14"/>
      <c r="AE155" s="14"/>
      <c r="AT155" s="264" t="s">
        <v>145</v>
      </c>
      <c r="AU155" s="264" t="s">
        <v>84</v>
      </c>
      <c r="AV155" s="14" t="s">
        <v>143</v>
      </c>
      <c r="AW155" s="14" t="s">
        <v>32</v>
      </c>
      <c r="AX155" s="14" t="s">
        <v>82</v>
      </c>
      <c r="AY155" s="264" t="s">
        <v>137</v>
      </c>
    </row>
    <row r="156" spans="1:65" s="2" customFormat="1" ht="16.5" customHeight="1">
      <c r="A156" s="39"/>
      <c r="B156" s="40"/>
      <c r="C156" s="228" t="s">
        <v>143</v>
      </c>
      <c r="D156" s="228" t="s">
        <v>139</v>
      </c>
      <c r="E156" s="229" t="s">
        <v>897</v>
      </c>
      <c r="F156" s="230" t="s">
        <v>898</v>
      </c>
      <c r="G156" s="231" t="s">
        <v>302</v>
      </c>
      <c r="H156" s="232">
        <v>10</v>
      </c>
      <c r="I156" s="233"/>
      <c r="J156" s="234">
        <f>ROUND(I156*H156,2)</f>
        <v>0</v>
      </c>
      <c r="K156" s="235"/>
      <c r="L156" s="45"/>
      <c r="M156" s="236" t="s">
        <v>1</v>
      </c>
      <c r="N156" s="237" t="s">
        <v>41</v>
      </c>
      <c r="O156" s="92"/>
      <c r="P156" s="238">
        <f>O156*H156</f>
        <v>0</v>
      </c>
      <c r="Q156" s="238">
        <v>0</v>
      </c>
      <c r="R156" s="238">
        <f>Q156*H156</f>
        <v>0</v>
      </c>
      <c r="S156" s="238">
        <v>0</v>
      </c>
      <c r="T156" s="239">
        <f>S156*H156</f>
        <v>0</v>
      </c>
      <c r="U156" s="39"/>
      <c r="V156" s="39"/>
      <c r="W156" s="39"/>
      <c r="X156" s="39"/>
      <c r="Y156" s="39"/>
      <c r="Z156" s="39"/>
      <c r="AA156" s="39"/>
      <c r="AB156" s="39"/>
      <c r="AC156" s="39"/>
      <c r="AD156" s="39"/>
      <c r="AE156" s="39"/>
      <c r="AR156" s="240" t="s">
        <v>143</v>
      </c>
      <c r="AT156" s="240" t="s">
        <v>139</v>
      </c>
      <c r="AU156" s="240" t="s">
        <v>84</v>
      </c>
      <c r="AY156" s="18" t="s">
        <v>137</v>
      </c>
      <c r="BE156" s="241">
        <f>IF(N156="základní",J156,0)</f>
        <v>0</v>
      </c>
      <c r="BF156" s="241">
        <f>IF(N156="snížená",J156,0)</f>
        <v>0</v>
      </c>
      <c r="BG156" s="241">
        <f>IF(N156="zákl. přenesená",J156,0)</f>
        <v>0</v>
      </c>
      <c r="BH156" s="241">
        <f>IF(N156="sníž. přenesená",J156,0)</f>
        <v>0</v>
      </c>
      <c r="BI156" s="241">
        <f>IF(N156="nulová",J156,0)</f>
        <v>0</v>
      </c>
      <c r="BJ156" s="18" t="s">
        <v>82</v>
      </c>
      <c r="BK156" s="241">
        <f>ROUND(I156*H156,2)</f>
        <v>0</v>
      </c>
      <c r="BL156" s="18" t="s">
        <v>143</v>
      </c>
      <c r="BM156" s="240" t="s">
        <v>899</v>
      </c>
    </row>
    <row r="157" spans="1:51" s="15" customFormat="1" ht="12">
      <c r="A157" s="15"/>
      <c r="B157" s="284"/>
      <c r="C157" s="285"/>
      <c r="D157" s="244" t="s">
        <v>145</v>
      </c>
      <c r="E157" s="286" t="s">
        <v>1</v>
      </c>
      <c r="F157" s="287" t="s">
        <v>556</v>
      </c>
      <c r="G157" s="285"/>
      <c r="H157" s="286" t="s">
        <v>1</v>
      </c>
      <c r="I157" s="288"/>
      <c r="J157" s="285"/>
      <c r="K157" s="285"/>
      <c r="L157" s="289"/>
      <c r="M157" s="290"/>
      <c r="N157" s="291"/>
      <c r="O157" s="291"/>
      <c r="P157" s="291"/>
      <c r="Q157" s="291"/>
      <c r="R157" s="291"/>
      <c r="S157" s="291"/>
      <c r="T157" s="292"/>
      <c r="U157" s="15"/>
      <c r="V157" s="15"/>
      <c r="W157" s="15"/>
      <c r="X157" s="15"/>
      <c r="Y157" s="15"/>
      <c r="Z157" s="15"/>
      <c r="AA157" s="15"/>
      <c r="AB157" s="15"/>
      <c r="AC157" s="15"/>
      <c r="AD157" s="15"/>
      <c r="AE157" s="15"/>
      <c r="AT157" s="293" t="s">
        <v>145</v>
      </c>
      <c r="AU157" s="293" t="s">
        <v>84</v>
      </c>
      <c r="AV157" s="15" t="s">
        <v>82</v>
      </c>
      <c r="AW157" s="15" t="s">
        <v>32</v>
      </c>
      <c r="AX157" s="15" t="s">
        <v>76</v>
      </c>
      <c r="AY157" s="293" t="s">
        <v>137</v>
      </c>
    </row>
    <row r="158" spans="1:51" s="13" customFormat="1" ht="12">
      <c r="A158" s="13"/>
      <c r="B158" s="242"/>
      <c r="C158" s="243"/>
      <c r="D158" s="244" t="s">
        <v>145</v>
      </c>
      <c r="E158" s="245" t="s">
        <v>1</v>
      </c>
      <c r="F158" s="246" t="s">
        <v>900</v>
      </c>
      <c r="G158" s="243"/>
      <c r="H158" s="247">
        <v>1</v>
      </c>
      <c r="I158" s="248"/>
      <c r="J158" s="243"/>
      <c r="K158" s="243"/>
      <c r="L158" s="249"/>
      <c r="M158" s="250"/>
      <c r="N158" s="251"/>
      <c r="O158" s="251"/>
      <c r="P158" s="251"/>
      <c r="Q158" s="251"/>
      <c r="R158" s="251"/>
      <c r="S158" s="251"/>
      <c r="T158" s="252"/>
      <c r="U158" s="13"/>
      <c r="V158" s="13"/>
      <c r="W158" s="13"/>
      <c r="X158" s="13"/>
      <c r="Y158" s="13"/>
      <c r="Z158" s="13"/>
      <c r="AA158" s="13"/>
      <c r="AB158" s="13"/>
      <c r="AC158" s="13"/>
      <c r="AD158" s="13"/>
      <c r="AE158" s="13"/>
      <c r="AT158" s="253" t="s">
        <v>145</v>
      </c>
      <c r="AU158" s="253" t="s">
        <v>84</v>
      </c>
      <c r="AV158" s="13" t="s">
        <v>84</v>
      </c>
      <c r="AW158" s="13" t="s">
        <v>32</v>
      </c>
      <c r="AX158" s="13" t="s">
        <v>76</v>
      </c>
      <c r="AY158" s="253" t="s">
        <v>137</v>
      </c>
    </row>
    <row r="159" spans="1:51" s="13" customFormat="1" ht="12">
      <c r="A159" s="13"/>
      <c r="B159" s="242"/>
      <c r="C159" s="243"/>
      <c r="D159" s="244" t="s">
        <v>145</v>
      </c>
      <c r="E159" s="245" t="s">
        <v>1</v>
      </c>
      <c r="F159" s="246" t="s">
        <v>901</v>
      </c>
      <c r="G159" s="243"/>
      <c r="H159" s="247">
        <v>1</v>
      </c>
      <c r="I159" s="248"/>
      <c r="J159" s="243"/>
      <c r="K159" s="243"/>
      <c r="L159" s="249"/>
      <c r="M159" s="250"/>
      <c r="N159" s="251"/>
      <c r="O159" s="251"/>
      <c r="P159" s="251"/>
      <c r="Q159" s="251"/>
      <c r="R159" s="251"/>
      <c r="S159" s="251"/>
      <c r="T159" s="252"/>
      <c r="U159" s="13"/>
      <c r="V159" s="13"/>
      <c r="W159" s="13"/>
      <c r="X159" s="13"/>
      <c r="Y159" s="13"/>
      <c r="Z159" s="13"/>
      <c r="AA159" s="13"/>
      <c r="AB159" s="13"/>
      <c r="AC159" s="13"/>
      <c r="AD159" s="13"/>
      <c r="AE159" s="13"/>
      <c r="AT159" s="253" t="s">
        <v>145</v>
      </c>
      <c r="AU159" s="253" t="s">
        <v>84</v>
      </c>
      <c r="AV159" s="13" t="s">
        <v>84</v>
      </c>
      <c r="AW159" s="13" t="s">
        <v>32</v>
      </c>
      <c r="AX159" s="13" t="s">
        <v>76</v>
      </c>
      <c r="AY159" s="253" t="s">
        <v>137</v>
      </c>
    </row>
    <row r="160" spans="1:51" s="13" customFormat="1" ht="12">
      <c r="A160" s="13"/>
      <c r="B160" s="242"/>
      <c r="C160" s="243"/>
      <c r="D160" s="244" t="s">
        <v>145</v>
      </c>
      <c r="E160" s="245" t="s">
        <v>1</v>
      </c>
      <c r="F160" s="246" t="s">
        <v>902</v>
      </c>
      <c r="G160" s="243"/>
      <c r="H160" s="247">
        <v>1</v>
      </c>
      <c r="I160" s="248"/>
      <c r="J160" s="243"/>
      <c r="K160" s="243"/>
      <c r="L160" s="249"/>
      <c r="M160" s="250"/>
      <c r="N160" s="251"/>
      <c r="O160" s="251"/>
      <c r="P160" s="251"/>
      <c r="Q160" s="251"/>
      <c r="R160" s="251"/>
      <c r="S160" s="251"/>
      <c r="T160" s="252"/>
      <c r="U160" s="13"/>
      <c r="V160" s="13"/>
      <c r="W160" s="13"/>
      <c r="X160" s="13"/>
      <c r="Y160" s="13"/>
      <c r="Z160" s="13"/>
      <c r="AA160" s="13"/>
      <c r="AB160" s="13"/>
      <c r="AC160" s="13"/>
      <c r="AD160" s="13"/>
      <c r="AE160" s="13"/>
      <c r="AT160" s="253" t="s">
        <v>145</v>
      </c>
      <c r="AU160" s="253" t="s">
        <v>84</v>
      </c>
      <c r="AV160" s="13" t="s">
        <v>84</v>
      </c>
      <c r="AW160" s="13" t="s">
        <v>32</v>
      </c>
      <c r="AX160" s="13" t="s">
        <v>76</v>
      </c>
      <c r="AY160" s="253" t="s">
        <v>137</v>
      </c>
    </row>
    <row r="161" spans="1:51" s="13" customFormat="1" ht="12">
      <c r="A161" s="13"/>
      <c r="B161" s="242"/>
      <c r="C161" s="243"/>
      <c r="D161" s="244" t="s">
        <v>145</v>
      </c>
      <c r="E161" s="245" t="s">
        <v>1</v>
      </c>
      <c r="F161" s="246" t="s">
        <v>903</v>
      </c>
      <c r="G161" s="243"/>
      <c r="H161" s="247">
        <v>1</v>
      </c>
      <c r="I161" s="248"/>
      <c r="J161" s="243"/>
      <c r="K161" s="243"/>
      <c r="L161" s="249"/>
      <c r="M161" s="250"/>
      <c r="N161" s="251"/>
      <c r="O161" s="251"/>
      <c r="P161" s="251"/>
      <c r="Q161" s="251"/>
      <c r="R161" s="251"/>
      <c r="S161" s="251"/>
      <c r="T161" s="252"/>
      <c r="U161" s="13"/>
      <c r="V161" s="13"/>
      <c r="W161" s="13"/>
      <c r="X161" s="13"/>
      <c r="Y161" s="13"/>
      <c r="Z161" s="13"/>
      <c r="AA161" s="13"/>
      <c r="AB161" s="13"/>
      <c r="AC161" s="13"/>
      <c r="AD161" s="13"/>
      <c r="AE161" s="13"/>
      <c r="AT161" s="253" t="s">
        <v>145</v>
      </c>
      <c r="AU161" s="253" t="s">
        <v>84</v>
      </c>
      <c r="AV161" s="13" t="s">
        <v>84</v>
      </c>
      <c r="AW161" s="13" t="s">
        <v>32</v>
      </c>
      <c r="AX161" s="13" t="s">
        <v>76</v>
      </c>
      <c r="AY161" s="253" t="s">
        <v>137</v>
      </c>
    </row>
    <row r="162" spans="1:51" s="13" customFormat="1" ht="12">
      <c r="A162" s="13"/>
      <c r="B162" s="242"/>
      <c r="C162" s="243"/>
      <c r="D162" s="244" t="s">
        <v>145</v>
      </c>
      <c r="E162" s="245" t="s">
        <v>1</v>
      </c>
      <c r="F162" s="246" t="s">
        <v>904</v>
      </c>
      <c r="G162" s="243"/>
      <c r="H162" s="247">
        <v>1</v>
      </c>
      <c r="I162" s="248"/>
      <c r="J162" s="243"/>
      <c r="K162" s="243"/>
      <c r="L162" s="249"/>
      <c r="M162" s="250"/>
      <c r="N162" s="251"/>
      <c r="O162" s="251"/>
      <c r="P162" s="251"/>
      <c r="Q162" s="251"/>
      <c r="R162" s="251"/>
      <c r="S162" s="251"/>
      <c r="T162" s="252"/>
      <c r="U162" s="13"/>
      <c r="V162" s="13"/>
      <c r="W162" s="13"/>
      <c r="X162" s="13"/>
      <c r="Y162" s="13"/>
      <c r="Z162" s="13"/>
      <c r="AA162" s="13"/>
      <c r="AB162" s="13"/>
      <c r="AC162" s="13"/>
      <c r="AD162" s="13"/>
      <c r="AE162" s="13"/>
      <c r="AT162" s="253" t="s">
        <v>145</v>
      </c>
      <c r="AU162" s="253" t="s">
        <v>84</v>
      </c>
      <c r="AV162" s="13" t="s">
        <v>84</v>
      </c>
      <c r="AW162" s="13" t="s">
        <v>32</v>
      </c>
      <c r="AX162" s="13" t="s">
        <v>76</v>
      </c>
      <c r="AY162" s="253" t="s">
        <v>137</v>
      </c>
    </row>
    <row r="163" spans="1:51" s="13" customFormat="1" ht="12">
      <c r="A163" s="13"/>
      <c r="B163" s="242"/>
      <c r="C163" s="243"/>
      <c r="D163" s="244" t="s">
        <v>145</v>
      </c>
      <c r="E163" s="245" t="s">
        <v>1</v>
      </c>
      <c r="F163" s="246" t="s">
        <v>905</v>
      </c>
      <c r="G163" s="243"/>
      <c r="H163" s="247">
        <v>1</v>
      </c>
      <c r="I163" s="248"/>
      <c r="J163" s="243"/>
      <c r="K163" s="243"/>
      <c r="L163" s="249"/>
      <c r="M163" s="250"/>
      <c r="N163" s="251"/>
      <c r="O163" s="251"/>
      <c r="P163" s="251"/>
      <c r="Q163" s="251"/>
      <c r="R163" s="251"/>
      <c r="S163" s="251"/>
      <c r="T163" s="252"/>
      <c r="U163" s="13"/>
      <c r="V163" s="13"/>
      <c r="W163" s="13"/>
      <c r="X163" s="13"/>
      <c r="Y163" s="13"/>
      <c r="Z163" s="13"/>
      <c r="AA163" s="13"/>
      <c r="AB163" s="13"/>
      <c r="AC163" s="13"/>
      <c r="AD163" s="13"/>
      <c r="AE163" s="13"/>
      <c r="AT163" s="253" t="s">
        <v>145</v>
      </c>
      <c r="AU163" s="253" t="s">
        <v>84</v>
      </c>
      <c r="AV163" s="13" t="s">
        <v>84</v>
      </c>
      <c r="AW163" s="13" t="s">
        <v>32</v>
      </c>
      <c r="AX163" s="13" t="s">
        <v>76</v>
      </c>
      <c r="AY163" s="253" t="s">
        <v>137</v>
      </c>
    </row>
    <row r="164" spans="1:51" s="13" customFormat="1" ht="12">
      <c r="A164" s="13"/>
      <c r="B164" s="242"/>
      <c r="C164" s="243"/>
      <c r="D164" s="244" t="s">
        <v>145</v>
      </c>
      <c r="E164" s="245" t="s">
        <v>1</v>
      </c>
      <c r="F164" s="246" t="s">
        <v>906</v>
      </c>
      <c r="G164" s="243"/>
      <c r="H164" s="247">
        <v>1</v>
      </c>
      <c r="I164" s="248"/>
      <c r="J164" s="243"/>
      <c r="K164" s="243"/>
      <c r="L164" s="249"/>
      <c r="M164" s="250"/>
      <c r="N164" s="251"/>
      <c r="O164" s="251"/>
      <c r="P164" s="251"/>
      <c r="Q164" s="251"/>
      <c r="R164" s="251"/>
      <c r="S164" s="251"/>
      <c r="T164" s="252"/>
      <c r="U164" s="13"/>
      <c r="V164" s="13"/>
      <c r="W164" s="13"/>
      <c r="X164" s="13"/>
      <c r="Y164" s="13"/>
      <c r="Z164" s="13"/>
      <c r="AA164" s="13"/>
      <c r="AB164" s="13"/>
      <c r="AC164" s="13"/>
      <c r="AD164" s="13"/>
      <c r="AE164" s="13"/>
      <c r="AT164" s="253" t="s">
        <v>145</v>
      </c>
      <c r="AU164" s="253" t="s">
        <v>84</v>
      </c>
      <c r="AV164" s="13" t="s">
        <v>84</v>
      </c>
      <c r="AW164" s="13" t="s">
        <v>32</v>
      </c>
      <c r="AX164" s="13" t="s">
        <v>76</v>
      </c>
      <c r="AY164" s="253" t="s">
        <v>137</v>
      </c>
    </row>
    <row r="165" spans="1:51" s="13" customFormat="1" ht="12">
      <c r="A165" s="13"/>
      <c r="B165" s="242"/>
      <c r="C165" s="243"/>
      <c r="D165" s="244" t="s">
        <v>145</v>
      </c>
      <c r="E165" s="245" t="s">
        <v>1</v>
      </c>
      <c r="F165" s="246" t="s">
        <v>907</v>
      </c>
      <c r="G165" s="243"/>
      <c r="H165" s="247">
        <v>1</v>
      </c>
      <c r="I165" s="248"/>
      <c r="J165" s="243"/>
      <c r="K165" s="243"/>
      <c r="L165" s="249"/>
      <c r="M165" s="250"/>
      <c r="N165" s="251"/>
      <c r="O165" s="251"/>
      <c r="P165" s="251"/>
      <c r="Q165" s="251"/>
      <c r="R165" s="251"/>
      <c r="S165" s="251"/>
      <c r="T165" s="252"/>
      <c r="U165" s="13"/>
      <c r="V165" s="13"/>
      <c r="W165" s="13"/>
      <c r="X165" s="13"/>
      <c r="Y165" s="13"/>
      <c r="Z165" s="13"/>
      <c r="AA165" s="13"/>
      <c r="AB165" s="13"/>
      <c r="AC165" s="13"/>
      <c r="AD165" s="13"/>
      <c r="AE165" s="13"/>
      <c r="AT165" s="253" t="s">
        <v>145</v>
      </c>
      <c r="AU165" s="253" t="s">
        <v>84</v>
      </c>
      <c r="AV165" s="13" t="s">
        <v>84</v>
      </c>
      <c r="AW165" s="13" t="s">
        <v>32</v>
      </c>
      <c r="AX165" s="13" t="s">
        <v>76</v>
      </c>
      <c r="AY165" s="253" t="s">
        <v>137</v>
      </c>
    </row>
    <row r="166" spans="1:51" s="13" customFormat="1" ht="12">
      <c r="A166" s="13"/>
      <c r="B166" s="242"/>
      <c r="C166" s="243"/>
      <c r="D166" s="244" t="s">
        <v>145</v>
      </c>
      <c r="E166" s="245" t="s">
        <v>1</v>
      </c>
      <c r="F166" s="246" t="s">
        <v>908</v>
      </c>
      <c r="G166" s="243"/>
      <c r="H166" s="247">
        <v>1</v>
      </c>
      <c r="I166" s="248"/>
      <c r="J166" s="243"/>
      <c r="K166" s="243"/>
      <c r="L166" s="249"/>
      <c r="M166" s="250"/>
      <c r="N166" s="251"/>
      <c r="O166" s="251"/>
      <c r="P166" s="251"/>
      <c r="Q166" s="251"/>
      <c r="R166" s="251"/>
      <c r="S166" s="251"/>
      <c r="T166" s="252"/>
      <c r="U166" s="13"/>
      <c r="V166" s="13"/>
      <c r="W166" s="13"/>
      <c r="X166" s="13"/>
      <c r="Y166" s="13"/>
      <c r="Z166" s="13"/>
      <c r="AA166" s="13"/>
      <c r="AB166" s="13"/>
      <c r="AC166" s="13"/>
      <c r="AD166" s="13"/>
      <c r="AE166" s="13"/>
      <c r="AT166" s="253" t="s">
        <v>145</v>
      </c>
      <c r="AU166" s="253" t="s">
        <v>84</v>
      </c>
      <c r="AV166" s="13" t="s">
        <v>84</v>
      </c>
      <c r="AW166" s="13" t="s">
        <v>32</v>
      </c>
      <c r="AX166" s="13" t="s">
        <v>76</v>
      </c>
      <c r="AY166" s="253" t="s">
        <v>137</v>
      </c>
    </row>
    <row r="167" spans="1:51" s="13" customFormat="1" ht="12">
      <c r="A167" s="13"/>
      <c r="B167" s="242"/>
      <c r="C167" s="243"/>
      <c r="D167" s="244" t="s">
        <v>145</v>
      </c>
      <c r="E167" s="245" t="s">
        <v>1</v>
      </c>
      <c r="F167" s="246" t="s">
        <v>909</v>
      </c>
      <c r="G167" s="243"/>
      <c r="H167" s="247">
        <v>1</v>
      </c>
      <c r="I167" s="248"/>
      <c r="J167" s="243"/>
      <c r="K167" s="243"/>
      <c r="L167" s="249"/>
      <c r="M167" s="250"/>
      <c r="N167" s="251"/>
      <c r="O167" s="251"/>
      <c r="P167" s="251"/>
      <c r="Q167" s="251"/>
      <c r="R167" s="251"/>
      <c r="S167" s="251"/>
      <c r="T167" s="252"/>
      <c r="U167" s="13"/>
      <c r="V167" s="13"/>
      <c r="W167" s="13"/>
      <c r="X167" s="13"/>
      <c r="Y167" s="13"/>
      <c r="Z167" s="13"/>
      <c r="AA167" s="13"/>
      <c r="AB167" s="13"/>
      <c r="AC167" s="13"/>
      <c r="AD167" s="13"/>
      <c r="AE167" s="13"/>
      <c r="AT167" s="253" t="s">
        <v>145</v>
      </c>
      <c r="AU167" s="253" t="s">
        <v>84</v>
      </c>
      <c r="AV167" s="13" t="s">
        <v>84</v>
      </c>
      <c r="AW167" s="13" t="s">
        <v>32</v>
      </c>
      <c r="AX167" s="13" t="s">
        <v>76</v>
      </c>
      <c r="AY167" s="253" t="s">
        <v>137</v>
      </c>
    </row>
    <row r="168" spans="1:51" s="14" customFormat="1" ht="12">
      <c r="A168" s="14"/>
      <c r="B168" s="254"/>
      <c r="C168" s="255"/>
      <c r="D168" s="244" t="s">
        <v>145</v>
      </c>
      <c r="E168" s="256" t="s">
        <v>1</v>
      </c>
      <c r="F168" s="257" t="s">
        <v>147</v>
      </c>
      <c r="G168" s="255"/>
      <c r="H168" s="258">
        <v>10</v>
      </c>
      <c r="I168" s="259"/>
      <c r="J168" s="255"/>
      <c r="K168" s="255"/>
      <c r="L168" s="260"/>
      <c r="M168" s="261"/>
      <c r="N168" s="262"/>
      <c r="O168" s="262"/>
      <c r="P168" s="262"/>
      <c r="Q168" s="262"/>
      <c r="R168" s="262"/>
      <c r="S168" s="262"/>
      <c r="T168" s="263"/>
      <c r="U168" s="14"/>
      <c r="V168" s="14"/>
      <c r="W168" s="14"/>
      <c r="X168" s="14"/>
      <c r="Y168" s="14"/>
      <c r="Z168" s="14"/>
      <c r="AA168" s="14"/>
      <c r="AB168" s="14"/>
      <c r="AC168" s="14"/>
      <c r="AD168" s="14"/>
      <c r="AE168" s="14"/>
      <c r="AT168" s="264" t="s">
        <v>145</v>
      </c>
      <c r="AU168" s="264" t="s">
        <v>84</v>
      </c>
      <c r="AV168" s="14" t="s">
        <v>143</v>
      </c>
      <c r="AW168" s="14" t="s">
        <v>32</v>
      </c>
      <c r="AX168" s="14" t="s">
        <v>82</v>
      </c>
      <c r="AY168" s="264" t="s">
        <v>137</v>
      </c>
    </row>
    <row r="169" spans="1:65" s="2" customFormat="1" ht="16.5" customHeight="1">
      <c r="A169" s="39"/>
      <c r="B169" s="40"/>
      <c r="C169" s="228" t="s">
        <v>160</v>
      </c>
      <c r="D169" s="228" t="s">
        <v>139</v>
      </c>
      <c r="E169" s="229" t="s">
        <v>910</v>
      </c>
      <c r="F169" s="230" t="s">
        <v>911</v>
      </c>
      <c r="G169" s="231" t="s">
        <v>302</v>
      </c>
      <c r="H169" s="232">
        <v>3</v>
      </c>
      <c r="I169" s="233"/>
      <c r="J169" s="234">
        <f>ROUND(I169*H169,2)</f>
        <v>0</v>
      </c>
      <c r="K169" s="235"/>
      <c r="L169" s="45"/>
      <c r="M169" s="236" t="s">
        <v>1</v>
      </c>
      <c r="N169" s="237" t="s">
        <v>41</v>
      </c>
      <c r="O169" s="92"/>
      <c r="P169" s="238">
        <f>O169*H169</f>
        <v>0</v>
      </c>
      <c r="Q169" s="238">
        <v>0</v>
      </c>
      <c r="R169" s="238">
        <f>Q169*H169</f>
        <v>0</v>
      </c>
      <c r="S169" s="238">
        <v>0</v>
      </c>
      <c r="T169" s="239">
        <f>S169*H169</f>
        <v>0</v>
      </c>
      <c r="U169" s="39"/>
      <c r="V169" s="39"/>
      <c r="W169" s="39"/>
      <c r="X169" s="39"/>
      <c r="Y169" s="39"/>
      <c r="Z169" s="39"/>
      <c r="AA169" s="39"/>
      <c r="AB169" s="39"/>
      <c r="AC169" s="39"/>
      <c r="AD169" s="39"/>
      <c r="AE169" s="39"/>
      <c r="AR169" s="240" t="s">
        <v>143</v>
      </c>
      <c r="AT169" s="240" t="s">
        <v>139</v>
      </c>
      <c r="AU169" s="240" t="s">
        <v>84</v>
      </c>
      <c r="AY169" s="18" t="s">
        <v>137</v>
      </c>
      <c r="BE169" s="241">
        <f>IF(N169="základní",J169,0)</f>
        <v>0</v>
      </c>
      <c r="BF169" s="241">
        <f>IF(N169="snížená",J169,0)</f>
        <v>0</v>
      </c>
      <c r="BG169" s="241">
        <f>IF(N169="zákl. přenesená",J169,0)</f>
        <v>0</v>
      </c>
      <c r="BH169" s="241">
        <f>IF(N169="sníž. přenesená",J169,0)</f>
        <v>0</v>
      </c>
      <c r="BI169" s="241">
        <f>IF(N169="nulová",J169,0)</f>
        <v>0</v>
      </c>
      <c r="BJ169" s="18" t="s">
        <v>82</v>
      </c>
      <c r="BK169" s="241">
        <f>ROUND(I169*H169,2)</f>
        <v>0</v>
      </c>
      <c r="BL169" s="18" t="s">
        <v>143</v>
      </c>
      <c r="BM169" s="240" t="s">
        <v>912</v>
      </c>
    </row>
    <row r="170" spans="1:51" s="15" customFormat="1" ht="12">
      <c r="A170" s="15"/>
      <c r="B170" s="284"/>
      <c r="C170" s="285"/>
      <c r="D170" s="244" t="s">
        <v>145</v>
      </c>
      <c r="E170" s="286" t="s">
        <v>1</v>
      </c>
      <c r="F170" s="287" t="s">
        <v>556</v>
      </c>
      <c r="G170" s="285"/>
      <c r="H170" s="286" t="s">
        <v>1</v>
      </c>
      <c r="I170" s="288"/>
      <c r="J170" s="285"/>
      <c r="K170" s="285"/>
      <c r="L170" s="289"/>
      <c r="M170" s="290"/>
      <c r="N170" s="291"/>
      <c r="O170" s="291"/>
      <c r="P170" s="291"/>
      <c r="Q170" s="291"/>
      <c r="R170" s="291"/>
      <c r="S170" s="291"/>
      <c r="T170" s="292"/>
      <c r="U170" s="15"/>
      <c r="V170" s="15"/>
      <c r="W170" s="15"/>
      <c r="X170" s="15"/>
      <c r="Y170" s="15"/>
      <c r="Z170" s="15"/>
      <c r="AA170" s="15"/>
      <c r="AB170" s="15"/>
      <c r="AC170" s="15"/>
      <c r="AD170" s="15"/>
      <c r="AE170" s="15"/>
      <c r="AT170" s="293" t="s">
        <v>145</v>
      </c>
      <c r="AU170" s="293" t="s">
        <v>84</v>
      </c>
      <c r="AV170" s="15" t="s">
        <v>82</v>
      </c>
      <c r="AW170" s="15" t="s">
        <v>32</v>
      </c>
      <c r="AX170" s="15" t="s">
        <v>76</v>
      </c>
      <c r="AY170" s="293" t="s">
        <v>137</v>
      </c>
    </row>
    <row r="171" spans="1:51" s="13" customFormat="1" ht="12">
      <c r="A171" s="13"/>
      <c r="B171" s="242"/>
      <c r="C171" s="243"/>
      <c r="D171" s="244" t="s">
        <v>145</v>
      </c>
      <c r="E171" s="245" t="s">
        <v>1</v>
      </c>
      <c r="F171" s="246" t="s">
        <v>913</v>
      </c>
      <c r="G171" s="243"/>
      <c r="H171" s="247">
        <v>1</v>
      </c>
      <c r="I171" s="248"/>
      <c r="J171" s="243"/>
      <c r="K171" s="243"/>
      <c r="L171" s="249"/>
      <c r="M171" s="250"/>
      <c r="N171" s="251"/>
      <c r="O171" s="251"/>
      <c r="P171" s="251"/>
      <c r="Q171" s="251"/>
      <c r="R171" s="251"/>
      <c r="S171" s="251"/>
      <c r="T171" s="252"/>
      <c r="U171" s="13"/>
      <c r="V171" s="13"/>
      <c r="W171" s="13"/>
      <c r="X171" s="13"/>
      <c r="Y171" s="13"/>
      <c r="Z171" s="13"/>
      <c r="AA171" s="13"/>
      <c r="AB171" s="13"/>
      <c r="AC171" s="13"/>
      <c r="AD171" s="13"/>
      <c r="AE171" s="13"/>
      <c r="AT171" s="253" t="s">
        <v>145</v>
      </c>
      <c r="AU171" s="253" t="s">
        <v>84</v>
      </c>
      <c r="AV171" s="13" t="s">
        <v>84</v>
      </c>
      <c r="AW171" s="13" t="s">
        <v>32</v>
      </c>
      <c r="AX171" s="13" t="s">
        <v>76</v>
      </c>
      <c r="AY171" s="253" t="s">
        <v>137</v>
      </c>
    </row>
    <row r="172" spans="1:51" s="13" customFormat="1" ht="12">
      <c r="A172" s="13"/>
      <c r="B172" s="242"/>
      <c r="C172" s="243"/>
      <c r="D172" s="244" t="s">
        <v>145</v>
      </c>
      <c r="E172" s="245" t="s">
        <v>1</v>
      </c>
      <c r="F172" s="246" t="s">
        <v>914</v>
      </c>
      <c r="G172" s="243"/>
      <c r="H172" s="247">
        <v>1</v>
      </c>
      <c r="I172" s="248"/>
      <c r="J172" s="243"/>
      <c r="K172" s="243"/>
      <c r="L172" s="249"/>
      <c r="M172" s="250"/>
      <c r="N172" s="251"/>
      <c r="O172" s="251"/>
      <c r="P172" s="251"/>
      <c r="Q172" s="251"/>
      <c r="R172" s="251"/>
      <c r="S172" s="251"/>
      <c r="T172" s="252"/>
      <c r="U172" s="13"/>
      <c r="V172" s="13"/>
      <c r="W172" s="13"/>
      <c r="X172" s="13"/>
      <c r="Y172" s="13"/>
      <c r="Z172" s="13"/>
      <c r="AA172" s="13"/>
      <c r="AB172" s="13"/>
      <c r="AC172" s="13"/>
      <c r="AD172" s="13"/>
      <c r="AE172" s="13"/>
      <c r="AT172" s="253" t="s">
        <v>145</v>
      </c>
      <c r="AU172" s="253" t="s">
        <v>84</v>
      </c>
      <c r="AV172" s="13" t="s">
        <v>84</v>
      </c>
      <c r="AW172" s="13" t="s">
        <v>32</v>
      </c>
      <c r="AX172" s="13" t="s">
        <v>76</v>
      </c>
      <c r="AY172" s="253" t="s">
        <v>137</v>
      </c>
    </row>
    <row r="173" spans="1:51" s="13" customFormat="1" ht="12">
      <c r="A173" s="13"/>
      <c r="B173" s="242"/>
      <c r="C173" s="243"/>
      <c r="D173" s="244" t="s">
        <v>145</v>
      </c>
      <c r="E173" s="245" t="s">
        <v>1</v>
      </c>
      <c r="F173" s="246" t="s">
        <v>915</v>
      </c>
      <c r="G173" s="243"/>
      <c r="H173" s="247">
        <v>1</v>
      </c>
      <c r="I173" s="248"/>
      <c r="J173" s="243"/>
      <c r="K173" s="243"/>
      <c r="L173" s="249"/>
      <c r="M173" s="250"/>
      <c r="N173" s="251"/>
      <c r="O173" s="251"/>
      <c r="P173" s="251"/>
      <c r="Q173" s="251"/>
      <c r="R173" s="251"/>
      <c r="S173" s="251"/>
      <c r="T173" s="252"/>
      <c r="U173" s="13"/>
      <c r="V173" s="13"/>
      <c r="W173" s="13"/>
      <c r="X173" s="13"/>
      <c r="Y173" s="13"/>
      <c r="Z173" s="13"/>
      <c r="AA173" s="13"/>
      <c r="AB173" s="13"/>
      <c r="AC173" s="13"/>
      <c r="AD173" s="13"/>
      <c r="AE173" s="13"/>
      <c r="AT173" s="253" t="s">
        <v>145</v>
      </c>
      <c r="AU173" s="253" t="s">
        <v>84</v>
      </c>
      <c r="AV173" s="13" t="s">
        <v>84</v>
      </c>
      <c r="AW173" s="13" t="s">
        <v>32</v>
      </c>
      <c r="AX173" s="13" t="s">
        <v>76</v>
      </c>
      <c r="AY173" s="253" t="s">
        <v>137</v>
      </c>
    </row>
    <row r="174" spans="1:51" s="14" customFormat="1" ht="12">
      <c r="A174" s="14"/>
      <c r="B174" s="254"/>
      <c r="C174" s="255"/>
      <c r="D174" s="244" t="s">
        <v>145</v>
      </c>
      <c r="E174" s="256" t="s">
        <v>1</v>
      </c>
      <c r="F174" s="257" t="s">
        <v>147</v>
      </c>
      <c r="G174" s="255"/>
      <c r="H174" s="258">
        <v>3</v>
      </c>
      <c r="I174" s="259"/>
      <c r="J174" s="255"/>
      <c r="K174" s="255"/>
      <c r="L174" s="260"/>
      <c r="M174" s="261"/>
      <c r="N174" s="262"/>
      <c r="O174" s="262"/>
      <c r="P174" s="262"/>
      <c r="Q174" s="262"/>
      <c r="R174" s="262"/>
      <c r="S174" s="262"/>
      <c r="T174" s="263"/>
      <c r="U174" s="14"/>
      <c r="V174" s="14"/>
      <c r="W174" s="14"/>
      <c r="X174" s="14"/>
      <c r="Y174" s="14"/>
      <c r="Z174" s="14"/>
      <c r="AA174" s="14"/>
      <c r="AB174" s="14"/>
      <c r="AC174" s="14"/>
      <c r="AD174" s="14"/>
      <c r="AE174" s="14"/>
      <c r="AT174" s="264" t="s">
        <v>145</v>
      </c>
      <c r="AU174" s="264" t="s">
        <v>84</v>
      </c>
      <c r="AV174" s="14" t="s">
        <v>143</v>
      </c>
      <c r="AW174" s="14" t="s">
        <v>32</v>
      </c>
      <c r="AX174" s="14" t="s">
        <v>82</v>
      </c>
      <c r="AY174" s="264" t="s">
        <v>137</v>
      </c>
    </row>
    <row r="175" spans="1:65" s="2" customFormat="1" ht="16.5" customHeight="1">
      <c r="A175" s="39"/>
      <c r="B175" s="40"/>
      <c r="C175" s="228" t="s">
        <v>170</v>
      </c>
      <c r="D175" s="228" t="s">
        <v>139</v>
      </c>
      <c r="E175" s="229" t="s">
        <v>916</v>
      </c>
      <c r="F175" s="230" t="s">
        <v>917</v>
      </c>
      <c r="G175" s="231" t="s">
        <v>302</v>
      </c>
      <c r="H175" s="232">
        <v>3</v>
      </c>
      <c r="I175" s="233"/>
      <c r="J175" s="234">
        <f>ROUND(I175*H175,2)</f>
        <v>0</v>
      </c>
      <c r="K175" s="235"/>
      <c r="L175" s="45"/>
      <c r="M175" s="236" t="s">
        <v>1</v>
      </c>
      <c r="N175" s="237" t="s">
        <v>41</v>
      </c>
      <c r="O175" s="92"/>
      <c r="P175" s="238">
        <f>O175*H175</f>
        <v>0</v>
      </c>
      <c r="Q175" s="238">
        <v>0</v>
      </c>
      <c r="R175" s="238">
        <f>Q175*H175</f>
        <v>0</v>
      </c>
      <c r="S175" s="238">
        <v>0</v>
      </c>
      <c r="T175" s="239">
        <f>S175*H175</f>
        <v>0</v>
      </c>
      <c r="U175" s="39"/>
      <c r="V175" s="39"/>
      <c r="W175" s="39"/>
      <c r="X175" s="39"/>
      <c r="Y175" s="39"/>
      <c r="Z175" s="39"/>
      <c r="AA175" s="39"/>
      <c r="AB175" s="39"/>
      <c r="AC175" s="39"/>
      <c r="AD175" s="39"/>
      <c r="AE175" s="39"/>
      <c r="AR175" s="240" t="s">
        <v>143</v>
      </c>
      <c r="AT175" s="240" t="s">
        <v>139</v>
      </c>
      <c r="AU175" s="240" t="s">
        <v>84</v>
      </c>
      <c r="AY175" s="18" t="s">
        <v>137</v>
      </c>
      <c r="BE175" s="241">
        <f>IF(N175="základní",J175,0)</f>
        <v>0</v>
      </c>
      <c r="BF175" s="241">
        <f>IF(N175="snížená",J175,0)</f>
        <v>0</v>
      </c>
      <c r="BG175" s="241">
        <f>IF(N175="zákl. přenesená",J175,0)</f>
        <v>0</v>
      </c>
      <c r="BH175" s="241">
        <f>IF(N175="sníž. přenesená",J175,0)</f>
        <v>0</v>
      </c>
      <c r="BI175" s="241">
        <f>IF(N175="nulová",J175,0)</f>
        <v>0</v>
      </c>
      <c r="BJ175" s="18" t="s">
        <v>82</v>
      </c>
      <c r="BK175" s="241">
        <f>ROUND(I175*H175,2)</f>
        <v>0</v>
      </c>
      <c r="BL175" s="18" t="s">
        <v>143</v>
      </c>
      <c r="BM175" s="240" t="s">
        <v>918</v>
      </c>
    </row>
    <row r="176" spans="1:51" s="15" customFormat="1" ht="12">
      <c r="A176" s="15"/>
      <c r="B176" s="284"/>
      <c r="C176" s="285"/>
      <c r="D176" s="244" t="s">
        <v>145</v>
      </c>
      <c r="E176" s="286" t="s">
        <v>1</v>
      </c>
      <c r="F176" s="287" t="s">
        <v>556</v>
      </c>
      <c r="G176" s="285"/>
      <c r="H176" s="286" t="s">
        <v>1</v>
      </c>
      <c r="I176" s="288"/>
      <c r="J176" s="285"/>
      <c r="K176" s="285"/>
      <c r="L176" s="289"/>
      <c r="M176" s="290"/>
      <c r="N176" s="291"/>
      <c r="O176" s="291"/>
      <c r="P176" s="291"/>
      <c r="Q176" s="291"/>
      <c r="R176" s="291"/>
      <c r="S176" s="291"/>
      <c r="T176" s="292"/>
      <c r="U176" s="15"/>
      <c r="V176" s="15"/>
      <c r="W176" s="15"/>
      <c r="X176" s="15"/>
      <c r="Y176" s="15"/>
      <c r="Z176" s="15"/>
      <c r="AA176" s="15"/>
      <c r="AB176" s="15"/>
      <c r="AC176" s="15"/>
      <c r="AD176" s="15"/>
      <c r="AE176" s="15"/>
      <c r="AT176" s="293" t="s">
        <v>145</v>
      </c>
      <c r="AU176" s="293" t="s">
        <v>84</v>
      </c>
      <c r="AV176" s="15" t="s">
        <v>82</v>
      </c>
      <c r="AW176" s="15" t="s">
        <v>32</v>
      </c>
      <c r="AX176" s="15" t="s">
        <v>76</v>
      </c>
      <c r="AY176" s="293" t="s">
        <v>137</v>
      </c>
    </row>
    <row r="177" spans="1:51" s="13" customFormat="1" ht="12">
      <c r="A177" s="13"/>
      <c r="B177" s="242"/>
      <c r="C177" s="243"/>
      <c r="D177" s="244" t="s">
        <v>145</v>
      </c>
      <c r="E177" s="245" t="s">
        <v>1</v>
      </c>
      <c r="F177" s="246" t="s">
        <v>919</v>
      </c>
      <c r="G177" s="243"/>
      <c r="H177" s="247">
        <v>1</v>
      </c>
      <c r="I177" s="248"/>
      <c r="J177" s="243"/>
      <c r="K177" s="243"/>
      <c r="L177" s="249"/>
      <c r="M177" s="250"/>
      <c r="N177" s="251"/>
      <c r="O177" s="251"/>
      <c r="P177" s="251"/>
      <c r="Q177" s="251"/>
      <c r="R177" s="251"/>
      <c r="S177" s="251"/>
      <c r="T177" s="252"/>
      <c r="U177" s="13"/>
      <c r="V177" s="13"/>
      <c r="W177" s="13"/>
      <c r="X177" s="13"/>
      <c r="Y177" s="13"/>
      <c r="Z177" s="13"/>
      <c r="AA177" s="13"/>
      <c r="AB177" s="13"/>
      <c r="AC177" s="13"/>
      <c r="AD177" s="13"/>
      <c r="AE177" s="13"/>
      <c r="AT177" s="253" t="s">
        <v>145</v>
      </c>
      <c r="AU177" s="253" t="s">
        <v>84</v>
      </c>
      <c r="AV177" s="13" t="s">
        <v>84</v>
      </c>
      <c r="AW177" s="13" t="s">
        <v>32</v>
      </c>
      <c r="AX177" s="13" t="s">
        <v>76</v>
      </c>
      <c r="AY177" s="253" t="s">
        <v>137</v>
      </c>
    </row>
    <row r="178" spans="1:51" s="13" customFormat="1" ht="12">
      <c r="A178" s="13"/>
      <c r="B178" s="242"/>
      <c r="C178" s="243"/>
      <c r="D178" s="244" t="s">
        <v>145</v>
      </c>
      <c r="E178" s="245" t="s">
        <v>1</v>
      </c>
      <c r="F178" s="246" t="s">
        <v>920</v>
      </c>
      <c r="G178" s="243"/>
      <c r="H178" s="247">
        <v>1</v>
      </c>
      <c r="I178" s="248"/>
      <c r="J178" s="243"/>
      <c r="K178" s="243"/>
      <c r="L178" s="249"/>
      <c r="M178" s="250"/>
      <c r="N178" s="251"/>
      <c r="O178" s="251"/>
      <c r="P178" s="251"/>
      <c r="Q178" s="251"/>
      <c r="R178" s="251"/>
      <c r="S178" s="251"/>
      <c r="T178" s="252"/>
      <c r="U178" s="13"/>
      <c r="V178" s="13"/>
      <c r="W178" s="13"/>
      <c r="X178" s="13"/>
      <c r="Y178" s="13"/>
      <c r="Z178" s="13"/>
      <c r="AA178" s="13"/>
      <c r="AB178" s="13"/>
      <c r="AC178" s="13"/>
      <c r="AD178" s="13"/>
      <c r="AE178" s="13"/>
      <c r="AT178" s="253" t="s">
        <v>145</v>
      </c>
      <c r="AU178" s="253" t="s">
        <v>84</v>
      </c>
      <c r="AV178" s="13" t="s">
        <v>84</v>
      </c>
      <c r="AW178" s="13" t="s">
        <v>32</v>
      </c>
      <c r="AX178" s="13" t="s">
        <v>76</v>
      </c>
      <c r="AY178" s="253" t="s">
        <v>137</v>
      </c>
    </row>
    <row r="179" spans="1:51" s="13" customFormat="1" ht="12">
      <c r="A179" s="13"/>
      <c r="B179" s="242"/>
      <c r="C179" s="243"/>
      <c r="D179" s="244" t="s">
        <v>145</v>
      </c>
      <c r="E179" s="245" t="s">
        <v>1</v>
      </c>
      <c r="F179" s="246" t="s">
        <v>921</v>
      </c>
      <c r="G179" s="243"/>
      <c r="H179" s="247">
        <v>1</v>
      </c>
      <c r="I179" s="248"/>
      <c r="J179" s="243"/>
      <c r="K179" s="243"/>
      <c r="L179" s="249"/>
      <c r="M179" s="250"/>
      <c r="N179" s="251"/>
      <c r="O179" s="251"/>
      <c r="P179" s="251"/>
      <c r="Q179" s="251"/>
      <c r="R179" s="251"/>
      <c r="S179" s="251"/>
      <c r="T179" s="252"/>
      <c r="U179" s="13"/>
      <c r="V179" s="13"/>
      <c r="W179" s="13"/>
      <c r="X179" s="13"/>
      <c r="Y179" s="13"/>
      <c r="Z179" s="13"/>
      <c r="AA179" s="13"/>
      <c r="AB179" s="13"/>
      <c r="AC179" s="13"/>
      <c r="AD179" s="13"/>
      <c r="AE179" s="13"/>
      <c r="AT179" s="253" t="s">
        <v>145</v>
      </c>
      <c r="AU179" s="253" t="s">
        <v>84</v>
      </c>
      <c r="AV179" s="13" t="s">
        <v>84</v>
      </c>
      <c r="AW179" s="13" t="s">
        <v>32</v>
      </c>
      <c r="AX179" s="13" t="s">
        <v>76</v>
      </c>
      <c r="AY179" s="253" t="s">
        <v>137</v>
      </c>
    </row>
    <row r="180" spans="1:51" s="14" customFormat="1" ht="12">
      <c r="A180" s="14"/>
      <c r="B180" s="254"/>
      <c r="C180" s="255"/>
      <c r="D180" s="244" t="s">
        <v>145</v>
      </c>
      <c r="E180" s="256" t="s">
        <v>1</v>
      </c>
      <c r="F180" s="257" t="s">
        <v>147</v>
      </c>
      <c r="G180" s="255"/>
      <c r="H180" s="258">
        <v>3</v>
      </c>
      <c r="I180" s="259"/>
      <c r="J180" s="255"/>
      <c r="K180" s="255"/>
      <c r="L180" s="260"/>
      <c r="M180" s="261"/>
      <c r="N180" s="262"/>
      <c r="O180" s="262"/>
      <c r="P180" s="262"/>
      <c r="Q180" s="262"/>
      <c r="R180" s="262"/>
      <c r="S180" s="262"/>
      <c r="T180" s="263"/>
      <c r="U180" s="14"/>
      <c r="V180" s="14"/>
      <c r="W180" s="14"/>
      <c r="X180" s="14"/>
      <c r="Y180" s="14"/>
      <c r="Z180" s="14"/>
      <c r="AA180" s="14"/>
      <c r="AB180" s="14"/>
      <c r="AC180" s="14"/>
      <c r="AD180" s="14"/>
      <c r="AE180" s="14"/>
      <c r="AT180" s="264" t="s">
        <v>145</v>
      </c>
      <c r="AU180" s="264" t="s">
        <v>84</v>
      </c>
      <c r="AV180" s="14" t="s">
        <v>143</v>
      </c>
      <c r="AW180" s="14" t="s">
        <v>32</v>
      </c>
      <c r="AX180" s="14" t="s">
        <v>82</v>
      </c>
      <c r="AY180" s="264" t="s">
        <v>137</v>
      </c>
    </row>
    <row r="181" spans="1:65" s="2" customFormat="1" ht="16.5" customHeight="1">
      <c r="A181" s="39"/>
      <c r="B181" s="40"/>
      <c r="C181" s="228" t="s">
        <v>175</v>
      </c>
      <c r="D181" s="228" t="s">
        <v>139</v>
      </c>
      <c r="E181" s="229" t="s">
        <v>922</v>
      </c>
      <c r="F181" s="230" t="s">
        <v>923</v>
      </c>
      <c r="G181" s="231" t="s">
        <v>302</v>
      </c>
      <c r="H181" s="232">
        <v>7</v>
      </c>
      <c r="I181" s="233"/>
      <c r="J181" s="234">
        <f>ROUND(I181*H181,2)</f>
        <v>0</v>
      </c>
      <c r="K181" s="235"/>
      <c r="L181" s="45"/>
      <c r="M181" s="236" t="s">
        <v>1</v>
      </c>
      <c r="N181" s="237" t="s">
        <v>41</v>
      </c>
      <c r="O181" s="92"/>
      <c r="P181" s="238">
        <f>O181*H181</f>
        <v>0</v>
      </c>
      <c r="Q181" s="238">
        <v>0</v>
      </c>
      <c r="R181" s="238">
        <f>Q181*H181</f>
        <v>0</v>
      </c>
      <c r="S181" s="238">
        <v>0</v>
      </c>
      <c r="T181" s="239">
        <f>S181*H181</f>
        <v>0</v>
      </c>
      <c r="U181" s="39"/>
      <c r="V181" s="39"/>
      <c r="W181" s="39"/>
      <c r="X181" s="39"/>
      <c r="Y181" s="39"/>
      <c r="Z181" s="39"/>
      <c r="AA181" s="39"/>
      <c r="AB181" s="39"/>
      <c r="AC181" s="39"/>
      <c r="AD181" s="39"/>
      <c r="AE181" s="39"/>
      <c r="AR181" s="240" t="s">
        <v>143</v>
      </c>
      <c r="AT181" s="240" t="s">
        <v>139</v>
      </c>
      <c r="AU181" s="240" t="s">
        <v>84</v>
      </c>
      <c r="AY181" s="18" t="s">
        <v>137</v>
      </c>
      <c r="BE181" s="241">
        <f>IF(N181="základní",J181,0)</f>
        <v>0</v>
      </c>
      <c r="BF181" s="241">
        <f>IF(N181="snížená",J181,0)</f>
        <v>0</v>
      </c>
      <c r="BG181" s="241">
        <f>IF(N181="zákl. přenesená",J181,0)</f>
        <v>0</v>
      </c>
      <c r="BH181" s="241">
        <f>IF(N181="sníž. přenesená",J181,0)</f>
        <v>0</v>
      </c>
      <c r="BI181" s="241">
        <f>IF(N181="nulová",J181,0)</f>
        <v>0</v>
      </c>
      <c r="BJ181" s="18" t="s">
        <v>82</v>
      </c>
      <c r="BK181" s="241">
        <f>ROUND(I181*H181,2)</f>
        <v>0</v>
      </c>
      <c r="BL181" s="18" t="s">
        <v>143</v>
      </c>
      <c r="BM181" s="240" t="s">
        <v>924</v>
      </c>
    </row>
    <row r="182" spans="1:51" s="15" customFormat="1" ht="12">
      <c r="A182" s="15"/>
      <c r="B182" s="284"/>
      <c r="C182" s="285"/>
      <c r="D182" s="244" t="s">
        <v>145</v>
      </c>
      <c r="E182" s="286" t="s">
        <v>1</v>
      </c>
      <c r="F182" s="287" t="s">
        <v>556</v>
      </c>
      <c r="G182" s="285"/>
      <c r="H182" s="286" t="s">
        <v>1</v>
      </c>
      <c r="I182" s="288"/>
      <c r="J182" s="285"/>
      <c r="K182" s="285"/>
      <c r="L182" s="289"/>
      <c r="M182" s="290"/>
      <c r="N182" s="291"/>
      <c r="O182" s="291"/>
      <c r="P182" s="291"/>
      <c r="Q182" s="291"/>
      <c r="R182" s="291"/>
      <c r="S182" s="291"/>
      <c r="T182" s="292"/>
      <c r="U182" s="15"/>
      <c r="V182" s="15"/>
      <c r="W182" s="15"/>
      <c r="X182" s="15"/>
      <c r="Y182" s="15"/>
      <c r="Z182" s="15"/>
      <c r="AA182" s="15"/>
      <c r="AB182" s="15"/>
      <c r="AC182" s="15"/>
      <c r="AD182" s="15"/>
      <c r="AE182" s="15"/>
      <c r="AT182" s="293" t="s">
        <v>145</v>
      </c>
      <c r="AU182" s="293" t="s">
        <v>84</v>
      </c>
      <c r="AV182" s="15" t="s">
        <v>82</v>
      </c>
      <c r="AW182" s="15" t="s">
        <v>32</v>
      </c>
      <c r="AX182" s="15" t="s">
        <v>76</v>
      </c>
      <c r="AY182" s="293" t="s">
        <v>137</v>
      </c>
    </row>
    <row r="183" spans="1:51" s="13" customFormat="1" ht="12">
      <c r="A183" s="13"/>
      <c r="B183" s="242"/>
      <c r="C183" s="243"/>
      <c r="D183" s="244" t="s">
        <v>145</v>
      </c>
      <c r="E183" s="245" t="s">
        <v>1</v>
      </c>
      <c r="F183" s="246" t="s">
        <v>925</v>
      </c>
      <c r="G183" s="243"/>
      <c r="H183" s="247">
        <v>1</v>
      </c>
      <c r="I183" s="248"/>
      <c r="J183" s="243"/>
      <c r="K183" s="243"/>
      <c r="L183" s="249"/>
      <c r="M183" s="250"/>
      <c r="N183" s="251"/>
      <c r="O183" s="251"/>
      <c r="P183" s="251"/>
      <c r="Q183" s="251"/>
      <c r="R183" s="251"/>
      <c r="S183" s="251"/>
      <c r="T183" s="252"/>
      <c r="U183" s="13"/>
      <c r="V183" s="13"/>
      <c r="W183" s="13"/>
      <c r="X183" s="13"/>
      <c r="Y183" s="13"/>
      <c r="Z183" s="13"/>
      <c r="AA183" s="13"/>
      <c r="AB183" s="13"/>
      <c r="AC183" s="13"/>
      <c r="AD183" s="13"/>
      <c r="AE183" s="13"/>
      <c r="AT183" s="253" t="s">
        <v>145</v>
      </c>
      <c r="AU183" s="253" t="s">
        <v>84</v>
      </c>
      <c r="AV183" s="13" t="s">
        <v>84</v>
      </c>
      <c r="AW183" s="13" t="s">
        <v>32</v>
      </c>
      <c r="AX183" s="13" t="s">
        <v>76</v>
      </c>
      <c r="AY183" s="253" t="s">
        <v>137</v>
      </c>
    </row>
    <row r="184" spans="1:51" s="13" customFormat="1" ht="12">
      <c r="A184" s="13"/>
      <c r="B184" s="242"/>
      <c r="C184" s="243"/>
      <c r="D184" s="244" t="s">
        <v>145</v>
      </c>
      <c r="E184" s="245" t="s">
        <v>1</v>
      </c>
      <c r="F184" s="246" t="s">
        <v>926</v>
      </c>
      <c r="G184" s="243"/>
      <c r="H184" s="247">
        <v>1</v>
      </c>
      <c r="I184" s="248"/>
      <c r="J184" s="243"/>
      <c r="K184" s="243"/>
      <c r="L184" s="249"/>
      <c r="M184" s="250"/>
      <c r="N184" s="251"/>
      <c r="O184" s="251"/>
      <c r="P184" s="251"/>
      <c r="Q184" s="251"/>
      <c r="R184" s="251"/>
      <c r="S184" s="251"/>
      <c r="T184" s="252"/>
      <c r="U184" s="13"/>
      <c r="V184" s="13"/>
      <c r="W184" s="13"/>
      <c r="X184" s="13"/>
      <c r="Y184" s="13"/>
      <c r="Z184" s="13"/>
      <c r="AA184" s="13"/>
      <c r="AB184" s="13"/>
      <c r="AC184" s="13"/>
      <c r="AD184" s="13"/>
      <c r="AE184" s="13"/>
      <c r="AT184" s="253" t="s">
        <v>145</v>
      </c>
      <c r="AU184" s="253" t="s">
        <v>84</v>
      </c>
      <c r="AV184" s="13" t="s">
        <v>84</v>
      </c>
      <c r="AW184" s="13" t="s">
        <v>32</v>
      </c>
      <c r="AX184" s="13" t="s">
        <v>76</v>
      </c>
      <c r="AY184" s="253" t="s">
        <v>137</v>
      </c>
    </row>
    <row r="185" spans="1:51" s="13" customFormat="1" ht="12">
      <c r="A185" s="13"/>
      <c r="B185" s="242"/>
      <c r="C185" s="243"/>
      <c r="D185" s="244" t="s">
        <v>145</v>
      </c>
      <c r="E185" s="245" t="s">
        <v>1</v>
      </c>
      <c r="F185" s="246" t="s">
        <v>927</v>
      </c>
      <c r="G185" s="243"/>
      <c r="H185" s="247">
        <v>1</v>
      </c>
      <c r="I185" s="248"/>
      <c r="J185" s="243"/>
      <c r="K185" s="243"/>
      <c r="L185" s="249"/>
      <c r="M185" s="250"/>
      <c r="N185" s="251"/>
      <c r="O185" s="251"/>
      <c r="P185" s="251"/>
      <c r="Q185" s="251"/>
      <c r="R185" s="251"/>
      <c r="S185" s="251"/>
      <c r="T185" s="252"/>
      <c r="U185" s="13"/>
      <c r="V185" s="13"/>
      <c r="W185" s="13"/>
      <c r="X185" s="13"/>
      <c r="Y185" s="13"/>
      <c r="Z185" s="13"/>
      <c r="AA185" s="13"/>
      <c r="AB185" s="13"/>
      <c r="AC185" s="13"/>
      <c r="AD185" s="13"/>
      <c r="AE185" s="13"/>
      <c r="AT185" s="253" t="s">
        <v>145</v>
      </c>
      <c r="AU185" s="253" t="s">
        <v>84</v>
      </c>
      <c r="AV185" s="13" t="s">
        <v>84</v>
      </c>
      <c r="AW185" s="13" t="s">
        <v>32</v>
      </c>
      <c r="AX185" s="13" t="s">
        <v>76</v>
      </c>
      <c r="AY185" s="253" t="s">
        <v>137</v>
      </c>
    </row>
    <row r="186" spans="1:51" s="13" customFormat="1" ht="12">
      <c r="A186" s="13"/>
      <c r="B186" s="242"/>
      <c r="C186" s="243"/>
      <c r="D186" s="244" t="s">
        <v>145</v>
      </c>
      <c r="E186" s="245" t="s">
        <v>1</v>
      </c>
      <c r="F186" s="246" t="s">
        <v>928</v>
      </c>
      <c r="G186" s="243"/>
      <c r="H186" s="247">
        <v>1</v>
      </c>
      <c r="I186" s="248"/>
      <c r="J186" s="243"/>
      <c r="K186" s="243"/>
      <c r="L186" s="249"/>
      <c r="M186" s="250"/>
      <c r="N186" s="251"/>
      <c r="O186" s="251"/>
      <c r="P186" s="251"/>
      <c r="Q186" s="251"/>
      <c r="R186" s="251"/>
      <c r="S186" s="251"/>
      <c r="T186" s="252"/>
      <c r="U186" s="13"/>
      <c r="V186" s="13"/>
      <c r="W186" s="13"/>
      <c r="X186" s="13"/>
      <c r="Y186" s="13"/>
      <c r="Z186" s="13"/>
      <c r="AA186" s="13"/>
      <c r="AB186" s="13"/>
      <c r="AC186" s="13"/>
      <c r="AD186" s="13"/>
      <c r="AE186" s="13"/>
      <c r="AT186" s="253" t="s">
        <v>145</v>
      </c>
      <c r="AU186" s="253" t="s">
        <v>84</v>
      </c>
      <c r="AV186" s="13" t="s">
        <v>84</v>
      </c>
      <c r="AW186" s="13" t="s">
        <v>32</v>
      </c>
      <c r="AX186" s="13" t="s">
        <v>76</v>
      </c>
      <c r="AY186" s="253" t="s">
        <v>137</v>
      </c>
    </row>
    <row r="187" spans="1:51" s="13" customFormat="1" ht="12">
      <c r="A187" s="13"/>
      <c r="B187" s="242"/>
      <c r="C187" s="243"/>
      <c r="D187" s="244" t="s">
        <v>145</v>
      </c>
      <c r="E187" s="245" t="s">
        <v>1</v>
      </c>
      <c r="F187" s="246" t="s">
        <v>929</v>
      </c>
      <c r="G187" s="243"/>
      <c r="H187" s="247">
        <v>1</v>
      </c>
      <c r="I187" s="248"/>
      <c r="J187" s="243"/>
      <c r="K187" s="243"/>
      <c r="L187" s="249"/>
      <c r="M187" s="250"/>
      <c r="N187" s="251"/>
      <c r="O187" s="251"/>
      <c r="P187" s="251"/>
      <c r="Q187" s="251"/>
      <c r="R187" s="251"/>
      <c r="S187" s="251"/>
      <c r="T187" s="252"/>
      <c r="U187" s="13"/>
      <c r="V187" s="13"/>
      <c r="W187" s="13"/>
      <c r="X187" s="13"/>
      <c r="Y187" s="13"/>
      <c r="Z187" s="13"/>
      <c r="AA187" s="13"/>
      <c r="AB187" s="13"/>
      <c r="AC187" s="13"/>
      <c r="AD187" s="13"/>
      <c r="AE187" s="13"/>
      <c r="AT187" s="253" t="s">
        <v>145</v>
      </c>
      <c r="AU187" s="253" t="s">
        <v>84</v>
      </c>
      <c r="AV187" s="13" t="s">
        <v>84</v>
      </c>
      <c r="AW187" s="13" t="s">
        <v>32</v>
      </c>
      <c r="AX187" s="13" t="s">
        <v>76</v>
      </c>
      <c r="AY187" s="253" t="s">
        <v>137</v>
      </c>
    </row>
    <row r="188" spans="1:51" s="13" customFormat="1" ht="12">
      <c r="A188" s="13"/>
      <c r="B188" s="242"/>
      <c r="C188" s="243"/>
      <c r="D188" s="244" t="s">
        <v>145</v>
      </c>
      <c r="E188" s="245" t="s">
        <v>1</v>
      </c>
      <c r="F188" s="246" t="s">
        <v>930</v>
      </c>
      <c r="G188" s="243"/>
      <c r="H188" s="247">
        <v>1</v>
      </c>
      <c r="I188" s="248"/>
      <c r="J188" s="243"/>
      <c r="K188" s="243"/>
      <c r="L188" s="249"/>
      <c r="M188" s="250"/>
      <c r="N188" s="251"/>
      <c r="O188" s="251"/>
      <c r="P188" s="251"/>
      <c r="Q188" s="251"/>
      <c r="R188" s="251"/>
      <c r="S188" s="251"/>
      <c r="T188" s="252"/>
      <c r="U188" s="13"/>
      <c r="V188" s="13"/>
      <c r="W188" s="13"/>
      <c r="X188" s="13"/>
      <c r="Y188" s="13"/>
      <c r="Z188" s="13"/>
      <c r="AA188" s="13"/>
      <c r="AB188" s="13"/>
      <c r="AC188" s="13"/>
      <c r="AD188" s="13"/>
      <c r="AE188" s="13"/>
      <c r="AT188" s="253" t="s">
        <v>145</v>
      </c>
      <c r="AU188" s="253" t="s">
        <v>84</v>
      </c>
      <c r="AV188" s="13" t="s">
        <v>84</v>
      </c>
      <c r="AW188" s="13" t="s">
        <v>32</v>
      </c>
      <c r="AX188" s="13" t="s">
        <v>76</v>
      </c>
      <c r="AY188" s="253" t="s">
        <v>137</v>
      </c>
    </row>
    <row r="189" spans="1:51" s="13" customFormat="1" ht="12">
      <c r="A189" s="13"/>
      <c r="B189" s="242"/>
      <c r="C189" s="243"/>
      <c r="D189" s="244" t="s">
        <v>145</v>
      </c>
      <c r="E189" s="245" t="s">
        <v>1</v>
      </c>
      <c r="F189" s="246" t="s">
        <v>931</v>
      </c>
      <c r="G189" s="243"/>
      <c r="H189" s="247">
        <v>1</v>
      </c>
      <c r="I189" s="248"/>
      <c r="J189" s="243"/>
      <c r="K189" s="243"/>
      <c r="L189" s="249"/>
      <c r="M189" s="250"/>
      <c r="N189" s="251"/>
      <c r="O189" s="251"/>
      <c r="P189" s="251"/>
      <c r="Q189" s="251"/>
      <c r="R189" s="251"/>
      <c r="S189" s="251"/>
      <c r="T189" s="252"/>
      <c r="U189" s="13"/>
      <c r="V189" s="13"/>
      <c r="W189" s="13"/>
      <c r="X189" s="13"/>
      <c r="Y189" s="13"/>
      <c r="Z189" s="13"/>
      <c r="AA189" s="13"/>
      <c r="AB189" s="13"/>
      <c r="AC189" s="13"/>
      <c r="AD189" s="13"/>
      <c r="AE189" s="13"/>
      <c r="AT189" s="253" t="s">
        <v>145</v>
      </c>
      <c r="AU189" s="253" t="s">
        <v>84</v>
      </c>
      <c r="AV189" s="13" t="s">
        <v>84</v>
      </c>
      <c r="AW189" s="13" t="s">
        <v>32</v>
      </c>
      <c r="AX189" s="13" t="s">
        <v>76</v>
      </c>
      <c r="AY189" s="253" t="s">
        <v>137</v>
      </c>
    </row>
    <row r="190" spans="1:51" s="14" customFormat="1" ht="12">
      <c r="A190" s="14"/>
      <c r="B190" s="254"/>
      <c r="C190" s="255"/>
      <c r="D190" s="244" t="s">
        <v>145</v>
      </c>
      <c r="E190" s="256" t="s">
        <v>1</v>
      </c>
      <c r="F190" s="257" t="s">
        <v>147</v>
      </c>
      <c r="G190" s="255"/>
      <c r="H190" s="258">
        <v>7</v>
      </c>
      <c r="I190" s="259"/>
      <c r="J190" s="255"/>
      <c r="K190" s="255"/>
      <c r="L190" s="260"/>
      <c r="M190" s="261"/>
      <c r="N190" s="262"/>
      <c r="O190" s="262"/>
      <c r="P190" s="262"/>
      <c r="Q190" s="262"/>
      <c r="R190" s="262"/>
      <c r="S190" s="262"/>
      <c r="T190" s="263"/>
      <c r="U190" s="14"/>
      <c r="V190" s="14"/>
      <c r="W190" s="14"/>
      <c r="X190" s="14"/>
      <c r="Y190" s="14"/>
      <c r="Z190" s="14"/>
      <c r="AA190" s="14"/>
      <c r="AB190" s="14"/>
      <c r="AC190" s="14"/>
      <c r="AD190" s="14"/>
      <c r="AE190" s="14"/>
      <c r="AT190" s="264" t="s">
        <v>145</v>
      </c>
      <c r="AU190" s="264" t="s">
        <v>84</v>
      </c>
      <c r="AV190" s="14" t="s">
        <v>143</v>
      </c>
      <c r="AW190" s="14" t="s">
        <v>32</v>
      </c>
      <c r="AX190" s="14" t="s">
        <v>82</v>
      </c>
      <c r="AY190" s="264" t="s">
        <v>137</v>
      </c>
    </row>
    <row r="191" spans="1:65" s="2" customFormat="1" ht="16.5" customHeight="1">
      <c r="A191" s="39"/>
      <c r="B191" s="40"/>
      <c r="C191" s="228" t="s">
        <v>180</v>
      </c>
      <c r="D191" s="228" t="s">
        <v>139</v>
      </c>
      <c r="E191" s="229" t="s">
        <v>932</v>
      </c>
      <c r="F191" s="230" t="s">
        <v>933</v>
      </c>
      <c r="G191" s="231" t="s">
        <v>302</v>
      </c>
      <c r="H191" s="232">
        <v>1</v>
      </c>
      <c r="I191" s="233"/>
      <c r="J191" s="234">
        <f>ROUND(I191*H191,2)</f>
        <v>0</v>
      </c>
      <c r="K191" s="235"/>
      <c r="L191" s="45"/>
      <c r="M191" s="236" t="s">
        <v>1</v>
      </c>
      <c r="N191" s="237" t="s">
        <v>41</v>
      </c>
      <c r="O191" s="92"/>
      <c r="P191" s="238">
        <f>O191*H191</f>
        <v>0</v>
      </c>
      <c r="Q191" s="238">
        <v>0</v>
      </c>
      <c r="R191" s="238">
        <f>Q191*H191</f>
        <v>0</v>
      </c>
      <c r="S191" s="238">
        <v>0</v>
      </c>
      <c r="T191" s="239">
        <f>S191*H191</f>
        <v>0</v>
      </c>
      <c r="U191" s="39"/>
      <c r="V191" s="39"/>
      <c r="W191" s="39"/>
      <c r="X191" s="39"/>
      <c r="Y191" s="39"/>
      <c r="Z191" s="39"/>
      <c r="AA191" s="39"/>
      <c r="AB191" s="39"/>
      <c r="AC191" s="39"/>
      <c r="AD191" s="39"/>
      <c r="AE191" s="39"/>
      <c r="AR191" s="240" t="s">
        <v>143</v>
      </c>
      <c r="AT191" s="240" t="s">
        <v>139</v>
      </c>
      <c r="AU191" s="240" t="s">
        <v>84</v>
      </c>
      <c r="AY191" s="18" t="s">
        <v>137</v>
      </c>
      <c r="BE191" s="241">
        <f>IF(N191="základní",J191,0)</f>
        <v>0</v>
      </c>
      <c r="BF191" s="241">
        <f>IF(N191="snížená",J191,0)</f>
        <v>0</v>
      </c>
      <c r="BG191" s="241">
        <f>IF(N191="zákl. přenesená",J191,0)</f>
        <v>0</v>
      </c>
      <c r="BH191" s="241">
        <f>IF(N191="sníž. přenesená",J191,0)</f>
        <v>0</v>
      </c>
      <c r="BI191" s="241">
        <f>IF(N191="nulová",J191,0)</f>
        <v>0</v>
      </c>
      <c r="BJ191" s="18" t="s">
        <v>82</v>
      </c>
      <c r="BK191" s="241">
        <f>ROUND(I191*H191,2)</f>
        <v>0</v>
      </c>
      <c r="BL191" s="18" t="s">
        <v>143</v>
      </c>
      <c r="BM191" s="240" t="s">
        <v>934</v>
      </c>
    </row>
    <row r="192" spans="1:51" s="15" customFormat="1" ht="12">
      <c r="A192" s="15"/>
      <c r="B192" s="284"/>
      <c r="C192" s="285"/>
      <c r="D192" s="244" t="s">
        <v>145</v>
      </c>
      <c r="E192" s="286" t="s">
        <v>1</v>
      </c>
      <c r="F192" s="287" t="s">
        <v>556</v>
      </c>
      <c r="G192" s="285"/>
      <c r="H192" s="286" t="s">
        <v>1</v>
      </c>
      <c r="I192" s="288"/>
      <c r="J192" s="285"/>
      <c r="K192" s="285"/>
      <c r="L192" s="289"/>
      <c r="M192" s="290"/>
      <c r="N192" s="291"/>
      <c r="O192" s="291"/>
      <c r="P192" s="291"/>
      <c r="Q192" s="291"/>
      <c r="R192" s="291"/>
      <c r="S192" s="291"/>
      <c r="T192" s="292"/>
      <c r="U192" s="15"/>
      <c r="V192" s="15"/>
      <c r="W192" s="15"/>
      <c r="X192" s="15"/>
      <c r="Y192" s="15"/>
      <c r="Z192" s="15"/>
      <c r="AA192" s="15"/>
      <c r="AB192" s="15"/>
      <c r="AC192" s="15"/>
      <c r="AD192" s="15"/>
      <c r="AE192" s="15"/>
      <c r="AT192" s="293" t="s">
        <v>145</v>
      </c>
      <c r="AU192" s="293" t="s">
        <v>84</v>
      </c>
      <c r="AV192" s="15" t="s">
        <v>82</v>
      </c>
      <c r="AW192" s="15" t="s">
        <v>32</v>
      </c>
      <c r="AX192" s="15" t="s">
        <v>76</v>
      </c>
      <c r="AY192" s="293" t="s">
        <v>137</v>
      </c>
    </row>
    <row r="193" spans="1:51" s="13" customFormat="1" ht="12">
      <c r="A193" s="13"/>
      <c r="B193" s="242"/>
      <c r="C193" s="243"/>
      <c r="D193" s="244" t="s">
        <v>145</v>
      </c>
      <c r="E193" s="245" t="s">
        <v>1</v>
      </c>
      <c r="F193" s="246" t="s">
        <v>935</v>
      </c>
      <c r="G193" s="243"/>
      <c r="H193" s="247">
        <v>1</v>
      </c>
      <c r="I193" s="248"/>
      <c r="J193" s="243"/>
      <c r="K193" s="243"/>
      <c r="L193" s="249"/>
      <c r="M193" s="250"/>
      <c r="N193" s="251"/>
      <c r="O193" s="251"/>
      <c r="P193" s="251"/>
      <c r="Q193" s="251"/>
      <c r="R193" s="251"/>
      <c r="S193" s="251"/>
      <c r="T193" s="252"/>
      <c r="U193" s="13"/>
      <c r="V193" s="13"/>
      <c r="W193" s="13"/>
      <c r="X193" s="13"/>
      <c r="Y193" s="13"/>
      <c r="Z193" s="13"/>
      <c r="AA193" s="13"/>
      <c r="AB193" s="13"/>
      <c r="AC193" s="13"/>
      <c r="AD193" s="13"/>
      <c r="AE193" s="13"/>
      <c r="AT193" s="253" t="s">
        <v>145</v>
      </c>
      <c r="AU193" s="253" t="s">
        <v>84</v>
      </c>
      <c r="AV193" s="13" t="s">
        <v>84</v>
      </c>
      <c r="AW193" s="13" t="s">
        <v>32</v>
      </c>
      <c r="AX193" s="13" t="s">
        <v>82</v>
      </c>
      <c r="AY193" s="253" t="s">
        <v>137</v>
      </c>
    </row>
    <row r="194" spans="1:65" s="2" customFormat="1" ht="16.5" customHeight="1">
      <c r="A194" s="39"/>
      <c r="B194" s="40"/>
      <c r="C194" s="228" t="s">
        <v>186</v>
      </c>
      <c r="D194" s="228" t="s">
        <v>139</v>
      </c>
      <c r="E194" s="229" t="s">
        <v>936</v>
      </c>
      <c r="F194" s="230" t="s">
        <v>937</v>
      </c>
      <c r="G194" s="231" t="s">
        <v>302</v>
      </c>
      <c r="H194" s="232">
        <v>7</v>
      </c>
      <c r="I194" s="233"/>
      <c r="J194" s="234">
        <f>ROUND(I194*H194,2)</f>
        <v>0</v>
      </c>
      <c r="K194" s="235"/>
      <c r="L194" s="45"/>
      <c r="M194" s="236" t="s">
        <v>1</v>
      </c>
      <c r="N194" s="237" t="s">
        <v>41</v>
      </c>
      <c r="O194" s="92"/>
      <c r="P194" s="238">
        <f>O194*H194</f>
        <v>0</v>
      </c>
      <c r="Q194" s="238">
        <v>0</v>
      </c>
      <c r="R194" s="238">
        <f>Q194*H194</f>
        <v>0</v>
      </c>
      <c r="S194" s="238">
        <v>0</v>
      </c>
      <c r="T194" s="239">
        <f>S194*H194</f>
        <v>0</v>
      </c>
      <c r="U194" s="39"/>
      <c r="V194" s="39"/>
      <c r="W194" s="39"/>
      <c r="X194" s="39"/>
      <c r="Y194" s="39"/>
      <c r="Z194" s="39"/>
      <c r="AA194" s="39"/>
      <c r="AB194" s="39"/>
      <c r="AC194" s="39"/>
      <c r="AD194" s="39"/>
      <c r="AE194" s="39"/>
      <c r="AR194" s="240" t="s">
        <v>143</v>
      </c>
      <c r="AT194" s="240" t="s">
        <v>139</v>
      </c>
      <c r="AU194" s="240" t="s">
        <v>84</v>
      </c>
      <c r="AY194" s="18" t="s">
        <v>137</v>
      </c>
      <c r="BE194" s="241">
        <f>IF(N194="základní",J194,0)</f>
        <v>0</v>
      </c>
      <c r="BF194" s="241">
        <f>IF(N194="snížená",J194,0)</f>
        <v>0</v>
      </c>
      <c r="BG194" s="241">
        <f>IF(N194="zákl. přenesená",J194,0)</f>
        <v>0</v>
      </c>
      <c r="BH194" s="241">
        <f>IF(N194="sníž. přenesená",J194,0)</f>
        <v>0</v>
      </c>
      <c r="BI194" s="241">
        <f>IF(N194="nulová",J194,0)</f>
        <v>0</v>
      </c>
      <c r="BJ194" s="18" t="s">
        <v>82</v>
      </c>
      <c r="BK194" s="241">
        <f>ROUND(I194*H194,2)</f>
        <v>0</v>
      </c>
      <c r="BL194" s="18" t="s">
        <v>143</v>
      </c>
      <c r="BM194" s="240" t="s">
        <v>938</v>
      </c>
    </row>
    <row r="195" spans="1:51" s="15" customFormat="1" ht="12">
      <c r="A195" s="15"/>
      <c r="B195" s="284"/>
      <c r="C195" s="285"/>
      <c r="D195" s="244" t="s">
        <v>145</v>
      </c>
      <c r="E195" s="286" t="s">
        <v>1</v>
      </c>
      <c r="F195" s="287" t="s">
        <v>556</v>
      </c>
      <c r="G195" s="285"/>
      <c r="H195" s="286" t="s">
        <v>1</v>
      </c>
      <c r="I195" s="288"/>
      <c r="J195" s="285"/>
      <c r="K195" s="285"/>
      <c r="L195" s="289"/>
      <c r="M195" s="290"/>
      <c r="N195" s="291"/>
      <c r="O195" s="291"/>
      <c r="P195" s="291"/>
      <c r="Q195" s="291"/>
      <c r="R195" s="291"/>
      <c r="S195" s="291"/>
      <c r="T195" s="292"/>
      <c r="U195" s="15"/>
      <c r="V195" s="15"/>
      <c r="W195" s="15"/>
      <c r="X195" s="15"/>
      <c r="Y195" s="15"/>
      <c r="Z195" s="15"/>
      <c r="AA195" s="15"/>
      <c r="AB195" s="15"/>
      <c r="AC195" s="15"/>
      <c r="AD195" s="15"/>
      <c r="AE195" s="15"/>
      <c r="AT195" s="293" t="s">
        <v>145</v>
      </c>
      <c r="AU195" s="293" t="s">
        <v>84</v>
      </c>
      <c r="AV195" s="15" t="s">
        <v>82</v>
      </c>
      <c r="AW195" s="15" t="s">
        <v>32</v>
      </c>
      <c r="AX195" s="15" t="s">
        <v>76</v>
      </c>
      <c r="AY195" s="293" t="s">
        <v>137</v>
      </c>
    </row>
    <row r="196" spans="1:51" s="15" customFormat="1" ht="12">
      <c r="A196" s="15"/>
      <c r="B196" s="284"/>
      <c r="C196" s="285"/>
      <c r="D196" s="244" t="s">
        <v>145</v>
      </c>
      <c r="E196" s="286" t="s">
        <v>1</v>
      </c>
      <c r="F196" s="287" t="s">
        <v>939</v>
      </c>
      <c r="G196" s="285"/>
      <c r="H196" s="286" t="s">
        <v>1</v>
      </c>
      <c r="I196" s="288"/>
      <c r="J196" s="285"/>
      <c r="K196" s="285"/>
      <c r="L196" s="289"/>
      <c r="M196" s="290"/>
      <c r="N196" s="291"/>
      <c r="O196" s="291"/>
      <c r="P196" s="291"/>
      <c r="Q196" s="291"/>
      <c r="R196" s="291"/>
      <c r="S196" s="291"/>
      <c r="T196" s="292"/>
      <c r="U196" s="15"/>
      <c r="V196" s="15"/>
      <c r="W196" s="15"/>
      <c r="X196" s="15"/>
      <c r="Y196" s="15"/>
      <c r="Z196" s="15"/>
      <c r="AA196" s="15"/>
      <c r="AB196" s="15"/>
      <c r="AC196" s="15"/>
      <c r="AD196" s="15"/>
      <c r="AE196" s="15"/>
      <c r="AT196" s="293" t="s">
        <v>145</v>
      </c>
      <c r="AU196" s="293" t="s">
        <v>84</v>
      </c>
      <c r="AV196" s="15" t="s">
        <v>82</v>
      </c>
      <c r="AW196" s="15" t="s">
        <v>32</v>
      </c>
      <c r="AX196" s="15" t="s">
        <v>76</v>
      </c>
      <c r="AY196" s="293" t="s">
        <v>137</v>
      </c>
    </row>
    <row r="197" spans="1:51" s="13" customFormat="1" ht="12">
      <c r="A197" s="13"/>
      <c r="B197" s="242"/>
      <c r="C197" s="243"/>
      <c r="D197" s="244" t="s">
        <v>145</v>
      </c>
      <c r="E197" s="245" t="s">
        <v>1</v>
      </c>
      <c r="F197" s="246" t="s">
        <v>893</v>
      </c>
      <c r="G197" s="243"/>
      <c r="H197" s="247">
        <v>1</v>
      </c>
      <c r="I197" s="248"/>
      <c r="J197" s="243"/>
      <c r="K197" s="243"/>
      <c r="L197" s="249"/>
      <c r="M197" s="250"/>
      <c r="N197" s="251"/>
      <c r="O197" s="251"/>
      <c r="P197" s="251"/>
      <c r="Q197" s="251"/>
      <c r="R197" s="251"/>
      <c r="S197" s="251"/>
      <c r="T197" s="252"/>
      <c r="U197" s="13"/>
      <c r="V197" s="13"/>
      <c r="W197" s="13"/>
      <c r="X197" s="13"/>
      <c r="Y197" s="13"/>
      <c r="Z197" s="13"/>
      <c r="AA197" s="13"/>
      <c r="AB197" s="13"/>
      <c r="AC197" s="13"/>
      <c r="AD197" s="13"/>
      <c r="AE197" s="13"/>
      <c r="AT197" s="253" t="s">
        <v>145</v>
      </c>
      <c r="AU197" s="253" t="s">
        <v>84</v>
      </c>
      <c r="AV197" s="13" t="s">
        <v>84</v>
      </c>
      <c r="AW197" s="13" t="s">
        <v>32</v>
      </c>
      <c r="AX197" s="13" t="s">
        <v>76</v>
      </c>
      <c r="AY197" s="253" t="s">
        <v>137</v>
      </c>
    </row>
    <row r="198" spans="1:51" s="13" customFormat="1" ht="12">
      <c r="A198" s="13"/>
      <c r="B198" s="242"/>
      <c r="C198" s="243"/>
      <c r="D198" s="244" t="s">
        <v>145</v>
      </c>
      <c r="E198" s="245" t="s">
        <v>1</v>
      </c>
      <c r="F198" s="246" t="s">
        <v>894</v>
      </c>
      <c r="G198" s="243"/>
      <c r="H198" s="247">
        <v>1</v>
      </c>
      <c r="I198" s="248"/>
      <c r="J198" s="243"/>
      <c r="K198" s="243"/>
      <c r="L198" s="249"/>
      <c r="M198" s="250"/>
      <c r="N198" s="251"/>
      <c r="O198" s="251"/>
      <c r="P198" s="251"/>
      <c r="Q198" s="251"/>
      <c r="R198" s="251"/>
      <c r="S198" s="251"/>
      <c r="T198" s="252"/>
      <c r="U198" s="13"/>
      <c r="V198" s="13"/>
      <c r="W198" s="13"/>
      <c r="X198" s="13"/>
      <c r="Y198" s="13"/>
      <c r="Z198" s="13"/>
      <c r="AA198" s="13"/>
      <c r="AB198" s="13"/>
      <c r="AC198" s="13"/>
      <c r="AD198" s="13"/>
      <c r="AE198" s="13"/>
      <c r="AT198" s="253" t="s">
        <v>145</v>
      </c>
      <c r="AU198" s="253" t="s">
        <v>84</v>
      </c>
      <c r="AV198" s="13" t="s">
        <v>84</v>
      </c>
      <c r="AW198" s="13" t="s">
        <v>32</v>
      </c>
      <c r="AX198" s="13" t="s">
        <v>76</v>
      </c>
      <c r="AY198" s="253" t="s">
        <v>137</v>
      </c>
    </row>
    <row r="199" spans="1:51" s="13" customFormat="1" ht="12">
      <c r="A199" s="13"/>
      <c r="B199" s="242"/>
      <c r="C199" s="243"/>
      <c r="D199" s="244" t="s">
        <v>145</v>
      </c>
      <c r="E199" s="245" t="s">
        <v>1</v>
      </c>
      <c r="F199" s="246" t="s">
        <v>895</v>
      </c>
      <c r="G199" s="243"/>
      <c r="H199" s="247">
        <v>1</v>
      </c>
      <c r="I199" s="248"/>
      <c r="J199" s="243"/>
      <c r="K199" s="243"/>
      <c r="L199" s="249"/>
      <c r="M199" s="250"/>
      <c r="N199" s="251"/>
      <c r="O199" s="251"/>
      <c r="P199" s="251"/>
      <c r="Q199" s="251"/>
      <c r="R199" s="251"/>
      <c r="S199" s="251"/>
      <c r="T199" s="252"/>
      <c r="U199" s="13"/>
      <c r="V199" s="13"/>
      <c r="W199" s="13"/>
      <c r="X199" s="13"/>
      <c r="Y199" s="13"/>
      <c r="Z199" s="13"/>
      <c r="AA199" s="13"/>
      <c r="AB199" s="13"/>
      <c r="AC199" s="13"/>
      <c r="AD199" s="13"/>
      <c r="AE199" s="13"/>
      <c r="AT199" s="253" t="s">
        <v>145</v>
      </c>
      <c r="AU199" s="253" t="s">
        <v>84</v>
      </c>
      <c r="AV199" s="13" t="s">
        <v>84</v>
      </c>
      <c r="AW199" s="13" t="s">
        <v>32</v>
      </c>
      <c r="AX199" s="13" t="s">
        <v>76</v>
      </c>
      <c r="AY199" s="253" t="s">
        <v>137</v>
      </c>
    </row>
    <row r="200" spans="1:51" s="13" customFormat="1" ht="12">
      <c r="A200" s="13"/>
      <c r="B200" s="242"/>
      <c r="C200" s="243"/>
      <c r="D200" s="244" t="s">
        <v>145</v>
      </c>
      <c r="E200" s="245" t="s">
        <v>1</v>
      </c>
      <c r="F200" s="246" t="s">
        <v>896</v>
      </c>
      <c r="G200" s="243"/>
      <c r="H200" s="247">
        <v>1</v>
      </c>
      <c r="I200" s="248"/>
      <c r="J200" s="243"/>
      <c r="K200" s="243"/>
      <c r="L200" s="249"/>
      <c r="M200" s="250"/>
      <c r="N200" s="251"/>
      <c r="O200" s="251"/>
      <c r="P200" s="251"/>
      <c r="Q200" s="251"/>
      <c r="R200" s="251"/>
      <c r="S200" s="251"/>
      <c r="T200" s="252"/>
      <c r="U200" s="13"/>
      <c r="V200" s="13"/>
      <c r="W200" s="13"/>
      <c r="X200" s="13"/>
      <c r="Y200" s="13"/>
      <c r="Z200" s="13"/>
      <c r="AA200" s="13"/>
      <c r="AB200" s="13"/>
      <c r="AC200" s="13"/>
      <c r="AD200" s="13"/>
      <c r="AE200" s="13"/>
      <c r="AT200" s="253" t="s">
        <v>145</v>
      </c>
      <c r="AU200" s="253" t="s">
        <v>84</v>
      </c>
      <c r="AV200" s="13" t="s">
        <v>84</v>
      </c>
      <c r="AW200" s="13" t="s">
        <v>32</v>
      </c>
      <c r="AX200" s="13" t="s">
        <v>76</v>
      </c>
      <c r="AY200" s="253" t="s">
        <v>137</v>
      </c>
    </row>
    <row r="201" spans="1:51" s="16" customFormat="1" ht="12">
      <c r="A201" s="16"/>
      <c r="B201" s="294"/>
      <c r="C201" s="295"/>
      <c r="D201" s="244" t="s">
        <v>145</v>
      </c>
      <c r="E201" s="296" t="s">
        <v>1</v>
      </c>
      <c r="F201" s="297" t="s">
        <v>639</v>
      </c>
      <c r="G201" s="295"/>
      <c r="H201" s="298">
        <v>4</v>
      </c>
      <c r="I201" s="299"/>
      <c r="J201" s="295"/>
      <c r="K201" s="295"/>
      <c r="L201" s="300"/>
      <c r="M201" s="301"/>
      <c r="N201" s="302"/>
      <c r="O201" s="302"/>
      <c r="P201" s="302"/>
      <c r="Q201" s="302"/>
      <c r="R201" s="302"/>
      <c r="S201" s="302"/>
      <c r="T201" s="303"/>
      <c r="U201" s="16"/>
      <c r="V201" s="16"/>
      <c r="W201" s="16"/>
      <c r="X201" s="16"/>
      <c r="Y201" s="16"/>
      <c r="Z201" s="16"/>
      <c r="AA201" s="16"/>
      <c r="AB201" s="16"/>
      <c r="AC201" s="16"/>
      <c r="AD201" s="16"/>
      <c r="AE201" s="16"/>
      <c r="AT201" s="304" t="s">
        <v>145</v>
      </c>
      <c r="AU201" s="304" t="s">
        <v>84</v>
      </c>
      <c r="AV201" s="16" t="s">
        <v>151</v>
      </c>
      <c r="AW201" s="16" t="s">
        <v>32</v>
      </c>
      <c r="AX201" s="16" t="s">
        <v>76</v>
      </c>
      <c r="AY201" s="304" t="s">
        <v>137</v>
      </c>
    </row>
    <row r="202" spans="1:51" s="15" customFormat="1" ht="12">
      <c r="A202" s="15"/>
      <c r="B202" s="284"/>
      <c r="C202" s="285"/>
      <c r="D202" s="244" t="s">
        <v>145</v>
      </c>
      <c r="E202" s="286" t="s">
        <v>1</v>
      </c>
      <c r="F202" s="287" t="s">
        <v>940</v>
      </c>
      <c r="G202" s="285"/>
      <c r="H202" s="286" t="s">
        <v>1</v>
      </c>
      <c r="I202" s="288"/>
      <c r="J202" s="285"/>
      <c r="K202" s="285"/>
      <c r="L202" s="289"/>
      <c r="M202" s="290"/>
      <c r="N202" s="291"/>
      <c r="O202" s="291"/>
      <c r="P202" s="291"/>
      <c r="Q202" s="291"/>
      <c r="R202" s="291"/>
      <c r="S202" s="291"/>
      <c r="T202" s="292"/>
      <c r="U202" s="15"/>
      <c r="V202" s="15"/>
      <c r="W202" s="15"/>
      <c r="X202" s="15"/>
      <c r="Y202" s="15"/>
      <c r="Z202" s="15"/>
      <c r="AA202" s="15"/>
      <c r="AB202" s="15"/>
      <c r="AC202" s="15"/>
      <c r="AD202" s="15"/>
      <c r="AE202" s="15"/>
      <c r="AT202" s="293" t="s">
        <v>145</v>
      </c>
      <c r="AU202" s="293" t="s">
        <v>84</v>
      </c>
      <c r="AV202" s="15" t="s">
        <v>82</v>
      </c>
      <c r="AW202" s="15" t="s">
        <v>32</v>
      </c>
      <c r="AX202" s="15" t="s">
        <v>76</v>
      </c>
      <c r="AY202" s="293" t="s">
        <v>137</v>
      </c>
    </row>
    <row r="203" spans="1:51" s="13" customFormat="1" ht="12">
      <c r="A203" s="13"/>
      <c r="B203" s="242"/>
      <c r="C203" s="243"/>
      <c r="D203" s="244" t="s">
        <v>145</v>
      </c>
      <c r="E203" s="245" t="s">
        <v>1</v>
      </c>
      <c r="F203" s="246" t="s">
        <v>919</v>
      </c>
      <c r="G203" s="243"/>
      <c r="H203" s="247">
        <v>1</v>
      </c>
      <c r="I203" s="248"/>
      <c r="J203" s="243"/>
      <c r="K203" s="243"/>
      <c r="L203" s="249"/>
      <c r="M203" s="250"/>
      <c r="N203" s="251"/>
      <c r="O203" s="251"/>
      <c r="P203" s="251"/>
      <c r="Q203" s="251"/>
      <c r="R203" s="251"/>
      <c r="S203" s="251"/>
      <c r="T203" s="252"/>
      <c r="U203" s="13"/>
      <c r="V203" s="13"/>
      <c r="W203" s="13"/>
      <c r="X203" s="13"/>
      <c r="Y203" s="13"/>
      <c r="Z203" s="13"/>
      <c r="AA203" s="13"/>
      <c r="AB203" s="13"/>
      <c r="AC203" s="13"/>
      <c r="AD203" s="13"/>
      <c r="AE203" s="13"/>
      <c r="AT203" s="253" t="s">
        <v>145</v>
      </c>
      <c r="AU203" s="253" t="s">
        <v>84</v>
      </c>
      <c r="AV203" s="13" t="s">
        <v>84</v>
      </c>
      <c r="AW203" s="13" t="s">
        <v>32</v>
      </c>
      <c r="AX203" s="13" t="s">
        <v>76</v>
      </c>
      <c r="AY203" s="253" t="s">
        <v>137</v>
      </c>
    </row>
    <row r="204" spans="1:51" s="13" customFormat="1" ht="12">
      <c r="A204" s="13"/>
      <c r="B204" s="242"/>
      <c r="C204" s="243"/>
      <c r="D204" s="244" t="s">
        <v>145</v>
      </c>
      <c r="E204" s="245" t="s">
        <v>1</v>
      </c>
      <c r="F204" s="246" t="s">
        <v>920</v>
      </c>
      <c r="G204" s="243"/>
      <c r="H204" s="247">
        <v>1</v>
      </c>
      <c r="I204" s="248"/>
      <c r="J204" s="243"/>
      <c r="K204" s="243"/>
      <c r="L204" s="249"/>
      <c r="M204" s="250"/>
      <c r="N204" s="251"/>
      <c r="O204" s="251"/>
      <c r="P204" s="251"/>
      <c r="Q204" s="251"/>
      <c r="R204" s="251"/>
      <c r="S204" s="251"/>
      <c r="T204" s="252"/>
      <c r="U204" s="13"/>
      <c r="V204" s="13"/>
      <c r="W204" s="13"/>
      <c r="X204" s="13"/>
      <c r="Y204" s="13"/>
      <c r="Z204" s="13"/>
      <c r="AA204" s="13"/>
      <c r="AB204" s="13"/>
      <c r="AC204" s="13"/>
      <c r="AD204" s="13"/>
      <c r="AE204" s="13"/>
      <c r="AT204" s="253" t="s">
        <v>145</v>
      </c>
      <c r="AU204" s="253" t="s">
        <v>84</v>
      </c>
      <c r="AV204" s="13" t="s">
        <v>84</v>
      </c>
      <c r="AW204" s="13" t="s">
        <v>32</v>
      </c>
      <c r="AX204" s="13" t="s">
        <v>76</v>
      </c>
      <c r="AY204" s="253" t="s">
        <v>137</v>
      </c>
    </row>
    <row r="205" spans="1:51" s="13" customFormat="1" ht="12">
      <c r="A205" s="13"/>
      <c r="B205" s="242"/>
      <c r="C205" s="243"/>
      <c r="D205" s="244" t="s">
        <v>145</v>
      </c>
      <c r="E205" s="245" t="s">
        <v>1</v>
      </c>
      <c r="F205" s="246" t="s">
        <v>921</v>
      </c>
      <c r="G205" s="243"/>
      <c r="H205" s="247">
        <v>1</v>
      </c>
      <c r="I205" s="248"/>
      <c r="J205" s="243"/>
      <c r="K205" s="243"/>
      <c r="L205" s="249"/>
      <c r="M205" s="250"/>
      <c r="N205" s="251"/>
      <c r="O205" s="251"/>
      <c r="P205" s="251"/>
      <c r="Q205" s="251"/>
      <c r="R205" s="251"/>
      <c r="S205" s="251"/>
      <c r="T205" s="252"/>
      <c r="U205" s="13"/>
      <c r="V205" s="13"/>
      <c r="W205" s="13"/>
      <c r="X205" s="13"/>
      <c r="Y205" s="13"/>
      <c r="Z205" s="13"/>
      <c r="AA205" s="13"/>
      <c r="AB205" s="13"/>
      <c r="AC205" s="13"/>
      <c r="AD205" s="13"/>
      <c r="AE205" s="13"/>
      <c r="AT205" s="253" t="s">
        <v>145</v>
      </c>
      <c r="AU205" s="253" t="s">
        <v>84</v>
      </c>
      <c r="AV205" s="13" t="s">
        <v>84</v>
      </c>
      <c r="AW205" s="13" t="s">
        <v>32</v>
      </c>
      <c r="AX205" s="13" t="s">
        <v>76</v>
      </c>
      <c r="AY205" s="253" t="s">
        <v>137</v>
      </c>
    </row>
    <row r="206" spans="1:51" s="16" customFormat="1" ht="12">
      <c r="A206" s="16"/>
      <c r="B206" s="294"/>
      <c r="C206" s="295"/>
      <c r="D206" s="244" t="s">
        <v>145</v>
      </c>
      <c r="E206" s="296" t="s">
        <v>1</v>
      </c>
      <c r="F206" s="297" t="s">
        <v>639</v>
      </c>
      <c r="G206" s="295"/>
      <c r="H206" s="298">
        <v>3</v>
      </c>
      <c r="I206" s="299"/>
      <c r="J206" s="295"/>
      <c r="K206" s="295"/>
      <c r="L206" s="300"/>
      <c r="M206" s="301"/>
      <c r="N206" s="302"/>
      <c r="O206" s="302"/>
      <c r="P206" s="302"/>
      <c r="Q206" s="302"/>
      <c r="R206" s="302"/>
      <c r="S206" s="302"/>
      <c r="T206" s="303"/>
      <c r="U206" s="16"/>
      <c r="V206" s="16"/>
      <c r="W206" s="16"/>
      <c r="X206" s="16"/>
      <c r="Y206" s="16"/>
      <c r="Z206" s="16"/>
      <c r="AA206" s="16"/>
      <c r="AB206" s="16"/>
      <c r="AC206" s="16"/>
      <c r="AD206" s="16"/>
      <c r="AE206" s="16"/>
      <c r="AT206" s="304" t="s">
        <v>145</v>
      </c>
      <c r="AU206" s="304" t="s">
        <v>84</v>
      </c>
      <c r="AV206" s="16" t="s">
        <v>151</v>
      </c>
      <c r="AW206" s="16" t="s">
        <v>32</v>
      </c>
      <c r="AX206" s="16" t="s">
        <v>76</v>
      </c>
      <c r="AY206" s="304" t="s">
        <v>137</v>
      </c>
    </row>
    <row r="207" spans="1:51" s="14" customFormat="1" ht="12">
      <c r="A207" s="14"/>
      <c r="B207" s="254"/>
      <c r="C207" s="255"/>
      <c r="D207" s="244" t="s">
        <v>145</v>
      </c>
      <c r="E207" s="256" t="s">
        <v>1</v>
      </c>
      <c r="F207" s="257" t="s">
        <v>147</v>
      </c>
      <c r="G207" s="255"/>
      <c r="H207" s="258">
        <v>7</v>
      </c>
      <c r="I207" s="259"/>
      <c r="J207" s="255"/>
      <c r="K207" s="255"/>
      <c r="L207" s="260"/>
      <c r="M207" s="261"/>
      <c r="N207" s="262"/>
      <c r="O207" s="262"/>
      <c r="P207" s="262"/>
      <c r="Q207" s="262"/>
      <c r="R207" s="262"/>
      <c r="S207" s="262"/>
      <c r="T207" s="263"/>
      <c r="U207" s="14"/>
      <c r="V207" s="14"/>
      <c r="W207" s="14"/>
      <c r="X207" s="14"/>
      <c r="Y207" s="14"/>
      <c r="Z207" s="14"/>
      <c r="AA207" s="14"/>
      <c r="AB207" s="14"/>
      <c r="AC207" s="14"/>
      <c r="AD207" s="14"/>
      <c r="AE207" s="14"/>
      <c r="AT207" s="264" t="s">
        <v>145</v>
      </c>
      <c r="AU207" s="264" t="s">
        <v>84</v>
      </c>
      <c r="AV207" s="14" t="s">
        <v>143</v>
      </c>
      <c r="AW207" s="14" t="s">
        <v>32</v>
      </c>
      <c r="AX207" s="14" t="s">
        <v>82</v>
      </c>
      <c r="AY207" s="264" t="s">
        <v>137</v>
      </c>
    </row>
    <row r="208" spans="1:65" s="2" customFormat="1" ht="16.5" customHeight="1">
      <c r="A208" s="39"/>
      <c r="B208" s="40"/>
      <c r="C208" s="228" t="s">
        <v>193</v>
      </c>
      <c r="D208" s="228" t="s">
        <v>139</v>
      </c>
      <c r="E208" s="229" t="s">
        <v>941</v>
      </c>
      <c r="F208" s="230" t="s">
        <v>942</v>
      </c>
      <c r="G208" s="231" t="s">
        <v>302</v>
      </c>
      <c r="H208" s="232">
        <v>17</v>
      </c>
      <c r="I208" s="233"/>
      <c r="J208" s="234">
        <f>ROUND(I208*H208,2)</f>
        <v>0</v>
      </c>
      <c r="K208" s="235"/>
      <c r="L208" s="45"/>
      <c r="M208" s="236" t="s">
        <v>1</v>
      </c>
      <c r="N208" s="237" t="s">
        <v>41</v>
      </c>
      <c r="O208" s="92"/>
      <c r="P208" s="238">
        <f>O208*H208</f>
        <v>0</v>
      </c>
      <c r="Q208" s="238">
        <v>0</v>
      </c>
      <c r="R208" s="238">
        <f>Q208*H208</f>
        <v>0</v>
      </c>
      <c r="S208" s="238">
        <v>0</v>
      </c>
      <c r="T208" s="239">
        <f>S208*H208</f>
        <v>0</v>
      </c>
      <c r="U208" s="39"/>
      <c r="V208" s="39"/>
      <c r="W208" s="39"/>
      <c r="X208" s="39"/>
      <c r="Y208" s="39"/>
      <c r="Z208" s="39"/>
      <c r="AA208" s="39"/>
      <c r="AB208" s="39"/>
      <c r="AC208" s="39"/>
      <c r="AD208" s="39"/>
      <c r="AE208" s="39"/>
      <c r="AR208" s="240" t="s">
        <v>143</v>
      </c>
      <c r="AT208" s="240" t="s">
        <v>139</v>
      </c>
      <c r="AU208" s="240" t="s">
        <v>84</v>
      </c>
      <c r="AY208" s="18" t="s">
        <v>137</v>
      </c>
      <c r="BE208" s="241">
        <f>IF(N208="základní",J208,0)</f>
        <v>0</v>
      </c>
      <c r="BF208" s="241">
        <f>IF(N208="snížená",J208,0)</f>
        <v>0</v>
      </c>
      <c r="BG208" s="241">
        <f>IF(N208="zákl. přenesená",J208,0)</f>
        <v>0</v>
      </c>
      <c r="BH208" s="241">
        <f>IF(N208="sníž. přenesená",J208,0)</f>
        <v>0</v>
      </c>
      <c r="BI208" s="241">
        <f>IF(N208="nulová",J208,0)</f>
        <v>0</v>
      </c>
      <c r="BJ208" s="18" t="s">
        <v>82</v>
      </c>
      <c r="BK208" s="241">
        <f>ROUND(I208*H208,2)</f>
        <v>0</v>
      </c>
      <c r="BL208" s="18" t="s">
        <v>143</v>
      </c>
      <c r="BM208" s="240" t="s">
        <v>943</v>
      </c>
    </row>
    <row r="209" spans="1:51" s="15" customFormat="1" ht="12">
      <c r="A209" s="15"/>
      <c r="B209" s="284"/>
      <c r="C209" s="285"/>
      <c r="D209" s="244" t="s">
        <v>145</v>
      </c>
      <c r="E209" s="286" t="s">
        <v>1</v>
      </c>
      <c r="F209" s="287" t="s">
        <v>556</v>
      </c>
      <c r="G209" s="285"/>
      <c r="H209" s="286" t="s">
        <v>1</v>
      </c>
      <c r="I209" s="288"/>
      <c r="J209" s="285"/>
      <c r="K209" s="285"/>
      <c r="L209" s="289"/>
      <c r="M209" s="290"/>
      <c r="N209" s="291"/>
      <c r="O209" s="291"/>
      <c r="P209" s="291"/>
      <c r="Q209" s="291"/>
      <c r="R209" s="291"/>
      <c r="S209" s="291"/>
      <c r="T209" s="292"/>
      <c r="U209" s="15"/>
      <c r="V209" s="15"/>
      <c r="W209" s="15"/>
      <c r="X209" s="15"/>
      <c r="Y209" s="15"/>
      <c r="Z209" s="15"/>
      <c r="AA209" s="15"/>
      <c r="AB209" s="15"/>
      <c r="AC209" s="15"/>
      <c r="AD209" s="15"/>
      <c r="AE209" s="15"/>
      <c r="AT209" s="293" t="s">
        <v>145</v>
      </c>
      <c r="AU209" s="293" t="s">
        <v>84</v>
      </c>
      <c r="AV209" s="15" t="s">
        <v>82</v>
      </c>
      <c r="AW209" s="15" t="s">
        <v>32</v>
      </c>
      <c r="AX209" s="15" t="s">
        <v>76</v>
      </c>
      <c r="AY209" s="293" t="s">
        <v>137</v>
      </c>
    </row>
    <row r="210" spans="1:51" s="15" customFormat="1" ht="12">
      <c r="A210" s="15"/>
      <c r="B210" s="284"/>
      <c r="C210" s="285"/>
      <c r="D210" s="244" t="s">
        <v>145</v>
      </c>
      <c r="E210" s="286" t="s">
        <v>1</v>
      </c>
      <c r="F210" s="287" t="s">
        <v>939</v>
      </c>
      <c r="G210" s="285"/>
      <c r="H210" s="286" t="s">
        <v>1</v>
      </c>
      <c r="I210" s="288"/>
      <c r="J210" s="285"/>
      <c r="K210" s="285"/>
      <c r="L210" s="289"/>
      <c r="M210" s="290"/>
      <c r="N210" s="291"/>
      <c r="O210" s="291"/>
      <c r="P210" s="291"/>
      <c r="Q210" s="291"/>
      <c r="R210" s="291"/>
      <c r="S210" s="291"/>
      <c r="T210" s="292"/>
      <c r="U210" s="15"/>
      <c r="V210" s="15"/>
      <c r="W210" s="15"/>
      <c r="X210" s="15"/>
      <c r="Y210" s="15"/>
      <c r="Z210" s="15"/>
      <c r="AA210" s="15"/>
      <c r="AB210" s="15"/>
      <c r="AC210" s="15"/>
      <c r="AD210" s="15"/>
      <c r="AE210" s="15"/>
      <c r="AT210" s="293" t="s">
        <v>145</v>
      </c>
      <c r="AU210" s="293" t="s">
        <v>84</v>
      </c>
      <c r="AV210" s="15" t="s">
        <v>82</v>
      </c>
      <c r="AW210" s="15" t="s">
        <v>32</v>
      </c>
      <c r="AX210" s="15" t="s">
        <v>76</v>
      </c>
      <c r="AY210" s="293" t="s">
        <v>137</v>
      </c>
    </row>
    <row r="211" spans="1:51" s="13" customFormat="1" ht="12">
      <c r="A211" s="13"/>
      <c r="B211" s="242"/>
      <c r="C211" s="243"/>
      <c r="D211" s="244" t="s">
        <v>145</v>
      </c>
      <c r="E211" s="245" t="s">
        <v>1</v>
      </c>
      <c r="F211" s="246" t="s">
        <v>900</v>
      </c>
      <c r="G211" s="243"/>
      <c r="H211" s="247">
        <v>1</v>
      </c>
      <c r="I211" s="248"/>
      <c r="J211" s="243"/>
      <c r="K211" s="243"/>
      <c r="L211" s="249"/>
      <c r="M211" s="250"/>
      <c r="N211" s="251"/>
      <c r="O211" s="251"/>
      <c r="P211" s="251"/>
      <c r="Q211" s="251"/>
      <c r="R211" s="251"/>
      <c r="S211" s="251"/>
      <c r="T211" s="252"/>
      <c r="U211" s="13"/>
      <c r="V211" s="13"/>
      <c r="W211" s="13"/>
      <c r="X211" s="13"/>
      <c r="Y211" s="13"/>
      <c r="Z211" s="13"/>
      <c r="AA211" s="13"/>
      <c r="AB211" s="13"/>
      <c r="AC211" s="13"/>
      <c r="AD211" s="13"/>
      <c r="AE211" s="13"/>
      <c r="AT211" s="253" t="s">
        <v>145</v>
      </c>
      <c r="AU211" s="253" t="s">
        <v>84</v>
      </c>
      <c r="AV211" s="13" t="s">
        <v>84</v>
      </c>
      <c r="AW211" s="13" t="s">
        <v>32</v>
      </c>
      <c r="AX211" s="13" t="s">
        <v>76</v>
      </c>
      <c r="AY211" s="253" t="s">
        <v>137</v>
      </c>
    </row>
    <row r="212" spans="1:51" s="13" customFormat="1" ht="12">
      <c r="A212" s="13"/>
      <c r="B212" s="242"/>
      <c r="C212" s="243"/>
      <c r="D212" s="244" t="s">
        <v>145</v>
      </c>
      <c r="E212" s="245" t="s">
        <v>1</v>
      </c>
      <c r="F212" s="246" t="s">
        <v>901</v>
      </c>
      <c r="G212" s="243"/>
      <c r="H212" s="247">
        <v>1</v>
      </c>
      <c r="I212" s="248"/>
      <c r="J212" s="243"/>
      <c r="K212" s="243"/>
      <c r="L212" s="249"/>
      <c r="M212" s="250"/>
      <c r="N212" s="251"/>
      <c r="O212" s="251"/>
      <c r="P212" s="251"/>
      <c r="Q212" s="251"/>
      <c r="R212" s="251"/>
      <c r="S212" s="251"/>
      <c r="T212" s="252"/>
      <c r="U212" s="13"/>
      <c r="V212" s="13"/>
      <c r="W212" s="13"/>
      <c r="X212" s="13"/>
      <c r="Y212" s="13"/>
      <c r="Z212" s="13"/>
      <c r="AA212" s="13"/>
      <c r="AB212" s="13"/>
      <c r="AC212" s="13"/>
      <c r="AD212" s="13"/>
      <c r="AE212" s="13"/>
      <c r="AT212" s="253" t="s">
        <v>145</v>
      </c>
      <c r="AU212" s="253" t="s">
        <v>84</v>
      </c>
      <c r="AV212" s="13" t="s">
        <v>84</v>
      </c>
      <c r="AW212" s="13" t="s">
        <v>32</v>
      </c>
      <c r="AX212" s="13" t="s">
        <v>76</v>
      </c>
      <c r="AY212" s="253" t="s">
        <v>137</v>
      </c>
    </row>
    <row r="213" spans="1:51" s="13" customFormat="1" ht="12">
      <c r="A213" s="13"/>
      <c r="B213" s="242"/>
      <c r="C213" s="243"/>
      <c r="D213" s="244" t="s">
        <v>145</v>
      </c>
      <c r="E213" s="245" t="s">
        <v>1</v>
      </c>
      <c r="F213" s="246" t="s">
        <v>902</v>
      </c>
      <c r="G213" s="243"/>
      <c r="H213" s="247">
        <v>1</v>
      </c>
      <c r="I213" s="248"/>
      <c r="J213" s="243"/>
      <c r="K213" s="243"/>
      <c r="L213" s="249"/>
      <c r="M213" s="250"/>
      <c r="N213" s="251"/>
      <c r="O213" s="251"/>
      <c r="P213" s="251"/>
      <c r="Q213" s="251"/>
      <c r="R213" s="251"/>
      <c r="S213" s="251"/>
      <c r="T213" s="252"/>
      <c r="U213" s="13"/>
      <c r="V213" s="13"/>
      <c r="W213" s="13"/>
      <c r="X213" s="13"/>
      <c r="Y213" s="13"/>
      <c r="Z213" s="13"/>
      <c r="AA213" s="13"/>
      <c r="AB213" s="13"/>
      <c r="AC213" s="13"/>
      <c r="AD213" s="13"/>
      <c r="AE213" s="13"/>
      <c r="AT213" s="253" t="s">
        <v>145</v>
      </c>
      <c r="AU213" s="253" t="s">
        <v>84</v>
      </c>
      <c r="AV213" s="13" t="s">
        <v>84</v>
      </c>
      <c r="AW213" s="13" t="s">
        <v>32</v>
      </c>
      <c r="AX213" s="13" t="s">
        <v>76</v>
      </c>
      <c r="AY213" s="253" t="s">
        <v>137</v>
      </c>
    </row>
    <row r="214" spans="1:51" s="13" customFormat="1" ht="12">
      <c r="A214" s="13"/>
      <c r="B214" s="242"/>
      <c r="C214" s="243"/>
      <c r="D214" s="244" t="s">
        <v>145</v>
      </c>
      <c r="E214" s="245" t="s">
        <v>1</v>
      </c>
      <c r="F214" s="246" t="s">
        <v>903</v>
      </c>
      <c r="G214" s="243"/>
      <c r="H214" s="247">
        <v>1</v>
      </c>
      <c r="I214" s="248"/>
      <c r="J214" s="243"/>
      <c r="K214" s="243"/>
      <c r="L214" s="249"/>
      <c r="M214" s="250"/>
      <c r="N214" s="251"/>
      <c r="O214" s="251"/>
      <c r="P214" s="251"/>
      <c r="Q214" s="251"/>
      <c r="R214" s="251"/>
      <c r="S214" s="251"/>
      <c r="T214" s="252"/>
      <c r="U214" s="13"/>
      <c r="V214" s="13"/>
      <c r="W214" s="13"/>
      <c r="X214" s="13"/>
      <c r="Y214" s="13"/>
      <c r="Z214" s="13"/>
      <c r="AA214" s="13"/>
      <c r="AB214" s="13"/>
      <c r="AC214" s="13"/>
      <c r="AD214" s="13"/>
      <c r="AE214" s="13"/>
      <c r="AT214" s="253" t="s">
        <v>145</v>
      </c>
      <c r="AU214" s="253" t="s">
        <v>84</v>
      </c>
      <c r="AV214" s="13" t="s">
        <v>84</v>
      </c>
      <c r="AW214" s="13" t="s">
        <v>32</v>
      </c>
      <c r="AX214" s="13" t="s">
        <v>76</v>
      </c>
      <c r="AY214" s="253" t="s">
        <v>137</v>
      </c>
    </row>
    <row r="215" spans="1:51" s="13" customFormat="1" ht="12">
      <c r="A215" s="13"/>
      <c r="B215" s="242"/>
      <c r="C215" s="243"/>
      <c r="D215" s="244" t="s">
        <v>145</v>
      </c>
      <c r="E215" s="245" t="s">
        <v>1</v>
      </c>
      <c r="F215" s="246" t="s">
        <v>904</v>
      </c>
      <c r="G215" s="243"/>
      <c r="H215" s="247">
        <v>1</v>
      </c>
      <c r="I215" s="248"/>
      <c r="J215" s="243"/>
      <c r="K215" s="243"/>
      <c r="L215" s="249"/>
      <c r="M215" s="250"/>
      <c r="N215" s="251"/>
      <c r="O215" s="251"/>
      <c r="P215" s="251"/>
      <c r="Q215" s="251"/>
      <c r="R215" s="251"/>
      <c r="S215" s="251"/>
      <c r="T215" s="252"/>
      <c r="U215" s="13"/>
      <c r="V215" s="13"/>
      <c r="W215" s="13"/>
      <c r="X215" s="13"/>
      <c r="Y215" s="13"/>
      <c r="Z215" s="13"/>
      <c r="AA215" s="13"/>
      <c r="AB215" s="13"/>
      <c r="AC215" s="13"/>
      <c r="AD215" s="13"/>
      <c r="AE215" s="13"/>
      <c r="AT215" s="253" t="s">
        <v>145</v>
      </c>
      <c r="AU215" s="253" t="s">
        <v>84</v>
      </c>
      <c r="AV215" s="13" t="s">
        <v>84</v>
      </c>
      <c r="AW215" s="13" t="s">
        <v>32</v>
      </c>
      <c r="AX215" s="13" t="s">
        <v>76</v>
      </c>
      <c r="AY215" s="253" t="s">
        <v>137</v>
      </c>
    </row>
    <row r="216" spans="1:51" s="13" customFormat="1" ht="12">
      <c r="A216" s="13"/>
      <c r="B216" s="242"/>
      <c r="C216" s="243"/>
      <c r="D216" s="244" t="s">
        <v>145</v>
      </c>
      <c r="E216" s="245" t="s">
        <v>1</v>
      </c>
      <c r="F216" s="246" t="s">
        <v>905</v>
      </c>
      <c r="G216" s="243"/>
      <c r="H216" s="247">
        <v>1</v>
      </c>
      <c r="I216" s="248"/>
      <c r="J216" s="243"/>
      <c r="K216" s="243"/>
      <c r="L216" s="249"/>
      <c r="M216" s="250"/>
      <c r="N216" s="251"/>
      <c r="O216" s="251"/>
      <c r="P216" s="251"/>
      <c r="Q216" s="251"/>
      <c r="R216" s="251"/>
      <c r="S216" s="251"/>
      <c r="T216" s="252"/>
      <c r="U216" s="13"/>
      <c r="V216" s="13"/>
      <c r="W216" s="13"/>
      <c r="X216" s="13"/>
      <c r="Y216" s="13"/>
      <c r="Z216" s="13"/>
      <c r="AA216" s="13"/>
      <c r="AB216" s="13"/>
      <c r="AC216" s="13"/>
      <c r="AD216" s="13"/>
      <c r="AE216" s="13"/>
      <c r="AT216" s="253" t="s">
        <v>145</v>
      </c>
      <c r="AU216" s="253" t="s">
        <v>84</v>
      </c>
      <c r="AV216" s="13" t="s">
        <v>84</v>
      </c>
      <c r="AW216" s="13" t="s">
        <v>32</v>
      </c>
      <c r="AX216" s="13" t="s">
        <v>76</v>
      </c>
      <c r="AY216" s="253" t="s">
        <v>137</v>
      </c>
    </row>
    <row r="217" spans="1:51" s="13" customFormat="1" ht="12">
      <c r="A217" s="13"/>
      <c r="B217" s="242"/>
      <c r="C217" s="243"/>
      <c r="D217" s="244" t="s">
        <v>145</v>
      </c>
      <c r="E217" s="245" t="s">
        <v>1</v>
      </c>
      <c r="F217" s="246" t="s">
        <v>906</v>
      </c>
      <c r="G217" s="243"/>
      <c r="H217" s="247">
        <v>1</v>
      </c>
      <c r="I217" s="248"/>
      <c r="J217" s="243"/>
      <c r="K217" s="243"/>
      <c r="L217" s="249"/>
      <c r="M217" s="250"/>
      <c r="N217" s="251"/>
      <c r="O217" s="251"/>
      <c r="P217" s="251"/>
      <c r="Q217" s="251"/>
      <c r="R217" s="251"/>
      <c r="S217" s="251"/>
      <c r="T217" s="252"/>
      <c r="U217" s="13"/>
      <c r="V217" s="13"/>
      <c r="W217" s="13"/>
      <c r="X217" s="13"/>
      <c r="Y217" s="13"/>
      <c r="Z217" s="13"/>
      <c r="AA217" s="13"/>
      <c r="AB217" s="13"/>
      <c r="AC217" s="13"/>
      <c r="AD217" s="13"/>
      <c r="AE217" s="13"/>
      <c r="AT217" s="253" t="s">
        <v>145</v>
      </c>
      <c r="AU217" s="253" t="s">
        <v>84</v>
      </c>
      <c r="AV217" s="13" t="s">
        <v>84</v>
      </c>
      <c r="AW217" s="13" t="s">
        <v>32</v>
      </c>
      <c r="AX217" s="13" t="s">
        <v>76</v>
      </c>
      <c r="AY217" s="253" t="s">
        <v>137</v>
      </c>
    </row>
    <row r="218" spans="1:51" s="13" customFormat="1" ht="12">
      <c r="A218" s="13"/>
      <c r="B218" s="242"/>
      <c r="C218" s="243"/>
      <c r="D218" s="244" t="s">
        <v>145</v>
      </c>
      <c r="E218" s="245" t="s">
        <v>1</v>
      </c>
      <c r="F218" s="246" t="s">
        <v>907</v>
      </c>
      <c r="G218" s="243"/>
      <c r="H218" s="247">
        <v>1</v>
      </c>
      <c r="I218" s="248"/>
      <c r="J218" s="243"/>
      <c r="K218" s="243"/>
      <c r="L218" s="249"/>
      <c r="M218" s="250"/>
      <c r="N218" s="251"/>
      <c r="O218" s="251"/>
      <c r="P218" s="251"/>
      <c r="Q218" s="251"/>
      <c r="R218" s="251"/>
      <c r="S218" s="251"/>
      <c r="T218" s="252"/>
      <c r="U218" s="13"/>
      <c r="V218" s="13"/>
      <c r="W218" s="13"/>
      <c r="X218" s="13"/>
      <c r="Y218" s="13"/>
      <c r="Z218" s="13"/>
      <c r="AA218" s="13"/>
      <c r="AB218" s="13"/>
      <c r="AC218" s="13"/>
      <c r="AD218" s="13"/>
      <c r="AE218" s="13"/>
      <c r="AT218" s="253" t="s">
        <v>145</v>
      </c>
      <c r="AU218" s="253" t="s">
        <v>84</v>
      </c>
      <c r="AV218" s="13" t="s">
        <v>84</v>
      </c>
      <c r="AW218" s="13" t="s">
        <v>32</v>
      </c>
      <c r="AX218" s="13" t="s">
        <v>76</v>
      </c>
      <c r="AY218" s="253" t="s">
        <v>137</v>
      </c>
    </row>
    <row r="219" spans="1:51" s="13" customFormat="1" ht="12">
      <c r="A219" s="13"/>
      <c r="B219" s="242"/>
      <c r="C219" s="243"/>
      <c r="D219" s="244" t="s">
        <v>145</v>
      </c>
      <c r="E219" s="245" t="s">
        <v>1</v>
      </c>
      <c r="F219" s="246" t="s">
        <v>908</v>
      </c>
      <c r="G219" s="243"/>
      <c r="H219" s="247">
        <v>1</v>
      </c>
      <c r="I219" s="248"/>
      <c r="J219" s="243"/>
      <c r="K219" s="243"/>
      <c r="L219" s="249"/>
      <c r="M219" s="250"/>
      <c r="N219" s="251"/>
      <c r="O219" s="251"/>
      <c r="P219" s="251"/>
      <c r="Q219" s="251"/>
      <c r="R219" s="251"/>
      <c r="S219" s="251"/>
      <c r="T219" s="252"/>
      <c r="U219" s="13"/>
      <c r="V219" s="13"/>
      <c r="W219" s="13"/>
      <c r="X219" s="13"/>
      <c r="Y219" s="13"/>
      <c r="Z219" s="13"/>
      <c r="AA219" s="13"/>
      <c r="AB219" s="13"/>
      <c r="AC219" s="13"/>
      <c r="AD219" s="13"/>
      <c r="AE219" s="13"/>
      <c r="AT219" s="253" t="s">
        <v>145</v>
      </c>
      <c r="AU219" s="253" t="s">
        <v>84</v>
      </c>
      <c r="AV219" s="13" t="s">
        <v>84</v>
      </c>
      <c r="AW219" s="13" t="s">
        <v>32</v>
      </c>
      <c r="AX219" s="13" t="s">
        <v>76</v>
      </c>
      <c r="AY219" s="253" t="s">
        <v>137</v>
      </c>
    </row>
    <row r="220" spans="1:51" s="13" customFormat="1" ht="12">
      <c r="A220" s="13"/>
      <c r="B220" s="242"/>
      <c r="C220" s="243"/>
      <c r="D220" s="244" t="s">
        <v>145</v>
      </c>
      <c r="E220" s="245" t="s">
        <v>1</v>
      </c>
      <c r="F220" s="246" t="s">
        <v>909</v>
      </c>
      <c r="G220" s="243"/>
      <c r="H220" s="247">
        <v>1</v>
      </c>
      <c r="I220" s="248"/>
      <c r="J220" s="243"/>
      <c r="K220" s="243"/>
      <c r="L220" s="249"/>
      <c r="M220" s="250"/>
      <c r="N220" s="251"/>
      <c r="O220" s="251"/>
      <c r="P220" s="251"/>
      <c r="Q220" s="251"/>
      <c r="R220" s="251"/>
      <c r="S220" s="251"/>
      <c r="T220" s="252"/>
      <c r="U220" s="13"/>
      <c r="V220" s="13"/>
      <c r="W220" s="13"/>
      <c r="X220" s="13"/>
      <c r="Y220" s="13"/>
      <c r="Z220" s="13"/>
      <c r="AA220" s="13"/>
      <c r="AB220" s="13"/>
      <c r="AC220" s="13"/>
      <c r="AD220" s="13"/>
      <c r="AE220" s="13"/>
      <c r="AT220" s="253" t="s">
        <v>145</v>
      </c>
      <c r="AU220" s="253" t="s">
        <v>84</v>
      </c>
      <c r="AV220" s="13" t="s">
        <v>84</v>
      </c>
      <c r="AW220" s="13" t="s">
        <v>32</v>
      </c>
      <c r="AX220" s="13" t="s">
        <v>76</v>
      </c>
      <c r="AY220" s="253" t="s">
        <v>137</v>
      </c>
    </row>
    <row r="221" spans="1:51" s="16" customFormat="1" ht="12">
      <c r="A221" s="16"/>
      <c r="B221" s="294"/>
      <c r="C221" s="295"/>
      <c r="D221" s="244" t="s">
        <v>145</v>
      </c>
      <c r="E221" s="296" t="s">
        <v>1</v>
      </c>
      <c r="F221" s="297" t="s">
        <v>639</v>
      </c>
      <c r="G221" s="295"/>
      <c r="H221" s="298">
        <v>10</v>
      </c>
      <c r="I221" s="299"/>
      <c r="J221" s="295"/>
      <c r="K221" s="295"/>
      <c r="L221" s="300"/>
      <c r="M221" s="301"/>
      <c r="N221" s="302"/>
      <c r="O221" s="302"/>
      <c r="P221" s="302"/>
      <c r="Q221" s="302"/>
      <c r="R221" s="302"/>
      <c r="S221" s="302"/>
      <c r="T221" s="303"/>
      <c r="U221" s="16"/>
      <c r="V221" s="16"/>
      <c r="W221" s="16"/>
      <c r="X221" s="16"/>
      <c r="Y221" s="16"/>
      <c r="Z221" s="16"/>
      <c r="AA221" s="16"/>
      <c r="AB221" s="16"/>
      <c r="AC221" s="16"/>
      <c r="AD221" s="16"/>
      <c r="AE221" s="16"/>
      <c r="AT221" s="304" t="s">
        <v>145</v>
      </c>
      <c r="AU221" s="304" t="s">
        <v>84</v>
      </c>
      <c r="AV221" s="16" t="s">
        <v>151</v>
      </c>
      <c r="AW221" s="16" t="s">
        <v>32</v>
      </c>
      <c r="AX221" s="16" t="s">
        <v>76</v>
      </c>
      <c r="AY221" s="304" t="s">
        <v>137</v>
      </c>
    </row>
    <row r="222" spans="1:51" s="15" customFormat="1" ht="12">
      <c r="A222" s="15"/>
      <c r="B222" s="284"/>
      <c r="C222" s="285"/>
      <c r="D222" s="244" t="s">
        <v>145</v>
      </c>
      <c r="E222" s="286" t="s">
        <v>1</v>
      </c>
      <c r="F222" s="287" t="s">
        <v>940</v>
      </c>
      <c r="G222" s="285"/>
      <c r="H222" s="286" t="s">
        <v>1</v>
      </c>
      <c r="I222" s="288"/>
      <c r="J222" s="285"/>
      <c r="K222" s="285"/>
      <c r="L222" s="289"/>
      <c r="M222" s="290"/>
      <c r="N222" s="291"/>
      <c r="O222" s="291"/>
      <c r="P222" s="291"/>
      <c r="Q222" s="291"/>
      <c r="R222" s="291"/>
      <c r="S222" s="291"/>
      <c r="T222" s="292"/>
      <c r="U222" s="15"/>
      <c r="V222" s="15"/>
      <c r="W222" s="15"/>
      <c r="X222" s="15"/>
      <c r="Y222" s="15"/>
      <c r="Z222" s="15"/>
      <c r="AA222" s="15"/>
      <c r="AB222" s="15"/>
      <c r="AC222" s="15"/>
      <c r="AD222" s="15"/>
      <c r="AE222" s="15"/>
      <c r="AT222" s="293" t="s">
        <v>145</v>
      </c>
      <c r="AU222" s="293" t="s">
        <v>84</v>
      </c>
      <c r="AV222" s="15" t="s">
        <v>82</v>
      </c>
      <c r="AW222" s="15" t="s">
        <v>32</v>
      </c>
      <c r="AX222" s="15" t="s">
        <v>76</v>
      </c>
      <c r="AY222" s="293" t="s">
        <v>137</v>
      </c>
    </row>
    <row r="223" spans="1:51" s="13" customFormat="1" ht="12">
      <c r="A223" s="13"/>
      <c r="B223" s="242"/>
      <c r="C223" s="243"/>
      <c r="D223" s="244" t="s">
        <v>145</v>
      </c>
      <c r="E223" s="245" t="s">
        <v>1</v>
      </c>
      <c r="F223" s="246" t="s">
        <v>925</v>
      </c>
      <c r="G223" s="243"/>
      <c r="H223" s="247">
        <v>1</v>
      </c>
      <c r="I223" s="248"/>
      <c r="J223" s="243"/>
      <c r="K223" s="243"/>
      <c r="L223" s="249"/>
      <c r="M223" s="250"/>
      <c r="N223" s="251"/>
      <c r="O223" s="251"/>
      <c r="P223" s="251"/>
      <c r="Q223" s="251"/>
      <c r="R223" s="251"/>
      <c r="S223" s="251"/>
      <c r="T223" s="252"/>
      <c r="U223" s="13"/>
      <c r="V223" s="13"/>
      <c r="W223" s="13"/>
      <c r="X223" s="13"/>
      <c r="Y223" s="13"/>
      <c r="Z223" s="13"/>
      <c r="AA223" s="13"/>
      <c r="AB223" s="13"/>
      <c r="AC223" s="13"/>
      <c r="AD223" s="13"/>
      <c r="AE223" s="13"/>
      <c r="AT223" s="253" t="s">
        <v>145</v>
      </c>
      <c r="AU223" s="253" t="s">
        <v>84</v>
      </c>
      <c r="AV223" s="13" t="s">
        <v>84</v>
      </c>
      <c r="AW223" s="13" t="s">
        <v>32</v>
      </c>
      <c r="AX223" s="13" t="s">
        <v>76</v>
      </c>
      <c r="AY223" s="253" t="s">
        <v>137</v>
      </c>
    </row>
    <row r="224" spans="1:51" s="13" customFormat="1" ht="12">
      <c r="A224" s="13"/>
      <c r="B224" s="242"/>
      <c r="C224" s="243"/>
      <c r="D224" s="244" t="s">
        <v>145</v>
      </c>
      <c r="E224" s="245" t="s">
        <v>1</v>
      </c>
      <c r="F224" s="246" t="s">
        <v>926</v>
      </c>
      <c r="G224" s="243"/>
      <c r="H224" s="247">
        <v>1</v>
      </c>
      <c r="I224" s="248"/>
      <c r="J224" s="243"/>
      <c r="K224" s="243"/>
      <c r="L224" s="249"/>
      <c r="M224" s="250"/>
      <c r="N224" s="251"/>
      <c r="O224" s="251"/>
      <c r="P224" s="251"/>
      <c r="Q224" s="251"/>
      <c r="R224" s="251"/>
      <c r="S224" s="251"/>
      <c r="T224" s="252"/>
      <c r="U224" s="13"/>
      <c r="V224" s="13"/>
      <c r="W224" s="13"/>
      <c r="X224" s="13"/>
      <c r="Y224" s="13"/>
      <c r="Z224" s="13"/>
      <c r="AA224" s="13"/>
      <c r="AB224" s="13"/>
      <c r="AC224" s="13"/>
      <c r="AD224" s="13"/>
      <c r="AE224" s="13"/>
      <c r="AT224" s="253" t="s">
        <v>145</v>
      </c>
      <c r="AU224" s="253" t="s">
        <v>84</v>
      </c>
      <c r="AV224" s="13" t="s">
        <v>84</v>
      </c>
      <c r="AW224" s="13" t="s">
        <v>32</v>
      </c>
      <c r="AX224" s="13" t="s">
        <v>76</v>
      </c>
      <c r="AY224" s="253" t="s">
        <v>137</v>
      </c>
    </row>
    <row r="225" spans="1:51" s="13" customFormat="1" ht="12">
      <c r="A225" s="13"/>
      <c r="B225" s="242"/>
      <c r="C225" s="243"/>
      <c r="D225" s="244" t="s">
        <v>145</v>
      </c>
      <c r="E225" s="245" t="s">
        <v>1</v>
      </c>
      <c r="F225" s="246" t="s">
        <v>927</v>
      </c>
      <c r="G225" s="243"/>
      <c r="H225" s="247">
        <v>1</v>
      </c>
      <c r="I225" s="248"/>
      <c r="J225" s="243"/>
      <c r="K225" s="243"/>
      <c r="L225" s="249"/>
      <c r="M225" s="250"/>
      <c r="N225" s="251"/>
      <c r="O225" s="251"/>
      <c r="P225" s="251"/>
      <c r="Q225" s="251"/>
      <c r="R225" s="251"/>
      <c r="S225" s="251"/>
      <c r="T225" s="252"/>
      <c r="U225" s="13"/>
      <c r="V225" s="13"/>
      <c r="W225" s="13"/>
      <c r="X225" s="13"/>
      <c r="Y225" s="13"/>
      <c r="Z225" s="13"/>
      <c r="AA225" s="13"/>
      <c r="AB225" s="13"/>
      <c r="AC225" s="13"/>
      <c r="AD225" s="13"/>
      <c r="AE225" s="13"/>
      <c r="AT225" s="253" t="s">
        <v>145</v>
      </c>
      <c r="AU225" s="253" t="s">
        <v>84</v>
      </c>
      <c r="AV225" s="13" t="s">
        <v>84</v>
      </c>
      <c r="AW225" s="13" t="s">
        <v>32</v>
      </c>
      <c r="AX225" s="13" t="s">
        <v>76</v>
      </c>
      <c r="AY225" s="253" t="s">
        <v>137</v>
      </c>
    </row>
    <row r="226" spans="1:51" s="13" customFormat="1" ht="12">
      <c r="A226" s="13"/>
      <c r="B226" s="242"/>
      <c r="C226" s="243"/>
      <c r="D226" s="244" t="s">
        <v>145</v>
      </c>
      <c r="E226" s="245" t="s">
        <v>1</v>
      </c>
      <c r="F226" s="246" t="s">
        <v>928</v>
      </c>
      <c r="G226" s="243"/>
      <c r="H226" s="247">
        <v>1</v>
      </c>
      <c r="I226" s="248"/>
      <c r="J226" s="243"/>
      <c r="K226" s="243"/>
      <c r="L226" s="249"/>
      <c r="M226" s="250"/>
      <c r="N226" s="251"/>
      <c r="O226" s="251"/>
      <c r="P226" s="251"/>
      <c r="Q226" s="251"/>
      <c r="R226" s="251"/>
      <c r="S226" s="251"/>
      <c r="T226" s="252"/>
      <c r="U226" s="13"/>
      <c r="V226" s="13"/>
      <c r="W226" s="13"/>
      <c r="X226" s="13"/>
      <c r="Y226" s="13"/>
      <c r="Z226" s="13"/>
      <c r="AA226" s="13"/>
      <c r="AB226" s="13"/>
      <c r="AC226" s="13"/>
      <c r="AD226" s="13"/>
      <c r="AE226" s="13"/>
      <c r="AT226" s="253" t="s">
        <v>145</v>
      </c>
      <c r="AU226" s="253" t="s">
        <v>84</v>
      </c>
      <c r="AV226" s="13" t="s">
        <v>84</v>
      </c>
      <c r="AW226" s="13" t="s">
        <v>32</v>
      </c>
      <c r="AX226" s="13" t="s">
        <v>76</v>
      </c>
      <c r="AY226" s="253" t="s">
        <v>137</v>
      </c>
    </row>
    <row r="227" spans="1:51" s="13" customFormat="1" ht="12">
      <c r="A227" s="13"/>
      <c r="B227" s="242"/>
      <c r="C227" s="243"/>
      <c r="D227" s="244" t="s">
        <v>145</v>
      </c>
      <c r="E227" s="245" t="s">
        <v>1</v>
      </c>
      <c r="F227" s="246" t="s">
        <v>929</v>
      </c>
      <c r="G227" s="243"/>
      <c r="H227" s="247">
        <v>1</v>
      </c>
      <c r="I227" s="248"/>
      <c r="J227" s="243"/>
      <c r="K227" s="243"/>
      <c r="L227" s="249"/>
      <c r="M227" s="250"/>
      <c r="N227" s="251"/>
      <c r="O227" s="251"/>
      <c r="P227" s="251"/>
      <c r="Q227" s="251"/>
      <c r="R227" s="251"/>
      <c r="S227" s="251"/>
      <c r="T227" s="252"/>
      <c r="U227" s="13"/>
      <c r="V227" s="13"/>
      <c r="W227" s="13"/>
      <c r="X227" s="13"/>
      <c r="Y227" s="13"/>
      <c r="Z227" s="13"/>
      <c r="AA227" s="13"/>
      <c r="AB227" s="13"/>
      <c r="AC227" s="13"/>
      <c r="AD227" s="13"/>
      <c r="AE227" s="13"/>
      <c r="AT227" s="253" t="s">
        <v>145</v>
      </c>
      <c r="AU227" s="253" t="s">
        <v>84</v>
      </c>
      <c r="AV227" s="13" t="s">
        <v>84</v>
      </c>
      <c r="AW227" s="13" t="s">
        <v>32</v>
      </c>
      <c r="AX227" s="13" t="s">
        <v>76</v>
      </c>
      <c r="AY227" s="253" t="s">
        <v>137</v>
      </c>
    </row>
    <row r="228" spans="1:51" s="13" customFormat="1" ht="12">
      <c r="A228" s="13"/>
      <c r="B228" s="242"/>
      <c r="C228" s="243"/>
      <c r="D228" s="244" t="s">
        <v>145</v>
      </c>
      <c r="E228" s="245" t="s">
        <v>1</v>
      </c>
      <c r="F228" s="246" t="s">
        <v>930</v>
      </c>
      <c r="G228" s="243"/>
      <c r="H228" s="247">
        <v>1</v>
      </c>
      <c r="I228" s="248"/>
      <c r="J228" s="243"/>
      <c r="K228" s="243"/>
      <c r="L228" s="249"/>
      <c r="M228" s="250"/>
      <c r="N228" s="251"/>
      <c r="O228" s="251"/>
      <c r="P228" s="251"/>
      <c r="Q228" s="251"/>
      <c r="R228" s="251"/>
      <c r="S228" s="251"/>
      <c r="T228" s="252"/>
      <c r="U228" s="13"/>
      <c r="V228" s="13"/>
      <c r="W228" s="13"/>
      <c r="X228" s="13"/>
      <c r="Y228" s="13"/>
      <c r="Z228" s="13"/>
      <c r="AA228" s="13"/>
      <c r="AB228" s="13"/>
      <c r="AC228" s="13"/>
      <c r="AD228" s="13"/>
      <c r="AE228" s="13"/>
      <c r="AT228" s="253" t="s">
        <v>145</v>
      </c>
      <c r="AU228" s="253" t="s">
        <v>84</v>
      </c>
      <c r="AV228" s="13" t="s">
        <v>84</v>
      </c>
      <c r="AW228" s="13" t="s">
        <v>32</v>
      </c>
      <c r="AX228" s="13" t="s">
        <v>76</v>
      </c>
      <c r="AY228" s="253" t="s">
        <v>137</v>
      </c>
    </row>
    <row r="229" spans="1:51" s="13" customFormat="1" ht="12">
      <c r="A229" s="13"/>
      <c r="B229" s="242"/>
      <c r="C229" s="243"/>
      <c r="D229" s="244" t="s">
        <v>145</v>
      </c>
      <c r="E229" s="245" t="s">
        <v>1</v>
      </c>
      <c r="F229" s="246" t="s">
        <v>931</v>
      </c>
      <c r="G229" s="243"/>
      <c r="H229" s="247">
        <v>1</v>
      </c>
      <c r="I229" s="248"/>
      <c r="J229" s="243"/>
      <c r="K229" s="243"/>
      <c r="L229" s="249"/>
      <c r="M229" s="250"/>
      <c r="N229" s="251"/>
      <c r="O229" s="251"/>
      <c r="P229" s="251"/>
      <c r="Q229" s="251"/>
      <c r="R229" s="251"/>
      <c r="S229" s="251"/>
      <c r="T229" s="252"/>
      <c r="U229" s="13"/>
      <c r="V229" s="13"/>
      <c r="W229" s="13"/>
      <c r="X229" s="13"/>
      <c r="Y229" s="13"/>
      <c r="Z229" s="13"/>
      <c r="AA229" s="13"/>
      <c r="AB229" s="13"/>
      <c r="AC229" s="13"/>
      <c r="AD229" s="13"/>
      <c r="AE229" s="13"/>
      <c r="AT229" s="253" t="s">
        <v>145</v>
      </c>
      <c r="AU229" s="253" t="s">
        <v>84</v>
      </c>
      <c r="AV229" s="13" t="s">
        <v>84</v>
      </c>
      <c r="AW229" s="13" t="s">
        <v>32</v>
      </c>
      <c r="AX229" s="13" t="s">
        <v>76</v>
      </c>
      <c r="AY229" s="253" t="s">
        <v>137</v>
      </c>
    </row>
    <row r="230" spans="1:51" s="16" customFormat="1" ht="12">
      <c r="A230" s="16"/>
      <c r="B230" s="294"/>
      <c r="C230" s="295"/>
      <c r="D230" s="244" t="s">
        <v>145</v>
      </c>
      <c r="E230" s="296" t="s">
        <v>1</v>
      </c>
      <c r="F230" s="297" t="s">
        <v>639</v>
      </c>
      <c r="G230" s="295"/>
      <c r="H230" s="298">
        <v>7</v>
      </c>
      <c r="I230" s="299"/>
      <c r="J230" s="295"/>
      <c r="K230" s="295"/>
      <c r="L230" s="300"/>
      <c r="M230" s="301"/>
      <c r="N230" s="302"/>
      <c r="O230" s="302"/>
      <c r="P230" s="302"/>
      <c r="Q230" s="302"/>
      <c r="R230" s="302"/>
      <c r="S230" s="302"/>
      <c r="T230" s="303"/>
      <c r="U230" s="16"/>
      <c r="V230" s="16"/>
      <c r="W230" s="16"/>
      <c r="X230" s="16"/>
      <c r="Y230" s="16"/>
      <c r="Z230" s="16"/>
      <c r="AA230" s="16"/>
      <c r="AB230" s="16"/>
      <c r="AC230" s="16"/>
      <c r="AD230" s="16"/>
      <c r="AE230" s="16"/>
      <c r="AT230" s="304" t="s">
        <v>145</v>
      </c>
      <c r="AU230" s="304" t="s">
        <v>84</v>
      </c>
      <c r="AV230" s="16" t="s">
        <v>151</v>
      </c>
      <c r="AW230" s="16" t="s">
        <v>32</v>
      </c>
      <c r="AX230" s="16" t="s">
        <v>76</v>
      </c>
      <c r="AY230" s="304" t="s">
        <v>137</v>
      </c>
    </row>
    <row r="231" spans="1:51" s="14" customFormat="1" ht="12">
      <c r="A231" s="14"/>
      <c r="B231" s="254"/>
      <c r="C231" s="255"/>
      <c r="D231" s="244" t="s">
        <v>145</v>
      </c>
      <c r="E231" s="256" t="s">
        <v>1</v>
      </c>
      <c r="F231" s="257" t="s">
        <v>147</v>
      </c>
      <c r="G231" s="255"/>
      <c r="H231" s="258">
        <v>17</v>
      </c>
      <c r="I231" s="259"/>
      <c r="J231" s="255"/>
      <c r="K231" s="255"/>
      <c r="L231" s="260"/>
      <c r="M231" s="261"/>
      <c r="N231" s="262"/>
      <c r="O231" s="262"/>
      <c r="P231" s="262"/>
      <c r="Q231" s="262"/>
      <c r="R231" s="262"/>
      <c r="S231" s="262"/>
      <c r="T231" s="263"/>
      <c r="U231" s="14"/>
      <c r="V231" s="14"/>
      <c r="W231" s="14"/>
      <c r="X231" s="14"/>
      <c r="Y231" s="14"/>
      <c r="Z231" s="14"/>
      <c r="AA231" s="14"/>
      <c r="AB231" s="14"/>
      <c r="AC231" s="14"/>
      <c r="AD231" s="14"/>
      <c r="AE231" s="14"/>
      <c r="AT231" s="264" t="s">
        <v>145</v>
      </c>
      <c r="AU231" s="264" t="s">
        <v>84</v>
      </c>
      <c r="AV231" s="14" t="s">
        <v>143</v>
      </c>
      <c r="AW231" s="14" t="s">
        <v>32</v>
      </c>
      <c r="AX231" s="14" t="s">
        <v>82</v>
      </c>
      <c r="AY231" s="264" t="s">
        <v>137</v>
      </c>
    </row>
    <row r="232" spans="1:65" s="2" customFormat="1" ht="16.5" customHeight="1">
      <c r="A232" s="39"/>
      <c r="B232" s="40"/>
      <c r="C232" s="228" t="s">
        <v>197</v>
      </c>
      <c r="D232" s="228" t="s">
        <v>139</v>
      </c>
      <c r="E232" s="229" t="s">
        <v>944</v>
      </c>
      <c r="F232" s="230" t="s">
        <v>945</v>
      </c>
      <c r="G232" s="231" t="s">
        <v>302</v>
      </c>
      <c r="H232" s="232">
        <v>4</v>
      </c>
      <c r="I232" s="233"/>
      <c r="J232" s="234">
        <f>ROUND(I232*H232,2)</f>
        <v>0</v>
      </c>
      <c r="K232" s="235"/>
      <c r="L232" s="45"/>
      <c r="M232" s="236" t="s">
        <v>1</v>
      </c>
      <c r="N232" s="237" t="s">
        <v>41</v>
      </c>
      <c r="O232" s="92"/>
      <c r="P232" s="238">
        <f>O232*H232</f>
        <v>0</v>
      </c>
      <c r="Q232" s="238">
        <v>0</v>
      </c>
      <c r="R232" s="238">
        <f>Q232*H232</f>
        <v>0</v>
      </c>
      <c r="S232" s="238">
        <v>0</v>
      </c>
      <c r="T232" s="239">
        <f>S232*H232</f>
        <v>0</v>
      </c>
      <c r="U232" s="39"/>
      <c r="V232" s="39"/>
      <c r="W232" s="39"/>
      <c r="X232" s="39"/>
      <c r="Y232" s="39"/>
      <c r="Z232" s="39"/>
      <c r="AA232" s="39"/>
      <c r="AB232" s="39"/>
      <c r="AC232" s="39"/>
      <c r="AD232" s="39"/>
      <c r="AE232" s="39"/>
      <c r="AR232" s="240" t="s">
        <v>143</v>
      </c>
      <c r="AT232" s="240" t="s">
        <v>139</v>
      </c>
      <c r="AU232" s="240" t="s">
        <v>84</v>
      </c>
      <c r="AY232" s="18" t="s">
        <v>137</v>
      </c>
      <c r="BE232" s="241">
        <f>IF(N232="základní",J232,0)</f>
        <v>0</v>
      </c>
      <c r="BF232" s="241">
        <f>IF(N232="snížená",J232,0)</f>
        <v>0</v>
      </c>
      <c r="BG232" s="241">
        <f>IF(N232="zákl. přenesená",J232,0)</f>
        <v>0</v>
      </c>
      <c r="BH232" s="241">
        <f>IF(N232="sníž. přenesená",J232,0)</f>
        <v>0</v>
      </c>
      <c r="BI232" s="241">
        <f>IF(N232="nulová",J232,0)</f>
        <v>0</v>
      </c>
      <c r="BJ232" s="18" t="s">
        <v>82</v>
      </c>
      <c r="BK232" s="241">
        <f>ROUND(I232*H232,2)</f>
        <v>0</v>
      </c>
      <c r="BL232" s="18" t="s">
        <v>143</v>
      </c>
      <c r="BM232" s="240" t="s">
        <v>946</v>
      </c>
    </row>
    <row r="233" spans="1:51" s="15" customFormat="1" ht="12">
      <c r="A233" s="15"/>
      <c r="B233" s="284"/>
      <c r="C233" s="285"/>
      <c r="D233" s="244" t="s">
        <v>145</v>
      </c>
      <c r="E233" s="286" t="s">
        <v>1</v>
      </c>
      <c r="F233" s="287" t="s">
        <v>556</v>
      </c>
      <c r="G233" s="285"/>
      <c r="H233" s="286" t="s">
        <v>1</v>
      </c>
      <c r="I233" s="288"/>
      <c r="J233" s="285"/>
      <c r="K233" s="285"/>
      <c r="L233" s="289"/>
      <c r="M233" s="290"/>
      <c r="N233" s="291"/>
      <c r="O233" s="291"/>
      <c r="P233" s="291"/>
      <c r="Q233" s="291"/>
      <c r="R233" s="291"/>
      <c r="S233" s="291"/>
      <c r="T233" s="292"/>
      <c r="U233" s="15"/>
      <c r="V233" s="15"/>
      <c r="W233" s="15"/>
      <c r="X233" s="15"/>
      <c r="Y233" s="15"/>
      <c r="Z233" s="15"/>
      <c r="AA233" s="15"/>
      <c r="AB233" s="15"/>
      <c r="AC233" s="15"/>
      <c r="AD233" s="15"/>
      <c r="AE233" s="15"/>
      <c r="AT233" s="293" t="s">
        <v>145</v>
      </c>
      <c r="AU233" s="293" t="s">
        <v>84</v>
      </c>
      <c r="AV233" s="15" t="s">
        <v>82</v>
      </c>
      <c r="AW233" s="15" t="s">
        <v>32</v>
      </c>
      <c r="AX233" s="15" t="s">
        <v>76</v>
      </c>
      <c r="AY233" s="293" t="s">
        <v>137</v>
      </c>
    </row>
    <row r="234" spans="1:51" s="15" customFormat="1" ht="12">
      <c r="A234" s="15"/>
      <c r="B234" s="284"/>
      <c r="C234" s="285"/>
      <c r="D234" s="244" t="s">
        <v>145</v>
      </c>
      <c r="E234" s="286" t="s">
        <v>1</v>
      </c>
      <c r="F234" s="287" t="s">
        <v>939</v>
      </c>
      <c r="G234" s="285"/>
      <c r="H234" s="286" t="s">
        <v>1</v>
      </c>
      <c r="I234" s="288"/>
      <c r="J234" s="285"/>
      <c r="K234" s="285"/>
      <c r="L234" s="289"/>
      <c r="M234" s="290"/>
      <c r="N234" s="291"/>
      <c r="O234" s="291"/>
      <c r="P234" s="291"/>
      <c r="Q234" s="291"/>
      <c r="R234" s="291"/>
      <c r="S234" s="291"/>
      <c r="T234" s="292"/>
      <c r="U234" s="15"/>
      <c r="V234" s="15"/>
      <c r="W234" s="15"/>
      <c r="X234" s="15"/>
      <c r="Y234" s="15"/>
      <c r="Z234" s="15"/>
      <c r="AA234" s="15"/>
      <c r="AB234" s="15"/>
      <c r="AC234" s="15"/>
      <c r="AD234" s="15"/>
      <c r="AE234" s="15"/>
      <c r="AT234" s="293" t="s">
        <v>145</v>
      </c>
      <c r="AU234" s="293" t="s">
        <v>84</v>
      </c>
      <c r="AV234" s="15" t="s">
        <v>82</v>
      </c>
      <c r="AW234" s="15" t="s">
        <v>32</v>
      </c>
      <c r="AX234" s="15" t="s">
        <v>76</v>
      </c>
      <c r="AY234" s="293" t="s">
        <v>137</v>
      </c>
    </row>
    <row r="235" spans="1:51" s="13" customFormat="1" ht="12">
      <c r="A235" s="13"/>
      <c r="B235" s="242"/>
      <c r="C235" s="243"/>
      <c r="D235" s="244" t="s">
        <v>145</v>
      </c>
      <c r="E235" s="245" t="s">
        <v>1</v>
      </c>
      <c r="F235" s="246" t="s">
        <v>913</v>
      </c>
      <c r="G235" s="243"/>
      <c r="H235" s="247">
        <v>1</v>
      </c>
      <c r="I235" s="248"/>
      <c r="J235" s="243"/>
      <c r="K235" s="243"/>
      <c r="L235" s="249"/>
      <c r="M235" s="250"/>
      <c r="N235" s="251"/>
      <c r="O235" s="251"/>
      <c r="P235" s="251"/>
      <c r="Q235" s="251"/>
      <c r="R235" s="251"/>
      <c r="S235" s="251"/>
      <c r="T235" s="252"/>
      <c r="U235" s="13"/>
      <c r="V235" s="13"/>
      <c r="W235" s="13"/>
      <c r="X235" s="13"/>
      <c r="Y235" s="13"/>
      <c r="Z235" s="13"/>
      <c r="AA235" s="13"/>
      <c r="AB235" s="13"/>
      <c r="AC235" s="13"/>
      <c r="AD235" s="13"/>
      <c r="AE235" s="13"/>
      <c r="AT235" s="253" t="s">
        <v>145</v>
      </c>
      <c r="AU235" s="253" t="s">
        <v>84</v>
      </c>
      <c r="AV235" s="13" t="s">
        <v>84</v>
      </c>
      <c r="AW235" s="13" t="s">
        <v>32</v>
      </c>
      <c r="AX235" s="13" t="s">
        <v>76</v>
      </c>
      <c r="AY235" s="253" t="s">
        <v>137</v>
      </c>
    </row>
    <row r="236" spans="1:51" s="13" customFormat="1" ht="12">
      <c r="A236" s="13"/>
      <c r="B236" s="242"/>
      <c r="C236" s="243"/>
      <c r="D236" s="244" t="s">
        <v>145</v>
      </c>
      <c r="E236" s="245" t="s">
        <v>1</v>
      </c>
      <c r="F236" s="246" t="s">
        <v>914</v>
      </c>
      <c r="G236" s="243"/>
      <c r="H236" s="247">
        <v>1</v>
      </c>
      <c r="I236" s="248"/>
      <c r="J236" s="243"/>
      <c r="K236" s="243"/>
      <c r="L236" s="249"/>
      <c r="M236" s="250"/>
      <c r="N236" s="251"/>
      <c r="O236" s="251"/>
      <c r="P236" s="251"/>
      <c r="Q236" s="251"/>
      <c r="R236" s="251"/>
      <c r="S236" s="251"/>
      <c r="T236" s="252"/>
      <c r="U236" s="13"/>
      <c r="V236" s="13"/>
      <c r="W236" s="13"/>
      <c r="X236" s="13"/>
      <c r="Y236" s="13"/>
      <c r="Z236" s="13"/>
      <c r="AA236" s="13"/>
      <c r="AB236" s="13"/>
      <c r="AC236" s="13"/>
      <c r="AD236" s="13"/>
      <c r="AE236" s="13"/>
      <c r="AT236" s="253" t="s">
        <v>145</v>
      </c>
      <c r="AU236" s="253" t="s">
        <v>84</v>
      </c>
      <c r="AV236" s="13" t="s">
        <v>84</v>
      </c>
      <c r="AW236" s="13" t="s">
        <v>32</v>
      </c>
      <c r="AX236" s="13" t="s">
        <v>76</v>
      </c>
      <c r="AY236" s="253" t="s">
        <v>137</v>
      </c>
    </row>
    <row r="237" spans="1:51" s="13" customFormat="1" ht="12">
      <c r="A237" s="13"/>
      <c r="B237" s="242"/>
      <c r="C237" s="243"/>
      <c r="D237" s="244" t="s">
        <v>145</v>
      </c>
      <c r="E237" s="245" t="s">
        <v>1</v>
      </c>
      <c r="F237" s="246" t="s">
        <v>915</v>
      </c>
      <c r="G237" s="243"/>
      <c r="H237" s="247">
        <v>1</v>
      </c>
      <c r="I237" s="248"/>
      <c r="J237" s="243"/>
      <c r="K237" s="243"/>
      <c r="L237" s="249"/>
      <c r="M237" s="250"/>
      <c r="N237" s="251"/>
      <c r="O237" s="251"/>
      <c r="P237" s="251"/>
      <c r="Q237" s="251"/>
      <c r="R237" s="251"/>
      <c r="S237" s="251"/>
      <c r="T237" s="252"/>
      <c r="U237" s="13"/>
      <c r="V237" s="13"/>
      <c r="W237" s="13"/>
      <c r="X237" s="13"/>
      <c r="Y237" s="13"/>
      <c r="Z237" s="13"/>
      <c r="AA237" s="13"/>
      <c r="AB237" s="13"/>
      <c r="AC237" s="13"/>
      <c r="AD237" s="13"/>
      <c r="AE237" s="13"/>
      <c r="AT237" s="253" t="s">
        <v>145</v>
      </c>
      <c r="AU237" s="253" t="s">
        <v>84</v>
      </c>
      <c r="AV237" s="13" t="s">
        <v>84</v>
      </c>
      <c r="AW237" s="13" t="s">
        <v>32</v>
      </c>
      <c r="AX237" s="13" t="s">
        <v>76</v>
      </c>
      <c r="AY237" s="253" t="s">
        <v>137</v>
      </c>
    </row>
    <row r="238" spans="1:51" s="16" customFormat="1" ht="12">
      <c r="A238" s="16"/>
      <c r="B238" s="294"/>
      <c r="C238" s="295"/>
      <c r="D238" s="244" t="s">
        <v>145</v>
      </c>
      <c r="E238" s="296" t="s">
        <v>1</v>
      </c>
      <c r="F238" s="297" t="s">
        <v>639</v>
      </c>
      <c r="G238" s="295"/>
      <c r="H238" s="298">
        <v>3</v>
      </c>
      <c r="I238" s="299"/>
      <c r="J238" s="295"/>
      <c r="K238" s="295"/>
      <c r="L238" s="300"/>
      <c r="M238" s="301"/>
      <c r="N238" s="302"/>
      <c r="O238" s="302"/>
      <c r="P238" s="302"/>
      <c r="Q238" s="302"/>
      <c r="R238" s="302"/>
      <c r="S238" s="302"/>
      <c r="T238" s="303"/>
      <c r="U238" s="16"/>
      <c r="V238" s="16"/>
      <c r="W238" s="16"/>
      <c r="X238" s="16"/>
      <c r="Y238" s="16"/>
      <c r="Z238" s="16"/>
      <c r="AA238" s="16"/>
      <c r="AB238" s="16"/>
      <c r="AC238" s="16"/>
      <c r="AD238" s="16"/>
      <c r="AE238" s="16"/>
      <c r="AT238" s="304" t="s">
        <v>145</v>
      </c>
      <c r="AU238" s="304" t="s">
        <v>84</v>
      </c>
      <c r="AV238" s="16" t="s">
        <v>151</v>
      </c>
      <c r="AW238" s="16" t="s">
        <v>32</v>
      </c>
      <c r="AX238" s="16" t="s">
        <v>76</v>
      </c>
      <c r="AY238" s="304" t="s">
        <v>137</v>
      </c>
    </row>
    <row r="239" spans="1:51" s="15" customFormat="1" ht="12">
      <c r="A239" s="15"/>
      <c r="B239" s="284"/>
      <c r="C239" s="285"/>
      <c r="D239" s="244" t="s">
        <v>145</v>
      </c>
      <c r="E239" s="286" t="s">
        <v>1</v>
      </c>
      <c r="F239" s="287" t="s">
        <v>940</v>
      </c>
      <c r="G239" s="285"/>
      <c r="H239" s="286" t="s">
        <v>1</v>
      </c>
      <c r="I239" s="288"/>
      <c r="J239" s="285"/>
      <c r="K239" s="285"/>
      <c r="L239" s="289"/>
      <c r="M239" s="290"/>
      <c r="N239" s="291"/>
      <c r="O239" s="291"/>
      <c r="P239" s="291"/>
      <c r="Q239" s="291"/>
      <c r="R239" s="291"/>
      <c r="S239" s="291"/>
      <c r="T239" s="292"/>
      <c r="U239" s="15"/>
      <c r="V239" s="15"/>
      <c r="W239" s="15"/>
      <c r="X239" s="15"/>
      <c r="Y239" s="15"/>
      <c r="Z239" s="15"/>
      <c r="AA239" s="15"/>
      <c r="AB239" s="15"/>
      <c r="AC239" s="15"/>
      <c r="AD239" s="15"/>
      <c r="AE239" s="15"/>
      <c r="AT239" s="293" t="s">
        <v>145</v>
      </c>
      <c r="AU239" s="293" t="s">
        <v>84</v>
      </c>
      <c r="AV239" s="15" t="s">
        <v>82</v>
      </c>
      <c r="AW239" s="15" t="s">
        <v>32</v>
      </c>
      <c r="AX239" s="15" t="s">
        <v>76</v>
      </c>
      <c r="AY239" s="293" t="s">
        <v>137</v>
      </c>
    </row>
    <row r="240" spans="1:51" s="13" customFormat="1" ht="12">
      <c r="A240" s="13"/>
      <c r="B240" s="242"/>
      <c r="C240" s="243"/>
      <c r="D240" s="244" t="s">
        <v>145</v>
      </c>
      <c r="E240" s="245" t="s">
        <v>1</v>
      </c>
      <c r="F240" s="246" t="s">
        <v>935</v>
      </c>
      <c r="G240" s="243"/>
      <c r="H240" s="247">
        <v>1</v>
      </c>
      <c r="I240" s="248"/>
      <c r="J240" s="243"/>
      <c r="K240" s="243"/>
      <c r="L240" s="249"/>
      <c r="M240" s="250"/>
      <c r="N240" s="251"/>
      <c r="O240" s="251"/>
      <c r="P240" s="251"/>
      <c r="Q240" s="251"/>
      <c r="R240" s="251"/>
      <c r="S240" s="251"/>
      <c r="T240" s="252"/>
      <c r="U240" s="13"/>
      <c r="V240" s="13"/>
      <c r="W240" s="13"/>
      <c r="X240" s="13"/>
      <c r="Y240" s="13"/>
      <c r="Z240" s="13"/>
      <c r="AA240" s="13"/>
      <c r="AB240" s="13"/>
      <c r="AC240" s="13"/>
      <c r="AD240" s="13"/>
      <c r="AE240" s="13"/>
      <c r="AT240" s="253" t="s">
        <v>145</v>
      </c>
      <c r="AU240" s="253" t="s">
        <v>84</v>
      </c>
      <c r="AV240" s="13" t="s">
        <v>84</v>
      </c>
      <c r="AW240" s="13" t="s">
        <v>32</v>
      </c>
      <c r="AX240" s="13" t="s">
        <v>76</v>
      </c>
      <c r="AY240" s="253" t="s">
        <v>137</v>
      </c>
    </row>
    <row r="241" spans="1:51" s="16" customFormat="1" ht="12">
      <c r="A241" s="16"/>
      <c r="B241" s="294"/>
      <c r="C241" s="295"/>
      <c r="D241" s="244" t="s">
        <v>145</v>
      </c>
      <c r="E241" s="296" t="s">
        <v>1</v>
      </c>
      <c r="F241" s="297" t="s">
        <v>639</v>
      </c>
      <c r="G241" s="295"/>
      <c r="H241" s="298">
        <v>1</v>
      </c>
      <c r="I241" s="299"/>
      <c r="J241" s="295"/>
      <c r="K241" s="295"/>
      <c r="L241" s="300"/>
      <c r="M241" s="301"/>
      <c r="N241" s="302"/>
      <c r="O241" s="302"/>
      <c r="P241" s="302"/>
      <c r="Q241" s="302"/>
      <c r="R241" s="302"/>
      <c r="S241" s="302"/>
      <c r="T241" s="303"/>
      <c r="U241" s="16"/>
      <c r="V241" s="16"/>
      <c r="W241" s="16"/>
      <c r="X241" s="16"/>
      <c r="Y241" s="16"/>
      <c r="Z241" s="16"/>
      <c r="AA241" s="16"/>
      <c r="AB241" s="16"/>
      <c r="AC241" s="16"/>
      <c r="AD241" s="16"/>
      <c r="AE241" s="16"/>
      <c r="AT241" s="304" t="s">
        <v>145</v>
      </c>
      <c r="AU241" s="304" t="s">
        <v>84</v>
      </c>
      <c r="AV241" s="16" t="s">
        <v>151</v>
      </c>
      <c r="AW241" s="16" t="s">
        <v>32</v>
      </c>
      <c r="AX241" s="16" t="s">
        <v>76</v>
      </c>
      <c r="AY241" s="304" t="s">
        <v>137</v>
      </c>
    </row>
    <row r="242" spans="1:51" s="14" customFormat="1" ht="12">
      <c r="A242" s="14"/>
      <c r="B242" s="254"/>
      <c r="C242" s="255"/>
      <c r="D242" s="244" t="s">
        <v>145</v>
      </c>
      <c r="E242" s="256" t="s">
        <v>1</v>
      </c>
      <c r="F242" s="257" t="s">
        <v>147</v>
      </c>
      <c r="G242" s="255"/>
      <c r="H242" s="258">
        <v>4</v>
      </c>
      <c r="I242" s="259"/>
      <c r="J242" s="255"/>
      <c r="K242" s="255"/>
      <c r="L242" s="260"/>
      <c r="M242" s="261"/>
      <c r="N242" s="262"/>
      <c r="O242" s="262"/>
      <c r="P242" s="262"/>
      <c r="Q242" s="262"/>
      <c r="R242" s="262"/>
      <c r="S242" s="262"/>
      <c r="T242" s="263"/>
      <c r="U242" s="14"/>
      <c r="V242" s="14"/>
      <c r="W242" s="14"/>
      <c r="X242" s="14"/>
      <c r="Y242" s="14"/>
      <c r="Z242" s="14"/>
      <c r="AA242" s="14"/>
      <c r="AB242" s="14"/>
      <c r="AC242" s="14"/>
      <c r="AD242" s="14"/>
      <c r="AE242" s="14"/>
      <c r="AT242" s="264" t="s">
        <v>145</v>
      </c>
      <c r="AU242" s="264" t="s">
        <v>84</v>
      </c>
      <c r="AV242" s="14" t="s">
        <v>143</v>
      </c>
      <c r="AW242" s="14" t="s">
        <v>32</v>
      </c>
      <c r="AX242" s="14" t="s">
        <v>82</v>
      </c>
      <c r="AY242" s="264" t="s">
        <v>137</v>
      </c>
    </row>
    <row r="243" spans="1:65" s="2" customFormat="1" ht="21.75" customHeight="1">
      <c r="A243" s="39"/>
      <c r="B243" s="40"/>
      <c r="C243" s="228" t="s">
        <v>201</v>
      </c>
      <c r="D243" s="228" t="s">
        <v>139</v>
      </c>
      <c r="E243" s="229" t="s">
        <v>947</v>
      </c>
      <c r="F243" s="230" t="s">
        <v>948</v>
      </c>
      <c r="G243" s="231" t="s">
        <v>302</v>
      </c>
      <c r="H243" s="232">
        <v>28</v>
      </c>
      <c r="I243" s="233"/>
      <c r="J243" s="234">
        <f>ROUND(I243*H243,2)</f>
        <v>0</v>
      </c>
      <c r="K243" s="235"/>
      <c r="L243" s="45"/>
      <c r="M243" s="236" t="s">
        <v>1</v>
      </c>
      <c r="N243" s="237" t="s">
        <v>41</v>
      </c>
      <c r="O243" s="92"/>
      <c r="P243" s="238">
        <f>O243*H243</f>
        <v>0</v>
      </c>
      <c r="Q243" s="238">
        <v>0</v>
      </c>
      <c r="R243" s="238">
        <f>Q243*H243</f>
        <v>0</v>
      </c>
      <c r="S243" s="238">
        <v>0</v>
      </c>
      <c r="T243" s="239">
        <f>S243*H243</f>
        <v>0</v>
      </c>
      <c r="U243" s="39"/>
      <c r="V243" s="39"/>
      <c r="W243" s="39"/>
      <c r="X243" s="39"/>
      <c r="Y243" s="39"/>
      <c r="Z243" s="39"/>
      <c r="AA243" s="39"/>
      <c r="AB243" s="39"/>
      <c r="AC243" s="39"/>
      <c r="AD243" s="39"/>
      <c r="AE243" s="39"/>
      <c r="AR243" s="240" t="s">
        <v>143</v>
      </c>
      <c r="AT243" s="240" t="s">
        <v>139</v>
      </c>
      <c r="AU243" s="240" t="s">
        <v>84</v>
      </c>
      <c r="AY243" s="18" t="s">
        <v>137</v>
      </c>
      <c r="BE243" s="241">
        <f>IF(N243="základní",J243,0)</f>
        <v>0</v>
      </c>
      <c r="BF243" s="241">
        <f>IF(N243="snížená",J243,0)</f>
        <v>0</v>
      </c>
      <c r="BG243" s="241">
        <f>IF(N243="zákl. přenesená",J243,0)</f>
        <v>0</v>
      </c>
      <c r="BH243" s="241">
        <f>IF(N243="sníž. přenesená",J243,0)</f>
        <v>0</v>
      </c>
      <c r="BI243" s="241">
        <f>IF(N243="nulová",J243,0)</f>
        <v>0</v>
      </c>
      <c r="BJ243" s="18" t="s">
        <v>82</v>
      </c>
      <c r="BK243" s="241">
        <f>ROUND(I243*H243,2)</f>
        <v>0</v>
      </c>
      <c r="BL243" s="18" t="s">
        <v>143</v>
      </c>
      <c r="BM243" s="240" t="s">
        <v>949</v>
      </c>
    </row>
    <row r="244" spans="1:51" s="13" customFormat="1" ht="12">
      <c r="A244" s="13"/>
      <c r="B244" s="242"/>
      <c r="C244" s="243"/>
      <c r="D244" s="244" t="s">
        <v>145</v>
      </c>
      <c r="E244" s="245" t="s">
        <v>1</v>
      </c>
      <c r="F244" s="246" t="s">
        <v>950</v>
      </c>
      <c r="G244" s="243"/>
      <c r="H244" s="247">
        <v>17</v>
      </c>
      <c r="I244" s="248"/>
      <c r="J244" s="243"/>
      <c r="K244" s="243"/>
      <c r="L244" s="249"/>
      <c r="M244" s="250"/>
      <c r="N244" s="251"/>
      <c r="O244" s="251"/>
      <c r="P244" s="251"/>
      <c r="Q244" s="251"/>
      <c r="R244" s="251"/>
      <c r="S244" s="251"/>
      <c r="T244" s="252"/>
      <c r="U244" s="13"/>
      <c r="V244" s="13"/>
      <c r="W244" s="13"/>
      <c r="X244" s="13"/>
      <c r="Y244" s="13"/>
      <c r="Z244" s="13"/>
      <c r="AA244" s="13"/>
      <c r="AB244" s="13"/>
      <c r="AC244" s="13"/>
      <c r="AD244" s="13"/>
      <c r="AE244" s="13"/>
      <c r="AT244" s="253" t="s">
        <v>145</v>
      </c>
      <c r="AU244" s="253" t="s">
        <v>84</v>
      </c>
      <c r="AV244" s="13" t="s">
        <v>84</v>
      </c>
      <c r="AW244" s="13" t="s">
        <v>32</v>
      </c>
      <c r="AX244" s="13" t="s">
        <v>76</v>
      </c>
      <c r="AY244" s="253" t="s">
        <v>137</v>
      </c>
    </row>
    <row r="245" spans="1:51" s="13" customFormat="1" ht="12">
      <c r="A245" s="13"/>
      <c r="B245" s="242"/>
      <c r="C245" s="243"/>
      <c r="D245" s="244" t="s">
        <v>145</v>
      </c>
      <c r="E245" s="245" t="s">
        <v>1</v>
      </c>
      <c r="F245" s="246" t="s">
        <v>951</v>
      </c>
      <c r="G245" s="243"/>
      <c r="H245" s="247">
        <v>11</v>
      </c>
      <c r="I245" s="248"/>
      <c r="J245" s="243"/>
      <c r="K245" s="243"/>
      <c r="L245" s="249"/>
      <c r="M245" s="250"/>
      <c r="N245" s="251"/>
      <c r="O245" s="251"/>
      <c r="P245" s="251"/>
      <c r="Q245" s="251"/>
      <c r="R245" s="251"/>
      <c r="S245" s="251"/>
      <c r="T245" s="252"/>
      <c r="U245" s="13"/>
      <c r="V245" s="13"/>
      <c r="W245" s="13"/>
      <c r="X245" s="13"/>
      <c r="Y245" s="13"/>
      <c r="Z245" s="13"/>
      <c r="AA245" s="13"/>
      <c r="AB245" s="13"/>
      <c r="AC245" s="13"/>
      <c r="AD245" s="13"/>
      <c r="AE245" s="13"/>
      <c r="AT245" s="253" t="s">
        <v>145</v>
      </c>
      <c r="AU245" s="253" t="s">
        <v>84</v>
      </c>
      <c r="AV245" s="13" t="s">
        <v>84</v>
      </c>
      <c r="AW245" s="13" t="s">
        <v>32</v>
      </c>
      <c r="AX245" s="13" t="s">
        <v>76</v>
      </c>
      <c r="AY245" s="253" t="s">
        <v>137</v>
      </c>
    </row>
    <row r="246" spans="1:51" s="14" customFormat="1" ht="12">
      <c r="A246" s="14"/>
      <c r="B246" s="254"/>
      <c r="C246" s="255"/>
      <c r="D246" s="244" t="s">
        <v>145</v>
      </c>
      <c r="E246" s="256" t="s">
        <v>1</v>
      </c>
      <c r="F246" s="257" t="s">
        <v>147</v>
      </c>
      <c r="G246" s="255"/>
      <c r="H246" s="258">
        <v>28</v>
      </c>
      <c r="I246" s="259"/>
      <c r="J246" s="255"/>
      <c r="K246" s="255"/>
      <c r="L246" s="260"/>
      <c r="M246" s="261"/>
      <c r="N246" s="262"/>
      <c r="O246" s="262"/>
      <c r="P246" s="262"/>
      <c r="Q246" s="262"/>
      <c r="R246" s="262"/>
      <c r="S246" s="262"/>
      <c r="T246" s="263"/>
      <c r="U246" s="14"/>
      <c r="V246" s="14"/>
      <c r="W246" s="14"/>
      <c r="X246" s="14"/>
      <c r="Y246" s="14"/>
      <c r="Z246" s="14"/>
      <c r="AA246" s="14"/>
      <c r="AB246" s="14"/>
      <c r="AC246" s="14"/>
      <c r="AD246" s="14"/>
      <c r="AE246" s="14"/>
      <c r="AT246" s="264" t="s">
        <v>145</v>
      </c>
      <c r="AU246" s="264" t="s">
        <v>84</v>
      </c>
      <c r="AV246" s="14" t="s">
        <v>143</v>
      </c>
      <c r="AW246" s="14" t="s">
        <v>32</v>
      </c>
      <c r="AX246" s="14" t="s">
        <v>82</v>
      </c>
      <c r="AY246" s="264" t="s">
        <v>137</v>
      </c>
    </row>
    <row r="247" spans="1:65" s="2" customFormat="1" ht="16.5" customHeight="1">
      <c r="A247" s="39"/>
      <c r="B247" s="40"/>
      <c r="C247" s="228" t="s">
        <v>205</v>
      </c>
      <c r="D247" s="228" t="s">
        <v>139</v>
      </c>
      <c r="E247" s="229" t="s">
        <v>952</v>
      </c>
      <c r="F247" s="230" t="s">
        <v>953</v>
      </c>
      <c r="G247" s="231" t="s">
        <v>163</v>
      </c>
      <c r="H247" s="232">
        <v>2291</v>
      </c>
      <c r="I247" s="233"/>
      <c r="J247" s="234">
        <f>ROUND(I247*H247,2)</f>
        <v>0</v>
      </c>
      <c r="K247" s="235"/>
      <c r="L247" s="45"/>
      <c r="M247" s="236" t="s">
        <v>1</v>
      </c>
      <c r="N247" s="237" t="s">
        <v>41</v>
      </c>
      <c r="O247" s="92"/>
      <c r="P247" s="238">
        <f>O247*H247</f>
        <v>0</v>
      </c>
      <c r="Q247" s="238">
        <v>0</v>
      </c>
      <c r="R247" s="238">
        <f>Q247*H247</f>
        <v>0</v>
      </c>
      <c r="S247" s="238">
        <v>0</v>
      </c>
      <c r="T247" s="239">
        <f>S247*H247</f>
        <v>0</v>
      </c>
      <c r="U247" s="39"/>
      <c r="V247" s="39"/>
      <c r="W247" s="39"/>
      <c r="X247" s="39"/>
      <c r="Y247" s="39"/>
      <c r="Z247" s="39"/>
      <c r="AA247" s="39"/>
      <c r="AB247" s="39"/>
      <c r="AC247" s="39"/>
      <c r="AD247" s="39"/>
      <c r="AE247" s="39"/>
      <c r="AR247" s="240" t="s">
        <v>143</v>
      </c>
      <c r="AT247" s="240" t="s">
        <v>139</v>
      </c>
      <c r="AU247" s="240" t="s">
        <v>84</v>
      </c>
      <c r="AY247" s="18" t="s">
        <v>137</v>
      </c>
      <c r="BE247" s="241">
        <f>IF(N247="základní",J247,0)</f>
        <v>0</v>
      </c>
      <c r="BF247" s="241">
        <f>IF(N247="snížená",J247,0)</f>
        <v>0</v>
      </c>
      <c r="BG247" s="241">
        <f>IF(N247="zákl. přenesená",J247,0)</f>
        <v>0</v>
      </c>
      <c r="BH247" s="241">
        <f>IF(N247="sníž. přenesená",J247,0)</f>
        <v>0</v>
      </c>
      <c r="BI247" s="241">
        <f>IF(N247="nulová",J247,0)</f>
        <v>0</v>
      </c>
      <c r="BJ247" s="18" t="s">
        <v>82</v>
      </c>
      <c r="BK247" s="241">
        <f>ROUND(I247*H247,2)</f>
        <v>0</v>
      </c>
      <c r="BL247" s="18" t="s">
        <v>143</v>
      </c>
      <c r="BM247" s="240" t="s">
        <v>954</v>
      </c>
    </row>
    <row r="248" spans="1:51" s="15" customFormat="1" ht="12">
      <c r="A248" s="15"/>
      <c r="B248" s="284"/>
      <c r="C248" s="285"/>
      <c r="D248" s="244" t="s">
        <v>145</v>
      </c>
      <c r="E248" s="286" t="s">
        <v>1</v>
      </c>
      <c r="F248" s="287" t="s">
        <v>556</v>
      </c>
      <c r="G248" s="285"/>
      <c r="H248" s="286" t="s">
        <v>1</v>
      </c>
      <c r="I248" s="288"/>
      <c r="J248" s="285"/>
      <c r="K248" s="285"/>
      <c r="L248" s="289"/>
      <c r="M248" s="290"/>
      <c r="N248" s="291"/>
      <c r="O248" s="291"/>
      <c r="P248" s="291"/>
      <c r="Q248" s="291"/>
      <c r="R248" s="291"/>
      <c r="S248" s="291"/>
      <c r="T248" s="292"/>
      <c r="U248" s="15"/>
      <c r="V248" s="15"/>
      <c r="W248" s="15"/>
      <c r="X248" s="15"/>
      <c r="Y248" s="15"/>
      <c r="Z248" s="15"/>
      <c r="AA248" s="15"/>
      <c r="AB248" s="15"/>
      <c r="AC248" s="15"/>
      <c r="AD248" s="15"/>
      <c r="AE248" s="15"/>
      <c r="AT248" s="293" t="s">
        <v>145</v>
      </c>
      <c r="AU248" s="293" t="s">
        <v>84</v>
      </c>
      <c r="AV248" s="15" t="s">
        <v>82</v>
      </c>
      <c r="AW248" s="15" t="s">
        <v>32</v>
      </c>
      <c r="AX248" s="15" t="s">
        <v>76</v>
      </c>
      <c r="AY248" s="293" t="s">
        <v>137</v>
      </c>
    </row>
    <row r="249" spans="1:51" s="13" customFormat="1" ht="12">
      <c r="A249" s="13"/>
      <c r="B249" s="242"/>
      <c r="C249" s="243"/>
      <c r="D249" s="244" t="s">
        <v>145</v>
      </c>
      <c r="E249" s="245" t="s">
        <v>1</v>
      </c>
      <c r="F249" s="246" t="s">
        <v>955</v>
      </c>
      <c r="G249" s="243"/>
      <c r="H249" s="247">
        <v>2291</v>
      </c>
      <c r="I249" s="248"/>
      <c r="J249" s="243"/>
      <c r="K249" s="243"/>
      <c r="L249" s="249"/>
      <c r="M249" s="250"/>
      <c r="N249" s="251"/>
      <c r="O249" s="251"/>
      <c r="P249" s="251"/>
      <c r="Q249" s="251"/>
      <c r="R249" s="251"/>
      <c r="S249" s="251"/>
      <c r="T249" s="252"/>
      <c r="U249" s="13"/>
      <c r="V249" s="13"/>
      <c r="W249" s="13"/>
      <c r="X249" s="13"/>
      <c r="Y249" s="13"/>
      <c r="Z249" s="13"/>
      <c r="AA249" s="13"/>
      <c r="AB249" s="13"/>
      <c r="AC249" s="13"/>
      <c r="AD249" s="13"/>
      <c r="AE249" s="13"/>
      <c r="AT249" s="253" t="s">
        <v>145</v>
      </c>
      <c r="AU249" s="253" t="s">
        <v>84</v>
      </c>
      <c r="AV249" s="13" t="s">
        <v>84</v>
      </c>
      <c r="AW249" s="13" t="s">
        <v>32</v>
      </c>
      <c r="AX249" s="13" t="s">
        <v>82</v>
      </c>
      <c r="AY249" s="253" t="s">
        <v>137</v>
      </c>
    </row>
    <row r="250" spans="1:65" s="2" customFormat="1" ht="24.15" customHeight="1">
      <c r="A250" s="39"/>
      <c r="B250" s="40"/>
      <c r="C250" s="228" t="s">
        <v>210</v>
      </c>
      <c r="D250" s="228" t="s">
        <v>139</v>
      </c>
      <c r="E250" s="229" t="s">
        <v>956</v>
      </c>
      <c r="F250" s="230" t="s">
        <v>957</v>
      </c>
      <c r="G250" s="231" t="s">
        <v>142</v>
      </c>
      <c r="H250" s="232">
        <v>1670</v>
      </c>
      <c r="I250" s="233"/>
      <c r="J250" s="234">
        <f>ROUND(I250*H250,2)</f>
        <v>0</v>
      </c>
      <c r="K250" s="235"/>
      <c r="L250" s="45"/>
      <c r="M250" s="236" t="s">
        <v>1</v>
      </c>
      <c r="N250" s="237" t="s">
        <v>41</v>
      </c>
      <c r="O250" s="92"/>
      <c r="P250" s="238">
        <f>O250*H250</f>
        <v>0</v>
      </c>
      <c r="Q250" s="238">
        <v>0</v>
      </c>
      <c r="R250" s="238">
        <f>Q250*H250</f>
        <v>0</v>
      </c>
      <c r="S250" s="238">
        <v>0</v>
      </c>
      <c r="T250" s="239">
        <f>S250*H250</f>
        <v>0</v>
      </c>
      <c r="U250" s="39"/>
      <c r="V250" s="39"/>
      <c r="W250" s="39"/>
      <c r="X250" s="39"/>
      <c r="Y250" s="39"/>
      <c r="Z250" s="39"/>
      <c r="AA250" s="39"/>
      <c r="AB250" s="39"/>
      <c r="AC250" s="39"/>
      <c r="AD250" s="39"/>
      <c r="AE250" s="39"/>
      <c r="AR250" s="240" t="s">
        <v>143</v>
      </c>
      <c r="AT250" s="240" t="s">
        <v>139</v>
      </c>
      <c r="AU250" s="240" t="s">
        <v>84</v>
      </c>
      <c r="AY250" s="18" t="s">
        <v>137</v>
      </c>
      <c r="BE250" s="241">
        <f>IF(N250="základní",J250,0)</f>
        <v>0</v>
      </c>
      <c r="BF250" s="241">
        <f>IF(N250="snížená",J250,0)</f>
        <v>0</v>
      </c>
      <c r="BG250" s="241">
        <f>IF(N250="zákl. přenesená",J250,0)</f>
        <v>0</v>
      </c>
      <c r="BH250" s="241">
        <f>IF(N250="sníž. přenesená",J250,0)</f>
        <v>0</v>
      </c>
      <c r="BI250" s="241">
        <f>IF(N250="nulová",J250,0)</f>
        <v>0</v>
      </c>
      <c r="BJ250" s="18" t="s">
        <v>82</v>
      </c>
      <c r="BK250" s="241">
        <f>ROUND(I250*H250,2)</f>
        <v>0</v>
      </c>
      <c r="BL250" s="18" t="s">
        <v>143</v>
      </c>
      <c r="BM250" s="240" t="s">
        <v>958</v>
      </c>
    </row>
    <row r="251" spans="1:51" s="15" customFormat="1" ht="12">
      <c r="A251" s="15"/>
      <c r="B251" s="284"/>
      <c r="C251" s="285"/>
      <c r="D251" s="244" t="s">
        <v>145</v>
      </c>
      <c r="E251" s="286" t="s">
        <v>1</v>
      </c>
      <c r="F251" s="287" t="s">
        <v>556</v>
      </c>
      <c r="G251" s="285"/>
      <c r="H251" s="286" t="s">
        <v>1</v>
      </c>
      <c r="I251" s="288"/>
      <c r="J251" s="285"/>
      <c r="K251" s="285"/>
      <c r="L251" s="289"/>
      <c r="M251" s="290"/>
      <c r="N251" s="291"/>
      <c r="O251" s="291"/>
      <c r="P251" s="291"/>
      <c r="Q251" s="291"/>
      <c r="R251" s="291"/>
      <c r="S251" s="291"/>
      <c r="T251" s="292"/>
      <c r="U251" s="15"/>
      <c r="V251" s="15"/>
      <c r="W251" s="15"/>
      <c r="X251" s="15"/>
      <c r="Y251" s="15"/>
      <c r="Z251" s="15"/>
      <c r="AA251" s="15"/>
      <c r="AB251" s="15"/>
      <c r="AC251" s="15"/>
      <c r="AD251" s="15"/>
      <c r="AE251" s="15"/>
      <c r="AT251" s="293" t="s">
        <v>145</v>
      </c>
      <c r="AU251" s="293" t="s">
        <v>84</v>
      </c>
      <c r="AV251" s="15" t="s">
        <v>82</v>
      </c>
      <c r="AW251" s="15" t="s">
        <v>32</v>
      </c>
      <c r="AX251" s="15" t="s">
        <v>76</v>
      </c>
      <c r="AY251" s="293" t="s">
        <v>137</v>
      </c>
    </row>
    <row r="252" spans="1:51" s="15" customFormat="1" ht="12">
      <c r="A252" s="15"/>
      <c r="B252" s="284"/>
      <c r="C252" s="285"/>
      <c r="D252" s="244" t="s">
        <v>145</v>
      </c>
      <c r="E252" s="286" t="s">
        <v>1</v>
      </c>
      <c r="F252" s="287" t="s">
        <v>959</v>
      </c>
      <c r="G252" s="285"/>
      <c r="H252" s="286" t="s">
        <v>1</v>
      </c>
      <c r="I252" s="288"/>
      <c r="J252" s="285"/>
      <c r="K252" s="285"/>
      <c r="L252" s="289"/>
      <c r="M252" s="290"/>
      <c r="N252" s="291"/>
      <c r="O252" s="291"/>
      <c r="P252" s="291"/>
      <c r="Q252" s="291"/>
      <c r="R252" s="291"/>
      <c r="S252" s="291"/>
      <c r="T252" s="292"/>
      <c r="U252" s="15"/>
      <c r="V252" s="15"/>
      <c r="W252" s="15"/>
      <c r="X252" s="15"/>
      <c r="Y252" s="15"/>
      <c r="Z252" s="15"/>
      <c r="AA252" s="15"/>
      <c r="AB252" s="15"/>
      <c r="AC252" s="15"/>
      <c r="AD252" s="15"/>
      <c r="AE252" s="15"/>
      <c r="AT252" s="293" t="s">
        <v>145</v>
      </c>
      <c r="AU252" s="293" t="s">
        <v>84</v>
      </c>
      <c r="AV252" s="15" t="s">
        <v>82</v>
      </c>
      <c r="AW252" s="15" t="s">
        <v>32</v>
      </c>
      <c r="AX252" s="15" t="s">
        <v>76</v>
      </c>
      <c r="AY252" s="293" t="s">
        <v>137</v>
      </c>
    </row>
    <row r="253" spans="1:51" s="15" customFormat="1" ht="12">
      <c r="A253" s="15"/>
      <c r="B253" s="284"/>
      <c r="C253" s="285"/>
      <c r="D253" s="244" t="s">
        <v>145</v>
      </c>
      <c r="E253" s="286" t="s">
        <v>1</v>
      </c>
      <c r="F253" s="287" t="s">
        <v>960</v>
      </c>
      <c r="G253" s="285"/>
      <c r="H253" s="286" t="s">
        <v>1</v>
      </c>
      <c r="I253" s="288"/>
      <c r="J253" s="285"/>
      <c r="K253" s="285"/>
      <c r="L253" s="289"/>
      <c r="M253" s="290"/>
      <c r="N253" s="291"/>
      <c r="O253" s="291"/>
      <c r="P253" s="291"/>
      <c r="Q253" s="291"/>
      <c r="R253" s="291"/>
      <c r="S253" s="291"/>
      <c r="T253" s="292"/>
      <c r="U253" s="15"/>
      <c r="V253" s="15"/>
      <c r="W253" s="15"/>
      <c r="X253" s="15"/>
      <c r="Y253" s="15"/>
      <c r="Z253" s="15"/>
      <c r="AA253" s="15"/>
      <c r="AB253" s="15"/>
      <c r="AC253" s="15"/>
      <c r="AD253" s="15"/>
      <c r="AE253" s="15"/>
      <c r="AT253" s="293" t="s">
        <v>145</v>
      </c>
      <c r="AU253" s="293" t="s">
        <v>84</v>
      </c>
      <c r="AV253" s="15" t="s">
        <v>82</v>
      </c>
      <c r="AW253" s="15" t="s">
        <v>32</v>
      </c>
      <c r="AX253" s="15" t="s">
        <v>76</v>
      </c>
      <c r="AY253" s="293" t="s">
        <v>137</v>
      </c>
    </row>
    <row r="254" spans="1:51" s="13" customFormat="1" ht="12">
      <c r="A254" s="13"/>
      <c r="B254" s="242"/>
      <c r="C254" s="243"/>
      <c r="D254" s="244" t="s">
        <v>145</v>
      </c>
      <c r="E254" s="245" t="s">
        <v>1</v>
      </c>
      <c r="F254" s="246" t="s">
        <v>961</v>
      </c>
      <c r="G254" s="243"/>
      <c r="H254" s="247">
        <v>1100</v>
      </c>
      <c r="I254" s="248"/>
      <c r="J254" s="243"/>
      <c r="K254" s="243"/>
      <c r="L254" s="249"/>
      <c r="M254" s="250"/>
      <c r="N254" s="251"/>
      <c r="O254" s="251"/>
      <c r="P254" s="251"/>
      <c r="Q254" s="251"/>
      <c r="R254" s="251"/>
      <c r="S254" s="251"/>
      <c r="T254" s="252"/>
      <c r="U254" s="13"/>
      <c r="V254" s="13"/>
      <c r="W254" s="13"/>
      <c r="X254" s="13"/>
      <c r="Y254" s="13"/>
      <c r="Z254" s="13"/>
      <c r="AA254" s="13"/>
      <c r="AB254" s="13"/>
      <c r="AC254" s="13"/>
      <c r="AD254" s="13"/>
      <c r="AE254" s="13"/>
      <c r="AT254" s="253" t="s">
        <v>145</v>
      </c>
      <c r="AU254" s="253" t="s">
        <v>84</v>
      </c>
      <c r="AV254" s="13" t="s">
        <v>84</v>
      </c>
      <c r="AW254" s="13" t="s">
        <v>32</v>
      </c>
      <c r="AX254" s="13" t="s">
        <v>76</v>
      </c>
      <c r="AY254" s="253" t="s">
        <v>137</v>
      </c>
    </row>
    <row r="255" spans="1:51" s="15" customFormat="1" ht="12">
      <c r="A255" s="15"/>
      <c r="B255" s="284"/>
      <c r="C255" s="285"/>
      <c r="D255" s="244" t="s">
        <v>145</v>
      </c>
      <c r="E255" s="286" t="s">
        <v>1</v>
      </c>
      <c r="F255" s="287" t="s">
        <v>962</v>
      </c>
      <c r="G255" s="285"/>
      <c r="H255" s="286" t="s">
        <v>1</v>
      </c>
      <c r="I255" s="288"/>
      <c r="J255" s="285"/>
      <c r="K255" s="285"/>
      <c r="L255" s="289"/>
      <c r="M255" s="290"/>
      <c r="N255" s="291"/>
      <c r="O255" s="291"/>
      <c r="P255" s="291"/>
      <c r="Q255" s="291"/>
      <c r="R255" s="291"/>
      <c r="S255" s="291"/>
      <c r="T255" s="292"/>
      <c r="U255" s="15"/>
      <c r="V255" s="15"/>
      <c r="W255" s="15"/>
      <c r="X255" s="15"/>
      <c r="Y255" s="15"/>
      <c r="Z255" s="15"/>
      <c r="AA255" s="15"/>
      <c r="AB255" s="15"/>
      <c r="AC255" s="15"/>
      <c r="AD255" s="15"/>
      <c r="AE255" s="15"/>
      <c r="AT255" s="293" t="s">
        <v>145</v>
      </c>
      <c r="AU255" s="293" t="s">
        <v>84</v>
      </c>
      <c r="AV255" s="15" t="s">
        <v>82</v>
      </c>
      <c r="AW255" s="15" t="s">
        <v>32</v>
      </c>
      <c r="AX255" s="15" t="s">
        <v>76</v>
      </c>
      <c r="AY255" s="293" t="s">
        <v>137</v>
      </c>
    </row>
    <row r="256" spans="1:51" s="13" customFormat="1" ht="12">
      <c r="A256" s="13"/>
      <c r="B256" s="242"/>
      <c r="C256" s="243"/>
      <c r="D256" s="244" t="s">
        <v>145</v>
      </c>
      <c r="E256" s="245" t="s">
        <v>1</v>
      </c>
      <c r="F256" s="246" t="s">
        <v>963</v>
      </c>
      <c r="G256" s="243"/>
      <c r="H256" s="247">
        <v>570</v>
      </c>
      <c r="I256" s="248"/>
      <c r="J256" s="243"/>
      <c r="K256" s="243"/>
      <c r="L256" s="249"/>
      <c r="M256" s="250"/>
      <c r="N256" s="251"/>
      <c r="O256" s="251"/>
      <c r="P256" s="251"/>
      <c r="Q256" s="251"/>
      <c r="R256" s="251"/>
      <c r="S256" s="251"/>
      <c r="T256" s="252"/>
      <c r="U256" s="13"/>
      <c r="V256" s="13"/>
      <c r="W256" s="13"/>
      <c r="X256" s="13"/>
      <c r="Y256" s="13"/>
      <c r="Z256" s="13"/>
      <c r="AA256" s="13"/>
      <c r="AB256" s="13"/>
      <c r="AC256" s="13"/>
      <c r="AD256" s="13"/>
      <c r="AE256" s="13"/>
      <c r="AT256" s="253" t="s">
        <v>145</v>
      </c>
      <c r="AU256" s="253" t="s">
        <v>84</v>
      </c>
      <c r="AV256" s="13" t="s">
        <v>84</v>
      </c>
      <c r="AW256" s="13" t="s">
        <v>32</v>
      </c>
      <c r="AX256" s="13" t="s">
        <v>76</v>
      </c>
      <c r="AY256" s="253" t="s">
        <v>137</v>
      </c>
    </row>
    <row r="257" spans="1:51" s="14" customFormat="1" ht="12">
      <c r="A257" s="14"/>
      <c r="B257" s="254"/>
      <c r="C257" s="255"/>
      <c r="D257" s="244" t="s">
        <v>145</v>
      </c>
      <c r="E257" s="256" t="s">
        <v>1</v>
      </c>
      <c r="F257" s="257" t="s">
        <v>147</v>
      </c>
      <c r="G257" s="255"/>
      <c r="H257" s="258">
        <v>1670</v>
      </c>
      <c r="I257" s="259"/>
      <c r="J257" s="255"/>
      <c r="K257" s="255"/>
      <c r="L257" s="260"/>
      <c r="M257" s="261"/>
      <c r="N257" s="262"/>
      <c r="O257" s="262"/>
      <c r="P257" s="262"/>
      <c r="Q257" s="262"/>
      <c r="R257" s="262"/>
      <c r="S257" s="262"/>
      <c r="T257" s="263"/>
      <c r="U257" s="14"/>
      <c r="V257" s="14"/>
      <c r="W257" s="14"/>
      <c r="X257" s="14"/>
      <c r="Y257" s="14"/>
      <c r="Z257" s="14"/>
      <c r="AA257" s="14"/>
      <c r="AB257" s="14"/>
      <c r="AC257" s="14"/>
      <c r="AD257" s="14"/>
      <c r="AE257" s="14"/>
      <c r="AT257" s="264" t="s">
        <v>145</v>
      </c>
      <c r="AU257" s="264" t="s">
        <v>84</v>
      </c>
      <c r="AV257" s="14" t="s">
        <v>143</v>
      </c>
      <c r="AW257" s="14" t="s">
        <v>32</v>
      </c>
      <c r="AX257" s="14" t="s">
        <v>82</v>
      </c>
      <c r="AY257" s="264" t="s">
        <v>137</v>
      </c>
    </row>
    <row r="258" spans="1:65" s="2" customFormat="1" ht="21.75" customHeight="1">
      <c r="A258" s="39"/>
      <c r="B258" s="40"/>
      <c r="C258" s="228" t="s">
        <v>8</v>
      </c>
      <c r="D258" s="228" t="s">
        <v>139</v>
      </c>
      <c r="E258" s="229" t="s">
        <v>525</v>
      </c>
      <c r="F258" s="230" t="s">
        <v>526</v>
      </c>
      <c r="G258" s="231" t="s">
        <v>142</v>
      </c>
      <c r="H258" s="232">
        <v>539.65</v>
      </c>
      <c r="I258" s="233"/>
      <c r="J258" s="234">
        <f>ROUND(I258*H258,2)</f>
        <v>0</v>
      </c>
      <c r="K258" s="235"/>
      <c r="L258" s="45"/>
      <c r="M258" s="236" t="s">
        <v>1</v>
      </c>
      <c r="N258" s="237" t="s">
        <v>41</v>
      </c>
      <c r="O258" s="92"/>
      <c r="P258" s="238">
        <f>O258*H258</f>
        <v>0</v>
      </c>
      <c r="Q258" s="238">
        <v>0</v>
      </c>
      <c r="R258" s="238">
        <f>Q258*H258</f>
        <v>0</v>
      </c>
      <c r="S258" s="238">
        <v>0</v>
      </c>
      <c r="T258" s="239">
        <f>S258*H258</f>
        <v>0</v>
      </c>
      <c r="U258" s="39"/>
      <c r="V258" s="39"/>
      <c r="W258" s="39"/>
      <c r="X258" s="39"/>
      <c r="Y258" s="39"/>
      <c r="Z258" s="39"/>
      <c r="AA258" s="39"/>
      <c r="AB258" s="39"/>
      <c r="AC258" s="39"/>
      <c r="AD258" s="39"/>
      <c r="AE258" s="39"/>
      <c r="AR258" s="240" t="s">
        <v>143</v>
      </c>
      <c r="AT258" s="240" t="s">
        <v>139</v>
      </c>
      <c r="AU258" s="240" t="s">
        <v>84</v>
      </c>
      <c r="AY258" s="18" t="s">
        <v>137</v>
      </c>
      <c r="BE258" s="241">
        <f>IF(N258="základní",J258,0)</f>
        <v>0</v>
      </c>
      <c r="BF258" s="241">
        <f>IF(N258="snížená",J258,0)</f>
        <v>0</v>
      </c>
      <c r="BG258" s="241">
        <f>IF(N258="zákl. přenesená",J258,0)</f>
        <v>0</v>
      </c>
      <c r="BH258" s="241">
        <f>IF(N258="sníž. přenesená",J258,0)</f>
        <v>0</v>
      </c>
      <c r="BI258" s="241">
        <f>IF(N258="nulová",J258,0)</f>
        <v>0</v>
      </c>
      <c r="BJ258" s="18" t="s">
        <v>82</v>
      </c>
      <c r="BK258" s="241">
        <f>ROUND(I258*H258,2)</f>
        <v>0</v>
      </c>
      <c r="BL258" s="18" t="s">
        <v>143</v>
      </c>
      <c r="BM258" s="240" t="s">
        <v>964</v>
      </c>
    </row>
    <row r="259" spans="1:51" s="13" customFormat="1" ht="12">
      <c r="A259" s="13"/>
      <c r="B259" s="242"/>
      <c r="C259" s="243"/>
      <c r="D259" s="244" t="s">
        <v>145</v>
      </c>
      <c r="E259" s="245" t="s">
        <v>1</v>
      </c>
      <c r="F259" s="246" t="s">
        <v>965</v>
      </c>
      <c r="G259" s="243"/>
      <c r="H259" s="247">
        <v>98</v>
      </c>
      <c r="I259" s="248"/>
      <c r="J259" s="243"/>
      <c r="K259" s="243"/>
      <c r="L259" s="249"/>
      <c r="M259" s="250"/>
      <c r="N259" s="251"/>
      <c r="O259" s="251"/>
      <c r="P259" s="251"/>
      <c r="Q259" s="251"/>
      <c r="R259" s="251"/>
      <c r="S259" s="251"/>
      <c r="T259" s="252"/>
      <c r="U259" s="13"/>
      <c r="V259" s="13"/>
      <c r="W259" s="13"/>
      <c r="X259" s="13"/>
      <c r="Y259" s="13"/>
      <c r="Z259" s="13"/>
      <c r="AA259" s="13"/>
      <c r="AB259" s="13"/>
      <c r="AC259" s="13"/>
      <c r="AD259" s="13"/>
      <c r="AE259" s="13"/>
      <c r="AT259" s="253" t="s">
        <v>145</v>
      </c>
      <c r="AU259" s="253" t="s">
        <v>84</v>
      </c>
      <c r="AV259" s="13" t="s">
        <v>84</v>
      </c>
      <c r="AW259" s="13" t="s">
        <v>32</v>
      </c>
      <c r="AX259" s="13" t="s">
        <v>76</v>
      </c>
      <c r="AY259" s="253" t="s">
        <v>137</v>
      </c>
    </row>
    <row r="260" spans="1:51" s="13" customFormat="1" ht="12">
      <c r="A260" s="13"/>
      <c r="B260" s="242"/>
      <c r="C260" s="243"/>
      <c r="D260" s="244" t="s">
        <v>145</v>
      </c>
      <c r="E260" s="245" t="s">
        <v>1</v>
      </c>
      <c r="F260" s="246" t="s">
        <v>966</v>
      </c>
      <c r="G260" s="243"/>
      <c r="H260" s="247">
        <v>98</v>
      </c>
      <c r="I260" s="248"/>
      <c r="J260" s="243"/>
      <c r="K260" s="243"/>
      <c r="L260" s="249"/>
      <c r="M260" s="250"/>
      <c r="N260" s="251"/>
      <c r="O260" s="251"/>
      <c r="P260" s="251"/>
      <c r="Q260" s="251"/>
      <c r="R260" s="251"/>
      <c r="S260" s="251"/>
      <c r="T260" s="252"/>
      <c r="U260" s="13"/>
      <c r="V260" s="13"/>
      <c r="W260" s="13"/>
      <c r="X260" s="13"/>
      <c r="Y260" s="13"/>
      <c r="Z260" s="13"/>
      <c r="AA260" s="13"/>
      <c r="AB260" s="13"/>
      <c r="AC260" s="13"/>
      <c r="AD260" s="13"/>
      <c r="AE260" s="13"/>
      <c r="AT260" s="253" t="s">
        <v>145</v>
      </c>
      <c r="AU260" s="253" t="s">
        <v>84</v>
      </c>
      <c r="AV260" s="13" t="s">
        <v>84</v>
      </c>
      <c r="AW260" s="13" t="s">
        <v>32</v>
      </c>
      <c r="AX260" s="13" t="s">
        <v>76</v>
      </c>
      <c r="AY260" s="253" t="s">
        <v>137</v>
      </c>
    </row>
    <row r="261" spans="1:51" s="13" customFormat="1" ht="12">
      <c r="A261" s="13"/>
      <c r="B261" s="242"/>
      <c r="C261" s="243"/>
      <c r="D261" s="244" t="s">
        <v>145</v>
      </c>
      <c r="E261" s="245" t="s">
        <v>1</v>
      </c>
      <c r="F261" s="246" t="s">
        <v>967</v>
      </c>
      <c r="G261" s="243"/>
      <c r="H261" s="247">
        <v>343.65</v>
      </c>
      <c r="I261" s="248"/>
      <c r="J261" s="243"/>
      <c r="K261" s="243"/>
      <c r="L261" s="249"/>
      <c r="M261" s="250"/>
      <c r="N261" s="251"/>
      <c r="O261" s="251"/>
      <c r="P261" s="251"/>
      <c r="Q261" s="251"/>
      <c r="R261" s="251"/>
      <c r="S261" s="251"/>
      <c r="T261" s="252"/>
      <c r="U261" s="13"/>
      <c r="V261" s="13"/>
      <c r="W261" s="13"/>
      <c r="X261" s="13"/>
      <c r="Y261" s="13"/>
      <c r="Z261" s="13"/>
      <c r="AA261" s="13"/>
      <c r="AB261" s="13"/>
      <c r="AC261" s="13"/>
      <c r="AD261" s="13"/>
      <c r="AE261" s="13"/>
      <c r="AT261" s="253" t="s">
        <v>145</v>
      </c>
      <c r="AU261" s="253" t="s">
        <v>84</v>
      </c>
      <c r="AV261" s="13" t="s">
        <v>84</v>
      </c>
      <c r="AW261" s="13" t="s">
        <v>32</v>
      </c>
      <c r="AX261" s="13" t="s">
        <v>76</v>
      </c>
      <c r="AY261" s="253" t="s">
        <v>137</v>
      </c>
    </row>
    <row r="262" spans="1:51" s="14" customFormat="1" ht="12">
      <c r="A262" s="14"/>
      <c r="B262" s="254"/>
      <c r="C262" s="255"/>
      <c r="D262" s="244" t="s">
        <v>145</v>
      </c>
      <c r="E262" s="256" t="s">
        <v>1</v>
      </c>
      <c r="F262" s="257" t="s">
        <v>147</v>
      </c>
      <c r="G262" s="255"/>
      <c r="H262" s="258">
        <v>539.65</v>
      </c>
      <c r="I262" s="259"/>
      <c r="J262" s="255"/>
      <c r="K262" s="255"/>
      <c r="L262" s="260"/>
      <c r="M262" s="261"/>
      <c r="N262" s="262"/>
      <c r="O262" s="262"/>
      <c r="P262" s="262"/>
      <c r="Q262" s="262"/>
      <c r="R262" s="262"/>
      <c r="S262" s="262"/>
      <c r="T262" s="263"/>
      <c r="U262" s="14"/>
      <c r="V262" s="14"/>
      <c r="W262" s="14"/>
      <c r="X262" s="14"/>
      <c r="Y262" s="14"/>
      <c r="Z262" s="14"/>
      <c r="AA262" s="14"/>
      <c r="AB262" s="14"/>
      <c r="AC262" s="14"/>
      <c r="AD262" s="14"/>
      <c r="AE262" s="14"/>
      <c r="AT262" s="264" t="s">
        <v>145</v>
      </c>
      <c r="AU262" s="264" t="s">
        <v>84</v>
      </c>
      <c r="AV262" s="14" t="s">
        <v>143</v>
      </c>
      <c r="AW262" s="14" t="s">
        <v>32</v>
      </c>
      <c r="AX262" s="14" t="s">
        <v>82</v>
      </c>
      <c r="AY262" s="264" t="s">
        <v>137</v>
      </c>
    </row>
    <row r="263" spans="1:65" s="2" customFormat="1" ht="21.75" customHeight="1">
      <c r="A263" s="39"/>
      <c r="B263" s="40"/>
      <c r="C263" s="228" t="s">
        <v>217</v>
      </c>
      <c r="D263" s="228" t="s">
        <v>139</v>
      </c>
      <c r="E263" s="229" t="s">
        <v>530</v>
      </c>
      <c r="F263" s="230" t="s">
        <v>531</v>
      </c>
      <c r="G263" s="231" t="s">
        <v>142</v>
      </c>
      <c r="H263" s="232">
        <v>1572</v>
      </c>
      <c r="I263" s="233"/>
      <c r="J263" s="234">
        <f>ROUND(I263*H263,2)</f>
        <v>0</v>
      </c>
      <c r="K263" s="235"/>
      <c r="L263" s="45"/>
      <c r="M263" s="236" t="s">
        <v>1</v>
      </c>
      <c r="N263" s="237" t="s">
        <v>41</v>
      </c>
      <c r="O263" s="92"/>
      <c r="P263" s="238">
        <f>O263*H263</f>
        <v>0</v>
      </c>
      <c r="Q263" s="238">
        <v>0</v>
      </c>
      <c r="R263" s="238">
        <f>Q263*H263</f>
        <v>0</v>
      </c>
      <c r="S263" s="238">
        <v>0</v>
      </c>
      <c r="T263" s="239">
        <f>S263*H263</f>
        <v>0</v>
      </c>
      <c r="U263" s="39"/>
      <c r="V263" s="39"/>
      <c r="W263" s="39"/>
      <c r="X263" s="39"/>
      <c r="Y263" s="39"/>
      <c r="Z263" s="39"/>
      <c r="AA263" s="39"/>
      <c r="AB263" s="39"/>
      <c r="AC263" s="39"/>
      <c r="AD263" s="39"/>
      <c r="AE263" s="39"/>
      <c r="AR263" s="240" t="s">
        <v>143</v>
      </c>
      <c r="AT263" s="240" t="s">
        <v>139</v>
      </c>
      <c r="AU263" s="240" t="s">
        <v>84</v>
      </c>
      <c r="AY263" s="18" t="s">
        <v>137</v>
      </c>
      <c r="BE263" s="241">
        <f>IF(N263="základní",J263,0)</f>
        <v>0</v>
      </c>
      <c r="BF263" s="241">
        <f>IF(N263="snížená",J263,0)</f>
        <v>0</v>
      </c>
      <c r="BG263" s="241">
        <f>IF(N263="zákl. přenesená",J263,0)</f>
        <v>0</v>
      </c>
      <c r="BH263" s="241">
        <f>IF(N263="sníž. přenesená",J263,0)</f>
        <v>0</v>
      </c>
      <c r="BI263" s="241">
        <f>IF(N263="nulová",J263,0)</f>
        <v>0</v>
      </c>
      <c r="BJ263" s="18" t="s">
        <v>82</v>
      </c>
      <c r="BK263" s="241">
        <f>ROUND(I263*H263,2)</f>
        <v>0</v>
      </c>
      <c r="BL263" s="18" t="s">
        <v>143</v>
      </c>
      <c r="BM263" s="240" t="s">
        <v>968</v>
      </c>
    </row>
    <row r="264" spans="1:51" s="13" customFormat="1" ht="12">
      <c r="A264" s="13"/>
      <c r="B264" s="242"/>
      <c r="C264" s="243"/>
      <c r="D264" s="244" t="s">
        <v>145</v>
      </c>
      <c r="E264" s="245" t="s">
        <v>1</v>
      </c>
      <c r="F264" s="246" t="s">
        <v>969</v>
      </c>
      <c r="G264" s="243"/>
      <c r="H264" s="247">
        <v>1572</v>
      </c>
      <c r="I264" s="248"/>
      <c r="J264" s="243"/>
      <c r="K264" s="243"/>
      <c r="L264" s="249"/>
      <c r="M264" s="250"/>
      <c r="N264" s="251"/>
      <c r="O264" s="251"/>
      <c r="P264" s="251"/>
      <c r="Q264" s="251"/>
      <c r="R264" s="251"/>
      <c r="S264" s="251"/>
      <c r="T264" s="252"/>
      <c r="U264" s="13"/>
      <c r="V264" s="13"/>
      <c r="W264" s="13"/>
      <c r="X264" s="13"/>
      <c r="Y264" s="13"/>
      <c r="Z264" s="13"/>
      <c r="AA264" s="13"/>
      <c r="AB264" s="13"/>
      <c r="AC264" s="13"/>
      <c r="AD264" s="13"/>
      <c r="AE264" s="13"/>
      <c r="AT264" s="253" t="s">
        <v>145</v>
      </c>
      <c r="AU264" s="253" t="s">
        <v>84</v>
      </c>
      <c r="AV264" s="13" t="s">
        <v>84</v>
      </c>
      <c r="AW264" s="13" t="s">
        <v>32</v>
      </c>
      <c r="AX264" s="13" t="s">
        <v>82</v>
      </c>
      <c r="AY264" s="253" t="s">
        <v>137</v>
      </c>
    </row>
    <row r="265" spans="1:65" s="2" customFormat="1" ht="24.15" customHeight="1">
      <c r="A265" s="39"/>
      <c r="B265" s="40"/>
      <c r="C265" s="228" t="s">
        <v>221</v>
      </c>
      <c r="D265" s="228" t="s">
        <v>139</v>
      </c>
      <c r="E265" s="229" t="s">
        <v>534</v>
      </c>
      <c r="F265" s="230" t="s">
        <v>535</v>
      </c>
      <c r="G265" s="231" t="s">
        <v>142</v>
      </c>
      <c r="H265" s="232">
        <v>15720</v>
      </c>
      <c r="I265" s="233"/>
      <c r="J265" s="234">
        <f>ROUND(I265*H265,2)</f>
        <v>0</v>
      </c>
      <c r="K265" s="235"/>
      <c r="L265" s="45"/>
      <c r="M265" s="236" t="s">
        <v>1</v>
      </c>
      <c r="N265" s="237" t="s">
        <v>41</v>
      </c>
      <c r="O265" s="92"/>
      <c r="P265" s="238">
        <f>O265*H265</f>
        <v>0</v>
      </c>
      <c r="Q265" s="238">
        <v>0</v>
      </c>
      <c r="R265" s="238">
        <f>Q265*H265</f>
        <v>0</v>
      </c>
      <c r="S265" s="238">
        <v>0</v>
      </c>
      <c r="T265" s="239">
        <f>S265*H265</f>
        <v>0</v>
      </c>
      <c r="U265" s="39"/>
      <c r="V265" s="39"/>
      <c r="W265" s="39"/>
      <c r="X265" s="39"/>
      <c r="Y265" s="39"/>
      <c r="Z265" s="39"/>
      <c r="AA265" s="39"/>
      <c r="AB265" s="39"/>
      <c r="AC265" s="39"/>
      <c r="AD265" s="39"/>
      <c r="AE265" s="39"/>
      <c r="AR265" s="240" t="s">
        <v>143</v>
      </c>
      <c r="AT265" s="240" t="s">
        <v>139</v>
      </c>
      <c r="AU265" s="240" t="s">
        <v>84</v>
      </c>
      <c r="AY265" s="18" t="s">
        <v>137</v>
      </c>
      <c r="BE265" s="241">
        <f>IF(N265="základní",J265,0)</f>
        <v>0</v>
      </c>
      <c r="BF265" s="241">
        <f>IF(N265="snížená",J265,0)</f>
        <v>0</v>
      </c>
      <c r="BG265" s="241">
        <f>IF(N265="zákl. přenesená",J265,0)</f>
        <v>0</v>
      </c>
      <c r="BH265" s="241">
        <f>IF(N265="sníž. přenesená",J265,0)</f>
        <v>0</v>
      </c>
      <c r="BI265" s="241">
        <f>IF(N265="nulová",J265,0)</f>
        <v>0</v>
      </c>
      <c r="BJ265" s="18" t="s">
        <v>82</v>
      </c>
      <c r="BK265" s="241">
        <f>ROUND(I265*H265,2)</f>
        <v>0</v>
      </c>
      <c r="BL265" s="18" t="s">
        <v>143</v>
      </c>
      <c r="BM265" s="240" t="s">
        <v>970</v>
      </c>
    </row>
    <row r="266" spans="1:51" s="13" customFormat="1" ht="12">
      <c r="A266" s="13"/>
      <c r="B266" s="242"/>
      <c r="C266" s="243"/>
      <c r="D266" s="244" t="s">
        <v>145</v>
      </c>
      <c r="E266" s="245" t="s">
        <v>1</v>
      </c>
      <c r="F266" s="246" t="s">
        <v>971</v>
      </c>
      <c r="G266" s="243"/>
      <c r="H266" s="247">
        <v>15720</v>
      </c>
      <c r="I266" s="248"/>
      <c r="J266" s="243"/>
      <c r="K266" s="243"/>
      <c r="L266" s="249"/>
      <c r="M266" s="250"/>
      <c r="N266" s="251"/>
      <c r="O266" s="251"/>
      <c r="P266" s="251"/>
      <c r="Q266" s="251"/>
      <c r="R266" s="251"/>
      <c r="S266" s="251"/>
      <c r="T266" s="252"/>
      <c r="U266" s="13"/>
      <c r="V266" s="13"/>
      <c r="W266" s="13"/>
      <c r="X266" s="13"/>
      <c r="Y266" s="13"/>
      <c r="Z266" s="13"/>
      <c r="AA266" s="13"/>
      <c r="AB266" s="13"/>
      <c r="AC266" s="13"/>
      <c r="AD266" s="13"/>
      <c r="AE266" s="13"/>
      <c r="AT266" s="253" t="s">
        <v>145</v>
      </c>
      <c r="AU266" s="253" t="s">
        <v>84</v>
      </c>
      <c r="AV266" s="13" t="s">
        <v>84</v>
      </c>
      <c r="AW266" s="13" t="s">
        <v>32</v>
      </c>
      <c r="AX266" s="13" t="s">
        <v>82</v>
      </c>
      <c r="AY266" s="253" t="s">
        <v>137</v>
      </c>
    </row>
    <row r="267" spans="1:65" s="2" customFormat="1" ht="16.5" customHeight="1">
      <c r="A267" s="39"/>
      <c r="B267" s="40"/>
      <c r="C267" s="228" t="s">
        <v>225</v>
      </c>
      <c r="D267" s="228" t="s">
        <v>139</v>
      </c>
      <c r="E267" s="229" t="s">
        <v>538</v>
      </c>
      <c r="F267" s="230" t="s">
        <v>539</v>
      </c>
      <c r="G267" s="231" t="s">
        <v>142</v>
      </c>
      <c r="H267" s="232">
        <v>98</v>
      </c>
      <c r="I267" s="233"/>
      <c r="J267" s="234">
        <f>ROUND(I267*H267,2)</f>
        <v>0</v>
      </c>
      <c r="K267" s="235"/>
      <c r="L267" s="45"/>
      <c r="M267" s="236" t="s">
        <v>1</v>
      </c>
      <c r="N267" s="237" t="s">
        <v>41</v>
      </c>
      <c r="O267" s="92"/>
      <c r="P267" s="238">
        <f>O267*H267</f>
        <v>0</v>
      </c>
      <c r="Q267" s="238">
        <v>0</v>
      </c>
      <c r="R267" s="238">
        <f>Q267*H267</f>
        <v>0</v>
      </c>
      <c r="S267" s="238">
        <v>0</v>
      </c>
      <c r="T267" s="239">
        <f>S267*H267</f>
        <v>0</v>
      </c>
      <c r="U267" s="39"/>
      <c r="V267" s="39"/>
      <c r="W267" s="39"/>
      <c r="X267" s="39"/>
      <c r="Y267" s="39"/>
      <c r="Z267" s="39"/>
      <c r="AA267" s="39"/>
      <c r="AB267" s="39"/>
      <c r="AC267" s="39"/>
      <c r="AD267" s="39"/>
      <c r="AE267" s="39"/>
      <c r="AR267" s="240" t="s">
        <v>143</v>
      </c>
      <c r="AT267" s="240" t="s">
        <v>139</v>
      </c>
      <c r="AU267" s="240" t="s">
        <v>84</v>
      </c>
      <c r="AY267" s="18" t="s">
        <v>137</v>
      </c>
      <c r="BE267" s="241">
        <f>IF(N267="základní",J267,0)</f>
        <v>0</v>
      </c>
      <c r="BF267" s="241">
        <f>IF(N267="snížená",J267,0)</f>
        <v>0</v>
      </c>
      <c r="BG267" s="241">
        <f>IF(N267="zákl. přenesená",J267,0)</f>
        <v>0</v>
      </c>
      <c r="BH267" s="241">
        <f>IF(N267="sníž. přenesená",J267,0)</f>
        <v>0</v>
      </c>
      <c r="BI267" s="241">
        <f>IF(N267="nulová",J267,0)</f>
        <v>0</v>
      </c>
      <c r="BJ267" s="18" t="s">
        <v>82</v>
      </c>
      <c r="BK267" s="241">
        <f>ROUND(I267*H267,2)</f>
        <v>0</v>
      </c>
      <c r="BL267" s="18" t="s">
        <v>143</v>
      </c>
      <c r="BM267" s="240" t="s">
        <v>972</v>
      </c>
    </row>
    <row r="268" spans="1:51" s="13" customFormat="1" ht="12">
      <c r="A268" s="13"/>
      <c r="B268" s="242"/>
      <c r="C268" s="243"/>
      <c r="D268" s="244" t="s">
        <v>145</v>
      </c>
      <c r="E268" s="245" t="s">
        <v>1</v>
      </c>
      <c r="F268" s="246" t="s">
        <v>973</v>
      </c>
      <c r="G268" s="243"/>
      <c r="H268" s="247">
        <v>98</v>
      </c>
      <c r="I268" s="248"/>
      <c r="J268" s="243"/>
      <c r="K268" s="243"/>
      <c r="L268" s="249"/>
      <c r="M268" s="250"/>
      <c r="N268" s="251"/>
      <c r="O268" s="251"/>
      <c r="P268" s="251"/>
      <c r="Q268" s="251"/>
      <c r="R268" s="251"/>
      <c r="S268" s="251"/>
      <c r="T268" s="252"/>
      <c r="U268" s="13"/>
      <c r="V268" s="13"/>
      <c r="W268" s="13"/>
      <c r="X268" s="13"/>
      <c r="Y268" s="13"/>
      <c r="Z268" s="13"/>
      <c r="AA268" s="13"/>
      <c r="AB268" s="13"/>
      <c r="AC268" s="13"/>
      <c r="AD268" s="13"/>
      <c r="AE268" s="13"/>
      <c r="AT268" s="253" t="s">
        <v>145</v>
      </c>
      <c r="AU268" s="253" t="s">
        <v>84</v>
      </c>
      <c r="AV268" s="13" t="s">
        <v>84</v>
      </c>
      <c r="AW268" s="13" t="s">
        <v>32</v>
      </c>
      <c r="AX268" s="13" t="s">
        <v>82</v>
      </c>
      <c r="AY268" s="253" t="s">
        <v>137</v>
      </c>
    </row>
    <row r="269" spans="1:65" s="2" customFormat="1" ht="16.5" customHeight="1">
      <c r="A269" s="39"/>
      <c r="B269" s="40"/>
      <c r="C269" s="228" t="s">
        <v>230</v>
      </c>
      <c r="D269" s="228" t="s">
        <v>139</v>
      </c>
      <c r="E269" s="229" t="s">
        <v>974</v>
      </c>
      <c r="F269" s="230" t="s">
        <v>975</v>
      </c>
      <c r="G269" s="231" t="s">
        <v>163</v>
      </c>
      <c r="H269" s="232">
        <v>4100</v>
      </c>
      <c r="I269" s="233"/>
      <c r="J269" s="234">
        <f>ROUND(I269*H269,2)</f>
        <v>0</v>
      </c>
      <c r="K269" s="235"/>
      <c r="L269" s="45"/>
      <c r="M269" s="236" t="s">
        <v>1</v>
      </c>
      <c r="N269" s="237" t="s">
        <v>41</v>
      </c>
      <c r="O269" s="92"/>
      <c r="P269" s="238">
        <f>O269*H269</f>
        <v>0</v>
      </c>
      <c r="Q269" s="238">
        <v>0</v>
      </c>
      <c r="R269" s="238">
        <f>Q269*H269</f>
        <v>0</v>
      </c>
      <c r="S269" s="238">
        <v>0</v>
      </c>
      <c r="T269" s="239">
        <f>S269*H269</f>
        <v>0</v>
      </c>
      <c r="U269" s="39"/>
      <c r="V269" s="39"/>
      <c r="W269" s="39"/>
      <c r="X269" s="39"/>
      <c r="Y269" s="39"/>
      <c r="Z269" s="39"/>
      <c r="AA269" s="39"/>
      <c r="AB269" s="39"/>
      <c r="AC269" s="39"/>
      <c r="AD269" s="39"/>
      <c r="AE269" s="39"/>
      <c r="AR269" s="240" t="s">
        <v>143</v>
      </c>
      <c r="AT269" s="240" t="s">
        <v>139</v>
      </c>
      <c r="AU269" s="240" t="s">
        <v>84</v>
      </c>
      <c r="AY269" s="18" t="s">
        <v>137</v>
      </c>
      <c r="BE269" s="241">
        <f>IF(N269="základní",J269,0)</f>
        <v>0</v>
      </c>
      <c r="BF269" s="241">
        <f>IF(N269="snížená",J269,0)</f>
        <v>0</v>
      </c>
      <c r="BG269" s="241">
        <f>IF(N269="zákl. přenesená",J269,0)</f>
        <v>0</v>
      </c>
      <c r="BH269" s="241">
        <f>IF(N269="sníž. přenesená",J269,0)</f>
        <v>0</v>
      </c>
      <c r="BI269" s="241">
        <f>IF(N269="nulová",J269,0)</f>
        <v>0</v>
      </c>
      <c r="BJ269" s="18" t="s">
        <v>82</v>
      </c>
      <c r="BK269" s="241">
        <f>ROUND(I269*H269,2)</f>
        <v>0</v>
      </c>
      <c r="BL269" s="18" t="s">
        <v>143</v>
      </c>
      <c r="BM269" s="240" t="s">
        <v>976</v>
      </c>
    </row>
    <row r="270" spans="1:51" s="15" customFormat="1" ht="12">
      <c r="A270" s="15"/>
      <c r="B270" s="284"/>
      <c r="C270" s="285"/>
      <c r="D270" s="244" t="s">
        <v>145</v>
      </c>
      <c r="E270" s="286" t="s">
        <v>1</v>
      </c>
      <c r="F270" s="287" t="s">
        <v>977</v>
      </c>
      <c r="G270" s="285"/>
      <c r="H270" s="286" t="s">
        <v>1</v>
      </c>
      <c r="I270" s="288"/>
      <c r="J270" s="285"/>
      <c r="K270" s="285"/>
      <c r="L270" s="289"/>
      <c r="M270" s="290"/>
      <c r="N270" s="291"/>
      <c r="O270" s="291"/>
      <c r="P270" s="291"/>
      <c r="Q270" s="291"/>
      <c r="R270" s="291"/>
      <c r="S270" s="291"/>
      <c r="T270" s="292"/>
      <c r="U270" s="15"/>
      <c r="V270" s="15"/>
      <c r="W270" s="15"/>
      <c r="X270" s="15"/>
      <c r="Y270" s="15"/>
      <c r="Z270" s="15"/>
      <c r="AA270" s="15"/>
      <c r="AB270" s="15"/>
      <c r="AC270" s="15"/>
      <c r="AD270" s="15"/>
      <c r="AE270" s="15"/>
      <c r="AT270" s="293" t="s">
        <v>145</v>
      </c>
      <c r="AU270" s="293" t="s">
        <v>84</v>
      </c>
      <c r="AV270" s="15" t="s">
        <v>82</v>
      </c>
      <c r="AW270" s="15" t="s">
        <v>32</v>
      </c>
      <c r="AX270" s="15" t="s">
        <v>76</v>
      </c>
      <c r="AY270" s="293" t="s">
        <v>137</v>
      </c>
    </row>
    <row r="271" spans="1:51" s="13" customFormat="1" ht="12">
      <c r="A271" s="13"/>
      <c r="B271" s="242"/>
      <c r="C271" s="243"/>
      <c r="D271" s="244" t="s">
        <v>145</v>
      </c>
      <c r="E271" s="245" t="s">
        <v>1</v>
      </c>
      <c r="F271" s="246" t="s">
        <v>978</v>
      </c>
      <c r="G271" s="243"/>
      <c r="H271" s="247">
        <v>2200</v>
      </c>
      <c r="I271" s="248"/>
      <c r="J271" s="243"/>
      <c r="K271" s="243"/>
      <c r="L271" s="249"/>
      <c r="M271" s="250"/>
      <c r="N271" s="251"/>
      <c r="O271" s="251"/>
      <c r="P271" s="251"/>
      <c r="Q271" s="251"/>
      <c r="R271" s="251"/>
      <c r="S271" s="251"/>
      <c r="T271" s="252"/>
      <c r="U271" s="13"/>
      <c r="V271" s="13"/>
      <c r="W271" s="13"/>
      <c r="X271" s="13"/>
      <c r="Y271" s="13"/>
      <c r="Z271" s="13"/>
      <c r="AA271" s="13"/>
      <c r="AB271" s="13"/>
      <c r="AC271" s="13"/>
      <c r="AD271" s="13"/>
      <c r="AE271" s="13"/>
      <c r="AT271" s="253" t="s">
        <v>145</v>
      </c>
      <c r="AU271" s="253" t="s">
        <v>84</v>
      </c>
      <c r="AV271" s="13" t="s">
        <v>84</v>
      </c>
      <c r="AW271" s="13" t="s">
        <v>32</v>
      </c>
      <c r="AX271" s="13" t="s">
        <v>76</v>
      </c>
      <c r="AY271" s="253" t="s">
        <v>137</v>
      </c>
    </row>
    <row r="272" spans="1:51" s="13" customFormat="1" ht="12">
      <c r="A272" s="13"/>
      <c r="B272" s="242"/>
      <c r="C272" s="243"/>
      <c r="D272" s="244" t="s">
        <v>145</v>
      </c>
      <c r="E272" s="245" t="s">
        <v>1</v>
      </c>
      <c r="F272" s="246" t="s">
        <v>979</v>
      </c>
      <c r="G272" s="243"/>
      <c r="H272" s="247">
        <v>1900</v>
      </c>
      <c r="I272" s="248"/>
      <c r="J272" s="243"/>
      <c r="K272" s="243"/>
      <c r="L272" s="249"/>
      <c r="M272" s="250"/>
      <c r="N272" s="251"/>
      <c r="O272" s="251"/>
      <c r="P272" s="251"/>
      <c r="Q272" s="251"/>
      <c r="R272" s="251"/>
      <c r="S272" s="251"/>
      <c r="T272" s="252"/>
      <c r="U272" s="13"/>
      <c r="V272" s="13"/>
      <c r="W272" s="13"/>
      <c r="X272" s="13"/>
      <c r="Y272" s="13"/>
      <c r="Z272" s="13"/>
      <c r="AA272" s="13"/>
      <c r="AB272" s="13"/>
      <c r="AC272" s="13"/>
      <c r="AD272" s="13"/>
      <c r="AE272" s="13"/>
      <c r="AT272" s="253" t="s">
        <v>145</v>
      </c>
      <c r="AU272" s="253" t="s">
        <v>84</v>
      </c>
      <c r="AV272" s="13" t="s">
        <v>84</v>
      </c>
      <c r="AW272" s="13" t="s">
        <v>32</v>
      </c>
      <c r="AX272" s="13" t="s">
        <v>76</v>
      </c>
      <c r="AY272" s="253" t="s">
        <v>137</v>
      </c>
    </row>
    <row r="273" spans="1:51" s="14" customFormat="1" ht="12">
      <c r="A273" s="14"/>
      <c r="B273" s="254"/>
      <c r="C273" s="255"/>
      <c r="D273" s="244" t="s">
        <v>145</v>
      </c>
      <c r="E273" s="256" t="s">
        <v>1</v>
      </c>
      <c r="F273" s="257" t="s">
        <v>147</v>
      </c>
      <c r="G273" s="255"/>
      <c r="H273" s="258">
        <v>4100</v>
      </c>
      <c r="I273" s="259"/>
      <c r="J273" s="255"/>
      <c r="K273" s="255"/>
      <c r="L273" s="260"/>
      <c r="M273" s="261"/>
      <c r="N273" s="262"/>
      <c r="O273" s="262"/>
      <c r="P273" s="262"/>
      <c r="Q273" s="262"/>
      <c r="R273" s="262"/>
      <c r="S273" s="262"/>
      <c r="T273" s="263"/>
      <c r="U273" s="14"/>
      <c r="V273" s="14"/>
      <c r="W273" s="14"/>
      <c r="X273" s="14"/>
      <c r="Y273" s="14"/>
      <c r="Z273" s="14"/>
      <c r="AA273" s="14"/>
      <c r="AB273" s="14"/>
      <c r="AC273" s="14"/>
      <c r="AD273" s="14"/>
      <c r="AE273" s="14"/>
      <c r="AT273" s="264" t="s">
        <v>145</v>
      </c>
      <c r="AU273" s="264" t="s">
        <v>84</v>
      </c>
      <c r="AV273" s="14" t="s">
        <v>143</v>
      </c>
      <c r="AW273" s="14" t="s">
        <v>32</v>
      </c>
      <c r="AX273" s="14" t="s">
        <v>82</v>
      </c>
      <c r="AY273" s="264" t="s">
        <v>137</v>
      </c>
    </row>
    <row r="274" spans="1:65" s="2" customFormat="1" ht="16.5" customHeight="1">
      <c r="A274" s="39"/>
      <c r="B274" s="40"/>
      <c r="C274" s="228" t="s">
        <v>235</v>
      </c>
      <c r="D274" s="228" t="s">
        <v>139</v>
      </c>
      <c r="E274" s="229" t="s">
        <v>152</v>
      </c>
      <c r="F274" s="230" t="s">
        <v>544</v>
      </c>
      <c r="G274" s="231" t="s">
        <v>154</v>
      </c>
      <c r="H274" s="232">
        <v>2829.6</v>
      </c>
      <c r="I274" s="233"/>
      <c r="J274" s="234">
        <f>ROUND(I274*H274,2)</f>
        <v>0</v>
      </c>
      <c r="K274" s="235"/>
      <c r="L274" s="45"/>
      <c r="M274" s="236" t="s">
        <v>1</v>
      </c>
      <c r="N274" s="237" t="s">
        <v>41</v>
      </c>
      <c r="O274" s="92"/>
      <c r="P274" s="238">
        <f>O274*H274</f>
        <v>0</v>
      </c>
      <c r="Q274" s="238">
        <v>0</v>
      </c>
      <c r="R274" s="238">
        <f>Q274*H274</f>
        <v>0</v>
      </c>
      <c r="S274" s="238">
        <v>0</v>
      </c>
      <c r="T274" s="239">
        <f>S274*H274</f>
        <v>0</v>
      </c>
      <c r="U274" s="39"/>
      <c r="V274" s="39"/>
      <c r="W274" s="39"/>
      <c r="X274" s="39"/>
      <c r="Y274" s="39"/>
      <c r="Z274" s="39"/>
      <c r="AA274" s="39"/>
      <c r="AB274" s="39"/>
      <c r="AC274" s="39"/>
      <c r="AD274" s="39"/>
      <c r="AE274" s="39"/>
      <c r="AR274" s="240" t="s">
        <v>143</v>
      </c>
      <c r="AT274" s="240" t="s">
        <v>139</v>
      </c>
      <c r="AU274" s="240" t="s">
        <v>84</v>
      </c>
      <c r="AY274" s="18" t="s">
        <v>137</v>
      </c>
      <c r="BE274" s="241">
        <f>IF(N274="základní",J274,0)</f>
        <v>0</v>
      </c>
      <c r="BF274" s="241">
        <f>IF(N274="snížená",J274,0)</f>
        <v>0</v>
      </c>
      <c r="BG274" s="241">
        <f>IF(N274="zákl. přenesená",J274,0)</f>
        <v>0</v>
      </c>
      <c r="BH274" s="241">
        <f>IF(N274="sníž. přenesená",J274,0)</f>
        <v>0</v>
      </c>
      <c r="BI274" s="241">
        <f>IF(N274="nulová",J274,0)</f>
        <v>0</v>
      </c>
      <c r="BJ274" s="18" t="s">
        <v>82</v>
      </c>
      <c r="BK274" s="241">
        <f>ROUND(I274*H274,2)</f>
        <v>0</v>
      </c>
      <c r="BL274" s="18" t="s">
        <v>143</v>
      </c>
      <c r="BM274" s="240" t="s">
        <v>980</v>
      </c>
    </row>
    <row r="275" spans="1:51" s="13" customFormat="1" ht="12">
      <c r="A275" s="13"/>
      <c r="B275" s="242"/>
      <c r="C275" s="243"/>
      <c r="D275" s="244" t="s">
        <v>145</v>
      </c>
      <c r="E275" s="245" t="s">
        <v>1</v>
      </c>
      <c r="F275" s="246" t="s">
        <v>981</v>
      </c>
      <c r="G275" s="243"/>
      <c r="H275" s="247">
        <v>2829.6</v>
      </c>
      <c r="I275" s="248"/>
      <c r="J275" s="243"/>
      <c r="K275" s="243"/>
      <c r="L275" s="249"/>
      <c r="M275" s="250"/>
      <c r="N275" s="251"/>
      <c r="O275" s="251"/>
      <c r="P275" s="251"/>
      <c r="Q275" s="251"/>
      <c r="R275" s="251"/>
      <c r="S275" s="251"/>
      <c r="T275" s="252"/>
      <c r="U275" s="13"/>
      <c r="V275" s="13"/>
      <c r="W275" s="13"/>
      <c r="X275" s="13"/>
      <c r="Y275" s="13"/>
      <c r="Z275" s="13"/>
      <c r="AA275" s="13"/>
      <c r="AB275" s="13"/>
      <c r="AC275" s="13"/>
      <c r="AD275" s="13"/>
      <c r="AE275" s="13"/>
      <c r="AT275" s="253" t="s">
        <v>145</v>
      </c>
      <c r="AU275" s="253" t="s">
        <v>84</v>
      </c>
      <c r="AV275" s="13" t="s">
        <v>84</v>
      </c>
      <c r="AW275" s="13" t="s">
        <v>32</v>
      </c>
      <c r="AX275" s="13" t="s">
        <v>82</v>
      </c>
      <c r="AY275" s="253" t="s">
        <v>137</v>
      </c>
    </row>
    <row r="276" spans="1:65" s="2" customFormat="1" ht="16.5" customHeight="1">
      <c r="A276" s="39"/>
      <c r="B276" s="40"/>
      <c r="C276" s="228" t="s">
        <v>7</v>
      </c>
      <c r="D276" s="228" t="s">
        <v>139</v>
      </c>
      <c r="E276" s="229" t="s">
        <v>982</v>
      </c>
      <c r="F276" s="230" t="s">
        <v>983</v>
      </c>
      <c r="G276" s="231" t="s">
        <v>142</v>
      </c>
      <c r="H276" s="232">
        <v>98</v>
      </c>
      <c r="I276" s="233"/>
      <c r="J276" s="234">
        <f>ROUND(I276*H276,2)</f>
        <v>0</v>
      </c>
      <c r="K276" s="235"/>
      <c r="L276" s="45"/>
      <c r="M276" s="236" t="s">
        <v>1</v>
      </c>
      <c r="N276" s="237" t="s">
        <v>41</v>
      </c>
      <c r="O276" s="92"/>
      <c r="P276" s="238">
        <f>O276*H276</f>
        <v>0</v>
      </c>
      <c r="Q276" s="238">
        <v>0</v>
      </c>
      <c r="R276" s="238">
        <f>Q276*H276</f>
        <v>0</v>
      </c>
      <c r="S276" s="238">
        <v>0</v>
      </c>
      <c r="T276" s="239">
        <f>S276*H276</f>
        <v>0</v>
      </c>
      <c r="U276" s="39"/>
      <c r="V276" s="39"/>
      <c r="W276" s="39"/>
      <c r="X276" s="39"/>
      <c r="Y276" s="39"/>
      <c r="Z276" s="39"/>
      <c r="AA276" s="39"/>
      <c r="AB276" s="39"/>
      <c r="AC276" s="39"/>
      <c r="AD276" s="39"/>
      <c r="AE276" s="39"/>
      <c r="AR276" s="240" t="s">
        <v>143</v>
      </c>
      <c r="AT276" s="240" t="s">
        <v>139</v>
      </c>
      <c r="AU276" s="240" t="s">
        <v>84</v>
      </c>
      <c r="AY276" s="18" t="s">
        <v>137</v>
      </c>
      <c r="BE276" s="241">
        <f>IF(N276="základní",J276,0)</f>
        <v>0</v>
      </c>
      <c r="BF276" s="241">
        <f>IF(N276="snížená",J276,0)</f>
        <v>0</v>
      </c>
      <c r="BG276" s="241">
        <f>IF(N276="zákl. přenesená",J276,0)</f>
        <v>0</v>
      </c>
      <c r="BH276" s="241">
        <f>IF(N276="sníž. přenesená",J276,0)</f>
        <v>0</v>
      </c>
      <c r="BI276" s="241">
        <f>IF(N276="nulová",J276,0)</f>
        <v>0</v>
      </c>
      <c r="BJ276" s="18" t="s">
        <v>82</v>
      </c>
      <c r="BK276" s="241">
        <f>ROUND(I276*H276,2)</f>
        <v>0</v>
      </c>
      <c r="BL276" s="18" t="s">
        <v>143</v>
      </c>
      <c r="BM276" s="240" t="s">
        <v>984</v>
      </c>
    </row>
    <row r="277" spans="1:51" s="13" customFormat="1" ht="12">
      <c r="A277" s="13"/>
      <c r="B277" s="242"/>
      <c r="C277" s="243"/>
      <c r="D277" s="244" t="s">
        <v>145</v>
      </c>
      <c r="E277" s="245" t="s">
        <v>1</v>
      </c>
      <c r="F277" s="246" t="s">
        <v>985</v>
      </c>
      <c r="G277" s="243"/>
      <c r="H277" s="247">
        <v>98</v>
      </c>
      <c r="I277" s="248"/>
      <c r="J277" s="243"/>
      <c r="K277" s="243"/>
      <c r="L277" s="249"/>
      <c r="M277" s="250"/>
      <c r="N277" s="251"/>
      <c r="O277" s="251"/>
      <c r="P277" s="251"/>
      <c r="Q277" s="251"/>
      <c r="R277" s="251"/>
      <c r="S277" s="251"/>
      <c r="T277" s="252"/>
      <c r="U277" s="13"/>
      <c r="V277" s="13"/>
      <c r="W277" s="13"/>
      <c r="X277" s="13"/>
      <c r="Y277" s="13"/>
      <c r="Z277" s="13"/>
      <c r="AA277" s="13"/>
      <c r="AB277" s="13"/>
      <c r="AC277" s="13"/>
      <c r="AD277" s="13"/>
      <c r="AE277" s="13"/>
      <c r="AT277" s="253" t="s">
        <v>145</v>
      </c>
      <c r="AU277" s="253" t="s">
        <v>84</v>
      </c>
      <c r="AV277" s="13" t="s">
        <v>84</v>
      </c>
      <c r="AW277" s="13" t="s">
        <v>32</v>
      </c>
      <c r="AX277" s="13" t="s">
        <v>82</v>
      </c>
      <c r="AY277" s="253" t="s">
        <v>137</v>
      </c>
    </row>
    <row r="278" spans="1:65" s="2" customFormat="1" ht="16.5" customHeight="1">
      <c r="A278" s="39"/>
      <c r="B278" s="40"/>
      <c r="C278" s="228" t="s">
        <v>246</v>
      </c>
      <c r="D278" s="228" t="s">
        <v>139</v>
      </c>
      <c r="E278" s="229" t="s">
        <v>986</v>
      </c>
      <c r="F278" s="230" t="s">
        <v>987</v>
      </c>
      <c r="G278" s="231" t="s">
        <v>302</v>
      </c>
      <c r="H278" s="232">
        <v>7</v>
      </c>
      <c r="I278" s="233"/>
      <c r="J278" s="234">
        <f>ROUND(I278*H278,2)</f>
        <v>0</v>
      </c>
      <c r="K278" s="235"/>
      <c r="L278" s="45"/>
      <c r="M278" s="236" t="s">
        <v>1</v>
      </c>
      <c r="N278" s="237" t="s">
        <v>41</v>
      </c>
      <c r="O278" s="92"/>
      <c r="P278" s="238">
        <f>O278*H278</f>
        <v>0</v>
      </c>
      <c r="Q278" s="238">
        <v>0</v>
      </c>
      <c r="R278" s="238">
        <f>Q278*H278</f>
        <v>0</v>
      </c>
      <c r="S278" s="238">
        <v>0</v>
      </c>
      <c r="T278" s="239">
        <f>S278*H278</f>
        <v>0</v>
      </c>
      <c r="U278" s="39"/>
      <c r="V278" s="39"/>
      <c r="W278" s="39"/>
      <c r="X278" s="39"/>
      <c r="Y278" s="39"/>
      <c r="Z278" s="39"/>
      <c r="AA278" s="39"/>
      <c r="AB278" s="39"/>
      <c r="AC278" s="39"/>
      <c r="AD278" s="39"/>
      <c r="AE278" s="39"/>
      <c r="AR278" s="240" t="s">
        <v>143</v>
      </c>
      <c r="AT278" s="240" t="s">
        <v>139</v>
      </c>
      <c r="AU278" s="240" t="s">
        <v>84</v>
      </c>
      <c r="AY278" s="18" t="s">
        <v>137</v>
      </c>
      <c r="BE278" s="241">
        <f>IF(N278="základní",J278,0)</f>
        <v>0</v>
      </c>
      <c r="BF278" s="241">
        <f>IF(N278="snížená",J278,0)</f>
        <v>0</v>
      </c>
      <c r="BG278" s="241">
        <f>IF(N278="zákl. přenesená",J278,0)</f>
        <v>0</v>
      </c>
      <c r="BH278" s="241">
        <f>IF(N278="sníž. přenesená",J278,0)</f>
        <v>0</v>
      </c>
      <c r="BI278" s="241">
        <f>IF(N278="nulová",J278,0)</f>
        <v>0</v>
      </c>
      <c r="BJ278" s="18" t="s">
        <v>82</v>
      </c>
      <c r="BK278" s="241">
        <f>ROUND(I278*H278,2)</f>
        <v>0</v>
      </c>
      <c r="BL278" s="18" t="s">
        <v>143</v>
      </c>
      <c r="BM278" s="240" t="s">
        <v>988</v>
      </c>
    </row>
    <row r="279" spans="1:51" s="15" customFormat="1" ht="12">
      <c r="A279" s="15"/>
      <c r="B279" s="284"/>
      <c r="C279" s="285"/>
      <c r="D279" s="244" t="s">
        <v>145</v>
      </c>
      <c r="E279" s="286" t="s">
        <v>1</v>
      </c>
      <c r="F279" s="287" t="s">
        <v>556</v>
      </c>
      <c r="G279" s="285"/>
      <c r="H279" s="286" t="s">
        <v>1</v>
      </c>
      <c r="I279" s="288"/>
      <c r="J279" s="285"/>
      <c r="K279" s="285"/>
      <c r="L279" s="289"/>
      <c r="M279" s="290"/>
      <c r="N279" s="291"/>
      <c r="O279" s="291"/>
      <c r="P279" s="291"/>
      <c r="Q279" s="291"/>
      <c r="R279" s="291"/>
      <c r="S279" s="291"/>
      <c r="T279" s="292"/>
      <c r="U279" s="15"/>
      <c r="V279" s="15"/>
      <c r="W279" s="15"/>
      <c r="X279" s="15"/>
      <c r="Y279" s="15"/>
      <c r="Z279" s="15"/>
      <c r="AA279" s="15"/>
      <c r="AB279" s="15"/>
      <c r="AC279" s="15"/>
      <c r="AD279" s="15"/>
      <c r="AE279" s="15"/>
      <c r="AT279" s="293" t="s">
        <v>145</v>
      </c>
      <c r="AU279" s="293" t="s">
        <v>84</v>
      </c>
      <c r="AV279" s="15" t="s">
        <v>82</v>
      </c>
      <c r="AW279" s="15" t="s">
        <v>32</v>
      </c>
      <c r="AX279" s="15" t="s">
        <v>76</v>
      </c>
      <c r="AY279" s="293" t="s">
        <v>137</v>
      </c>
    </row>
    <row r="280" spans="1:51" s="15" customFormat="1" ht="12">
      <c r="A280" s="15"/>
      <c r="B280" s="284"/>
      <c r="C280" s="285"/>
      <c r="D280" s="244" t="s">
        <v>145</v>
      </c>
      <c r="E280" s="286" t="s">
        <v>1</v>
      </c>
      <c r="F280" s="287" t="s">
        <v>939</v>
      </c>
      <c r="G280" s="285"/>
      <c r="H280" s="286" t="s">
        <v>1</v>
      </c>
      <c r="I280" s="288"/>
      <c r="J280" s="285"/>
      <c r="K280" s="285"/>
      <c r="L280" s="289"/>
      <c r="M280" s="290"/>
      <c r="N280" s="291"/>
      <c r="O280" s="291"/>
      <c r="P280" s="291"/>
      <c r="Q280" s="291"/>
      <c r="R280" s="291"/>
      <c r="S280" s="291"/>
      <c r="T280" s="292"/>
      <c r="U280" s="15"/>
      <c r="V280" s="15"/>
      <c r="W280" s="15"/>
      <c r="X280" s="15"/>
      <c r="Y280" s="15"/>
      <c r="Z280" s="15"/>
      <c r="AA280" s="15"/>
      <c r="AB280" s="15"/>
      <c r="AC280" s="15"/>
      <c r="AD280" s="15"/>
      <c r="AE280" s="15"/>
      <c r="AT280" s="293" t="s">
        <v>145</v>
      </c>
      <c r="AU280" s="293" t="s">
        <v>84</v>
      </c>
      <c r="AV280" s="15" t="s">
        <v>82</v>
      </c>
      <c r="AW280" s="15" t="s">
        <v>32</v>
      </c>
      <c r="AX280" s="15" t="s">
        <v>76</v>
      </c>
      <c r="AY280" s="293" t="s">
        <v>137</v>
      </c>
    </row>
    <row r="281" spans="1:51" s="13" customFormat="1" ht="12">
      <c r="A281" s="13"/>
      <c r="B281" s="242"/>
      <c r="C281" s="243"/>
      <c r="D281" s="244" t="s">
        <v>145</v>
      </c>
      <c r="E281" s="245" t="s">
        <v>1</v>
      </c>
      <c r="F281" s="246" t="s">
        <v>893</v>
      </c>
      <c r="G281" s="243"/>
      <c r="H281" s="247">
        <v>1</v>
      </c>
      <c r="I281" s="248"/>
      <c r="J281" s="243"/>
      <c r="K281" s="243"/>
      <c r="L281" s="249"/>
      <c r="M281" s="250"/>
      <c r="N281" s="251"/>
      <c r="O281" s="251"/>
      <c r="P281" s="251"/>
      <c r="Q281" s="251"/>
      <c r="R281" s="251"/>
      <c r="S281" s="251"/>
      <c r="T281" s="252"/>
      <c r="U281" s="13"/>
      <c r="V281" s="13"/>
      <c r="W281" s="13"/>
      <c r="X281" s="13"/>
      <c r="Y281" s="13"/>
      <c r="Z281" s="13"/>
      <c r="AA281" s="13"/>
      <c r="AB281" s="13"/>
      <c r="AC281" s="13"/>
      <c r="AD281" s="13"/>
      <c r="AE281" s="13"/>
      <c r="AT281" s="253" t="s">
        <v>145</v>
      </c>
      <c r="AU281" s="253" t="s">
        <v>84</v>
      </c>
      <c r="AV281" s="13" t="s">
        <v>84</v>
      </c>
      <c r="AW281" s="13" t="s">
        <v>32</v>
      </c>
      <c r="AX281" s="13" t="s">
        <v>76</v>
      </c>
      <c r="AY281" s="253" t="s">
        <v>137</v>
      </c>
    </row>
    <row r="282" spans="1:51" s="13" customFormat="1" ht="12">
      <c r="A282" s="13"/>
      <c r="B282" s="242"/>
      <c r="C282" s="243"/>
      <c r="D282" s="244" t="s">
        <v>145</v>
      </c>
      <c r="E282" s="245" t="s">
        <v>1</v>
      </c>
      <c r="F282" s="246" t="s">
        <v>894</v>
      </c>
      <c r="G282" s="243"/>
      <c r="H282" s="247">
        <v>1</v>
      </c>
      <c r="I282" s="248"/>
      <c r="J282" s="243"/>
      <c r="K282" s="243"/>
      <c r="L282" s="249"/>
      <c r="M282" s="250"/>
      <c r="N282" s="251"/>
      <c r="O282" s="251"/>
      <c r="P282" s="251"/>
      <c r="Q282" s="251"/>
      <c r="R282" s="251"/>
      <c r="S282" s="251"/>
      <c r="T282" s="252"/>
      <c r="U282" s="13"/>
      <c r="V282" s="13"/>
      <c r="W282" s="13"/>
      <c r="X282" s="13"/>
      <c r="Y282" s="13"/>
      <c r="Z282" s="13"/>
      <c r="AA282" s="13"/>
      <c r="AB282" s="13"/>
      <c r="AC282" s="13"/>
      <c r="AD282" s="13"/>
      <c r="AE282" s="13"/>
      <c r="AT282" s="253" t="s">
        <v>145</v>
      </c>
      <c r="AU282" s="253" t="s">
        <v>84</v>
      </c>
      <c r="AV282" s="13" t="s">
        <v>84</v>
      </c>
      <c r="AW282" s="13" t="s">
        <v>32</v>
      </c>
      <c r="AX282" s="13" t="s">
        <v>76</v>
      </c>
      <c r="AY282" s="253" t="s">
        <v>137</v>
      </c>
    </row>
    <row r="283" spans="1:51" s="13" customFormat="1" ht="12">
      <c r="A283" s="13"/>
      <c r="B283" s="242"/>
      <c r="C283" s="243"/>
      <c r="D283" s="244" t="s">
        <v>145</v>
      </c>
      <c r="E283" s="245" t="s">
        <v>1</v>
      </c>
      <c r="F283" s="246" t="s">
        <v>895</v>
      </c>
      <c r="G283" s="243"/>
      <c r="H283" s="247">
        <v>1</v>
      </c>
      <c r="I283" s="248"/>
      <c r="J283" s="243"/>
      <c r="K283" s="243"/>
      <c r="L283" s="249"/>
      <c r="M283" s="250"/>
      <c r="N283" s="251"/>
      <c r="O283" s="251"/>
      <c r="P283" s="251"/>
      <c r="Q283" s="251"/>
      <c r="R283" s="251"/>
      <c r="S283" s="251"/>
      <c r="T283" s="252"/>
      <c r="U283" s="13"/>
      <c r="V283" s="13"/>
      <c r="W283" s="13"/>
      <c r="X283" s="13"/>
      <c r="Y283" s="13"/>
      <c r="Z283" s="13"/>
      <c r="AA283" s="13"/>
      <c r="AB283" s="13"/>
      <c r="AC283" s="13"/>
      <c r="AD283" s="13"/>
      <c r="AE283" s="13"/>
      <c r="AT283" s="253" t="s">
        <v>145</v>
      </c>
      <c r="AU283" s="253" t="s">
        <v>84</v>
      </c>
      <c r="AV283" s="13" t="s">
        <v>84</v>
      </c>
      <c r="AW283" s="13" t="s">
        <v>32</v>
      </c>
      <c r="AX283" s="13" t="s">
        <v>76</v>
      </c>
      <c r="AY283" s="253" t="s">
        <v>137</v>
      </c>
    </row>
    <row r="284" spans="1:51" s="13" customFormat="1" ht="12">
      <c r="A284" s="13"/>
      <c r="B284" s="242"/>
      <c r="C284" s="243"/>
      <c r="D284" s="244" t="s">
        <v>145</v>
      </c>
      <c r="E284" s="245" t="s">
        <v>1</v>
      </c>
      <c r="F284" s="246" t="s">
        <v>896</v>
      </c>
      <c r="G284" s="243"/>
      <c r="H284" s="247">
        <v>1</v>
      </c>
      <c r="I284" s="248"/>
      <c r="J284" s="243"/>
      <c r="K284" s="243"/>
      <c r="L284" s="249"/>
      <c r="M284" s="250"/>
      <c r="N284" s="251"/>
      <c r="O284" s="251"/>
      <c r="P284" s="251"/>
      <c r="Q284" s="251"/>
      <c r="R284" s="251"/>
      <c r="S284" s="251"/>
      <c r="T284" s="252"/>
      <c r="U284" s="13"/>
      <c r="V284" s="13"/>
      <c r="W284" s="13"/>
      <c r="X284" s="13"/>
      <c r="Y284" s="13"/>
      <c r="Z284" s="13"/>
      <c r="AA284" s="13"/>
      <c r="AB284" s="13"/>
      <c r="AC284" s="13"/>
      <c r="AD284" s="13"/>
      <c r="AE284" s="13"/>
      <c r="AT284" s="253" t="s">
        <v>145</v>
      </c>
      <c r="AU284" s="253" t="s">
        <v>84</v>
      </c>
      <c r="AV284" s="13" t="s">
        <v>84</v>
      </c>
      <c r="AW284" s="13" t="s">
        <v>32</v>
      </c>
      <c r="AX284" s="13" t="s">
        <v>76</v>
      </c>
      <c r="AY284" s="253" t="s">
        <v>137</v>
      </c>
    </row>
    <row r="285" spans="1:51" s="16" customFormat="1" ht="12">
      <c r="A285" s="16"/>
      <c r="B285" s="294"/>
      <c r="C285" s="295"/>
      <c r="D285" s="244" t="s">
        <v>145</v>
      </c>
      <c r="E285" s="296" t="s">
        <v>1</v>
      </c>
      <c r="F285" s="297" t="s">
        <v>639</v>
      </c>
      <c r="G285" s="295"/>
      <c r="H285" s="298">
        <v>4</v>
      </c>
      <c r="I285" s="299"/>
      <c r="J285" s="295"/>
      <c r="K285" s="295"/>
      <c r="L285" s="300"/>
      <c r="M285" s="301"/>
      <c r="N285" s="302"/>
      <c r="O285" s="302"/>
      <c r="P285" s="302"/>
      <c r="Q285" s="302"/>
      <c r="R285" s="302"/>
      <c r="S285" s="302"/>
      <c r="T285" s="303"/>
      <c r="U285" s="16"/>
      <c r="V285" s="16"/>
      <c r="W285" s="16"/>
      <c r="X285" s="16"/>
      <c r="Y285" s="16"/>
      <c r="Z285" s="16"/>
      <c r="AA285" s="16"/>
      <c r="AB285" s="16"/>
      <c r="AC285" s="16"/>
      <c r="AD285" s="16"/>
      <c r="AE285" s="16"/>
      <c r="AT285" s="304" t="s">
        <v>145</v>
      </c>
      <c r="AU285" s="304" t="s">
        <v>84</v>
      </c>
      <c r="AV285" s="16" t="s">
        <v>151</v>
      </c>
      <c r="AW285" s="16" t="s">
        <v>32</v>
      </c>
      <c r="AX285" s="16" t="s">
        <v>76</v>
      </c>
      <c r="AY285" s="304" t="s">
        <v>137</v>
      </c>
    </row>
    <row r="286" spans="1:51" s="15" customFormat="1" ht="12">
      <c r="A286" s="15"/>
      <c r="B286" s="284"/>
      <c r="C286" s="285"/>
      <c r="D286" s="244" t="s">
        <v>145</v>
      </c>
      <c r="E286" s="286" t="s">
        <v>1</v>
      </c>
      <c r="F286" s="287" t="s">
        <v>940</v>
      </c>
      <c r="G286" s="285"/>
      <c r="H286" s="286" t="s">
        <v>1</v>
      </c>
      <c r="I286" s="288"/>
      <c r="J286" s="285"/>
      <c r="K286" s="285"/>
      <c r="L286" s="289"/>
      <c r="M286" s="290"/>
      <c r="N286" s="291"/>
      <c r="O286" s="291"/>
      <c r="P286" s="291"/>
      <c r="Q286" s="291"/>
      <c r="R286" s="291"/>
      <c r="S286" s="291"/>
      <c r="T286" s="292"/>
      <c r="U286" s="15"/>
      <c r="V286" s="15"/>
      <c r="W286" s="15"/>
      <c r="X286" s="15"/>
      <c r="Y286" s="15"/>
      <c r="Z286" s="15"/>
      <c r="AA286" s="15"/>
      <c r="AB286" s="15"/>
      <c r="AC286" s="15"/>
      <c r="AD286" s="15"/>
      <c r="AE286" s="15"/>
      <c r="AT286" s="293" t="s">
        <v>145</v>
      </c>
      <c r="AU286" s="293" t="s">
        <v>84</v>
      </c>
      <c r="AV286" s="15" t="s">
        <v>82</v>
      </c>
      <c r="AW286" s="15" t="s">
        <v>32</v>
      </c>
      <c r="AX286" s="15" t="s">
        <v>76</v>
      </c>
      <c r="AY286" s="293" t="s">
        <v>137</v>
      </c>
    </row>
    <row r="287" spans="1:51" s="13" customFormat="1" ht="12">
      <c r="A287" s="13"/>
      <c r="B287" s="242"/>
      <c r="C287" s="243"/>
      <c r="D287" s="244" t="s">
        <v>145</v>
      </c>
      <c r="E287" s="245" t="s">
        <v>1</v>
      </c>
      <c r="F287" s="246" t="s">
        <v>919</v>
      </c>
      <c r="G287" s="243"/>
      <c r="H287" s="247">
        <v>1</v>
      </c>
      <c r="I287" s="248"/>
      <c r="J287" s="243"/>
      <c r="K287" s="243"/>
      <c r="L287" s="249"/>
      <c r="M287" s="250"/>
      <c r="N287" s="251"/>
      <c r="O287" s="251"/>
      <c r="P287" s="251"/>
      <c r="Q287" s="251"/>
      <c r="R287" s="251"/>
      <c r="S287" s="251"/>
      <c r="T287" s="252"/>
      <c r="U287" s="13"/>
      <c r="V287" s="13"/>
      <c r="W287" s="13"/>
      <c r="X287" s="13"/>
      <c r="Y287" s="13"/>
      <c r="Z287" s="13"/>
      <c r="AA287" s="13"/>
      <c r="AB287" s="13"/>
      <c r="AC287" s="13"/>
      <c r="AD287" s="13"/>
      <c r="AE287" s="13"/>
      <c r="AT287" s="253" t="s">
        <v>145</v>
      </c>
      <c r="AU287" s="253" t="s">
        <v>84</v>
      </c>
      <c r="AV287" s="13" t="s">
        <v>84</v>
      </c>
      <c r="AW287" s="13" t="s">
        <v>32</v>
      </c>
      <c r="AX287" s="13" t="s">
        <v>76</v>
      </c>
      <c r="AY287" s="253" t="s">
        <v>137</v>
      </c>
    </row>
    <row r="288" spans="1:51" s="13" customFormat="1" ht="12">
      <c r="A288" s="13"/>
      <c r="B288" s="242"/>
      <c r="C288" s="243"/>
      <c r="D288" s="244" t="s">
        <v>145</v>
      </c>
      <c r="E288" s="245" t="s">
        <v>1</v>
      </c>
      <c r="F288" s="246" t="s">
        <v>920</v>
      </c>
      <c r="G288" s="243"/>
      <c r="H288" s="247">
        <v>1</v>
      </c>
      <c r="I288" s="248"/>
      <c r="J288" s="243"/>
      <c r="K288" s="243"/>
      <c r="L288" s="249"/>
      <c r="M288" s="250"/>
      <c r="N288" s="251"/>
      <c r="O288" s="251"/>
      <c r="P288" s="251"/>
      <c r="Q288" s="251"/>
      <c r="R288" s="251"/>
      <c r="S288" s="251"/>
      <c r="T288" s="252"/>
      <c r="U288" s="13"/>
      <c r="V288" s="13"/>
      <c r="W288" s="13"/>
      <c r="X288" s="13"/>
      <c r="Y288" s="13"/>
      <c r="Z288" s="13"/>
      <c r="AA288" s="13"/>
      <c r="AB288" s="13"/>
      <c r="AC288" s="13"/>
      <c r="AD288" s="13"/>
      <c r="AE288" s="13"/>
      <c r="AT288" s="253" t="s">
        <v>145</v>
      </c>
      <c r="AU288" s="253" t="s">
        <v>84</v>
      </c>
      <c r="AV288" s="13" t="s">
        <v>84</v>
      </c>
      <c r="AW288" s="13" t="s">
        <v>32</v>
      </c>
      <c r="AX288" s="13" t="s">
        <v>76</v>
      </c>
      <c r="AY288" s="253" t="s">
        <v>137</v>
      </c>
    </row>
    <row r="289" spans="1:51" s="13" customFormat="1" ht="12">
      <c r="A289" s="13"/>
      <c r="B289" s="242"/>
      <c r="C289" s="243"/>
      <c r="D289" s="244" t="s">
        <v>145</v>
      </c>
      <c r="E289" s="245" t="s">
        <v>1</v>
      </c>
      <c r="F289" s="246" t="s">
        <v>921</v>
      </c>
      <c r="G289" s="243"/>
      <c r="H289" s="247">
        <v>1</v>
      </c>
      <c r="I289" s="248"/>
      <c r="J289" s="243"/>
      <c r="K289" s="243"/>
      <c r="L289" s="249"/>
      <c r="M289" s="250"/>
      <c r="N289" s="251"/>
      <c r="O289" s="251"/>
      <c r="P289" s="251"/>
      <c r="Q289" s="251"/>
      <c r="R289" s="251"/>
      <c r="S289" s="251"/>
      <c r="T289" s="252"/>
      <c r="U289" s="13"/>
      <c r="V289" s="13"/>
      <c r="W289" s="13"/>
      <c r="X289" s="13"/>
      <c r="Y289" s="13"/>
      <c r="Z289" s="13"/>
      <c r="AA289" s="13"/>
      <c r="AB289" s="13"/>
      <c r="AC289" s="13"/>
      <c r="AD289" s="13"/>
      <c r="AE289" s="13"/>
      <c r="AT289" s="253" t="s">
        <v>145</v>
      </c>
      <c r="AU289" s="253" t="s">
        <v>84</v>
      </c>
      <c r="AV289" s="13" t="s">
        <v>84</v>
      </c>
      <c r="AW289" s="13" t="s">
        <v>32</v>
      </c>
      <c r="AX289" s="13" t="s">
        <v>76</v>
      </c>
      <c r="AY289" s="253" t="s">
        <v>137</v>
      </c>
    </row>
    <row r="290" spans="1:51" s="16" customFormat="1" ht="12">
      <c r="A290" s="16"/>
      <c r="B290" s="294"/>
      <c r="C290" s="295"/>
      <c r="D290" s="244" t="s">
        <v>145</v>
      </c>
      <c r="E290" s="296" t="s">
        <v>1</v>
      </c>
      <c r="F290" s="297" t="s">
        <v>639</v>
      </c>
      <c r="G290" s="295"/>
      <c r="H290" s="298">
        <v>3</v>
      </c>
      <c r="I290" s="299"/>
      <c r="J290" s="295"/>
      <c r="K290" s="295"/>
      <c r="L290" s="300"/>
      <c r="M290" s="301"/>
      <c r="N290" s="302"/>
      <c r="O290" s="302"/>
      <c r="P290" s="302"/>
      <c r="Q290" s="302"/>
      <c r="R290" s="302"/>
      <c r="S290" s="302"/>
      <c r="T290" s="303"/>
      <c r="U290" s="16"/>
      <c r="V290" s="16"/>
      <c r="W290" s="16"/>
      <c r="X290" s="16"/>
      <c r="Y290" s="16"/>
      <c r="Z290" s="16"/>
      <c r="AA290" s="16"/>
      <c r="AB290" s="16"/>
      <c r="AC290" s="16"/>
      <c r="AD290" s="16"/>
      <c r="AE290" s="16"/>
      <c r="AT290" s="304" t="s">
        <v>145</v>
      </c>
      <c r="AU290" s="304" t="s">
        <v>84</v>
      </c>
      <c r="AV290" s="16" t="s">
        <v>151</v>
      </c>
      <c r="AW290" s="16" t="s">
        <v>32</v>
      </c>
      <c r="AX290" s="16" t="s">
        <v>76</v>
      </c>
      <c r="AY290" s="304" t="s">
        <v>137</v>
      </c>
    </row>
    <row r="291" spans="1:51" s="14" customFormat="1" ht="12">
      <c r="A291" s="14"/>
      <c r="B291" s="254"/>
      <c r="C291" s="255"/>
      <c r="D291" s="244" t="s">
        <v>145</v>
      </c>
      <c r="E291" s="256" t="s">
        <v>1</v>
      </c>
      <c r="F291" s="257" t="s">
        <v>147</v>
      </c>
      <c r="G291" s="255"/>
      <c r="H291" s="258">
        <v>7</v>
      </c>
      <c r="I291" s="259"/>
      <c r="J291" s="255"/>
      <c r="K291" s="255"/>
      <c r="L291" s="260"/>
      <c r="M291" s="261"/>
      <c r="N291" s="262"/>
      <c r="O291" s="262"/>
      <c r="P291" s="262"/>
      <c r="Q291" s="262"/>
      <c r="R291" s="262"/>
      <c r="S291" s="262"/>
      <c r="T291" s="263"/>
      <c r="U291" s="14"/>
      <c r="V291" s="14"/>
      <c r="W291" s="14"/>
      <c r="X291" s="14"/>
      <c r="Y291" s="14"/>
      <c r="Z291" s="14"/>
      <c r="AA291" s="14"/>
      <c r="AB291" s="14"/>
      <c r="AC291" s="14"/>
      <c r="AD291" s="14"/>
      <c r="AE291" s="14"/>
      <c r="AT291" s="264" t="s">
        <v>145</v>
      </c>
      <c r="AU291" s="264" t="s">
        <v>84</v>
      </c>
      <c r="AV291" s="14" t="s">
        <v>143</v>
      </c>
      <c r="AW291" s="14" t="s">
        <v>32</v>
      </c>
      <c r="AX291" s="14" t="s">
        <v>82</v>
      </c>
      <c r="AY291" s="264" t="s">
        <v>137</v>
      </c>
    </row>
    <row r="292" spans="1:65" s="2" customFormat="1" ht="16.5" customHeight="1">
      <c r="A292" s="39"/>
      <c r="B292" s="40"/>
      <c r="C292" s="228" t="s">
        <v>251</v>
      </c>
      <c r="D292" s="228" t="s">
        <v>139</v>
      </c>
      <c r="E292" s="229" t="s">
        <v>989</v>
      </c>
      <c r="F292" s="230" t="s">
        <v>990</v>
      </c>
      <c r="G292" s="231" t="s">
        <v>302</v>
      </c>
      <c r="H292" s="232">
        <v>17</v>
      </c>
      <c r="I292" s="233"/>
      <c r="J292" s="234">
        <f>ROUND(I292*H292,2)</f>
        <v>0</v>
      </c>
      <c r="K292" s="235"/>
      <c r="L292" s="45"/>
      <c r="M292" s="236" t="s">
        <v>1</v>
      </c>
      <c r="N292" s="237" t="s">
        <v>41</v>
      </c>
      <c r="O292" s="92"/>
      <c r="P292" s="238">
        <f>O292*H292</f>
        <v>0</v>
      </c>
      <c r="Q292" s="238">
        <v>0</v>
      </c>
      <c r="R292" s="238">
        <f>Q292*H292</f>
        <v>0</v>
      </c>
      <c r="S292" s="238">
        <v>0</v>
      </c>
      <c r="T292" s="239">
        <f>S292*H292</f>
        <v>0</v>
      </c>
      <c r="U292" s="39"/>
      <c r="V292" s="39"/>
      <c r="W292" s="39"/>
      <c r="X292" s="39"/>
      <c r="Y292" s="39"/>
      <c r="Z292" s="39"/>
      <c r="AA292" s="39"/>
      <c r="AB292" s="39"/>
      <c r="AC292" s="39"/>
      <c r="AD292" s="39"/>
      <c r="AE292" s="39"/>
      <c r="AR292" s="240" t="s">
        <v>143</v>
      </c>
      <c r="AT292" s="240" t="s">
        <v>139</v>
      </c>
      <c r="AU292" s="240" t="s">
        <v>84</v>
      </c>
      <c r="AY292" s="18" t="s">
        <v>137</v>
      </c>
      <c r="BE292" s="241">
        <f>IF(N292="základní",J292,0)</f>
        <v>0</v>
      </c>
      <c r="BF292" s="241">
        <f>IF(N292="snížená",J292,0)</f>
        <v>0</v>
      </c>
      <c r="BG292" s="241">
        <f>IF(N292="zákl. přenesená",J292,0)</f>
        <v>0</v>
      </c>
      <c r="BH292" s="241">
        <f>IF(N292="sníž. přenesená",J292,0)</f>
        <v>0</v>
      </c>
      <c r="BI292" s="241">
        <f>IF(N292="nulová",J292,0)</f>
        <v>0</v>
      </c>
      <c r="BJ292" s="18" t="s">
        <v>82</v>
      </c>
      <c r="BK292" s="241">
        <f>ROUND(I292*H292,2)</f>
        <v>0</v>
      </c>
      <c r="BL292" s="18" t="s">
        <v>143</v>
      </c>
      <c r="BM292" s="240" t="s">
        <v>991</v>
      </c>
    </row>
    <row r="293" spans="1:51" s="15" customFormat="1" ht="12">
      <c r="A293" s="15"/>
      <c r="B293" s="284"/>
      <c r="C293" s="285"/>
      <c r="D293" s="244" t="s">
        <v>145</v>
      </c>
      <c r="E293" s="286" t="s">
        <v>1</v>
      </c>
      <c r="F293" s="287" t="s">
        <v>556</v>
      </c>
      <c r="G293" s="285"/>
      <c r="H293" s="286" t="s">
        <v>1</v>
      </c>
      <c r="I293" s="288"/>
      <c r="J293" s="285"/>
      <c r="K293" s="285"/>
      <c r="L293" s="289"/>
      <c r="M293" s="290"/>
      <c r="N293" s="291"/>
      <c r="O293" s="291"/>
      <c r="P293" s="291"/>
      <c r="Q293" s="291"/>
      <c r="R293" s="291"/>
      <c r="S293" s="291"/>
      <c r="T293" s="292"/>
      <c r="U293" s="15"/>
      <c r="V293" s="15"/>
      <c r="W293" s="15"/>
      <c r="X293" s="15"/>
      <c r="Y293" s="15"/>
      <c r="Z293" s="15"/>
      <c r="AA293" s="15"/>
      <c r="AB293" s="15"/>
      <c r="AC293" s="15"/>
      <c r="AD293" s="15"/>
      <c r="AE293" s="15"/>
      <c r="AT293" s="293" t="s">
        <v>145</v>
      </c>
      <c r="AU293" s="293" t="s">
        <v>84</v>
      </c>
      <c r="AV293" s="15" t="s">
        <v>82</v>
      </c>
      <c r="AW293" s="15" t="s">
        <v>32</v>
      </c>
      <c r="AX293" s="15" t="s">
        <v>76</v>
      </c>
      <c r="AY293" s="293" t="s">
        <v>137</v>
      </c>
    </row>
    <row r="294" spans="1:51" s="15" customFormat="1" ht="12">
      <c r="A294" s="15"/>
      <c r="B294" s="284"/>
      <c r="C294" s="285"/>
      <c r="D294" s="244" t="s">
        <v>145</v>
      </c>
      <c r="E294" s="286" t="s">
        <v>1</v>
      </c>
      <c r="F294" s="287" t="s">
        <v>939</v>
      </c>
      <c r="G294" s="285"/>
      <c r="H294" s="286" t="s">
        <v>1</v>
      </c>
      <c r="I294" s="288"/>
      <c r="J294" s="285"/>
      <c r="K294" s="285"/>
      <c r="L294" s="289"/>
      <c r="M294" s="290"/>
      <c r="N294" s="291"/>
      <c r="O294" s="291"/>
      <c r="P294" s="291"/>
      <c r="Q294" s="291"/>
      <c r="R294" s="291"/>
      <c r="S294" s="291"/>
      <c r="T294" s="292"/>
      <c r="U294" s="15"/>
      <c r="V294" s="15"/>
      <c r="W294" s="15"/>
      <c r="X294" s="15"/>
      <c r="Y294" s="15"/>
      <c r="Z294" s="15"/>
      <c r="AA294" s="15"/>
      <c r="AB294" s="15"/>
      <c r="AC294" s="15"/>
      <c r="AD294" s="15"/>
      <c r="AE294" s="15"/>
      <c r="AT294" s="293" t="s">
        <v>145</v>
      </c>
      <c r="AU294" s="293" t="s">
        <v>84</v>
      </c>
      <c r="AV294" s="15" t="s">
        <v>82</v>
      </c>
      <c r="AW294" s="15" t="s">
        <v>32</v>
      </c>
      <c r="AX294" s="15" t="s">
        <v>76</v>
      </c>
      <c r="AY294" s="293" t="s">
        <v>137</v>
      </c>
    </row>
    <row r="295" spans="1:51" s="13" customFormat="1" ht="12">
      <c r="A295" s="13"/>
      <c r="B295" s="242"/>
      <c r="C295" s="243"/>
      <c r="D295" s="244" t="s">
        <v>145</v>
      </c>
      <c r="E295" s="245" t="s">
        <v>1</v>
      </c>
      <c r="F295" s="246" t="s">
        <v>900</v>
      </c>
      <c r="G295" s="243"/>
      <c r="H295" s="247">
        <v>1</v>
      </c>
      <c r="I295" s="248"/>
      <c r="J295" s="243"/>
      <c r="K295" s="243"/>
      <c r="L295" s="249"/>
      <c r="M295" s="250"/>
      <c r="N295" s="251"/>
      <c r="O295" s="251"/>
      <c r="P295" s="251"/>
      <c r="Q295" s="251"/>
      <c r="R295" s="251"/>
      <c r="S295" s="251"/>
      <c r="T295" s="252"/>
      <c r="U295" s="13"/>
      <c r="V295" s="13"/>
      <c r="W295" s="13"/>
      <c r="X295" s="13"/>
      <c r="Y295" s="13"/>
      <c r="Z295" s="13"/>
      <c r="AA295" s="13"/>
      <c r="AB295" s="13"/>
      <c r="AC295" s="13"/>
      <c r="AD295" s="13"/>
      <c r="AE295" s="13"/>
      <c r="AT295" s="253" t="s">
        <v>145</v>
      </c>
      <c r="AU295" s="253" t="s">
        <v>84</v>
      </c>
      <c r="AV295" s="13" t="s">
        <v>84</v>
      </c>
      <c r="AW295" s="13" t="s">
        <v>32</v>
      </c>
      <c r="AX295" s="13" t="s">
        <v>76</v>
      </c>
      <c r="AY295" s="253" t="s">
        <v>137</v>
      </c>
    </row>
    <row r="296" spans="1:51" s="13" customFormat="1" ht="12">
      <c r="A296" s="13"/>
      <c r="B296" s="242"/>
      <c r="C296" s="243"/>
      <c r="D296" s="244" t="s">
        <v>145</v>
      </c>
      <c r="E296" s="245" t="s">
        <v>1</v>
      </c>
      <c r="F296" s="246" t="s">
        <v>901</v>
      </c>
      <c r="G296" s="243"/>
      <c r="H296" s="247">
        <v>1</v>
      </c>
      <c r="I296" s="248"/>
      <c r="J296" s="243"/>
      <c r="K296" s="243"/>
      <c r="L296" s="249"/>
      <c r="M296" s="250"/>
      <c r="N296" s="251"/>
      <c r="O296" s="251"/>
      <c r="P296" s="251"/>
      <c r="Q296" s="251"/>
      <c r="R296" s="251"/>
      <c r="S296" s="251"/>
      <c r="T296" s="252"/>
      <c r="U296" s="13"/>
      <c r="V296" s="13"/>
      <c r="W296" s="13"/>
      <c r="X296" s="13"/>
      <c r="Y296" s="13"/>
      <c r="Z296" s="13"/>
      <c r="AA296" s="13"/>
      <c r="AB296" s="13"/>
      <c r="AC296" s="13"/>
      <c r="AD296" s="13"/>
      <c r="AE296" s="13"/>
      <c r="AT296" s="253" t="s">
        <v>145</v>
      </c>
      <c r="AU296" s="253" t="s">
        <v>84</v>
      </c>
      <c r="AV296" s="13" t="s">
        <v>84</v>
      </c>
      <c r="AW296" s="13" t="s">
        <v>32</v>
      </c>
      <c r="AX296" s="13" t="s">
        <v>76</v>
      </c>
      <c r="AY296" s="253" t="s">
        <v>137</v>
      </c>
    </row>
    <row r="297" spans="1:51" s="13" customFormat="1" ht="12">
      <c r="A297" s="13"/>
      <c r="B297" s="242"/>
      <c r="C297" s="243"/>
      <c r="D297" s="244" t="s">
        <v>145</v>
      </c>
      <c r="E297" s="245" t="s">
        <v>1</v>
      </c>
      <c r="F297" s="246" t="s">
        <v>902</v>
      </c>
      <c r="G297" s="243"/>
      <c r="H297" s="247">
        <v>1</v>
      </c>
      <c r="I297" s="248"/>
      <c r="J297" s="243"/>
      <c r="K297" s="243"/>
      <c r="L297" s="249"/>
      <c r="M297" s="250"/>
      <c r="N297" s="251"/>
      <c r="O297" s="251"/>
      <c r="P297" s="251"/>
      <c r="Q297" s="251"/>
      <c r="R297" s="251"/>
      <c r="S297" s="251"/>
      <c r="T297" s="252"/>
      <c r="U297" s="13"/>
      <c r="V297" s="13"/>
      <c r="W297" s="13"/>
      <c r="X297" s="13"/>
      <c r="Y297" s="13"/>
      <c r="Z297" s="13"/>
      <c r="AA297" s="13"/>
      <c r="AB297" s="13"/>
      <c r="AC297" s="13"/>
      <c r="AD297" s="13"/>
      <c r="AE297" s="13"/>
      <c r="AT297" s="253" t="s">
        <v>145</v>
      </c>
      <c r="AU297" s="253" t="s">
        <v>84</v>
      </c>
      <c r="AV297" s="13" t="s">
        <v>84</v>
      </c>
      <c r="AW297" s="13" t="s">
        <v>32</v>
      </c>
      <c r="AX297" s="13" t="s">
        <v>76</v>
      </c>
      <c r="AY297" s="253" t="s">
        <v>137</v>
      </c>
    </row>
    <row r="298" spans="1:51" s="13" customFormat="1" ht="12">
      <c r="A298" s="13"/>
      <c r="B298" s="242"/>
      <c r="C298" s="243"/>
      <c r="D298" s="244" t="s">
        <v>145</v>
      </c>
      <c r="E298" s="245" t="s">
        <v>1</v>
      </c>
      <c r="F298" s="246" t="s">
        <v>903</v>
      </c>
      <c r="G298" s="243"/>
      <c r="H298" s="247">
        <v>1</v>
      </c>
      <c r="I298" s="248"/>
      <c r="J298" s="243"/>
      <c r="K298" s="243"/>
      <c r="L298" s="249"/>
      <c r="M298" s="250"/>
      <c r="N298" s="251"/>
      <c r="O298" s="251"/>
      <c r="P298" s="251"/>
      <c r="Q298" s="251"/>
      <c r="R298" s="251"/>
      <c r="S298" s="251"/>
      <c r="T298" s="252"/>
      <c r="U298" s="13"/>
      <c r="V298" s="13"/>
      <c r="W298" s="13"/>
      <c r="X298" s="13"/>
      <c r="Y298" s="13"/>
      <c r="Z298" s="13"/>
      <c r="AA298" s="13"/>
      <c r="AB298" s="13"/>
      <c r="AC298" s="13"/>
      <c r="AD298" s="13"/>
      <c r="AE298" s="13"/>
      <c r="AT298" s="253" t="s">
        <v>145</v>
      </c>
      <c r="AU298" s="253" t="s">
        <v>84</v>
      </c>
      <c r="AV298" s="13" t="s">
        <v>84</v>
      </c>
      <c r="AW298" s="13" t="s">
        <v>32</v>
      </c>
      <c r="AX298" s="13" t="s">
        <v>76</v>
      </c>
      <c r="AY298" s="253" t="s">
        <v>137</v>
      </c>
    </row>
    <row r="299" spans="1:51" s="13" customFormat="1" ht="12">
      <c r="A299" s="13"/>
      <c r="B299" s="242"/>
      <c r="C299" s="243"/>
      <c r="D299" s="244" t="s">
        <v>145</v>
      </c>
      <c r="E299" s="245" t="s">
        <v>1</v>
      </c>
      <c r="F299" s="246" t="s">
        <v>904</v>
      </c>
      <c r="G299" s="243"/>
      <c r="H299" s="247">
        <v>1</v>
      </c>
      <c r="I299" s="248"/>
      <c r="J299" s="243"/>
      <c r="K299" s="243"/>
      <c r="L299" s="249"/>
      <c r="M299" s="250"/>
      <c r="N299" s="251"/>
      <c r="O299" s="251"/>
      <c r="P299" s="251"/>
      <c r="Q299" s="251"/>
      <c r="R299" s="251"/>
      <c r="S299" s="251"/>
      <c r="T299" s="252"/>
      <c r="U299" s="13"/>
      <c r="V299" s="13"/>
      <c r="W299" s="13"/>
      <c r="X299" s="13"/>
      <c r="Y299" s="13"/>
      <c r="Z299" s="13"/>
      <c r="AA299" s="13"/>
      <c r="AB299" s="13"/>
      <c r="AC299" s="13"/>
      <c r="AD299" s="13"/>
      <c r="AE299" s="13"/>
      <c r="AT299" s="253" t="s">
        <v>145</v>
      </c>
      <c r="AU299" s="253" t="s">
        <v>84</v>
      </c>
      <c r="AV299" s="13" t="s">
        <v>84</v>
      </c>
      <c r="AW299" s="13" t="s">
        <v>32</v>
      </c>
      <c r="AX299" s="13" t="s">
        <v>76</v>
      </c>
      <c r="AY299" s="253" t="s">
        <v>137</v>
      </c>
    </row>
    <row r="300" spans="1:51" s="13" customFormat="1" ht="12">
      <c r="A300" s="13"/>
      <c r="B300" s="242"/>
      <c r="C300" s="243"/>
      <c r="D300" s="244" t="s">
        <v>145</v>
      </c>
      <c r="E300" s="245" t="s">
        <v>1</v>
      </c>
      <c r="F300" s="246" t="s">
        <v>905</v>
      </c>
      <c r="G300" s="243"/>
      <c r="H300" s="247">
        <v>1</v>
      </c>
      <c r="I300" s="248"/>
      <c r="J300" s="243"/>
      <c r="K300" s="243"/>
      <c r="L300" s="249"/>
      <c r="M300" s="250"/>
      <c r="N300" s="251"/>
      <c r="O300" s="251"/>
      <c r="P300" s="251"/>
      <c r="Q300" s="251"/>
      <c r="R300" s="251"/>
      <c r="S300" s="251"/>
      <c r="T300" s="252"/>
      <c r="U300" s="13"/>
      <c r="V300" s="13"/>
      <c r="W300" s="13"/>
      <c r="X300" s="13"/>
      <c r="Y300" s="13"/>
      <c r="Z300" s="13"/>
      <c r="AA300" s="13"/>
      <c r="AB300" s="13"/>
      <c r="AC300" s="13"/>
      <c r="AD300" s="13"/>
      <c r="AE300" s="13"/>
      <c r="AT300" s="253" t="s">
        <v>145</v>
      </c>
      <c r="AU300" s="253" t="s">
        <v>84</v>
      </c>
      <c r="AV300" s="13" t="s">
        <v>84</v>
      </c>
      <c r="AW300" s="13" t="s">
        <v>32</v>
      </c>
      <c r="AX300" s="13" t="s">
        <v>76</v>
      </c>
      <c r="AY300" s="253" t="s">
        <v>137</v>
      </c>
    </row>
    <row r="301" spans="1:51" s="13" customFormat="1" ht="12">
      <c r="A301" s="13"/>
      <c r="B301" s="242"/>
      <c r="C301" s="243"/>
      <c r="D301" s="244" t="s">
        <v>145</v>
      </c>
      <c r="E301" s="245" t="s">
        <v>1</v>
      </c>
      <c r="F301" s="246" t="s">
        <v>906</v>
      </c>
      <c r="G301" s="243"/>
      <c r="H301" s="247">
        <v>1</v>
      </c>
      <c r="I301" s="248"/>
      <c r="J301" s="243"/>
      <c r="K301" s="243"/>
      <c r="L301" s="249"/>
      <c r="M301" s="250"/>
      <c r="N301" s="251"/>
      <c r="O301" s="251"/>
      <c r="P301" s="251"/>
      <c r="Q301" s="251"/>
      <c r="R301" s="251"/>
      <c r="S301" s="251"/>
      <c r="T301" s="252"/>
      <c r="U301" s="13"/>
      <c r="V301" s="13"/>
      <c r="W301" s="13"/>
      <c r="X301" s="13"/>
      <c r="Y301" s="13"/>
      <c r="Z301" s="13"/>
      <c r="AA301" s="13"/>
      <c r="AB301" s="13"/>
      <c r="AC301" s="13"/>
      <c r="AD301" s="13"/>
      <c r="AE301" s="13"/>
      <c r="AT301" s="253" t="s">
        <v>145</v>
      </c>
      <c r="AU301" s="253" t="s">
        <v>84</v>
      </c>
      <c r="AV301" s="13" t="s">
        <v>84</v>
      </c>
      <c r="AW301" s="13" t="s">
        <v>32</v>
      </c>
      <c r="AX301" s="13" t="s">
        <v>76</v>
      </c>
      <c r="AY301" s="253" t="s">
        <v>137</v>
      </c>
    </row>
    <row r="302" spans="1:51" s="13" customFormat="1" ht="12">
      <c r="A302" s="13"/>
      <c r="B302" s="242"/>
      <c r="C302" s="243"/>
      <c r="D302" s="244" t="s">
        <v>145</v>
      </c>
      <c r="E302" s="245" t="s">
        <v>1</v>
      </c>
      <c r="F302" s="246" t="s">
        <v>907</v>
      </c>
      <c r="G302" s="243"/>
      <c r="H302" s="247">
        <v>1</v>
      </c>
      <c r="I302" s="248"/>
      <c r="J302" s="243"/>
      <c r="K302" s="243"/>
      <c r="L302" s="249"/>
      <c r="M302" s="250"/>
      <c r="N302" s="251"/>
      <c r="O302" s="251"/>
      <c r="P302" s="251"/>
      <c r="Q302" s="251"/>
      <c r="R302" s="251"/>
      <c r="S302" s="251"/>
      <c r="T302" s="252"/>
      <c r="U302" s="13"/>
      <c r="V302" s="13"/>
      <c r="W302" s="13"/>
      <c r="X302" s="13"/>
      <c r="Y302" s="13"/>
      <c r="Z302" s="13"/>
      <c r="AA302" s="13"/>
      <c r="AB302" s="13"/>
      <c r="AC302" s="13"/>
      <c r="AD302" s="13"/>
      <c r="AE302" s="13"/>
      <c r="AT302" s="253" t="s">
        <v>145</v>
      </c>
      <c r="AU302" s="253" t="s">
        <v>84</v>
      </c>
      <c r="AV302" s="13" t="s">
        <v>84</v>
      </c>
      <c r="AW302" s="13" t="s">
        <v>32</v>
      </c>
      <c r="AX302" s="13" t="s">
        <v>76</v>
      </c>
      <c r="AY302" s="253" t="s">
        <v>137</v>
      </c>
    </row>
    <row r="303" spans="1:51" s="13" customFormat="1" ht="12">
      <c r="A303" s="13"/>
      <c r="B303" s="242"/>
      <c r="C303" s="243"/>
      <c r="D303" s="244" t="s">
        <v>145</v>
      </c>
      <c r="E303" s="245" t="s">
        <v>1</v>
      </c>
      <c r="F303" s="246" t="s">
        <v>908</v>
      </c>
      <c r="G303" s="243"/>
      <c r="H303" s="247">
        <v>1</v>
      </c>
      <c r="I303" s="248"/>
      <c r="J303" s="243"/>
      <c r="K303" s="243"/>
      <c r="L303" s="249"/>
      <c r="M303" s="250"/>
      <c r="N303" s="251"/>
      <c r="O303" s="251"/>
      <c r="P303" s="251"/>
      <c r="Q303" s="251"/>
      <c r="R303" s="251"/>
      <c r="S303" s="251"/>
      <c r="T303" s="252"/>
      <c r="U303" s="13"/>
      <c r="V303" s="13"/>
      <c r="W303" s="13"/>
      <c r="X303" s="13"/>
      <c r="Y303" s="13"/>
      <c r="Z303" s="13"/>
      <c r="AA303" s="13"/>
      <c r="AB303" s="13"/>
      <c r="AC303" s="13"/>
      <c r="AD303" s="13"/>
      <c r="AE303" s="13"/>
      <c r="AT303" s="253" t="s">
        <v>145</v>
      </c>
      <c r="AU303" s="253" t="s">
        <v>84</v>
      </c>
      <c r="AV303" s="13" t="s">
        <v>84</v>
      </c>
      <c r="AW303" s="13" t="s">
        <v>32</v>
      </c>
      <c r="AX303" s="13" t="s">
        <v>76</v>
      </c>
      <c r="AY303" s="253" t="s">
        <v>137</v>
      </c>
    </row>
    <row r="304" spans="1:51" s="13" customFormat="1" ht="12">
      <c r="A304" s="13"/>
      <c r="B304" s="242"/>
      <c r="C304" s="243"/>
      <c r="D304" s="244" t="s">
        <v>145</v>
      </c>
      <c r="E304" s="245" t="s">
        <v>1</v>
      </c>
      <c r="F304" s="246" t="s">
        <v>909</v>
      </c>
      <c r="G304" s="243"/>
      <c r="H304" s="247">
        <v>1</v>
      </c>
      <c r="I304" s="248"/>
      <c r="J304" s="243"/>
      <c r="K304" s="243"/>
      <c r="L304" s="249"/>
      <c r="M304" s="250"/>
      <c r="N304" s="251"/>
      <c r="O304" s="251"/>
      <c r="P304" s="251"/>
      <c r="Q304" s="251"/>
      <c r="R304" s="251"/>
      <c r="S304" s="251"/>
      <c r="T304" s="252"/>
      <c r="U304" s="13"/>
      <c r="V304" s="13"/>
      <c r="W304" s="13"/>
      <c r="X304" s="13"/>
      <c r="Y304" s="13"/>
      <c r="Z304" s="13"/>
      <c r="AA304" s="13"/>
      <c r="AB304" s="13"/>
      <c r="AC304" s="13"/>
      <c r="AD304" s="13"/>
      <c r="AE304" s="13"/>
      <c r="AT304" s="253" t="s">
        <v>145</v>
      </c>
      <c r="AU304" s="253" t="s">
        <v>84</v>
      </c>
      <c r="AV304" s="13" t="s">
        <v>84</v>
      </c>
      <c r="AW304" s="13" t="s">
        <v>32</v>
      </c>
      <c r="AX304" s="13" t="s">
        <v>76</v>
      </c>
      <c r="AY304" s="253" t="s">
        <v>137</v>
      </c>
    </row>
    <row r="305" spans="1:51" s="16" customFormat="1" ht="12">
      <c r="A305" s="16"/>
      <c r="B305" s="294"/>
      <c r="C305" s="295"/>
      <c r="D305" s="244" t="s">
        <v>145</v>
      </c>
      <c r="E305" s="296" t="s">
        <v>1</v>
      </c>
      <c r="F305" s="297" t="s">
        <v>639</v>
      </c>
      <c r="G305" s="295"/>
      <c r="H305" s="298">
        <v>10</v>
      </c>
      <c r="I305" s="299"/>
      <c r="J305" s="295"/>
      <c r="K305" s="295"/>
      <c r="L305" s="300"/>
      <c r="M305" s="301"/>
      <c r="N305" s="302"/>
      <c r="O305" s="302"/>
      <c r="P305" s="302"/>
      <c r="Q305" s="302"/>
      <c r="R305" s="302"/>
      <c r="S305" s="302"/>
      <c r="T305" s="303"/>
      <c r="U305" s="16"/>
      <c r="V305" s="16"/>
      <c r="W305" s="16"/>
      <c r="X305" s="16"/>
      <c r="Y305" s="16"/>
      <c r="Z305" s="16"/>
      <c r="AA305" s="16"/>
      <c r="AB305" s="16"/>
      <c r="AC305" s="16"/>
      <c r="AD305" s="16"/>
      <c r="AE305" s="16"/>
      <c r="AT305" s="304" t="s">
        <v>145</v>
      </c>
      <c r="AU305" s="304" t="s">
        <v>84</v>
      </c>
      <c r="AV305" s="16" t="s">
        <v>151</v>
      </c>
      <c r="AW305" s="16" t="s">
        <v>32</v>
      </c>
      <c r="AX305" s="16" t="s">
        <v>76</v>
      </c>
      <c r="AY305" s="304" t="s">
        <v>137</v>
      </c>
    </row>
    <row r="306" spans="1:51" s="15" customFormat="1" ht="12">
      <c r="A306" s="15"/>
      <c r="B306" s="284"/>
      <c r="C306" s="285"/>
      <c r="D306" s="244" t="s">
        <v>145</v>
      </c>
      <c r="E306" s="286" t="s">
        <v>1</v>
      </c>
      <c r="F306" s="287" t="s">
        <v>940</v>
      </c>
      <c r="G306" s="285"/>
      <c r="H306" s="286" t="s">
        <v>1</v>
      </c>
      <c r="I306" s="288"/>
      <c r="J306" s="285"/>
      <c r="K306" s="285"/>
      <c r="L306" s="289"/>
      <c r="M306" s="290"/>
      <c r="N306" s="291"/>
      <c r="O306" s="291"/>
      <c r="P306" s="291"/>
      <c r="Q306" s="291"/>
      <c r="R306" s="291"/>
      <c r="S306" s="291"/>
      <c r="T306" s="292"/>
      <c r="U306" s="15"/>
      <c r="V306" s="15"/>
      <c r="W306" s="15"/>
      <c r="X306" s="15"/>
      <c r="Y306" s="15"/>
      <c r="Z306" s="15"/>
      <c r="AA306" s="15"/>
      <c r="AB306" s="15"/>
      <c r="AC306" s="15"/>
      <c r="AD306" s="15"/>
      <c r="AE306" s="15"/>
      <c r="AT306" s="293" t="s">
        <v>145</v>
      </c>
      <c r="AU306" s="293" t="s">
        <v>84</v>
      </c>
      <c r="AV306" s="15" t="s">
        <v>82</v>
      </c>
      <c r="AW306" s="15" t="s">
        <v>32</v>
      </c>
      <c r="AX306" s="15" t="s">
        <v>76</v>
      </c>
      <c r="AY306" s="293" t="s">
        <v>137</v>
      </c>
    </row>
    <row r="307" spans="1:51" s="13" customFormat="1" ht="12">
      <c r="A307" s="13"/>
      <c r="B307" s="242"/>
      <c r="C307" s="243"/>
      <c r="D307" s="244" t="s">
        <v>145</v>
      </c>
      <c r="E307" s="245" t="s">
        <v>1</v>
      </c>
      <c r="F307" s="246" t="s">
        <v>925</v>
      </c>
      <c r="G307" s="243"/>
      <c r="H307" s="247">
        <v>1</v>
      </c>
      <c r="I307" s="248"/>
      <c r="J307" s="243"/>
      <c r="K307" s="243"/>
      <c r="L307" s="249"/>
      <c r="M307" s="250"/>
      <c r="N307" s="251"/>
      <c r="O307" s="251"/>
      <c r="P307" s="251"/>
      <c r="Q307" s="251"/>
      <c r="R307" s="251"/>
      <c r="S307" s="251"/>
      <c r="T307" s="252"/>
      <c r="U307" s="13"/>
      <c r="V307" s="13"/>
      <c r="W307" s="13"/>
      <c r="X307" s="13"/>
      <c r="Y307" s="13"/>
      <c r="Z307" s="13"/>
      <c r="AA307" s="13"/>
      <c r="AB307" s="13"/>
      <c r="AC307" s="13"/>
      <c r="AD307" s="13"/>
      <c r="AE307" s="13"/>
      <c r="AT307" s="253" t="s">
        <v>145</v>
      </c>
      <c r="AU307" s="253" t="s">
        <v>84</v>
      </c>
      <c r="AV307" s="13" t="s">
        <v>84</v>
      </c>
      <c r="AW307" s="13" t="s">
        <v>32</v>
      </c>
      <c r="AX307" s="13" t="s">
        <v>76</v>
      </c>
      <c r="AY307" s="253" t="s">
        <v>137</v>
      </c>
    </row>
    <row r="308" spans="1:51" s="13" customFormat="1" ht="12">
      <c r="A308" s="13"/>
      <c r="B308" s="242"/>
      <c r="C308" s="243"/>
      <c r="D308" s="244" t="s">
        <v>145</v>
      </c>
      <c r="E308" s="245" t="s">
        <v>1</v>
      </c>
      <c r="F308" s="246" t="s">
        <v>926</v>
      </c>
      <c r="G308" s="243"/>
      <c r="H308" s="247">
        <v>1</v>
      </c>
      <c r="I308" s="248"/>
      <c r="J308" s="243"/>
      <c r="K308" s="243"/>
      <c r="L308" s="249"/>
      <c r="M308" s="250"/>
      <c r="N308" s="251"/>
      <c r="O308" s="251"/>
      <c r="P308" s="251"/>
      <c r="Q308" s="251"/>
      <c r="R308" s="251"/>
      <c r="S308" s="251"/>
      <c r="T308" s="252"/>
      <c r="U308" s="13"/>
      <c r="V308" s="13"/>
      <c r="W308" s="13"/>
      <c r="X308" s="13"/>
      <c r="Y308" s="13"/>
      <c r="Z308" s="13"/>
      <c r="AA308" s="13"/>
      <c r="AB308" s="13"/>
      <c r="AC308" s="13"/>
      <c r="AD308" s="13"/>
      <c r="AE308" s="13"/>
      <c r="AT308" s="253" t="s">
        <v>145</v>
      </c>
      <c r="AU308" s="253" t="s">
        <v>84</v>
      </c>
      <c r="AV308" s="13" t="s">
        <v>84</v>
      </c>
      <c r="AW308" s="13" t="s">
        <v>32</v>
      </c>
      <c r="AX308" s="13" t="s">
        <v>76</v>
      </c>
      <c r="AY308" s="253" t="s">
        <v>137</v>
      </c>
    </row>
    <row r="309" spans="1:51" s="13" customFormat="1" ht="12">
      <c r="A309" s="13"/>
      <c r="B309" s="242"/>
      <c r="C309" s="243"/>
      <c r="D309" s="244" t="s">
        <v>145</v>
      </c>
      <c r="E309" s="245" t="s">
        <v>1</v>
      </c>
      <c r="F309" s="246" t="s">
        <v>927</v>
      </c>
      <c r="G309" s="243"/>
      <c r="H309" s="247">
        <v>1</v>
      </c>
      <c r="I309" s="248"/>
      <c r="J309" s="243"/>
      <c r="K309" s="243"/>
      <c r="L309" s="249"/>
      <c r="M309" s="250"/>
      <c r="N309" s="251"/>
      <c r="O309" s="251"/>
      <c r="P309" s="251"/>
      <c r="Q309" s="251"/>
      <c r="R309" s="251"/>
      <c r="S309" s="251"/>
      <c r="T309" s="252"/>
      <c r="U309" s="13"/>
      <c r="V309" s="13"/>
      <c r="W309" s="13"/>
      <c r="X309" s="13"/>
      <c r="Y309" s="13"/>
      <c r="Z309" s="13"/>
      <c r="AA309" s="13"/>
      <c r="AB309" s="13"/>
      <c r="AC309" s="13"/>
      <c r="AD309" s="13"/>
      <c r="AE309" s="13"/>
      <c r="AT309" s="253" t="s">
        <v>145</v>
      </c>
      <c r="AU309" s="253" t="s">
        <v>84</v>
      </c>
      <c r="AV309" s="13" t="s">
        <v>84</v>
      </c>
      <c r="AW309" s="13" t="s">
        <v>32</v>
      </c>
      <c r="AX309" s="13" t="s">
        <v>76</v>
      </c>
      <c r="AY309" s="253" t="s">
        <v>137</v>
      </c>
    </row>
    <row r="310" spans="1:51" s="13" customFormat="1" ht="12">
      <c r="A310" s="13"/>
      <c r="B310" s="242"/>
      <c r="C310" s="243"/>
      <c r="D310" s="244" t="s">
        <v>145</v>
      </c>
      <c r="E310" s="245" t="s">
        <v>1</v>
      </c>
      <c r="F310" s="246" t="s">
        <v>928</v>
      </c>
      <c r="G310" s="243"/>
      <c r="H310" s="247">
        <v>1</v>
      </c>
      <c r="I310" s="248"/>
      <c r="J310" s="243"/>
      <c r="K310" s="243"/>
      <c r="L310" s="249"/>
      <c r="M310" s="250"/>
      <c r="N310" s="251"/>
      <c r="O310" s="251"/>
      <c r="P310" s="251"/>
      <c r="Q310" s="251"/>
      <c r="R310" s="251"/>
      <c r="S310" s="251"/>
      <c r="T310" s="252"/>
      <c r="U310" s="13"/>
      <c r="V310" s="13"/>
      <c r="W310" s="13"/>
      <c r="X310" s="13"/>
      <c r="Y310" s="13"/>
      <c r="Z310" s="13"/>
      <c r="AA310" s="13"/>
      <c r="AB310" s="13"/>
      <c r="AC310" s="13"/>
      <c r="AD310" s="13"/>
      <c r="AE310" s="13"/>
      <c r="AT310" s="253" t="s">
        <v>145</v>
      </c>
      <c r="AU310" s="253" t="s">
        <v>84</v>
      </c>
      <c r="AV310" s="13" t="s">
        <v>84</v>
      </c>
      <c r="AW310" s="13" t="s">
        <v>32</v>
      </c>
      <c r="AX310" s="13" t="s">
        <v>76</v>
      </c>
      <c r="AY310" s="253" t="s">
        <v>137</v>
      </c>
    </row>
    <row r="311" spans="1:51" s="13" customFormat="1" ht="12">
      <c r="A311" s="13"/>
      <c r="B311" s="242"/>
      <c r="C311" s="243"/>
      <c r="D311" s="244" t="s">
        <v>145</v>
      </c>
      <c r="E311" s="245" t="s">
        <v>1</v>
      </c>
      <c r="F311" s="246" t="s">
        <v>929</v>
      </c>
      <c r="G311" s="243"/>
      <c r="H311" s="247">
        <v>1</v>
      </c>
      <c r="I311" s="248"/>
      <c r="J311" s="243"/>
      <c r="K311" s="243"/>
      <c r="L311" s="249"/>
      <c r="M311" s="250"/>
      <c r="N311" s="251"/>
      <c r="O311" s="251"/>
      <c r="P311" s="251"/>
      <c r="Q311" s="251"/>
      <c r="R311" s="251"/>
      <c r="S311" s="251"/>
      <c r="T311" s="252"/>
      <c r="U311" s="13"/>
      <c r="V311" s="13"/>
      <c r="W311" s="13"/>
      <c r="X311" s="13"/>
      <c r="Y311" s="13"/>
      <c r="Z311" s="13"/>
      <c r="AA311" s="13"/>
      <c r="AB311" s="13"/>
      <c r="AC311" s="13"/>
      <c r="AD311" s="13"/>
      <c r="AE311" s="13"/>
      <c r="AT311" s="253" t="s">
        <v>145</v>
      </c>
      <c r="AU311" s="253" t="s">
        <v>84</v>
      </c>
      <c r="AV311" s="13" t="s">
        <v>84</v>
      </c>
      <c r="AW311" s="13" t="s">
        <v>32</v>
      </c>
      <c r="AX311" s="13" t="s">
        <v>76</v>
      </c>
      <c r="AY311" s="253" t="s">
        <v>137</v>
      </c>
    </row>
    <row r="312" spans="1:51" s="13" customFormat="1" ht="12">
      <c r="A312" s="13"/>
      <c r="B312" s="242"/>
      <c r="C312" s="243"/>
      <c r="D312" s="244" t="s">
        <v>145</v>
      </c>
      <c r="E312" s="245" t="s">
        <v>1</v>
      </c>
      <c r="F312" s="246" t="s">
        <v>930</v>
      </c>
      <c r="G312" s="243"/>
      <c r="H312" s="247">
        <v>1</v>
      </c>
      <c r="I312" s="248"/>
      <c r="J312" s="243"/>
      <c r="K312" s="243"/>
      <c r="L312" s="249"/>
      <c r="M312" s="250"/>
      <c r="N312" s="251"/>
      <c r="O312" s="251"/>
      <c r="P312" s="251"/>
      <c r="Q312" s="251"/>
      <c r="R312" s="251"/>
      <c r="S312" s="251"/>
      <c r="T312" s="252"/>
      <c r="U312" s="13"/>
      <c r="V312" s="13"/>
      <c r="W312" s="13"/>
      <c r="X312" s="13"/>
      <c r="Y312" s="13"/>
      <c r="Z312" s="13"/>
      <c r="AA312" s="13"/>
      <c r="AB312" s="13"/>
      <c r="AC312" s="13"/>
      <c r="AD312" s="13"/>
      <c r="AE312" s="13"/>
      <c r="AT312" s="253" t="s">
        <v>145</v>
      </c>
      <c r="AU312" s="253" t="s">
        <v>84</v>
      </c>
      <c r="AV312" s="13" t="s">
        <v>84</v>
      </c>
      <c r="AW312" s="13" t="s">
        <v>32</v>
      </c>
      <c r="AX312" s="13" t="s">
        <v>76</v>
      </c>
      <c r="AY312" s="253" t="s">
        <v>137</v>
      </c>
    </row>
    <row r="313" spans="1:51" s="13" customFormat="1" ht="12">
      <c r="A313" s="13"/>
      <c r="B313" s="242"/>
      <c r="C313" s="243"/>
      <c r="D313" s="244" t="s">
        <v>145</v>
      </c>
      <c r="E313" s="245" t="s">
        <v>1</v>
      </c>
      <c r="F313" s="246" t="s">
        <v>931</v>
      </c>
      <c r="G313" s="243"/>
      <c r="H313" s="247">
        <v>1</v>
      </c>
      <c r="I313" s="248"/>
      <c r="J313" s="243"/>
      <c r="K313" s="243"/>
      <c r="L313" s="249"/>
      <c r="M313" s="250"/>
      <c r="N313" s="251"/>
      <c r="O313" s="251"/>
      <c r="P313" s="251"/>
      <c r="Q313" s="251"/>
      <c r="R313" s="251"/>
      <c r="S313" s="251"/>
      <c r="T313" s="252"/>
      <c r="U313" s="13"/>
      <c r="V313" s="13"/>
      <c r="W313" s="13"/>
      <c r="X313" s="13"/>
      <c r="Y313" s="13"/>
      <c r="Z313" s="13"/>
      <c r="AA313" s="13"/>
      <c r="AB313" s="13"/>
      <c r="AC313" s="13"/>
      <c r="AD313" s="13"/>
      <c r="AE313" s="13"/>
      <c r="AT313" s="253" t="s">
        <v>145</v>
      </c>
      <c r="AU313" s="253" t="s">
        <v>84</v>
      </c>
      <c r="AV313" s="13" t="s">
        <v>84</v>
      </c>
      <c r="AW313" s="13" t="s">
        <v>32</v>
      </c>
      <c r="AX313" s="13" t="s">
        <v>76</v>
      </c>
      <c r="AY313" s="253" t="s">
        <v>137</v>
      </c>
    </row>
    <row r="314" spans="1:51" s="16" customFormat="1" ht="12">
      <c r="A314" s="16"/>
      <c r="B314" s="294"/>
      <c r="C314" s="295"/>
      <c r="D314" s="244" t="s">
        <v>145</v>
      </c>
      <c r="E314" s="296" t="s">
        <v>1</v>
      </c>
      <c r="F314" s="297" t="s">
        <v>639</v>
      </c>
      <c r="G314" s="295"/>
      <c r="H314" s="298">
        <v>7</v>
      </c>
      <c r="I314" s="299"/>
      <c r="J314" s="295"/>
      <c r="K314" s="295"/>
      <c r="L314" s="300"/>
      <c r="M314" s="301"/>
      <c r="N314" s="302"/>
      <c r="O314" s="302"/>
      <c r="P314" s="302"/>
      <c r="Q314" s="302"/>
      <c r="R314" s="302"/>
      <c r="S314" s="302"/>
      <c r="T314" s="303"/>
      <c r="U314" s="16"/>
      <c r="V314" s="16"/>
      <c r="W314" s="16"/>
      <c r="X314" s="16"/>
      <c r="Y314" s="16"/>
      <c r="Z314" s="16"/>
      <c r="AA314" s="16"/>
      <c r="AB314" s="16"/>
      <c r="AC314" s="16"/>
      <c r="AD314" s="16"/>
      <c r="AE314" s="16"/>
      <c r="AT314" s="304" t="s">
        <v>145</v>
      </c>
      <c r="AU314" s="304" t="s">
        <v>84</v>
      </c>
      <c r="AV314" s="16" t="s">
        <v>151</v>
      </c>
      <c r="AW314" s="16" t="s">
        <v>32</v>
      </c>
      <c r="AX314" s="16" t="s">
        <v>76</v>
      </c>
      <c r="AY314" s="304" t="s">
        <v>137</v>
      </c>
    </row>
    <row r="315" spans="1:51" s="14" customFormat="1" ht="12">
      <c r="A315" s="14"/>
      <c r="B315" s="254"/>
      <c r="C315" s="255"/>
      <c r="D315" s="244" t="s">
        <v>145</v>
      </c>
      <c r="E315" s="256" t="s">
        <v>1</v>
      </c>
      <c r="F315" s="257" t="s">
        <v>147</v>
      </c>
      <c r="G315" s="255"/>
      <c r="H315" s="258">
        <v>17</v>
      </c>
      <c r="I315" s="259"/>
      <c r="J315" s="255"/>
      <c r="K315" s="255"/>
      <c r="L315" s="260"/>
      <c r="M315" s="261"/>
      <c r="N315" s="262"/>
      <c r="O315" s="262"/>
      <c r="P315" s="262"/>
      <c r="Q315" s="262"/>
      <c r="R315" s="262"/>
      <c r="S315" s="262"/>
      <c r="T315" s="263"/>
      <c r="U315" s="14"/>
      <c r="V315" s="14"/>
      <c r="W315" s="14"/>
      <c r="X315" s="14"/>
      <c r="Y315" s="14"/>
      <c r="Z315" s="14"/>
      <c r="AA315" s="14"/>
      <c r="AB315" s="14"/>
      <c r="AC315" s="14"/>
      <c r="AD315" s="14"/>
      <c r="AE315" s="14"/>
      <c r="AT315" s="264" t="s">
        <v>145</v>
      </c>
      <c r="AU315" s="264" t="s">
        <v>84</v>
      </c>
      <c r="AV315" s="14" t="s">
        <v>143</v>
      </c>
      <c r="AW315" s="14" t="s">
        <v>32</v>
      </c>
      <c r="AX315" s="14" t="s">
        <v>82</v>
      </c>
      <c r="AY315" s="264" t="s">
        <v>137</v>
      </c>
    </row>
    <row r="316" spans="1:65" s="2" customFormat="1" ht="16.5" customHeight="1">
      <c r="A316" s="39"/>
      <c r="B316" s="40"/>
      <c r="C316" s="228" t="s">
        <v>256</v>
      </c>
      <c r="D316" s="228" t="s">
        <v>139</v>
      </c>
      <c r="E316" s="229" t="s">
        <v>992</v>
      </c>
      <c r="F316" s="230" t="s">
        <v>993</v>
      </c>
      <c r="G316" s="231" t="s">
        <v>302</v>
      </c>
      <c r="H316" s="232">
        <v>4</v>
      </c>
      <c r="I316" s="233"/>
      <c r="J316" s="234">
        <f>ROUND(I316*H316,2)</f>
        <v>0</v>
      </c>
      <c r="K316" s="235"/>
      <c r="L316" s="45"/>
      <c r="M316" s="236" t="s">
        <v>1</v>
      </c>
      <c r="N316" s="237" t="s">
        <v>41</v>
      </c>
      <c r="O316" s="92"/>
      <c r="P316" s="238">
        <f>O316*H316</f>
        <v>0</v>
      </c>
      <c r="Q316" s="238">
        <v>0</v>
      </c>
      <c r="R316" s="238">
        <f>Q316*H316</f>
        <v>0</v>
      </c>
      <c r="S316" s="238">
        <v>0</v>
      </c>
      <c r="T316" s="239">
        <f>S316*H316</f>
        <v>0</v>
      </c>
      <c r="U316" s="39"/>
      <c r="V316" s="39"/>
      <c r="W316" s="39"/>
      <c r="X316" s="39"/>
      <c r="Y316" s="39"/>
      <c r="Z316" s="39"/>
      <c r="AA316" s="39"/>
      <c r="AB316" s="39"/>
      <c r="AC316" s="39"/>
      <c r="AD316" s="39"/>
      <c r="AE316" s="39"/>
      <c r="AR316" s="240" t="s">
        <v>143</v>
      </c>
      <c r="AT316" s="240" t="s">
        <v>139</v>
      </c>
      <c r="AU316" s="240" t="s">
        <v>84</v>
      </c>
      <c r="AY316" s="18" t="s">
        <v>137</v>
      </c>
      <c r="BE316" s="241">
        <f>IF(N316="základní",J316,0)</f>
        <v>0</v>
      </c>
      <c r="BF316" s="241">
        <f>IF(N316="snížená",J316,0)</f>
        <v>0</v>
      </c>
      <c r="BG316" s="241">
        <f>IF(N316="zákl. přenesená",J316,0)</f>
        <v>0</v>
      </c>
      <c r="BH316" s="241">
        <f>IF(N316="sníž. přenesená",J316,0)</f>
        <v>0</v>
      </c>
      <c r="BI316" s="241">
        <f>IF(N316="nulová",J316,0)</f>
        <v>0</v>
      </c>
      <c r="BJ316" s="18" t="s">
        <v>82</v>
      </c>
      <c r="BK316" s="241">
        <f>ROUND(I316*H316,2)</f>
        <v>0</v>
      </c>
      <c r="BL316" s="18" t="s">
        <v>143</v>
      </c>
      <c r="BM316" s="240" t="s">
        <v>994</v>
      </c>
    </row>
    <row r="317" spans="1:51" s="15" customFormat="1" ht="12">
      <c r="A317" s="15"/>
      <c r="B317" s="284"/>
      <c r="C317" s="285"/>
      <c r="D317" s="244" t="s">
        <v>145</v>
      </c>
      <c r="E317" s="286" t="s">
        <v>1</v>
      </c>
      <c r="F317" s="287" t="s">
        <v>556</v>
      </c>
      <c r="G317" s="285"/>
      <c r="H317" s="286" t="s">
        <v>1</v>
      </c>
      <c r="I317" s="288"/>
      <c r="J317" s="285"/>
      <c r="K317" s="285"/>
      <c r="L317" s="289"/>
      <c r="M317" s="290"/>
      <c r="N317" s="291"/>
      <c r="O317" s="291"/>
      <c r="P317" s="291"/>
      <c r="Q317" s="291"/>
      <c r="R317" s="291"/>
      <c r="S317" s="291"/>
      <c r="T317" s="292"/>
      <c r="U317" s="15"/>
      <c r="V317" s="15"/>
      <c r="W317" s="15"/>
      <c r="X317" s="15"/>
      <c r="Y317" s="15"/>
      <c r="Z317" s="15"/>
      <c r="AA317" s="15"/>
      <c r="AB317" s="15"/>
      <c r="AC317" s="15"/>
      <c r="AD317" s="15"/>
      <c r="AE317" s="15"/>
      <c r="AT317" s="293" t="s">
        <v>145</v>
      </c>
      <c r="AU317" s="293" t="s">
        <v>84</v>
      </c>
      <c r="AV317" s="15" t="s">
        <v>82</v>
      </c>
      <c r="AW317" s="15" t="s">
        <v>32</v>
      </c>
      <c r="AX317" s="15" t="s">
        <v>76</v>
      </c>
      <c r="AY317" s="293" t="s">
        <v>137</v>
      </c>
    </row>
    <row r="318" spans="1:51" s="15" customFormat="1" ht="12">
      <c r="A318" s="15"/>
      <c r="B318" s="284"/>
      <c r="C318" s="285"/>
      <c r="D318" s="244" t="s">
        <v>145</v>
      </c>
      <c r="E318" s="286" t="s">
        <v>1</v>
      </c>
      <c r="F318" s="287" t="s">
        <v>939</v>
      </c>
      <c r="G318" s="285"/>
      <c r="H318" s="286" t="s">
        <v>1</v>
      </c>
      <c r="I318" s="288"/>
      <c r="J318" s="285"/>
      <c r="K318" s="285"/>
      <c r="L318" s="289"/>
      <c r="M318" s="290"/>
      <c r="N318" s="291"/>
      <c r="O318" s="291"/>
      <c r="P318" s="291"/>
      <c r="Q318" s="291"/>
      <c r="R318" s="291"/>
      <c r="S318" s="291"/>
      <c r="T318" s="292"/>
      <c r="U318" s="15"/>
      <c r="V318" s="15"/>
      <c r="W318" s="15"/>
      <c r="X318" s="15"/>
      <c r="Y318" s="15"/>
      <c r="Z318" s="15"/>
      <c r="AA318" s="15"/>
      <c r="AB318" s="15"/>
      <c r="AC318" s="15"/>
      <c r="AD318" s="15"/>
      <c r="AE318" s="15"/>
      <c r="AT318" s="293" t="s">
        <v>145</v>
      </c>
      <c r="AU318" s="293" t="s">
        <v>84</v>
      </c>
      <c r="AV318" s="15" t="s">
        <v>82</v>
      </c>
      <c r="AW318" s="15" t="s">
        <v>32</v>
      </c>
      <c r="AX318" s="15" t="s">
        <v>76</v>
      </c>
      <c r="AY318" s="293" t="s">
        <v>137</v>
      </c>
    </row>
    <row r="319" spans="1:51" s="13" customFormat="1" ht="12">
      <c r="A319" s="13"/>
      <c r="B319" s="242"/>
      <c r="C319" s="243"/>
      <c r="D319" s="244" t="s">
        <v>145</v>
      </c>
      <c r="E319" s="245" t="s">
        <v>1</v>
      </c>
      <c r="F319" s="246" t="s">
        <v>913</v>
      </c>
      <c r="G319" s="243"/>
      <c r="H319" s="247">
        <v>1</v>
      </c>
      <c r="I319" s="248"/>
      <c r="J319" s="243"/>
      <c r="K319" s="243"/>
      <c r="L319" s="249"/>
      <c r="M319" s="250"/>
      <c r="N319" s="251"/>
      <c r="O319" s="251"/>
      <c r="P319" s="251"/>
      <c r="Q319" s="251"/>
      <c r="R319" s="251"/>
      <c r="S319" s="251"/>
      <c r="T319" s="252"/>
      <c r="U319" s="13"/>
      <c r="V319" s="13"/>
      <c r="W319" s="13"/>
      <c r="X319" s="13"/>
      <c r="Y319" s="13"/>
      <c r="Z319" s="13"/>
      <c r="AA319" s="13"/>
      <c r="AB319" s="13"/>
      <c r="AC319" s="13"/>
      <c r="AD319" s="13"/>
      <c r="AE319" s="13"/>
      <c r="AT319" s="253" t="s">
        <v>145</v>
      </c>
      <c r="AU319" s="253" t="s">
        <v>84</v>
      </c>
      <c r="AV319" s="13" t="s">
        <v>84</v>
      </c>
      <c r="AW319" s="13" t="s">
        <v>32</v>
      </c>
      <c r="AX319" s="13" t="s">
        <v>76</v>
      </c>
      <c r="AY319" s="253" t="s">
        <v>137</v>
      </c>
    </row>
    <row r="320" spans="1:51" s="13" customFormat="1" ht="12">
      <c r="A320" s="13"/>
      <c r="B320" s="242"/>
      <c r="C320" s="243"/>
      <c r="D320" s="244" t="s">
        <v>145</v>
      </c>
      <c r="E320" s="245" t="s">
        <v>1</v>
      </c>
      <c r="F320" s="246" t="s">
        <v>914</v>
      </c>
      <c r="G320" s="243"/>
      <c r="H320" s="247">
        <v>1</v>
      </c>
      <c r="I320" s="248"/>
      <c r="J320" s="243"/>
      <c r="K320" s="243"/>
      <c r="L320" s="249"/>
      <c r="M320" s="250"/>
      <c r="N320" s="251"/>
      <c r="O320" s="251"/>
      <c r="P320" s="251"/>
      <c r="Q320" s="251"/>
      <c r="R320" s="251"/>
      <c r="S320" s="251"/>
      <c r="T320" s="252"/>
      <c r="U320" s="13"/>
      <c r="V320" s="13"/>
      <c r="W320" s="13"/>
      <c r="X320" s="13"/>
      <c r="Y320" s="13"/>
      <c r="Z320" s="13"/>
      <c r="AA320" s="13"/>
      <c r="AB320" s="13"/>
      <c r="AC320" s="13"/>
      <c r="AD320" s="13"/>
      <c r="AE320" s="13"/>
      <c r="AT320" s="253" t="s">
        <v>145</v>
      </c>
      <c r="AU320" s="253" t="s">
        <v>84</v>
      </c>
      <c r="AV320" s="13" t="s">
        <v>84</v>
      </c>
      <c r="AW320" s="13" t="s">
        <v>32</v>
      </c>
      <c r="AX320" s="13" t="s">
        <v>76</v>
      </c>
      <c r="AY320" s="253" t="s">
        <v>137</v>
      </c>
    </row>
    <row r="321" spans="1:51" s="13" customFormat="1" ht="12">
      <c r="A321" s="13"/>
      <c r="B321" s="242"/>
      <c r="C321" s="243"/>
      <c r="D321" s="244" t="s">
        <v>145</v>
      </c>
      <c r="E321" s="245" t="s">
        <v>1</v>
      </c>
      <c r="F321" s="246" t="s">
        <v>915</v>
      </c>
      <c r="G321" s="243"/>
      <c r="H321" s="247">
        <v>1</v>
      </c>
      <c r="I321" s="248"/>
      <c r="J321" s="243"/>
      <c r="K321" s="243"/>
      <c r="L321" s="249"/>
      <c r="M321" s="250"/>
      <c r="N321" s="251"/>
      <c r="O321" s="251"/>
      <c r="P321" s="251"/>
      <c r="Q321" s="251"/>
      <c r="R321" s="251"/>
      <c r="S321" s="251"/>
      <c r="T321" s="252"/>
      <c r="U321" s="13"/>
      <c r="V321" s="13"/>
      <c r="W321" s="13"/>
      <c r="X321" s="13"/>
      <c r="Y321" s="13"/>
      <c r="Z321" s="13"/>
      <c r="AA321" s="13"/>
      <c r="AB321" s="13"/>
      <c r="AC321" s="13"/>
      <c r="AD321" s="13"/>
      <c r="AE321" s="13"/>
      <c r="AT321" s="253" t="s">
        <v>145</v>
      </c>
      <c r="AU321" s="253" t="s">
        <v>84</v>
      </c>
      <c r="AV321" s="13" t="s">
        <v>84</v>
      </c>
      <c r="AW321" s="13" t="s">
        <v>32</v>
      </c>
      <c r="AX321" s="13" t="s">
        <v>76</v>
      </c>
      <c r="AY321" s="253" t="s">
        <v>137</v>
      </c>
    </row>
    <row r="322" spans="1:51" s="16" customFormat="1" ht="12">
      <c r="A322" s="16"/>
      <c r="B322" s="294"/>
      <c r="C322" s="295"/>
      <c r="D322" s="244" t="s">
        <v>145</v>
      </c>
      <c r="E322" s="296" t="s">
        <v>1</v>
      </c>
      <c r="F322" s="297" t="s">
        <v>639</v>
      </c>
      <c r="G322" s="295"/>
      <c r="H322" s="298">
        <v>3</v>
      </c>
      <c r="I322" s="299"/>
      <c r="J322" s="295"/>
      <c r="K322" s="295"/>
      <c r="L322" s="300"/>
      <c r="M322" s="301"/>
      <c r="N322" s="302"/>
      <c r="O322" s="302"/>
      <c r="P322" s="302"/>
      <c r="Q322" s="302"/>
      <c r="R322" s="302"/>
      <c r="S322" s="302"/>
      <c r="T322" s="303"/>
      <c r="U322" s="16"/>
      <c r="V322" s="16"/>
      <c r="W322" s="16"/>
      <c r="X322" s="16"/>
      <c r="Y322" s="16"/>
      <c r="Z322" s="16"/>
      <c r="AA322" s="16"/>
      <c r="AB322" s="16"/>
      <c r="AC322" s="16"/>
      <c r="AD322" s="16"/>
      <c r="AE322" s="16"/>
      <c r="AT322" s="304" t="s">
        <v>145</v>
      </c>
      <c r="AU322" s="304" t="s">
        <v>84</v>
      </c>
      <c r="AV322" s="16" t="s">
        <v>151</v>
      </c>
      <c r="AW322" s="16" t="s">
        <v>32</v>
      </c>
      <c r="AX322" s="16" t="s">
        <v>76</v>
      </c>
      <c r="AY322" s="304" t="s">
        <v>137</v>
      </c>
    </row>
    <row r="323" spans="1:51" s="15" customFormat="1" ht="12">
      <c r="A323" s="15"/>
      <c r="B323" s="284"/>
      <c r="C323" s="285"/>
      <c r="D323" s="244" t="s">
        <v>145</v>
      </c>
      <c r="E323" s="286" t="s">
        <v>1</v>
      </c>
      <c r="F323" s="287" t="s">
        <v>940</v>
      </c>
      <c r="G323" s="285"/>
      <c r="H323" s="286" t="s">
        <v>1</v>
      </c>
      <c r="I323" s="288"/>
      <c r="J323" s="285"/>
      <c r="K323" s="285"/>
      <c r="L323" s="289"/>
      <c r="M323" s="290"/>
      <c r="N323" s="291"/>
      <c r="O323" s="291"/>
      <c r="P323" s="291"/>
      <c r="Q323" s="291"/>
      <c r="R323" s="291"/>
      <c r="S323" s="291"/>
      <c r="T323" s="292"/>
      <c r="U323" s="15"/>
      <c r="V323" s="15"/>
      <c r="W323" s="15"/>
      <c r="X323" s="15"/>
      <c r="Y323" s="15"/>
      <c r="Z323" s="15"/>
      <c r="AA323" s="15"/>
      <c r="AB323" s="15"/>
      <c r="AC323" s="15"/>
      <c r="AD323" s="15"/>
      <c r="AE323" s="15"/>
      <c r="AT323" s="293" t="s">
        <v>145</v>
      </c>
      <c r="AU323" s="293" t="s">
        <v>84</v>
      </c>
      <c r="AV323" s="15" t="s">
        <v>82</v>
      </c>
      <c r="AW323" s="15" t="s">
        <v>32</v>
      </c>
      <c r="AX323" s="15" t="s">
        <v>76</v>
      </c>
      <c r="AY323" s="293" t="s">
        <v>137</v>
      </c>
    </row>
    <row r="324" spans="1:51" s="13" customFormat="1" ht="12">
      <c r="A324" s="13"/>
      <c r="B324" s="242"/>
      <c r="C324" s="243"/>
      <c r="D324" s="244" t="s">
        <v>145</v>
      </c>
      <c r="E324" s="245" t="s">
        <v>1</v>
      </c>
      <c r="F324" s="246" t="s">
        <v>935</v>
      </c>
      <c r="G324" s="243"/>
      <c r="H324" s="247">
        <v>1</v>
      </c>
      <c r="I324" s="248"/>
      <c r="J324" s="243"/>
      <c r="K324" s="243"/>
      <c r="L324" s="249"/>
      <c r="M324" s="250"/>
      <c r="N324" s="251"/>
      <c r="O324" s="251"/>
      <c r="P324" s="251"/>
      <c r="Q324" s="251"/>
      <c r="R324" s="251"/>
      <c r="S324" s="251"/>
      <c r="T324" s="252"/>
      <c r="U324" s="13"/>
      <c r="V324" s="13"/>
      <c r="W324" s="13"/>
      <c r="X324" s="13"/>
      <c r="Y324" s="13"/>
      <c r="Z324" s="13"/>
      <c r="AA324" s="13"/>
      <c r="AB324" s="13"/>
      <c r="AC324" s="13"/>
      <c r="AD324" s="13"/>
      <c r="AE324" s="13"/>
      <c r="AT324" s="253" t="s">
        <v>145</v>
      </c>
      <c r="AU324" s="253" t="s">
        <v>84</v>
      </c>
      <c r="AV324" s="13" t="s">
        <v>84</v>
      </c>
      <c r="AW324" s="13" t="s">
        <v>32</v>
      </c>
      <c r="AX324" s="13" t="s">
        <v>76</v>
      </c>
      <c r="AY324" s="253" t="s">
        <v>137</v>
      </c>
    </row>
    <row r="325" spans="1:51" s="16" customFormat="1" ht="12">
      <c r="A325" s="16"/>
      <c r="B325" s="294"/>
      <c r="C325" s="295"/>
      <c r="D325" s="244" t="s">
        <v>145</v>
      </c>
      <c r="E325" s="296" t="s">
        <v>1</v>
      </c>
      <c r="F325" s="297" t="s">
        <v>639</v>
      </c>
      <c r="G325" s="295"/>
      <c r="H325" s="298">
        <v>1</v>
      </c>
      <c r="I325" s="299"/>
      <c r="J325" s="295"/>
      <c r="K325" s="295"/>
      <c r="L325" s="300"/>
      <c r="M325" s="301"/>
      <c r="N325" s="302"/>
      <c r="O325" s="302"/>
      <c r="P325" s="302"/>
      <c r="Q325" s="302"/>
      <c r="R325" s="302"/>
      <c r="S325" s="302"/>
      <c r="T325" s="303"/>
      <c r="U325" s="16"/>
      <c r="V325" s="16"/>
      <c r="W325" s="16"/>
      <c r="X325" s="16"/>
      <c r="Y325" s="16"/>
      <c r="Z325" s="16"/>
      <c r="AA325" s="16"/>
      <c r="AB325" s="16"/>
      <c r="AC325" s="16"/>
      <c r="AD325" s="16"/>
      <c r="AE325" s="16"/>
      <c r="AT325" s="304" t="s">
        <v>145</v>
      </c>
      <c r="AU325" s="304" t="s">
        <v>84</v>
      </c>
      <c r="AV325" s="16" t="s">
        <v>151</v>
      </c>
      <c r="AW325" s="16" t="s">
        <v>32</v>
      </c>
      <c r="AX325" s="16" t="s">
        <v>76</v>
      </c>
      <c r="AY325" s="304" t="s">
        <v>137</v>
      </c>
    </row>
    <row r="326" spans="1:51" s="14" customFormat="1" ht="12">
      <c r="A326" s="14"/>
      <c r="B326" s="254"/>
      <c r="C326" s="255"/>
      <c r="D326" s="244" t="s">
        <v>145</v>
      </c>
      <c r="E326" s="256" t="s">
        <v>1</v>
      </c>
      <c r="F326" s="257" t="s">
        <v>147</v>
      </c>
      <c r="G326" s="255"/>
      <c r="H326" s="258">
        <v>4</v>
      </c>
      <c r="I326" s="259"/>
      <c r="J326" s="255"/>
      <c r="K326" s="255"/>
      <c r="L326" s="260"/>
      <c r="M326" s="261"/>
      <c r="N326" s="262"/>
      <c r="O326" s="262"/>
      <c r="P326" s="262"/>
      <c r="Q326" s="262"/>
      <c r="R326" s="262"/>
      <c r="S326" s="262"/>
      <c r="T326" s="263"/>
      <c r="U326" s="14"/>
      <c r="V326" s="14"/>
      <c r="W326" s="14"/>
      <c r="X326" s="14"/>
      <c r="Y326" s="14"/>
      <c r="Z326" s="14"/>
      <c r="AA326" s="14"/>
      <c r="AB326" s="14"/>
      <c r="AC326" s="14"/>
      <c r="AD326" s="14"/>
      <c r="AE326" s="14"/>
      <c r="AT326" s="264" t="s">
        <v>145</v>
      </c>
      <c r="AU326" s="264" t="s">
        <v>84</v>
      </c>
      <c r="AV326" s="14" t="s">
        <v>143</v>
      </c>
      <c r="AW326" s="14" t="s">
        <v>32</v>
      </c>
      <c r="AX326" s="14" t="s">
        <v>82</v>
      </c>
      <c r="AY326" s="264" t="s">
        <v>137</v>
      </c>
    </row>
    <row r="327" spans="1:63" s="12" customFormat="1" ht="22.8" customHeight="1">
      <c r="A327" s="12"/>
      <c r="B327" s="212"/>
      <c r="C327" s="213"/>
      <c r="D327" s="214" t="s">
        <v>75</v>
      </c>
      <c r="E327" s="226" t="s">
        <v>995</v>
      </c>
      <c r="F327" s="226" t="s">
        <v>996</v>
      </c>
      <c r="G327" s="213"/>
      <c r="H327" s="213"/>
      <c r="I327" s="216"/>
      <c r="J327" s="227">
        <f>BK327</f>
        <v>0</v>
      </c>
      <c r="K327" s="213"/>
      <c r="L327" s="218"/>
      <c r="M327" s="219"/>
      <c r="N327" s="220"/>
      <c r="O327" s="220"/>
      <c r="P327" s="221">
        <f>SUM(P328:P345)</f>
        <v>0</v>
      </c>
      <c r="Q327" s="220"/>
      <c r="R327" s="221">
        <f>SUM(R328:R345)</f>
        <v>0</v>
      </c>
      <c r="S327" s="220"/>
      <c r="T327" s="222">
        <f>SUM(T328:T345)</f>
        <v>698.02</v>
      </c>
      <c r="U327" s="12"/>
      <c r="V327" s="12"/>
      <c r="W327" s="12"/>
      <c r="X327" s="12"/>
      <c r="Y327" s="12"/>
      <c r="Z327" s="12"/>
      <c r="AA327" s="12"/>
      <c r="AB327" s="12"/>
      <c r="AC327" s="12"/>
      <c r="AD327" s="12"/>
      <c r="AE327" s="12"/>
      <c r="AR327" s="223" t="s">
        <v>82</v>
      </c>
      <c r="AT327" s="224" t="s">
        <v>75</v>
      </c>
      <c r="AU327" s="224" t="s">
        <v>82</v>
      </c>
      <c r="AY327" s="223" t="s">
        <v>137</v>
      </c>
      <c r="BK327" s="225">
        <f>SUM(BK328:BK345)</f>
        <v>0</v>
      </c>
    </row>
    <row r="328" spans="1:65" s="2" customFormat="1" ht="21.75" customHeight="1">
      <c r="A328" s="39"/>
      <c r="B328" s="40"/>
      <c r="C328" s="228" t="s">
        <v>262</v>
      </c>
      <c r="D328" s="228" t="s">
        <v>139</v>
      </c>
      <c r="E328" s="229" t="s">
        <v>997</v>
      </c>
      <c r="F328" s="230" t="s">
        <v>998</v>
      </c>
      <c r="G328" s="231" t="s">
        <v>163</v>
      </c>
      <c r="H328" s="232">
        <v>37</v>
      </c>
      <c r="I328" s="233"/>
      <c r="J328" s="234">
        <f>ROUND(I328*H328,2)</f>
        <v>0</v>
      </c>
      <c r="K328" s="235"/>
      <c r="L328" s="45"/>
      <c r="M328" s="236" t="s">
        <v>1</v>
      </c>
      <c r="N328" s="237" t="s">
        <v>41</v>
      </c>
      <c r="O328" s="92"/>
      <c r="P328" s="238">
        <f>O328*H328</f>
        <v>0</v>
      </c>
      <c r="Q328" s="238">
        <v>0</v>
      </c>
      <c r="R328" s="238">
        <f>Q328*H328</f>
        <v>0</v>
      </c>
      <c r="S328" s="238">
        <v>0.255</v>
      </c>
      <c r="T328" s="239">
        <f>S328*H328</f>
        <v>9.435</v>
      </c>
      <c r="U328" s="39"/>
      <c r="V328" s="39"/>
      <c r="W328" s="39"/>
      <c r="X328" s="39"/>
      <c r="Y328" s="39"/>
      <c r="Z328" s="39"/>
      <c r="AA328" s="39"/>
      <c r="AB328" s="39"/>
      <c r="AC328" s="39"/>
      <c r="AD328" s="39"/>
      <c r="AE328" s="39"/>
      <c r="AR328" s="240" t="s">
        <v>143</v>
      </c>
      <c r="AT328" s="240" t="s">
        <v>139</v>
      </c>
      <c r="AU328" s="240" t="s">
        <v>84</v>
      </c>
      <c r="AY328" s="18" t="s">
        <v>137</v>
      </c>
      <c r="BE328" s="241">
        <f>IF(N328="základní",J328,0)</f>
        <v>0</v>
      </c>
      <c r="BF328" s="241">
        <f>IF(N328="snížená",J328,0)</f>
        <v>0</v>
      </c>
      <c r="BG328" s="241">
        <f>IF(N328="zákl. přenesená",J328,0)</f>
        <v>0</v>
      </c>
      <c r="BH328" s="241">
        <f>IF(N328="sníž. přenesená",J328,0)</f>
        <v>0</v>
      </c>
      <c r="BI328" s="241">
        <f>IF(N328="nulová",J328,0)</f>
        <v>0</v>
      </c>
      <c r="BJ328" s="18" t="s">
        <v>82</v>
      </c>
      <c r="BK328" s="241">
        <f>ROUND(I328*H328,2)</f>
        <v>0</v>
      </c>
      <c r="BL328" s="18" t="s">
        <v>143</v>
      </c>
      <c r="BM328" s="240" t="s">
        <v>999</v>
      </c>
    </row>
    <row r="329" spans="1:51" s="13" customFormat="1" ht="12">
      <c r="A329" s="13"/>
      <c r="B329" s="242"/>
      <c r="C329" s="243"/>
      <c r="D329" s="244" t="s">
        <v>145</v>
      </c>
      <c r="E329" s="245" t="s">
        <v>1</v>
      </c>
      <c r="F329" s="246" t="s">
        <v>1000</v>
      </c>
      <c r="G329" s="243"/>
      <c r="H329" s="247">
        <v>37</v>
      </c>
      <c r="I329" s="248"/>
      <c r="J329" s="243"/>
      <c r="K329" s="243"/>
      <c r="L329" s="249"/>
      <c r="M329" s="250"/>
      <c r="N329" s="251"/>
      <c r="O329" s="251"/>
      <c r="P329" s="251"/>
      <c r="Q329" s="251"/>
      <c r="R329" s="251"/>
      <c r="S329" s="251"/>
      <c r="T329" s="252"/>
      <c r="U329" s="13"/>
      <c r="V329" s="13"/>
      <c r="W329" s="13"/>
      <c r="X329" s="13"/>
      <c r="Y329" s="13"/>
      <c r="Z329" s="13"/>
      <c r="AA329" s="13"/>
      <c r="AB329" s="13"/>
      <c r="AC329" s="13"/>
      <c r="AD329" s="13"/>
      <c r="AE329" s="13"/>
      <c r="AT329" s="253" t="s">
        <v>145</v>
      </c>
      <c r="AU329" s="253" t="s">
        <v>84</v>
      </c>
      <c r="AV329" s="13" t="s">
        <v>84</v>
      </c>
      <c r="AW329" s="13" t="s">
        <v>32</v>
      </c>
      <c r="AX329" s="13" t="s">
        <v>82</v>
      </c>
      <c r="AY329" s="253" t="s">
        <v>137</v>
      </c>
    </row>
    <row r="330" spans="1:65" s="2" customFormat="1" ht="16.5" customHeight="1">
      <c r="A330" s="39"/>
      <c r="B330" s="40"/>
      <c r="C330" s="228" t="s">
        <v>267</v>
      </c>
      <c r="D330" s="228" t="s">
        <v>139</v>
      </c>
      <c r="E330" s="229" t="s">
        <v>1001</v>
      </c>
      <c r="F330" s="230" t="s">
        <v>1002</v>
      </c>
      <c r="G330" s="231" t="s">
        <v>163</v>
      </c>
      <c r="H330" s="232">
        <v>223</v>
      </c>
      <c r="I330" s="233"/>
      <c r="J330" s="234">
        <f>ROUND(I330*H330,2)</f>
        <v>0</v>
      </c>
      <c r="K330" s="235"/>
      <c r="L330" s="45"/>
      <c r="M330" s="236" t="s">
        <v>1</v>
      </c>
      <c r="N330" s="237" t="s">
        <v>41</v>
      </c>
      <c r="O330" s="92"/>
      <c r="P330" s="238">
        <f>O330*H330</f>
        <v>0</v>
      </c>
      <c r="Q330" s="238">
        <v>0</v>
      </c>
      <c r="R330" s="238">
        <f>Q330*H330</f>
        <v>0</v>
      </c>
      <c r="S330" s="238">
        <v>0.4</v>
      </c>
      <c r="T330" s="239">
        <f>S330*H330</f>
        <v>89.2</v>
      </c>
      <c r="U330" s="39"/>
      <c r="V330" s="39"/>
      <c r="W330" s="39"/>
      <c r="X330" s="39"/>
      <c r="Y330" s="39"/>
      <c r="Z330" s="39"/>
      <c r="AA330" s="39"/>
      <c r="AB330" s="39"/>
      <c r="AC330" s="39"/>
      <c r="AD330" s="39"/>
      <c r="AE330" s="39"/>
      <c r="AR330" s="240" t="s">
        <v>143</v>
      </c>
      <c r="AT330" s="240" t="s">
        <v>139</v>
      </c>
      <c r="AU330" s="240" t="s">
        <v>84</v>
      </c>
      <c r="AY330" s="18" t="s">
        <v>137</v>
      </c>
      <c r="BE330" s="241">
        <f>IF(N330="základní",J330,0)</f>
        <v>0</v>
      </c>
      <c r="BF330" s="241">
        <f>IF(N330="snížená",J330,0)</f>
        <v>0</v>
      </c>
      <c r="BG330" s="241">
        <f>IF(N330="zákl. přenesená",J330,0)</f>
        <v>0</v>
      </c>
      <c r="BH330" s="241">
        <f>IF(N330="sníž. přenesená",J330,0)</f>
        <v>0</v>
      </c>
      <c r="BI330" s="241">
        <f>IF(N330="nulová",J330,0)</f>
        <v>0</v>
      </c>
      <c r="BJ330" s="18" t="s">
        <v>82</v>
      </c>
      <c r="BK330" s="241">
        <f>ROUND(I330*H330,2)</f>
        <v>0</v>
      </c>
      <c r="BL330" s="18" t="s">
        <v>143</v>
      </c>
      <c r="BM330" s="240" t="s">
        <v>1003</v>
      </c>
    </row>
    <row r="331" spans="1:51" s="13" customFormat="1" ht="12">
      <c r="A331" s="13"/>
      <c r="B331" s="242"/>
      <c r="C331" s="243"/>
      <c r="D331" s="244" t="s">
        <v>145</v>
      </c>
      <c r="E331" s="245" t="s">
        <v>1</v>
      </c>
      <c r="F331" s="246" t="s">
        <v>1004</v>
      </c>
      <c r="G331" s="243"/>
      <c r="H331" s="247">
        <v>223</v>
      </c>
      <c r="I331" s="248"/>
      <c r="J331" s="243"/>
      <c r="K331" s="243"/>
      <c r="L331" s="249"/>
      <c r="M331" s="250"/>
      <c r="N331" s="251"/>
      <c r="O331" s="251"/>
      <c r="P331" s="251"/>
      <c r="Q331" s="251"/>
      <c r="R331" s="251"/>
      <c r="S331" s="251"/>
      <c r="T331" s="252"/>
      <c r="U331" s="13"/>
      <c r="V331" s="13"/>
      <c r="W331" s="13"/>
      <c r="X331" s="13"/>
      <c r="Y331" s="13"/>
      <c r="Z331" s="13"/>
      <c r="AA331" s="13"/>
      <c r="AB331" s="13"/>
      <c r="AC331" s="13"/>
      <c r="AD331" s="13"/>
      <c r="AE331" s="13"/>
      <c r="AT331" s="253" t="s">
        <v>145</v>
      </c>
      <c r="AU331" s="253" t="s">
        <v>84</v>
      </c>
      <c r="AV331" s="13" t="s">
        <v>84</v>
      </c>
      <c r="AW331" s="13" t="s">
        <v>32</v>
      </c>
      <c r="AX331" s="13" t="s">
        <v>82</v>
      </c>
      <c r="AY331" s="253" t="s">
        <v>137</v>
      </c>
    </row>
    <row r="332" spans="1:65" s="2" customFormat="1" ht="16.5" customHeight="1">
      <c r="A332" s="39"/>
      <c r="B332" s="40"/>
      <c r="C332" s="228" t="s">
        <v>273</v>
      </c>
      <c r="D332" s="228" t="s">
        <v>139</v>
      </c>
      <c r="E332" s="229" t="s">
        <v>1005</v>
      </c>
      <c r="F332" s="230" t="s">
        <v>1006</v>
      </c>
      <c r="G332" s="231" t="s">
        <v>163</v>
      </c>
      <c r="H332" s="232">
        <v>1933</v>
      </c>
      <c r="I332" s="233"/>
      <c r="J332" s="234">
        <f>ROUND(I332*H332,2)</f>
        <v>0</v>
      </c>
      <c r="K332" s="235"/>
      <c r="L332" s="45"/>
      <c r="M332" s="236" t="s">
        <v>1</v>
      </c>
      <c r="N332" s="237" t="s">
        <v>41</v>
      </c>
      <c r="O332" s="92"/>
      <c r="P332" s="238">
        <f>O332*H332</f>
        <v>0</v>
      </c>
      <c r="Q332" s="238">
        <v>0</v>
      </c>
      <c r="R332" s="238">
        <f>Q332*H332</f>
        <v>0</v>
      </c>
      <c r="S332" s="238">
        <v>0.22</v>
      </c>
      <c r="T332" s="239">
        <f>S332*H332</f>
        <v>425.26</v>
      </c>
      <c r="U332" s="39"/>
      <c r="V332" s="39"/>
      <c r="W332" s="39"/>
      <c r="X332" s="39"/>
      <c r="Y332" s="39"/>
      <c r="Z332" s="39"/>
      <c r="AA332" s="39"/>
      <c r="AB332" s="39"/>
      <c r="AC332" s="39"/>
      <c r="AD332" s="39"/>
      <c r="AE332" s="39"/>
      <c r="AR332" s="240" t="s">
        <v>143</v>
      </c>
      <c r="AT332" s="240" t="s">
        <v>139</v>
      </c>
      <c r="AU332" s="240" t="s">
        <v>84</v>
      </c>
      <c r="AY332" s="18" t="s">
        <v>137</v>
      </c>
      <c r="BE332" s="241">
        <f>IF(N332="základní",J332,0)</f>
        <v>0</v>
      </c>
      <c r="BF332" s="241">
        <f>IF(N332="snížená",J332,0)</f>
        <v>0</v>
      </c>
      <c r="BG332" s="241">
        <f>IF(N332="zákl. přenesená",J332,0)</f>
        <v>0</v>
      </c>
      <c r="BH332" s="241">
        <f>IF(N332="sníž. přenesená",J332,0)</f>
        <v>0</v>
      </c>
      <c r="BI332" s="241">
        <f>IF(N332="nulová",J332,0)</f>
        <v>0</v>
      </c>
      <c r="BJ332" s="18" t="s">
        <v>82</v>
      </c>
      <c r="BK332" s="241">
        <f>ROUND(I332*H332,2)</f>
        <v>0</v>
      </c>
      <c r="BL332" s="18" t="s">
        <v>143</v>
      </c>
      <c r="BM332" s="240" t="s">
        <v>1007</v>
      </c>
    </row>
    <row r="333" spans="1:51" s="13" customFormat="1" ht="12">
      <c r="A333" s="13"/>
      <c r="B333" s="242"/>
      <c r="C333" s="243"/>
      <c r="D333" s="244" t="s">
        <v>145</v>
      </c>
      <c r="E333" s="245" t="s">
        <v>1</v>
      </c>
      <c r="F333" s="246" t="s">
        <v>1008</v>
      </c>
      <c r="G333" s="243"/>
      <c r="H333" s="247">
        <v>1933</v>
      </c>
      <c r="I333" s="248"/>
      <c r="J333" s="243"/>
      <c r="K333" s="243"/>
      <c r="L333" s="249"/>
      <c r="M333" s="250"/>
      <c r="N333" s="251"/>
      <c r="O333" s="251"/>
      <c r="P333" s="251"/>
      <c r="Q333" s="251"/>
      <c r="R333" s="251"/>
      <c r="S333" s="251"/>
      <c r="T333" s="252"/>
      <c r="U333" s="13"/>
      <c r="V333" s="13"/>
      <c r="W333" s="13"/>
      <c r="X333" s="13"/>
      <c r="Y333" s="13"/>
      <c r="Z333" s="13"/>
      <c r="AA333" s="13"/>
      <c r="AB333" s="13"/>
      <c r="AC333" s="13"/>
      <c r="AD333" s="13"/>
      <c r="AE333" s="13"/>
      <c r="AT333" s="253" t="s">
        <v>145</v>
      </c>
      <c r="AU333" s="253" t="s">
        <v>84</v>
      </c>
      <c r="AV333" s="13" t="s">
        <v>84</v>
      </c>
      <c r="AW333" s="13" t="s">
        <v>32</v>
      </c>
      <c r="AX333" s="13" t="s">
        <v>82</v>
      </c>
      <c r="AY333" s="253" t="s">
        <v>137</v>
      </c>
    </row>
    <row r="334" spans="1:65" s="2" customFormat="1" ht="16.5" customHeight="1">
      <c r="A334" s="39"/>
      <c r="B334" s="40"/>
      <c r="C334" s="228" t="s">
        <v>279</v>
      </c>
      <c r="D334" s="228" t="s">
        <v>139</v>
      </c>
      <c r="E334" s="229" t="s">
        <v>1009</v>
      </c>
      <c r="F334" s="230" t="s">
        <v>1010</v>
      </c>
      <c r="G334" s="231" t="s">
        <v>189</v>
      </c>
      <c r="H334" s="232">
        <v>485</v>
      </c>
      <c r="I334" s="233"/>
      <c r="J334" s="234">
        <f>ROUND(I334*H334,2)</f>
        <v>0</v>
      </c>
      <c r="K334" s="235"/>
      <c r="L334" s="45"/>
      <c r="M334" s="236" t="s">
        <v>1</v>
      </c>
      <c r="N334" s="237" t="s">
        <v>41</v>
      </c>
      <c r="O334" s="92"/>
      <c r="P334" s="238">
        <f>O334*H334</f>
        <v>0</v>
      </c>
      <c r="Q334" s="238">
        <v>0</v>
      </c>
      <c r="R334" s="238">
        <f>Q334*H334</f>
        <v>0</v>
      </c>
      <c r="S334" s="238">
        <v>0.205</v>
      </c>
      <c r="T334" s="239">
        <f>S334*H334</f>
        <v>99.425</v>
      </c>
      <c r="U334" s="39"/>
      <c r="V334" s="39"/>
      <c r="W334" s="39"/>
      <c r="X334" s="39"/>
      <c r="Y334" s="39"/>
      <c r="Z334" s="39"/>
      <c r="AA334" s="39"/>
      <c r="AB334" s="39"/>
      <c r="AC334" s="39"/>
      <c r="AD334" s="39"/>
      <c r="AE334" s="39"/>
      <c r="AR334" s="240" t="s">
        <v>143</v>
      </c>
      <c r="AT334" s="240" t="s">
        <v>139</v>
      </c>
      <c r="AU334" s="240" t="s">
        <v>84</v>
      </c>
      <c r="AY334" s="18" t="s">
        <v>137</v>
      </c>
      <c r="BE334" s="241">
        <f>IF(N334="základní",J334,0)</f>
        <v>0</v>
      </c>
      <c r="BF334" s="241">
        <f>IF(N334="snížená",J334,0)</f>
        <v>0</v>
      </c>
      <c r="BG334" s="241">
        <f>IF(N334="zákl. přenesená",J334,0)</f>
        <v>0</v>
      </c>
      <c r="BH334" s="241">
        <f>IF(N334="sníž. přenesená",J334,0)</f>
        <v>0</v>
      </c>
      <c r="BI334" s="241">
        <f>IF(N334="nulová",J334,0)</f>
        <v>0</v>
      </c>
      <c r="BJ334" s="18" t="s">
        <v>82</v>
      </c>
      <c r="BK334" s="241">
        <f>ROUND(I334*H334,2)</f>
        <v>0</v>
      </c>
      <c r="BL334" s="18" t="s">
        <v>143</v>
      </c>
      <c r="BM334" s="240" t="s">
        <v>1011</v>
      </c>
    </row>
    <row r="335" spans="1:51" s="13" customFormat="1" ht="12">
      <c r="A335" s="13"/>
      <c r="B335" s="242"/>
      <c r="C335" s="243"/>
      <c r="D335" s="244" t="s">
        <v>145</v>
      </c>
      <c r="E335" s="245" t="s">
        <v>1</v>
      </c>
      <c r="F335" s="246" t="s">
        <v>1012</v>
      </c>
      <c r="G335" s="243"/>
      <c r="H335" s="247">
        <v>485</v>
      </c>
      <c r="I335" s="248"/>
      <c r="J335" s="243"/>
      <c r="K335" s="243"/>
      <c r="L335" s="249"/>
      <c r="M335" s="250"/>
      <c r="N335" s="251"/>
      <c r="O335" s="251"/>
      <c r="P335" s="251"/>
      <c r="Q335" s="251"/>
      <c r="R335" s="251"/>
      <c r="S335" s="251"/>
      <c r="T335" s="252"/>
      <c r="U335" s="13"/>
      <c r="V335" s="13"/>
      <c r="W335" s="13"/>
      <c r="X335" s="13"/>
      <c r="Y335" s="13"/>
      <c r="Z335" s="13"/>
      <c r="AA335" s="13"/>
      <c r="AB335" s="13"/>
      <c r="AC335" s="13"/>
      <c r="AD335" s="13"/>
      <c r="AE335" s="13"/>
      <c r="AT335" s="253" t="s">
        <v>145</v>
      </c>
      <c r="AU335" s="253" t="s">
        <v>84</v>
      </c>
      <c r="AV335" s="13" t="s">
        <v>84</v>
      </c>
      <c r="AW335" s="13" t="s">
        <v>32</v>
      </c>
      <c r="AX335" s="13" t="s">
        <v>82</v>
      </c>
      <c r="AY335" s="253" t="s">
        <v>137</v>
      </c>
    </row>
    <row r="336" spans="1:65" s="2" customFormat="1" ht="16.5" customHeight="1">
      <c r="A336" s="39"/>
      <c r="B336" s="40"/>
      <c r="C336" s="228" t="s">
        <v>283</v>
      </c>
      <c r="D336" s="228" t="s">
        <v>139</v>
      </c>
      <c r="E336" s="229" t="s">
        <v>1013</v>
      </c>
      <c r="F336" s="230" t="s">
        <v>1014</v>
      </c>
      <c r="G336" s="231" t="s">
        <v>189</v>
      </c>
      <c r="H336" s="232">
        <v>555</v>
      </c>
      <c r="I336" s="233"/>
      <c r="J336" s="234">
        <f>ROUND(I336*H336,2)</f>
        <v>0</v>
      </c>
      <c r="K336" s="235"/>
      <c r="L336" s="45"/>
      <c r="M336" s="236" t="s">
        <v>1</v>
      </c>
      <c r="N336" s="237" t="s">
        <v>41</v>
      </c>
      <c r="O336" s="92"/>
      <c r="P336" s="238">
        <f>O336*H336</f>
        <v>0</v>
      </c>
      <c r="Q336" s="238">
        <v>0</v>
      </c>
      <c r="R336" s="238">
        <f>Q336*H336</f>
        <v>0</v>
      </c>
      <c r="S336" s="238">
        <v>0.04</v>
      </c>
      <c r="T336" s="239">
        <f>S336*H336</f>
        <v>22.2</v>
      </c>
      <c r="U336" s="39"/>
      <c r="V336" s="39"/>
      <c r="W336" s="39"/>
      <c r="X336" s="39"/>
      <c r="Y336" s="39"/>
      <c r="Z336" s="39"/>
      <c r="AA336" s="39"/>
      <c r="AB336" s="39"/>
      <c r="AC336" s="39"/>
      <c r="AD336" s="39"/>
      <c r="AE336" s="39"/>
      <c r="AR336" s="240" t="s">
        <v>143</v>
      </c>
      <c r="AT336" s="240" t="s">
        <v>139</v>
      </c>
      <c r="AU336" s="240" t="s">
        <v>84</v>
      </c>
      <c r="AY336" s="18" t="s">
        <v>137</v>
      </c>
      <c r="BE336" s="241">
        <f>IF(N336="základní",J336,0)</f>
        <v>0</v>
      </c>
      <c r="BF336" s="241">
        <f>IF(N336="snížená",J336,0)</f>
        <v>0</v>
      </c>
      <c r="BG336" s="241">
        <f>IF(N336="zákl. přenesená",J336,0)</f>
        <v>0</v>
      </c>
      <c r="BH336" s="241">
        <f>IF(N336="sníž. přenesená",J336,0)</f>
        <v>0</v>
      </c>
      <c r="BI336" s="241">
        <f>IF(N336="nulová",J336,0)</f>
        <v>0</v>
      </c>
      <c r="BJ336" s="18" t="s">
        <v>82</v>
      </c>
      <c r="BK336" s="241">
        <f>ROUND(I336*H336,2)</f>
        <v>0</v>
      </c>
      <c r="BL336" s="18" t="s">
        <v>143</v>
      </c>
      <c r="BM336" s="240" t="s">
        <v>1015</v>
      </c>
    </row>
    <row r="337" spans="1:51" s="13" customFormat="1" ht="12">
      <c r="A337" s="13"/>
      <c r="B337" s="242"/>
      <c r="C337" s="243"/>
      <c r="D337" s="244" t="s">
        <v>145</v>
      </c>
      <c r="E337" s="245" t="s">
        <v>1</v>
      </c>
      <c r="F337" s="246" t="s">
        <v>1016</v>
      </c>
      <c r="G337" s="243"/>
      <c r="H337" s="247">
        <v>555</v>
      </c>
      <c r="I337" s="248"/>
      <c r="J337" s="243"/>
      <c r="K337" s="243"/>
      <c r="L337" s="249"/>
      <c r="M337" s="250"/>
      <c r="N337" s="251"/>
      <c r="O337" s="251"/>
      <c r="P337" s="251"/>
      <c r="Q337" s="251"/>
      <c r="R337" s="251"/>
      <c r="S337" s="251"/>
      <c r="T337" s="252"/>
      <c r="U337" s="13"/>
      <c r="V337" s="13"/>
      <c r="W337" s="13"/>
      <c r="X337" s="13"/>
      <c r="Y337" s="13"/>
      <c r="Z337" s="13"/>
      <c r="AA337" s="13"/>
      <c r="AB337" s="13"/>
      <c r="AC337" s="13"/>
      <c r="AD337" s="13"/>
      <c r="AE337" s="13"/>
      <c r="AT337" s="253" t="s">
        <v>145</v>
      </c>
      <c r="AU337" s="253" t="s">
        <v>84</v>
      </c>
      <c r="AV337" s="13" t="s">
        <v>84</v>
      </c>
      <c r="AW337" s="13" t="s">
        <v>32</v>
      </c>
      <c r="AX337" s="13" t="s">
        <v>82</v>
      </c>
      <c r="AY337" s="253" t="s">
        <v>137</v>
      </c>
    </row>
    <row r="338" spans="1:65" s="2" customFormat="1" ht="24.15" customHeight="1">
      <c r="A338" s="39"/>
      <c r="B338" s="40"/>
      <c r="C338" s="228" t="s">
        <v>287</v>
      </c>
      <c r="D338" s="228" t="s">
        <v>139</v>
      </c>
      <c r="E338" s="229" t="s">
        <v>1017</v>
      </c>
      <c r="F338" s="230" t="s">
        <v>1018</v>
      </c>
      <c r="G338" s="231" t="s">
        <v>302</v>
      </c>
      <c r="H338" s="232">
        <v>6</v>
      </c>
      <c r="I338" s="233"/>
      <c r="J338" s="234">
        <f>ROUND(I338*H338,2)</f>
        <v>0</v>
      </c>
      <c r="K338" s="235"/>
      <c r="L338" s="45"/>
      <c r="M338" s="236" t="s">
        <v>1</v>
      </c>
      <c r="N338" s="237" t="s">
        <v>41</v>
      </c>
      <c r="O338" s="92"/>
      <c r="P338" s="238">
        <f>O338*H338</f>
        <v>0</v>
      </c>
      <c r="Q338" s="238">
        <v>0</v>
      </c>
      <c r="R338" s="238">
        <f>Q338*H338</f>
        <v>0</v>
      </c>
      <c r="S338" s="238">
        <v>5.4</v>
      </c>
      <c r="T338" s="239">
        <f>S338*H338</f>
        <v>32.400000000000006</v>
      </c>
      <c r="U338" s="39"/>
      <c r="V338" s="39"/>
      <c r="W338" s="39"/>
      <c r="X338" s="39"/>
      <c r="Y338" s="39"/>
      <c r="Z338" s="39"/>
      <c r="AA338" s="39"/>
      <c r="AB338" s="39"/>
      <c r="AC338" s="39"/>
      <c r="AD338" s="39"/>
      <c r="AE338" s="39"/>
      <c r="AR338" s="240" t="s">
        <v>143</v>
      </c>
      <c r="AT338" s="240" t="s">
        <v>139</v>
      </c>
      <c r="AU338" s="240" t="s">
        <v>84</v>
      </c>
      <c r="AY338" s="18" t="s">
        <v>137</v>
      </c>
      <c r="BE338" s="241">
        <f>IF(N338="základní",J338,0)</f>
        <v>0</v>
      </c>
      <c r="BF338" s="241">
        <f>IF(N338="snížená",J338,0)</f>
        <v>0</v>
      </c>
      <c r="BG338" s="241">
        <f>IF(N338="zákl. přenesená",J338,0)</f>
        <v>0</v>
      </c>
      <c r="BH338" s="241">
        <f>IF(N338="sníž. přenesená",J338,0)</f>
        <v>0</v>
      </c>
      <c r="BI338" s="241">
        <f>IF(N338="nulová",J338,0)</f>
        <v>0</v>
      </c>
      <c r="BJ338" s="18" t="s">
        <v>82</v>
      </c>
      <c r="BK338" s="241">
        <f>ROUND(I338*H338,2)</f>
        <v>0</v>
      </c>
      <c r="BL338" s="18" t="s">
        <v>143</v>
      </c>
      <c r="BM338" s="240" t="s">
        <v>1019</v>
      </c>
    </row>
    <row r="339" spans="1:51" s="13" customFormat="1" ht="12">
      <c r="A339" s="13"/>
      <c r="B339" s="242"/>
      <c r="C339" s="243"/>
      <c r="D339" s="244" t="s">
        <v>145</v>
      </c>
      <c r="E339" s="245" t="s">
        <v>1</v>
      </c>
      <c r="F339" s="246" t="s">
        <v>1020</v>
      </c>
      <c r="G339" s="243"/>
      <c r="H339" s="247">
        <v>6</v>
      </c>
      <c r="I339" s="248"/>
      <c r="J339" s="243"/>
      <c r="K339" s="243"/>
      <c r="L339" s="249"/>
      <c r="M339" s="250"/>
      <c r="N339" s="251"/>
      <c r="O339" s="251"/>
      <c r="P339" s="251"/>
      <c r="Q339" s="251"/>
      <c r="R339" s="251"/>
      <c r="S339" s="251"/>
      <c r="T339" s="252"/>
      <c r="U339" s="13"/>
      <c r="V339" s="13"/>
      <c r="W339" s="13"/>
      <c r="X339" s="13"/>
      <c r="Y339" s="13"/>
      <c r="Z339" s="13"/>
      <c r="AA339" s="13"/>
      <c r="AB339" s="13"/>
      <c r="AC339" s="13"/>
      <c r="AD339" s="13"/>
      <c r="AE339" s="13"/>
      <c r="AT339" s="253" t="s">
        <v>145</v>
      </c>
      <c r="AU339" s="253" t="s">
        <v>84</v>
      </c>
      <c r="AV339" s="13" t="s">
        <v>84</v>
      </c>
      <c r="AW339" s="13" t="s">
        <v>32</v>
      </c>
      <c r="AX339" s="13" t="s">
        <v>82</v>
      </c>
      <c r="AY339" s="253" t="s">
        <v>137</v>
      </c>
    </row>
    <row r="340" spans="1:65" s="2" customFormat="1" ht="16.5" customHeight="1">
      <c r="A340" s="39"/>
      <c r="B340" s="40"/>
      <c r="C340" s="228" t="s">
        <v>292</v>
      </c>
      <c r="D340" s="228" t="s">
        <v>139</v>
      </c>
      <c r="E340" s="229" t="s">
        <v>1021</v>
      </c>
      <c r="F340" s="230" t="s">
        <v>1022</v>
      </c>
      <c r="G340" s="231" t="s">
        <v>189</v>
      </c>
      <c r="H340" s="232">
        <v>160</v>
      </c>
      <c r="I340" s="233"/>
      <c r="J340" s="234">
        <f>ROUND(I340*H340,2)</f>
        <v>0</v>
      </c>
      <c r="K340" s="235"/>
      <c r="L340" s="45"/>
      <c r="M340" s="236" t="s">
        <v>1</v>
      </c>
      <c r="N340" s="237" t="s">
        <v>41</v>
      </c>
      <c r="O340" s="92"/>
      <c r="P340" s="238">
        <f>O340*H340</f>
        <v>0</v>
      </c>
      <c r="Q340" s="238">
        <v>0</v>
      </c>
      <c r="R340" s="238">
        <f>Q340*H340</f>
        <v>0</v>
      </c>
      <c r="S340" s="238">
        <v>0.1</v>
      </c>
      <c r="T340" s="239">
        <f>S340*H340</f>
        <v>16</v>
      </c>
      <c r="U340" s="39"/>
      <c r="V340" s="39"/>
      <c r="W340" s="39"/>
      <c r="X340" s="39"/>
      <c r="Y340" s="39"/>
      <c r="Z340" s="39"/>
      <c r="AA340" s="39"/>
      <c r="AB340" s="39"/>
      <c r="AC340" s="39"/>
      <c r="AD340" s="39"/>
      <c r="AE340" s="39"/>
      <c r="AR340" s="240" t="s">
        <v>143</v>
      </c>
      <c r="AT340" s="240" t="s">
        <v>139</v>
      </c>
      <c r="AU340" s="240" t="s">
        <v>84</v>
      </c>
      <c r="AY340" s="18" t="s">
        <v>137</v>
      </c>
      <c r="BE340" s="241">
        <f>IF(N340="základní",J340,0)</f>
        <v>0</v>
      </c>
      <c r="BF340" s="241">
        <f>IF(N340="snížená",J340,0)</f>
        <v>0</v>
      </c>
      <c r="BG340" s="241">
        <f>IF(N340="zákl. přenesená",J340,0)</f>
        <v>0</v>
      </c>
      <c r="BH340" s="241">
        <f>IF(N340="sníž. přenesená",J340,0)</f>
        <v>0</v>
      </c>
      <c r="BI340" s="241">
        <f>IF(N340="nulová",J340,0)</f>
        <v>0</v>
      </c>
      <c r="BJ340" s="18" t="s">
        <v>82</v>
      </c>
      <c r="BK340" s="241">
        <f>ROUND(I340*H340,2)</f>
        <v>0</v>
      </c>
      <c r="BL340" s="18" t="s">
        <v>143</v>
      </c>
      <c r="BM340" s="240" t="s">
        <v>1023</v>
      </c>
    </row>
    <row r="341" spans="1:51" s="13" customFormat="1" ht="12">
      <c r="A341" s="13"/>
      <c r="B341" s="242"/>
      <c r="C341" s="243"/>
      <c r="D341" s="244" t="s">
        <v>145</v>
      </c>
      <c r="E341" s="245" t="s">
        <v>1</v>
      </c>
      <c r="F341" s="246" t="s">
        <v>1024</v>
      </c>
      <c r="G341" s="243"/>
      <c r="H341" s="247">
        <v>160</v>
      </c>
      <c r="I341" s="248"/>
      <c r="J341" s="243"/>
      <c r="K341" s="243"/>
      <c r="L341" s="249"/>
      <c r="M341" s="250"/>
      <c r="N341" s="251"/>
      <c r="O341" s="251"/>
      <c r="P341" s="251"/>
      <c r="Q341" s="251"/>
      <c r="R341" s="251"/>
      <c r="S341" s="251"/>
      <c r="T341" s="252"/>
      <c r="U341" s="13"/>
      <c r="V341" s="13"/>
      <c r="W341" s="13"/>
      <c r="X341" s="13"/>
      <c r="Y341" s="13"/>
      <c r="Z341" s="13"/>
      <c r="AA341" s="13"/>
      <c r="AB341" s="13"/>
      <c r="AC341" s="13"/>
      <c r="AD341" s="13"/>
      <c r="AE341" s="13"/>
      <c r="AT341" s="253" t="s">
        <v>145</v>
      </c>
      <c r="AU341" s="253" t="s">
        <v>84</v>
      </c>
      <c r="AV341" s="13" t="s">
        <v>84</v>
      </c>
      <c r="AW341" s="13" t="s">
        <v>32</v>
      </c>
      <c r="AX341" s="13" t="s">
        <v>82</v>
      </c>
      <c r="AY341" s="253" t="s">
        <v>137</v>
      </c>
    </row>
    <row r="342" spans="1:65" s="2" customFormat="1" ht="16.5" customHeight="1">
      <c r="A342" s="39"/>
      <c r="B342" s="40"/>
      <c r="C342" s="228" t="s">
        <v>299</v>
      </c>
      <c r="D342" s="228" t="s">
        <v>139</v>
      </c>
      <c r="E342" s="229" t="s">
        <v>1025</v>
      </c>
      <c r="F342" s="230" t="s">
        <v>1026</v>
      </c>
      <c r="G342" s="231" t="s">
        <v>302</v>
      </c>
      <c r="H342" s="232">
        <v>1</v>
      </c>
      <c r="I342" s="233"/>
      <c r="J342" s="234">
        <f>ROUND(I342*H342,2)</f>
        <v>0</v>
      </c>
      <c r="K342" s="235"/>
      <c r="L342" s="45"/>
      <c r="M342" s="236" t="s">
        <v>1</v>
      </c>
      <c r="N342" s="237" t="s">
        <v>41</v>
      </c>
      <c r="O342" s="92"/>
      <c r="P342" s="238">
        <f>O342*H342</f>
        <v>0</v>
      </c>
      <c r="Q342" s="238">
        <v>0</v>
      </c>
      <c r="R342" s="238">
        <f>Q342*H342</f>
        <v>0</v>
      </c>
      <c r="S342" s="238">
        <v>0.5</v>
      </c>
      <c r="T342" s="239">
        <f>S342*H342</f>
        <v>0.5</v>
      </c>
      <c r="U342" s="39"/>
      <c r="V342" s="39"/>
      <c r="W342" s="39"/>
      <c r="X342" s="39"/>
      <c r="Y342" s="39"/>
      <c r="Z342" s="39"/>
      <c r="AA342" s="39"/>
      <c r="AB342" s="39"/>
      <c r="AC342" s="39"/>
      <c r="AD342" s="39"/>
      <c r="AE342" s="39"/>
      <c r="AR342" s="240" t="s">
        <v>143</v>
      </c>
      <c r="AT342" s="240" t="s">
        <v>139</v>
      </c>
      <c r="AU342" s="240" t="s">
        <v>84</v>
      </c>
      <c r="AY342" s="18" t="s">
        <v>137</v>
      </c>
      <c r="BE342" s="241">
        <f>IF(N342="základní",J342,0)</f>
        <v>0</v>
      </c>
      <c r="BF342" s="241">
        <f>IF(N342="snížená",J342,0)</f>
        <v>0</v>
      </c>
      <c r="BG342" s="241">
        <f>IF(N342="zákl. přenesená",J342,0)</f>
        <v>0</v>
      </c>
      <c r="BH342" s="241">
        <f>IF(N342="sníž. přenesená",J342,0)</f>
        <v>0</v>
      </c>
      <c r="BI342" s="241">
        <f>IF(N342="nulová",J342,0)</f>
        <v>0</v>
      </c>
      <c r="BJ342" s="18" t="s">
        <v>82</v>
      </c>
      <c r="BK342" s="241">
        <f>ROUND(I342*H342,2)</f>
        <v>0</v>
      </c>
      <c r="BL342" s="18" t="s">
        <v>143</v>
      </c>
      <c r="BM342" s="240" t="s">
        <v>1027</v>
      </c>
    </row>
    <row r="343" spans="1:51" s="13" customFormat="1" ht="12">
      <c r="A343" s="13"/>
      <c r="B343" s="242"/>
      <c r="C343" s="243"/>
      <c r="D343" s="244" t="s">
        <v>145</v>
      </c>
      <c r="E343" s="245" t="s">
        <v>1</v>
      </c>
      <c r="F343" s="246" t="s">
        <v>1028</v>
      </c>
      <c r="G343" s="243"/>
      <c r="H343" s="247">
        <v>1</v>
      </c>
      <c r="I343" s="248"/>
      <c r="J343" s="243"/>
      <c r="K343" s="243"/>
      <c r="L343" s="249"/>
      <c r="M343" s="250"/>
      <c r="N343" s="251"/>
      <c r="O343" s="251"/>
      <c r="P343" s="251"/>
      <c r="Q343" s="251"/>
      <c r="R343" s="251"/>
      <c r="S343" s="251"/>
      <c r="T343" s="252"/>
      <c r="U343" s="13"/>
      <c r="V343" s="13"/>
      <c r="W343" s="13"/>
      <c r="X343" s="13"/>
      <c r="Y343" s="13"/>
      <c r="Z343" s="13"/>
      <c r="AA343" s="13"/>
      <c r="AB343" s="13"/>
      <c r="AC343" s="13"/>
      <c r="AD343" s="13"/>
      <c r="AE343" s="13"/>
      <c r="AT343" s="253" t="s">
        <v>145</v>
      </c>
      <c r="AU343" s="253" t="s">
        <v>84</v>
      </c>
      <c r="AV343" s="13" t="s">
        <v>84</v>
      </c>
      <c r="AW343" s="13" t="s">
        <v>32</v>
      </c>
      <c r="AX343" s="13" t="s">
        <v>82</v>
      </c>
      <c r="AY343" s="253" t="s">
        <v>137</v>
      </c>
    </row>
    <row r="344" spans="1:65" s="2" customFormat="1" ht="16.5" customHeight="1">
      <c r="A344" s="39"/>
      <c r="B344" s="40"/>
      <c r="C344" s="228" t="s">
        <v>305</v>
      </c>
      <c r="D344" s="228" t="s">
        <v>139</v>
      </c>
      <c r="E344" s="229" t="s">
        <v>1029</v>
      </c>
      <c r="F344" s="230" t="s">
        <v>1030</v>
      </c>
      <c r="G344" s="231" t="s">
        <v>302</v>
      </c>
      <c r="H344" s="232">
        <v>9</v>
      </c>
      <c r="I344" s="233"/>
      <c r="J344" s="234">
        <f>ROUND(I344*H344,2)</f>
        <v>0</v>
      </c>
      <c r="K344" s="235"/>
      <c r="L344" s="45"/>
      <c r="M344" s="236" t="s">
        <v>1</v>
      </c>
      <c r="N344" s="237" t="s">
        <v>41</v>
      </c>
      <c r="O344" s="92"/>
      <c r="P344" s="238">
        <f>O344*H344</f>
        <v>0</v>
      </c>
      <c r="Q344" s="238">
        <v>0</v>
      </c>
      <c r="R344" s="238">
        <f>Q344*H344</f>
        <v>0</v>
      </c>
      <c r="S344" s="238">
        <v>0.4</v>
      </c>
      <c r="T344" s="239">
        <f>S344*H344</f>
        <v>3.6</v>
      </c>
      <c r="U344" s="39"/>
      <c r="V344" s="39"/>
      <c r="W344" s="39"/>
      <c r="X344" s="39"/>
      <c r="Y344" s="39"/>
      <c r="Z344" s="39"/>
      <c r="AA344" s="39"/>
      <c r="AB344" s="39"/>
      <c r="AC344" s="39"/>
      <c r="AD344" s="39"/>
      <c r="AE344" s="39"/>
      <c r="AR344" s="240" t="s">
        <v>143</v>
      </c>
      <c r="AT344" s="240" t="s">
        <v>139</v>
      </c>
      <c r="AU344" s="240" t="s">
        <v>84</v>
      </c>
      <c r="AY344" s="18" t="s">
        <v>137</v>
      </c>
      <c r="BE344" s="241">
        <f>IF(N344="základní",J344,0)</f>
        <v>0</v>
      </c>
      <c r="BF344" s="241">
        <f>IF(N344="snížená",J344,0)</f>
        <v>0</v>
      </c>
      <c r="BG344" s="241">
        <f>IF(N344="zákl. přenesená",J344,0)</f>
        <v>0</v>
      </c>
      <c r="BH344" s="241">
        <f>IF(N344="sníž. přenesená",J344,0)</f>
        <v>0</v>
      </c>
      <c r="BI344" s="241">
        <f>IF(N344="nulová",J344,0)</f>
        <v>0</v>
      </c>
      <c r="BJ344" s="18" t="s">
        <v>82</v>
      </c>
      <c r="BK344" s="241">
        <f>ROUND(I344*H344,2)</f>
        <v>0</v>
      </c>
      <c r="BL344" s="18" t="s">
        <v>143</v>
      </c>
      <c r="BM344" s="240" t="s">
        <v>1031</v>
      </c>
    </row>
    <row r="345" spans="1:51" s="13" customFormat="1" ht="12">
      <c r="A345" s="13"/>
      <c r="B345" s="242"/>
      <c r="C345" s="243"/>
      <c r="D345" s="244" t="s">
        <v>145</v>
      </c>
      <c r="E345" s="245" t="s">
        <v>1</v>
      </c>
      <c r="F345" s="246" t="s">
        <v>1032</v>
      </c>
      <c r="G345" s="243"/>
      <c r="H345" s="247">
        <v>9</v>
      </c>
      <c r="I345" s="248"/>
      <c r="J345" s="243"/>
      <c r="K345" s="243"/>
      <c r="L345" s="249"/>
      <c r="M345" s="250"/>
      <c r="N345" s="251"/>
      <c r="O345" s="251"/>
      <c r="P345" s="251"/>
      <c r="Q345" s="251"/>
      <c r="R345" s="251"/>
      <c r="S345" s="251"/>
      <c r="T345" s="252"/>
      <c r="U345" s="13"/>
      <c r="V345" s="13"/>
      <c r="W345" s="13"/>
      <c r="X345" s="13"/>
      <c r="Y345" s="13"/>
      <c r="Z345" s="13"/>
      <c r="AA345" s="13"/>
      <c r="AB345" s="13"/>
      <c r="AC345" s="13"/>
      <c r="AD345" s="13"/>
      <c r="AE345" s="13"/>
      <c r="AT345" s="253" t="s">
        <v>145</v>
      </c>
      <c r="AU345" s="253" t="s">
        <v>84</v>
      </c>
      <c r="AV345" s="13" t="s">
        <v>84</v>
      </c>
      <c r="AW345" s="13" t="s">
        <v>32</v>
      </c>
      <c r="AX345" s="13" t="s">
        <v>82</v>
      </c>
      <c r="AY345" s="253" t="s">
        <v>137</v>
      </c>
    </row>
    <row r="346" spans="1:63" s="12" customFormat="1" ht="22.8" customHeight="1">
      <c r="A346" s="12"/>
      <c r="B346" s="212"/>
      <c r="C346" s="213"/>
      <c r="D346" s="214" t="s">
        <v>75</v>
      </c>
      <c r="E346" s="226" t="s">
        <v>1033</v>
      </c>
      <c r="F346" s="226" t="s">
        <v>1034</v>
      </c>
      <c r="G346" s="213"/>
      <c r="H346" s="213"/>
      <c r="I346" s="216"/>
      <c r="J346" s="227">
        <f>BK346</f>
        <v>0</v>
      </c>
      <c r="K346" s="213"/>
      <c r="L346" s="218"/>
      <c r="M346" s="219"/>
      <c r="N346" s="220"/>
      <c r="O346" s="220"/>
      <c r="P346" s="221">
        <f>SUM(P347:P353)</f>
        <v>0</v>
      </c>
      <c r="Q346" s="220"/>
      <c r="R346" s="221">
        <f>SUM(R347:R353)</f>
        <v>0</v>
      </c>
      <c r="S346" s="220"/>
      <c r="T346" s="222">
        <f>SUM(T347:T353)</f>
        <v>0</v>
      </c>
      <c r="U346" s="12"/>
      <c r="V346" s="12"/>
      <c r="W346" s="12"/>
      <c r="X346" s="12"/>
      <c r="Y346" s="12"/>
      <c r="Z346" s="12"/>
      <c r="AA346" s="12"/>
      <c r="AB346" s="12"/>
      <c r="AC346" s="12"/>
      <c r="AD346" s="12"/>
      <c r="AE346" s="12"/>
      <c r="AR346" s="223" t="s">
        <v>82</v>
      </c>
      <c r="AT346" s="224" t="s">
        <v>75</v>
      </c>
      <c r="AU346" s="224" t="s">
        <v>82</v>
      </c>
      <c r="AY346" s="223" t="s">
        <v>137</v>
      </c>
      <c r="BK346" s="225">
        <f>SUM(BK347:BK353)</f>
        <v>0</v>
      </c>
    </row>
    <row r="347" spans="1:65" s="2" customFormat="1" ht="16.5" customHeight="1">
      <c r="A347" s="39"/>
      <c r="B347" s="40"/>
      <c r="C347" s="228" t="s">
        <v>309</v>
      </c>
      <c r="D347" s="228" t="s">
        <v>139</v>
      </c>
      <c r="E347" s="229" t="s">
        <v>1035</v>
      </c>
      <c r="F347" s="230" t="s">
        <v>1036</v>
      </c>
      <c r="G347" s="231" t="s">
        <v>154</v>
      </c>
      <c r="H347" s="232">
        <v>698.02</v>
      </c>
      <c r="I347" s="233"/>
      <c r="J347" s="234">
        <f>ROUND(I347*H347,2)</f>
        <v>0</v>
      </c>
      <c r="K347" s="235"/>
      <c r="L347" s="45"/>
      <c r="M347" s="236" t="s">
        <v>1</v>
      </c>
      <c r="N347" s="237" t="s">
        <v>41</v>
      </c>
      <c r="O347" s="92"/>
      <c r="P347" s="238">
        <f>O347*H347</f>
        <v>0</v>
      </c>
      <c r="Q347" s="238">
        <v>0</v>
      </c>
      <c r="R347" s="238">
        <f>Q347*H347</f>
        <v>0</v>
      </c>
      <c r="S347" s="238">
        <v>0</v>
      </c>
      <c r="T347" s="239">
        <f>S347*H347</f>
        <v>0</v>
      </c>
      <c r="U347" s="39"/>
      <c r="V347" s="39"/>
      <c r="W347" s="39"/>
      <c r="X347" s="39"/>
      <c r="Y347" s="39"/>
      <c r="Z347" s="39"/>
      <c r="AA347" s="39"/>
      <c r="AB347" s="39"/>
      <c r="AC347" s="39"/>
      <c r="AD347" s="39"/>
      <c r="AE347" s="39"/>
      <c r="AR347" s="240" t="s">
        <v>143</v>
      </c>
      <c r="AT347" s="240" t="s">
        <v>139</v>
      </c>
      <c r="AU347" s="240" t="s">
        <v>84</v>
      </c>
      <c r="AY347" s="18" t="s">
        <v>137</v>
      </c>
      <c r="BE347" s="241">
        <f>IF(N347="základní",J347,0)</f>
        <v>0</v>
      </c>
      <c r="BF347" s="241">
        <f>IF(N347="snížená",J347,0)</f>
        <v>0</v>
      </c>
      <c r="BG347" s="241">
        <f>IF(N347="zákl. přenesená",J347,0)</f>
        <v>0</v>
      </c>
      <c r="BH347" s="241">
        <f>IF(N347="sníž. přenesená",J347,0)</f>
        <v>0</v>
      </c>
      <c r="BI347" s="241">
        <f>IF(N347="nulová",J347,0)</f>
        <v>0</v>
      </c>
      <c r="BJ347" s="18" t="s">
        <v>82</v>
      </c>
      <c r="BK347" s="241">
        <f>ROUND(I347*H347,2)</f>
        <v>0</v>
      </c>
      <c r="BL347" s="18" t="s">
        <v>143</v>
      </c>
      <c r="BM347" s="240" t="s">
        <v>1037</v>
      </c>
    </row>
    <row r="348" spans="1:65" s="2" customFormat="1" ht="16.5" customHeight="1">
      <c r="A348" s="39"/>
      <c r="B348" s="40"/>
      <c r="C348" s="228" t="s">
        <v>313</v>
      </c>
      <c r="D348" s="228" t="s">
        <v>139</v>
      </c>
      <c r="E348" s="229" t="s">
        <v>1038</v>
      </c>
      <c r="F348" s="230" t="s">
        <v>1039</v>
      </c>
      <c r="G348" s="231" t="s">
        <v>154</v>
      </c>
      <c r="H348" s="232">
        <v>13262.38</v>
      </c>
      <c r="I348" s="233"/>
      <c r="J348" s="234">
        <f>ROUND(I348*H348,2)</f>
        <v>0</v>
      </c>
      <c r="K348" s="235"/>
      <c r="L348" s="45"/>
      <c r="M348" s="236" t="s">
        <v>1</v>
      </c>
      <c r="N348" s="237" t="s">
        <v>41</v>
      </c>
      <c r="O348" s="92"/>
      <c r="P348" s="238">
        <f>O348*H348</f>
        <v>0</v>
      </c>
      <c r="Q348" s="238">
        <v>0</v>
      </c>
      <c r="R348" s="238">
        <f>Q348*H348</f>
        <v>0</v>
      </c>
      <c r="S348" s="238">
        <v>0</v>
      </c>
      <c r="T348" s="239">
        <f>S348*H348</f>
        <v>0</v>
      </c>
      <c r="U348" s="39"/>
      <c r="V348" s="39"/>
      <c r="W348" s="39"/>
      <c r="X348" s="39"/>
      <c r="Y348" s="39"/>
      <c r="Z348" s="39"/>
      <c r="AA348" s="39"/>
      <c r="AB348" s="39"/>
      <c r="AC348" s="39"/>
      <c r="AD348" s="39"/>
      <c r="AE348" s="39"/>
      <c r="AR348" s="240" t="s">
        <v>143</v>
      </c>
      <c r="AT348" s="240" t="s">
        <v>139</v>
      </c>
      <c r="AU348" s="240" t="s">
        <v>84</v>
      </c>
      <c r="AY348" s="18" t="s">
        <v>137</v>
      </c>
      <c r="BE348" s="241">
        <f>IF(N348="základní",J348,0)</f>
        <v>0</v>
      </c>
      <c r="BF348" s="241">
        <f>IF(N348="snížená",J348,0)</f>
        <v>0</v>
      </c>
      <c r="BG348" s="241">
        <f>IF(N348="zákl. přenesená",J348,0)</f>
        <v>0</v>
      </c>
      <c r="BH348" s="241">
        <f>IF(N348="sníž. přenesená",J348,0)</f>
        <v>0</v>
      </c>
      <c r="BI348" s="241">
        <f>IF(N348="nulová",J348,0)</f>
        <v>0</v>
      </c>
      <c r="BJ348" s="18" t="s">
        <v>82</v>
      </c>
      <c r="BK348" s="241">
        <f>ROUND(I348*H348,2)</f>
        <v>0</v>
      </c>
      <c r="BL348" s="18" t="s">
        <v>143</v>
      </c>
      <c r="BM348" s="240" t="s">
        <v>1040</v>
      </c>
    </row>
    <row r="349" spans="1:51" s="15" customFormat="1" ht="12">
      <c r="A349" s="15"/>
      <c r="B349" s="284"/>
      <c r="C349" s="285"/>
      <c r="D349" s="244" t="s">
        <v>145</v>
      </c>
      <c r="E349" s="286" t="s">
        <v>1</v>
      </c>
      <c r="F349" s="287" t="s">
        <v>1041</v>
      </c>
      <c r="G349" s="285"/>
      <c r="H349" s="286" t="s">
        <v>1</v>
      </c>
      <c r="I349" s="288"/>
      <c r="J349" s="285"/>
      <c r="K349" s="285"/>
      <c r="L349" s="289"/>
      <c r="M349" s="290"/>
      <c r="N349" s="291"/>
      <c r="O349" s="291"/>
      <c r="P349" s="291"/>
      <c r="Q349" s="291"/>
      <c r="R349" s="291"/>
      <c r="S349" s="291"/>
      <c r="T349" s="292"/>
      <c r="U349" s="15"/>
      <c r="V349" s="15"/>
      <c r="W349" s="15"/>
      <c r="X349" s="15"/>
      <c r="Y349" s="15"/>
      <c r="Z349" s="15"/>
      <c r="AA349" s="15"/>
      <c r="AB349" s="15"/>
      <c r="AC349" s="15"/>
      <c r="AD349" s="15"/>
      <c r="AE349" s="15"/>
      <c r="AT349" s="293" t="s">
        <v>145</v>
      </c>
      <c r="AU349" s="293" t="s">
        <v>84</v>
      </c>
      <c r="AV349" s="15" t="s">
        <v>82</v>
      </c>
      <c r="AW349" s="15" t="s">
        <v>32</v>
      </c>
      <c r="AX349" s="15" t="s">
        <v>76</v>
      </c>
      <c r="AY349" s="293" t="s">
        <v>137</v>
      </c>
    </row>
    <row r="350" spans="1:51" s="13" customFormat="1" ht="12">
      <c r="A350" s="13"/>
      <c r="B350" s="242"/>
      <c r="C350" s="243"/>
      <c r="D350" s="244" t="s">
        <v>145</v>
      </c>
      <c r="E350" s="245" t="s">
        <v>1</v>
      </c>
      <c r="F350" s="246" t="s">
        <v>1042</v>
      </c>
      <c r="G350" s="243"/>
      <c r="H350" s="247">
        <v>13262.38</v>
      </c>
      <c r="I350" s="248"/>
      <c r="J350" s="243"/>
      <c r="K350" s="243"/>
      <c r="L350" s="249"/>
      <c r="M350" s="250"/>
      <c r="N350" s="251"/>
      <c r="O350" s="251"/>
      <c r="P350" s="251"/>
      <c r="Q350" s="251"/>
      <c r="R350" s="251"/>
      <c r="S350" s="251"/>
      <c r="T350" s="252"/>
      <c r="U350" s="13"/>
      <c r="V350" s="13"/>
      <c r="W350" s="13"/>
      <c r="X350" s="13"/>
      <c r="Y350" s="13"/>
      <c r="Z350" s="13"/>
      <c r="AA350" s="13"/>
      <c r="AB350" s="13"/>
      <c r="AC350" s="13"/>
      <c r="AD350" s="13"/>
      <c r="AE350" s="13"/>
      <c r="AT350" s="253" t="s">
        <v>145</v>
      </c>
      <c r="AU350" s="253" t="s">
        <v>84</v>
      </c>
      <c r="AV350" s="13" t="s">
        <v>84</v>
      </c>
      <c r="AW350" s="13" t="s">
        <v>32</v>
      </c>
      <c r="AX350" s="13" t="s">
        <v>82</v>
      </c>
      <c r="AY350" s="253" t="s">
        <v>137</v>
      </c>
    </row>
    <row r="351" spans="1:65" s="2" customFormat="1" ht="21.75" customHeight="1">
      <c r="A351" s="39"/>
      <c r="B351" s="40"/>
      <c r="C351" s="228" t="s">
        <v>317</v>
      </c>
      <c r="D351" s="228" t="s">
        <v>139</v>
      </c>
      <c r="E351" s="229" t="s">
        <v>1043</v>
      </c>
      <c r="F351" s="230" t="s">
        <v>1044</v>
      </c>
      <c r="G351" s="231" t="s">
        <v>154</v>
      </c>
      <c r="H351" s="232">
        <v>272.76</v>
      </c>
      <c r="I351" s="233"/>
      <c r="J351" s="234">
        <f>ROUND(I351*H351,2)</f>
        <v>0</v>
      </c>
      <c r="K351" s="235"/>
      <c r="L351" s="45"/>
      <c r="M351" s="236" t="s">
        <v>1</v>
      </c>
      <c r="N351" s="237" t="s">
        <v>41</v>
      </c>
      <c r="O351" s="92"/>
      <c r="P351" s="238">
        <f>O351*H351</f>
        <v>0</v>
      </c>
      <c r="Q351" s="238">
        <v>0</v>
      </c>
      <c r="R351" s="238">
        <f>Q351*H351</f>
        <v>0</v>
      </c>
      <c r="S351" s="238">
        <v>0</v>
      </c>
      <c r="T351" s="239">
        <f>S351*H351</f>
        <v>0</v>
      </c>
      <c r="U351" s="39"/>
      <c r="V351" s="39"/>
      <c r="W351" s="39"/>
      <c r="X351" s="39"/>
      <c r="Y351" s="39"/>
      <c r="Z351" s="39"/>
      <c r="AA351" s="39"/>
      <c r="AB351" s="39"/>
      <c r="AC351" s="39"/>
      <c r="AD351" s="39"/>
      <c r="AE351" s="39"/>
      <c r="AR351" s="240" t="s">
        <v>143</v>
      </c>
      <c r="AT351" s="240" t="s">
        <v>139</v>
      </c>
      <c r="AU351" s="240" t="s">
        <v>84</v>
      </c>
      <c r="AY351" s="18" t="s">
        <v>137</v>
      </c>
      <c r="BE351" s="241">
        <f>IF(N351="základní",J351,0)</f>
        <v>0</v>
      </c>
      <c r="BF351" s="241">
        <f>IF(N351="snížená",J351,0)</f>
        <v>0</v>
      </c>
      <c r="BG351" s="241">
        <f>IF(N351="zákl. přenesená",J351,0)</f>
        <v>0</v>
      </c>
      <c r="BH351" s="241">
        <f>IF(N351="sníž. přenesená",J351,0)</f>
        <v>0</v>
      </c>
      <c r="BI351" s="241">
        <f>IF(N351="nulová",J351,0)</f>
        <v>0</v>
      </c>
      <c r="BJ351" s="18" t="s">
        <v>82</v>
      </c>
      <c r="BK351" s="241">
        <f>ROUND(I351*H351,2)</f>
        <v>0</v>
      </c>
      <c r="BL351" s="18" t="s">
        <v>143</v>
      </c>
      <c r="BM351" s="240" t="s">
        <v>1045</v>
      </c>
    </row>
    <row r="352" spans="1:51" s="13" customFormat="1" ht="12">
      <c r="A352" s="13"/>
      <c r="B352" s="242"/>
      <c r="C352" s="243"/>
      <c r="D352" s="244" t="s">
        <v>145</v>
      </c>
      <c r="E352" s="245" t="s">
        <v>1</v>
      </c>
      <c r="F352" s="246" t="s">
        <v>1046</v>
      </c>
      <c r="G352" s="243"/>
      <c r="H352" s="247">
        <v>272.76</v>
      </c>
      <c r="I352" s="248"/>
      <c r="J352" s="243"/>
      <c r="K352" s="243"/>
      <c r="L352" s="249"/>
      <c r="M352" s="250"/>
      <c r="N352" s="251"/>
      <c r="O352" s="251"/>
      <c r="P352" s="251"/>
      <c r="Q352" s="251"/>
      <c r="R352" s="251"/>
      <c r="S352" s="251"/>
      <c r="T352" s="252"/>
      <c r="U352" s="13"/>
      <c r="V352" s="13"/>
      <c r="W352" s="13"/>
      <c r="X352" s="13"/>
      <c r="Y352" s="13"/>
      <c r="Z352" s="13"/>
      <c r="AA352" s="13"/>
      <c r="AB352" s="13"/>
      <c r="AC352" s="13"/>
      <c r="AD352" s="13"/>
      <c r="AE352" s="13"/>
      <c r="AT352" s="253" t="s">
        <v>145</v>
      </c>
      <c r="AU352" s="253" t="s">
        <v>84</v>
      </c>
      <c r="AV352" s="13" t="s">
        <v>84</v>
      </c>
      <c r="AW352" s="13" t="s">
        <v>32</v>
      </c>
      <c r="AX352" s="13" t="s">
        <v>82</v>
      </c>
      <c r="AY352" s="253" t="s">
        <v>137</v>
      </c>
    </row>
    <row r="353" spans="1:65" s="2" customFormat="1" ht="21.75" customHeight="1">
      <c r="A353" s="39"/>
      <c r="B353" s="40"/>
      <c r="C353" s="228" t="s">
        <v>321</v>
      </c>
      <c r="D353" s="228" t="s">
        <v>139</v>
      </c>
      <c r="E353" s="229" t="s">
        <v>1047</v>
      </c>
      <c r="F353" s="230" t="s">
        <v>1048</v>
      </c>
      <c r="G353" s="231" t="s">
        <v>154</v>
      </c>
      <c r="H353" s="232">
        <v>425.26</v>
      </c>
      <c r="I353" s="233"/>
      <c r="J353" s="234">
        <f>ROUND(I353*H353,2)</f>
        <v>0</v>
      </c>
      <c r="K353" s="235"/>
      <c r="L353" s="45"/>
      <c r="M353" s="279" t="s">
        <v>1</v>
      </c>
      <c r="N353" s="280" t="s">
        <v>41</v>
      </c>
      <c r="O353" s="281"/>
      <c r="P353" s="282">
        <f>O353*H353</f>
        <v>0</v>
      </c>
      <c r="Q353" s="282">
        <v>0</v>
      </c>
      <c r="R353" s="282">
        <f>Q353*H353</f>
        <v>0</v>
      </c>
      <c r="S353" s="282">
        <v>0</v>
      </c>
      <c r="T353" s="283">
        <f>S353*H353</f>
        <v>0</v>
      </c>
      <c r="U353" s="39"/>
      <c r="V353" s="39"/>
      <c r="W353" s="39"/>
      <c r="X353" s="39"/>
      <c r="Y353" s="39"/>
      <c r="Z353" s="39"/>
      <c r="AA353" s="39"/>
      <c r="AB353" s="39"/>
      <c r="AC353" s="39"/>
      <c r="AD353" s="39"/>
      <c r="AE353" s="39"/>
      <c r="AR353" s="240" t="s">
        <v>143</v>
      </c>
      <c r="AT353" s="240" t="s">
        <v>139</v>
      </c>
      <c r="AU353" s="240" t="s">
        <v>84</v>
      </c>
      <c r="AY353" s="18" t="s">
        <v>137</v>
      </c>
      <c r="BE353" s="241">
        <f>IF(N353="základní",J353,0)</f>
        <v>0</v>
      </c>
      <c r="BF353" s="241">
        <f>IF(N353="snížená",J353,0)</f>
        <v>0</v>
      </c>
      <c r="BG353" s="241">
        <f>IF(N353="zákl. přenesená",J353,0)</f>
        <v>0</v>
      </c>
      <c r="BH353" s="241">
        <f>IF(N353="sníž. přenesená",J353,0)</f>
        <v>0</v>
      </c>
      <c r="BI353" s="241">
        <f>IF(N353="nulová",J353,0)</f>
        <v>0</v>
      </c>
      <c r="BJ353" s="18" t="s">
        <v>82</v>
      </c>
      <c r="BK353" s="241">
        <f>ROUND(I353*H353,2)</f>
        <v>0</v>
      </c>
      <c r="BL353" s="18" t="s">
        <v>143</v>
      </c>
      <c r="BM353" s="240" t="s">
        <v>1049</v>
      </c>
    </row>
    <row r="354" spans="1:31" s="2" customFormat="1" ht="6.95" customHeight="1">
      <c r="A354" s="39"/>
      <c r="B354" s="67"/>
      <c r="C354" s="68"/>
      <c r="D354" s="68"/>
      <c r="E354" s="68"/>
      <c r="F354" s="68"/>
      <c r="G354" s="68"/>
      <c r="H354" s="68"/>
      <c r="I354" s="68"/>
      <c r="J354" s="68"/>
      <c r="K354" s="68"/>
      <c r="L354" s="45"/>
      <c r="M354" s="39"/>
      <c r="O354" s="39"/>
      <c r="P354" s="39"/>
      <c r="Q354" s="39"/>
      <c r="R354" s="39"/>
      <c r="S354" s="39"/>
      <c r="T354" s="39"/>
      <c r="U354" s="39"/>
      <c r="V354" s="39"/>
      <c r="W354" s="39"/>
      <c r="X354" s="39"/>
      <c r="Y354" s="39"/>
      <c r="Z354" s="39"/>
      <c r="AA354" s="39"/>
      <c r="AB354" s="39"/>
      <c r="AC354" s="39"/>
      <c r="AD354" s="39"/>
      <c r="AE354" s="39"/>
    </row>
  </sheetData>
  <sheetProtection password="CC35" sheet="1" objects="1" scenarios="1" formatColumns="0" formatRows="0" autoFilter="0"/>
  <autoFilter ref="C123:K353"/>
  <mergeCells count="12">
    <mergeCell ref="E7:H7"/>
    <mergeCell ref="E9:H9"/>
    <mergeCell ref="E11:H11"/>
    <mergeCell ref="E20:H20"/>
    <mergeCell ref="E29:H29"/>
    <mergeCell ref="E85:H85"/>
    <mergeCell ref="E87:H87"/>
    <mergeCell ref="E89:H89"/>
    <mergeCell ref="E112:H112"/>
    <mergeCell ref="E114:H114"/>
    <mergeCell ref="E116:H11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4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104</v>
      </c>
    </row>
    <row r="3" spans="2:46" s="1" customFormat="1" ht="6.95" customHeight="1">
      <c r="B3" s="147"/>
      <c r="C3" s="148"/>
      <c r="D3" s="148"/>
      <c r="E3" s="148"/>
      <c r="F3" s="148"/>
      <c r="G3" s="148"/>
      <c r="H3" s="148"/>
      <c r="I3" s="148"/>
      <c r="J3" s="148"/>
      <c r="K3" s="148"/>
      <c r="L3" s="21"/>
      <c r="AT3" s="18" t="s">
        <v>84</v>
      </c>
    </row>
    <row r="4" spans="2:46" s="1" customFormat="1" ht="24.95" customHeight="1">
      <c r="B4" s="21"/>
      <c r="D4" s="149" t="s">
        <v>105</v>
      </c>
      <c r="L4" s="21"/>
      <c r="M4" s="150" t="s">
        <v>10</v>
      </c>
      <c r="AT4" s="18" t="s">
        <v>4</v>
      </c>
    </row>
    <row r="5" spans="2:12" s="1" customFormat="1" ht="6.95" customHeight="1">
      <c r="B5" s="21"/>
      <c r="L5" s="21"/>
    </row>
    <row r="6" spans="2:12" s="1" customFormat="1" ht="12" customHeight="1">
      <c r="B6" s="21"/>
      <c r="D6" s="151" t="s">
        <v>16</v>
      </c>
      <c r="L6" s="21"/>
    </row>
    <row r="7" spans="2:12" s="1" customFormat="1" ht="16.5" customHeight="1">
      <c r="B7" s="21"/>
      <c r="E7" s="152" t="str">
        <f>'Rekapitulace stavby'!K6</f>
        <v>REVITALIZACE SÍDLIŠTĚ K. SVĚTLÉ, DVŮR KRÁLOVÉ NAD LABEM</v>
      </c>
      <c r="F7" s="151"/>
      <c r="G7" s="151"/>
      <c r="H7" s="151"/>
      <c r="L7" s="21"/>
    </row>
    <row r="8" spans="2:12" s="1" customFormat="1" ht="12" customHeight="1">
      <c r="B8" s="21"/>
      <c r="D8" s="151" t="s">
        <v>106</v>
      </c>
      <c r="L8" s="21"/>
    </row>
    <row r="9" spans="1:31" s="2" customFormat="1" ht="16.5" customHeight="1">
      <c r="A9" s="39"/>
      <c r="B9" s="45"/>
      <c r="C9" s="39"/>
      <c r="D9" s="39"/>
      <c r="E9" s="152" t="s">
        <v>107</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1" t="s">
        <v>108</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3" t="s">
        <v>1050</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1" t="s">
        <v>18</v>
      </c>
      <c r="E13" s="39"/>
      <c r="F13" s="142" t="s">
        <v>1</v>
      </c>
      <c r="G13" s="39"/>
      <c r="H13" s="39"/>
      <c r="I13" s="151"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1" t="s">
        <v>20</v>
      </c>
      <c r="E14" s="39"/>
      <c r="F14" s="142" t="s">
        <v>21</v>
      </c>
      <c r="G14" s="39"/>
      <c r="H14" s="39"/>
      <c r="I14" s="151" t="s">
        <v>22</v>
      </c>
      <c r="J14" s="154" t="str">
        <f>'Rekapitulace stavby'!AN8</f>
        <v>14. 11. 2023</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1" t="s">
        <v>24</v>
      </c>
      <c r="E16" s="39"/>
      <c r="F16" s="39"/>
      <c r="G16" s="39"/>
      <c r="H16" s="39"/>
      <c r="I16" s="151" t="s">
        <v>25</v>
      </c>
      <c r="J16" s="142" t="s">
        <v>1</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26</v>
      </c>
      <c r="F17" s="39"/>
      <c r="G17" s="39"/>
      <c r="H17" s="39"/>
      <c r="I17" s="151" t="s">
        <v>27</v>
      </c>
      <c r="J17" s="142" t="s">
        <v>1</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1" t="s">
        <v>28</v>
      </c>
      <c r="E19" s="39"/>
      <c r="F19" s="39"/>
      <c r="G19" s="39"/>
      <c r="H19" s="39"/>
      <c r="I19" s="151"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1" t="s">
        <v>27</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1" t="s">
        <v>30</v>
      </c>
      <c r="E22" s="39"/>
      <c r="F22" s="39"/>
      <c r="G22" s="39"/>
      <c r="H22" s="39"/>
      <c r="I22" s="151" t="s">
        <v>25</v>
      </c>
      <c r="J22" s="142" t="s">
        <v>1</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31</v>
      </c>
      <c r="F23" s="39"/>
      <c r="G23" s="39"/>
      <c r="H23" s="39"/>
      <c r="I23" s="151" t="s">
        <v>27</v>
      </c>
      <c r="J23" s="142" t="s">
        <v>1</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1" t="s">
        <v>33</v>
      </c>
      <c r="E25" s="39"/>
      <c r="F25" s="39"/>
      <c r="G25" s="39"/>
      <c r="H25" s="39"/>
      <c r="I25" s="151" t="s">
        <v>25</v>
      </c>
      <c r="J25" s="142" t="s">
        <v>1</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
        <v>34</v>
      </c>
      <c r="F26" s="39"/>
      <c r="G26" s="39"/>
      <c r="H26" s="39"/>
      <c r="I26" s="151" t="s">
        <v>27</v>
      </c>
      <c r="J26" s="142" t="s">
        <v>1</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1" t="s">
        <v>35</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16.5" customHeight="1">
      <c r="A29" s="155"/>
      <c r="B29" s="156"/>
      <c r="C29" s="155"/>
      <c r="D29" s="155"/>
      <c r="E29" s="157" t="s">
        <v>1</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25.4" customHeight="1">
      <c r="A32" s="39"/>
      <c r="B32" s="45"/>
      <c r="C32" s="39"/>
      <c r="D32" s="160" t="s">
        <v>36</v>
      </c>
      <c r="E32" s="39"/>
      <c r="F32" s="39"/>
      <c r="G32" s="39"/>
      <c r="H32" s="39"/>
      <c r="I32" s="39"/>
      <c r="J32" s="161">
        <f>ROUND(J121,2)</f>
        <v>0</v>
      </c>
      <c r="K32" s="39"/>
      <c r="L32" s="64"/>
      <c r="S32" s="39"/>
      <c r="T32" s="39"/>
      <c r="U32" s="39"/>
      <c r="V32" s="39"/>
      <c r="W32" s="39"/>
      <c r="X32" s="39"/>
      <c r="Y32" s="39"/>
      <c r="Z32" s="39"/>
      <c r="AA32" s="39"/>
      <c r="AB32" s="39"/>
      <c r="AC32" s="39"/>
      <c r="AD32" s="39"/>
      <c r="AE32" s="39"/>
    </row>
    <row r="33" spans="1:31" s="2" customFormat="1" ht="6.95" customHeight="1">
      <c r="A33" s="39"/>
      <c r="B33" s="45"/>
      <c r="C33" s="39"/>
      <c r="D33" s="159"/>
      <c r="E33" s="159"/>
      <c r="F33" s="159"/>
      <c r="G33" s="159"/>
      <c r="H33" s="159"/>
      <c r="I33" s="159"/>
      <c r="J33" s="159"/>
      <c r="K33" s="159"/>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2" t="s">
        <v>38</v>
      </c>
      <c r="G34" s="39"/>
      <c r="H34" s="39"/>
      <c r="I34" s="162" t="s">
        <v>37</v>
      </c>
      <c r="J34" s="162" t="s">
        <v>39</v>
      </c>
      <c r="K34" s="39"/>
      <c r="L34" s="64"/>
      <c r="S34" s="39"/>
      <c r="T34" s="39"/>
      <c r="U34" s="39"/>
      <c r="V34" s="39"/>
      <c r="W34" s="39"/>
      <c r="X34" s="39"/>
      <c r="Y34" s="39"/>
      <c r="Z34" s="39"/>
      <c r="AA34" s="39"/>
      <c r="AB34" s="39"/>
      <c r="AC34" s="39"/>
      <c r="AD34" s="39"/>
      <c r="AE34" s="39"/>
    </row>
    <row r="35" spans="1:31" s="2" customFormat="1" ht="14.4" customHeight="1">
      <c r="A35" s="39"/>
      <c r="B35" s="45"/>
      <c r="C35" s="39"/>
      <c r="D35" s="163" t="s">
        <v>40</v>
      </c>
      <c r="E35" s="151" t="s">
        <v>41</v>
      </c>
      <c r="F35" s="164">
        <f>ROUND((SUM(BE121:BE139)),2)</f>
        <v>0</v>
      </c>
      <c r="G35" s="39"/>
      <c r="H35" s="39"/>
      <c r="I35" s="165">
        <v>0.21</v>
      </c>
      <c r="J35" s="164">
        <f>ROUND(((SUM(BE121:BE139))*I35),2)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1" t="s">
        <v>42</v>
      </c>
      <c r="F36" s="164">
        <f>ROUND((SUM(BF121:BF139)),2)</f>
        <v>0</v>
      </c>
      <c r="G36" s="39"/>
      <c r="H36" s="39"/>
      <c r="I36" s="165">
        <v>0.15</v>
      </c>
      <c r="J36" s="164">
        <f>ROUND(((SUM(BF121:BF139))*I36),2)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43</v>
      </c>
      <c r="F37" s="164">
        <f>ROUND((SUM(BG121:BG139)),2)</f>
        <v>0</v>
      </c>
      <c r="G37" s="39"/>
      <c r="H37" s="39"/>
      <c r="I37" s="165">
        <v>0.21</v>
      </c>
      <c r="J37" s="164">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1" t="s">
        <v>44</v>
      </c>
      <c r="F38" s="164">
        <f>ROUND((SUM(BH121:BH139)),2)</f>
        <v>0</v>
      </c>
      <c r="G38" s="39"/>
      <c r="H38" s="39"/>
      <c r="I38" s="165">
        <v>0.15</v>
      </c>
      <c r="J38" s="164">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45</v>
      </c>
      <c r="F39" s="164">
        <f>ROUND((SUM(BI121:BI139)),2)</f>
        <v>0</v>
      </c>
      <c r="G39" s="39"/>
      <c r="H39" s="39"/>
      <c r="I39" s="165">
        <v>0</v>
      </c>
      <c r="J39" s="164">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6"/>
      <c r="D41" s="167" t="s">
        <v>46</v>
      </c>
      <c r="E41" s="168"/>
      <c r="F41" s="168"/>
      <c r="G41" s="169" t="s">
        <v>47</v>
      </c>
      <c r="H41" s="170" t="s">
        <v>48</v>
      </c>
      <c r="I41" s="168"/>
      <c r="J41" s="171">
        <f>SUM(J32:J39)</f>
        <v>0</v>
      </c>
      <c r="K41" s="172"/>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49</v>
      </c>
      <c r="E50" s="174"/>
      <c r="F50" s="174"/>
      <c r="G50" s="173" t="s">
        <v>50</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51</v>
      </c>
      <c r="E61" s="176"/>
      <c r="F61" s="177" t="s">
        <v>52</v>
      </c>
      <c r="G61" s="175" t="s">
        <v>51</v>
      </c>
      <c r="H61" s="176"/>
      <c r="I61" s="176"/>
      <c r="J61" s="178" t="s">
        <v>52</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53</v>
      </c>
      <c r="E65" s="179"/>
      <c r="F65" s="179"/>
      <c r="G65" s="173" t="s">
        <v>54</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51</v>
      </c>
      <c r="E76" s="176"/>
      <c r="F76" s="177" t="s">
        <v>52</v>
      </c>
      <c r="G76" s="175" t="s">
        <v>51</v>
      </c>
      <c r="H76" s="176"/>
      <c r="I76" s="176"/>
      <c r="J76" s="178" t="s">
        <v>52</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110</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REVITALIZACE SÍDLIŠTĚ K. SVĚTLÉ, DVŮR KRÁLOVÉ NAD LABEM</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106</v>
      </c>
      <c r="D86" s="23"/>
      <c r="E86" s="23"/>
      <c r="F86" s="23"/>
      <c r="G86" s="23"/>
      <c r="H86" s="23"/>
      <c r="I86" s="23"/>
      <c r="J86" s="23"/>
      <c r="K86" s="23"/>
      <c r="L86" s="21"/>
    </row>
    <row r="87" spans="1:31" s="2" customFormat="1" ht="16.5" customHeight="1">
      <c r="A87" s="39"/>
      <c r="B87" s="40"/>
      <c r="C87" s="41"/>
      <c r="D87" s="41"/>
      <c r="E87" s="184" t="s">
        <v>107</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108</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006 - SO 06 - VRN</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 xml:space="preserve"> </v>
      </c>
      <c r="G91" s="41"/>
      <c r="H91" s="41"/>
      <c r="I91" s="33" t="s">
        <v>22</v>
      </c>
      <c r="J91" s="80" t="str">
        <f>IF(J14="","",J14)</f>
        <v>14. 11. 2023</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40.05" customHeight="1">
      <c r="A93" s="39"/>
      <c r="B93" s="40"/>
      <c r="C93" s="33" t="s">
        <v>24</v>
      </c>
      <c r="D93" s="41"/>
      <c r="E93" s="41"/>
      <c r="F93" s="28" t="str">
        <f>E17</f>
        <v>MĚSTO DVŮR KRÁLOVÉ NAD LABEM</v>
      </c>
      <c r="G93" s="41"/>
      <c r="H93" s="41"/>
      <c r="I93" s="33" t="s">
        <v>30</v>
      </c>
      <c r="J93" s="37" t="str">
        <f>E23</f>
        <v>ATELIER ARCHITEKTURY A URBANISMU, s.r.o.</v>
      </c>
      <c r="K93" s="41"/>
      <c r="L93" s="64"/>
      <c r="S93" s="39"/>
      <c r="T93" s="39"/>
      <c r="U93" s="39"/>
      <c r="V93" s="39"/>
      <c r="W93" s="39"/>
      <c r="X93" s="39"/>
      <c r="Y93" s="39"/>
      <c r="Z93" s="39"/>
      <c r="AA93" s="39"/>
      <c r="AB93" s="39"/>
      <c r="AC93" s="39"/>
      <c r="AD93" s="39"/>
      <c r="AE93" s="39"/>
    </row>
    <row r="94" spans="1:31" s="2" customFormat="1" ht="15.15" customHeight="1">
      <c r="A94" s="39"/>
      <c r="B94" s="40"/>
      <c r="C94" s="33" t="s">
        <v>28</v>
      </c>
      <c r="D94" s="41"/>
      <c r="E94" s="41"/>
      <c r="F94" s="28" t="str">
        <f>IF(E20="","",E20)</f>
        <v>Vyplň údaj</v>
      </c>
      <c r="G94" s="41"/>
      <c r="H94" s="41"/>
      <c r="I94" s="33" t="s">
        <v>33</v>
      </c>
      <c r="J94" s="37" t="str">
        <f>E26</f>
        <v>JIŘÍ KOCIÁN</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5" t="s">
        <v>111</v>
      </c>
      <c r="D96" s="186"/>
      <c r="E96" s="186"/>
      <c r="F96" s="186"/>
      <c r="G96" s="186"/>
      <c r="H96" s="186"/>
      <c r="I96" s="186"/>
      <c r="J96" s="187" t="s">
        <v>112</v>
      </c>
      <c r="K96" s="186"/>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8" t="s">
        <v>113</v>
      </c>
      <c r="D98" s="41"/>
      <c r="E98" s="41"/>
      <c r="F98" s="41"/>
      <c r="G98" s="41"/>
      <c r="H98" s="41"/>
      <c r="I98" s="41"/>
      <c r="J98" s="111">
        <f>J121</f>
        <v>0</v>
      </c>
      <c r="K98" s="41"/>
      <c r="L98" s="64"/>
      <c r="S98" s="39"/>
      <c r="T98" s="39"/>
      <c r="U98" s="39"/>
      <c r="V98" s="39"/>
      <c r="W98" s="39"/>
      <c r="X98" s="39"/>
      <c r="Y98" s="39"/>
      <c r="Z98" s="39"/>
      <c r="AA98" s="39"/>
      <c r="AB98" s="39"/>
      <c r="AC98" s="39"/>
      <c r="AD98" s="39"/>
      <c r="AE98" s="39"/>
      <c r="AU98" s="18" t="s">
        <v>114</v>
      </c>
    </row>
    <row r="99" spans="1:31" s="9" customFormat="1" ht="24.95" customHeight="1">
      <c r="A99" s="9"/>
      <c r="B99" s="189"/>
      <c r="C99" s="190"/>
      <c r="D99" s="191" t="s">
        <v>1051</v>
      </c>
      <c r="E99" s="192"/>
      <c r="F99" s="192"/>
      <c r="G99" s="192"/>
      <c r="H99" s="192"/>
      <c r="I99" s="192"/>
      <c r="J99" s="193">
        <f>J122</f>
        <v>0</v>
      </c>
      <c r="K99" s="190"/>
      <c r="L99" s="194"/>
      <c r="S99" s="9"/>
      <c r="T99" s="9"/>
      <c r="U99" s="9"/>
      <c r="V99" s="9"/>
      <c r="W99" s="9"/>
      <c r="X99" s="9"/>
      <c r="Y99" s="9"/>
      <c r="Z99" s="9"/>
      <c r="AA99" s="9"/>
      <c r="AB99" s="9"/>
      <c r="AC99" s="9"/>
      <c r="AD99" s="9"/>
      <c r="AE99" s="9"/>
    </row>
    <row r="100" spans="1:31" s="2" customFormat="1" ht="21.8" customHeight="1">
      <c r="A100" s="39"/>
      <c r="B100" s="40"/>
      <c r="C100" s="41"/>
      <c r="D100" s="41"/>
      <c r="E100" s="41"/>
      <c r="F100" s="41"/>
      <c r="G100" s="41"/>
      <c r="H100" s="41"/>
      <c r="I100" s="41"/>
      <c r="J100" s="41"/>
      <c r="K100" s="41"/>
      <c r="L100" s="64"/>
      <c r="S100" s="39"/>
      <c r="T100" s="39"/>
      <c r="U100" s="39"/>
      <c r="V100" s="39"/>
      <c r="W100" s="39"/>
      <c r="X100" s="39"/>
      <c r="Y100" s="39"/>
      <c r="Z100" s="39"/>
      <c r="AA100" s="39"/>
      <c r="AB100" s="39"/>
      <c r="AC100" s="39"/>
      <c r="AD100" s="39"/>
      <c r="AE100" s="39"/>
    </row>
    <row r="101" spans="1:31" s="2" customFormat="1" ht="6.95" customHeight="1">
      <c r="A101" s="39"/>
      <c r="B101" s="67"/>
      <c r="C101" s="68"/>
      <c r="D101" s="68"/>
      <c r="E101" s="68"/>
      <c r="F101" s="68"/>
      <c r="G101" s="68"/>
      <c r="H101" s="68"/>
      <c r="I101" s="68"/>
      <c r="J101" s="68"/>
      <c r="K101" s="68"/>
      <c r="L101" s="64"/>
      <c r="S101" s="39"/>
      <c r="T101" s="39"/>
      <c r="U101" s="39"/>
      <c r="V101" s="39"/>
      <c r="W101" s="39"/>
      <c r="X101" s="39"/>
      <c r="Y101" s="39"/>
      <c r="Z101" s="39"/>
      <c r="AA101" s="39"/>
      <c r="AB101" s="39"/>
      <c r="AC101" s="39"/>
      <c r="AD101" s="39"/>
      <c r="AE101" s="39"/>
    </row>
    <row r="105" spans="1:31" s="2" customFormat="1" ht="6.95" customHeight="1">
      <c r="A105" s="39"/>
      <c r="B105" s="69"/>
      <c r="C105" s="70"/>
      <c r="D105" s="70"/>
      <c r="E105" s="70"/>
      <c r="F105" s="70"/>
      <c r="G105" s="70"/>
      <c r="H105" s="70"/>
      <c r="I105" s="70"/>
      <c r="J105" s="70"/>
      <c r="K105" s="70"/>
      <c r="L105" s="64"/>
      <c r="S105" s="39"/>
      <c r="T105" s="39"/>
      <c r="U105" s="39"/>
      <c r="V105" s="39"/>
      <c r="W105" s="39"/>
      <c r="X105" s="39"/>
      <c r="Y105" s="39"/>
      <c r="Z105" s="39"/>
      <c r="AA105" s="39"/>
      <c r="AB105" s="39"/>
      <c r="AC105" s="39"/>
      <c r="AD105" s="39"/>
      <c r="AE105" s="39"/>
    </row>
    <row r="106" spans="1:31" s="2" customFormat="1" ht="24.95" customHeight="1">
      <c r="A106" s="39"/>
      <c r="B106" s="40"/>
      <c r="C106" s="24" t="s">
        <v>122</v>
      </c>
      <c r="D106" s="41"/>
      <c r="E106" s="41"/>
      <c r="F106" s="41"/>
      <c r="G106" s="41"/>
      <c r="H106" s="41"/>
      <c r="I106" s="41"/>
      <c r="J106" s="41"/>
      <c r="K106" s="41"/>
      <c r="L106" s="64"/>
      <c r="S106" s="39"/>
      <c r="T106" s="39"/>
      <c r="U106" s="39"/>
      <c r="V106" s="39"/>
      <c r="W106" s="39"/>
      <c r="X106" s="39"/>
      <c r="Y106" s="39"/>
      <c r="Z106" s="39"/>
      <c r="AA106" s="39"/>
      <c r="AB106" s="39"/>
      <c r="AC106" s="39"/>
      <c r="AD106" s="39"/>
      <c r="AE106" s="39"/>
    </row>
    <row r="107" spans="1:31" s="2" customFormat="1" ht="6.95" customHeight="1">
      <c r="A107" s="39"/>
      <c r="B107" s="40"/>
      <c r="C107" s="41"/>
      <c r="D107" s="41"/>
      <c r="E107" s="41"/>
      <c r="F107" s="41"/>
      <c r="G107" s="41"/>
      <c r="H107" s="41"/>
      <c r="I107" s="41"/>
      <c r="J107" s="41"/>
      <c r="K107" s="41"/>
      <c r="L107" s="64"/>
      <c r="S107" s="39"/>
      <c r="T107" s="39"/>
      <c r="U107" s="39"/>
      <c r="V107" s="39"/>
      <c r="W107" s="39"/>
      <c r="X107" s="39"/>
      <c r="Y107" s="39"/>
      <c r="Z107" s="39"/>
      <c r="AA107" s="39"/>
      <c r="AB107" s="39"/>
      <c r="AC107" s="39"/>
      <c r="AD107" s="39"/>
      <c r="AE107" s="39"/>
    </row>
    <row r="108" spans="1:31" s="2" customFormat="1" ht="12" customHeight="1">
      <c r="A108" s="39"/>
      <c r="B108" s="40"/>
      <c r="C108" s="33" t="s">
        <v>16</v>
      </c>
      <c r="D108" s="41"/>
      <c r="E108" s="41"/>
      <c r="F108" s="41"/>
      <c r="G108" s="41"/>
      <c r="H108" s="41"/>
      <c r="I108" s="41"/>
      <c r="J108" s="41"/>
      <c r="K108" s="41"/>
      <c r="L108" s="64"/>
      <c r="S108" s="39"/>
      <c r="T108" s="39"/>
      <c r="U108" s="39"/>
      <c r="V108" s="39"/>
      <c r="W108" s="39"/>
      <c r="X108" s="39"/>
      <c r="Y108" s="39"/>
      <c r="Z108" s="39"/>
      <c r="AA108" s="39"/>
      <c r="AB108" s="39"/>
      <c r="AC108" s="39"/>
      <c r="AD108" s="39"/>
      <c r="AE108" s="39"/>
    </row>
    <row r="109" spans="1:31" s="2" customFormat="1" ht="16.5" customHeight="1">
      <c r="A109" s="39"/>
      <c r="B109" s="40"/>
      <c r="C109" s="41"/>
      <c r="D109" s="41"/>
      <c r="E109" s="184" t="str">
        <f>E7</f>
        <v>REVITALIZACE SÍDLIŠTĚ K. SVĚTLÉ, DVŮR KRÁLOVÉ NAD LABEM</v>
      </c>
      <c r="F109" s="33"/>
      <c r="G109" s="33"/>
      <c r="H109" s="33"/>
      <c r="I109" s="41"/>
      <c r="J109" s="41"/>
      <c r="K109" s="41"/>
      <c r="L109" s="64"/>
      <c r="S109" s="39"/>
      <c r="T109" s="39"/>
      <c r="U109" s="39"/>
      <c r="V109" s="39"/>
      <c r="W109" s="39"/>
      <c r="X109" s="39"/>
      <c r="Y109" s="39"/>
      <c r="Z109" s="39"/>
      <c r="AA109" s="39"/>
      <c r="AB109" s="39"/>
      <c r="AC109" s="39"/>
      <c r="AD109" s="39"/>
      <c r="AE109" s="39"/>
    </row>
    <row r="110" spans="2:12" s="1" customFormat="1" ht="12" customHeight="1">
      <c r="B110" s="22"/>
      <c r="C110" s="33" t="s">
        <v>106</v>
      </c>
      <c r="D110" s="23"/>
      <c r="E110" s="23"/>
      <c r="F110" s="23"/>
      <c r="G110" s="23"/>
      <c r="H110" s="23"/>
      <c r="I110" s="23"/>
      <c r="J110" s="23"/>
      <c r="K110" s="23"/>
      <c r="L110" s="21"/>
    </row>
    <row r="111" spans="1:31" s="2" customFormat="1" ht="16.5" customHeight="1">
      <c r="A111" s="39"/>
      <c r="B111" s="40"/>
      <c r="C111" s="41"/>
      <c r="D111" s="41"/>
      <c r="E111" s="184" t="s">
        <v>107</v>
      </c>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12" customHeight="1">
      <c r="A112" s="39"/>
      <c r="B112" s="40"/>
      <c r="C112" s="33" t="s">
        <v>108</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16.5" customHeight="1">
      <c r="A113" s="39"/>
      <c r="B113" s="40"/>
      <c r="C113" s="41"/>
      <c r="D113" s="41"/>
      <c r="E113" s="77" t="str">
        <f>E11</f>
        <v>006 - SO 06 - VRN</v>
      </c>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6.95" customHeight="1">
      <c r="A114" s="39"/>
      <c r="B114" s="40"/>
      <c r="C114" s="41"/>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12" customHeight="1">
      <c r="A115" s="39"/>
      <c r="B115" s="40"/>
      <c r="C115" s="33" t="s">
        <v>20</v>
      </c>
      <c r="D115" s="41"/>
      <c r="E115" s="41"/>
      <c r="F115" s="28" t="str">
        <f>F14</f>
        <v xml:space="preserve"> </v>
      </c>
      <c r="G115" s="41"/>
      <c r="H115" s="41"/>
      <c r="I115" s="33" t="s">
        <v>22</v>
      </c>
      <c r="J115" s="80" t="str">
        <f>IF(J14="","",J14)</f>
        <v>14. 11. 2023</v>
      </c>
      <c r="K115" s="41"/>
      <c r="L115" s="64"/>
      <c r="S115" s="39"/>
      <c r="T115" s="39"/>
      <c r="U115" s="39"/>
      <c r="V115" s="39"/>
      <c r="W115" s="39"/>
      <c r="X115" s="39"/>
      <c r="Y115" s="39"/>
      <c r="Z115" s="39"/>
      <c r="AA115" s="39"/>
      <c r="AB115" s="39"/>
      <c r="AC115" s="39"/>
      <c r="AD115" s="39"/>
      <c r="AE115" s="39"/>
    </row>
    <row r="116" spans="1:31" s="2" customFormat="1" ht="6.95" customHeight="1">
      <c r="A116" s="39"/>
      <c r="B116" s="40"/>
      <c r="C116" s="41"/>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40.05" customHeight="1">
      <c r="A117" s="39"/>
      <c r="B117" s="40"/>
      <c r="C117" s="33" t="s">
        <v>24</v>
      </c>
      <c r="D117" s="41"/>
      <c r="E117" s="41"/>
      <c r="F117" s="28" t="str">
        <f>E17</f>
        <v>MĚSTO DVŮR KRÁLOVÉ NAD LABEM</v>
      </c>
      <c r="G117" s="41"/>
      <c r="H117" s="41"/>
      <c r="I117" s="33" t="s">
        <v>30</v>
      </c>
      <c r="J117" s="37" t="str">
        <f>E23</f>
        <v>ATELIER ARCHITEKTURY A URBANISMU, s.r.o.</v>
      </c>
      <c r="K117" s="41"/>
      <c r="L117" s="64"/>
      <c r="S117" s="39"/>
      <c r="T117" s="39"/>
      <c r="U117" s="39"/>
      <c r="V117" s="39"/>
      <c r="W117" s="39"/>
      <c r="X117" s="39"/>
      <c r="Y117" s="39"/>
      <c r="Z117" s="39"/>
      <c r="AA117" s="39"/>
      <c r="AB117" s="39"/>
      <c r="AC117" s="39"/>
      <c r="AD117" s="39"/>
      <c r="AE117" s="39"/>
    </row>
    <row r="118" spans="1:31" s="2" customFormat="1" ht="15.15" customHeight="1">
      <c r="A118" s="39"/>
      <c r="B118" s="40"/>
      <c r="C118" s="33" t="s">
        <v>28</v>
      </c>
      <c r="D118" s="41"/>
      <c r="E118" s="41"/>
      <c r="F118" s="28" t="str">
        <f>IF(E20="","",E20)</f>
        <v>Vyplň údaj</v>
      </c>
      <c r="G118" s="41"/>
      <c r="H118" s="41"/>
      <c r="I118" s="33" t="s">
        <v>33</v>
      </c>
      <c r="J118" s="37" t="str">
        <f>E26</f>
        <v>JIŘÍ KOCIÁN</v>
      </c>
      <c r="K118" s="41"/>
      <c r="L118" s="64"/>
      <c r="S118" s="39"/>
      <c r="T118" s="39"/>
      <c r="U118" s="39"/>
      <c r="V118" s="39"/>
      <c r="W118" s="39"/>
      <c r="X118" s="39"/>
      <c r="Y118" s="39"/>
      <c r="Z118" s="39"/>
      <c r="AA118" s="39"/>
      <c r="AB118" s="39"/>
      <c r="AC118" s="39"/>
      <c r="AD118" s="39"/>
      <c r="AE118" s="39"/>
    </row>
    <row r="119" spans="1:31" s="2" customFormat="1" ht="10.3" customHeight="1">
      <c r="A119" s="39"/>
      <c r="B119" s="40"/>
      <c r="C119" s="41"/>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11" customFormat="1" ht="29.25" customHeight="1">
      <c r="A120" s="200"/>
      <c r="B120" s="201"/>
      <c r="C120" s="202" t="s">
        <v>123</v>
      </c>
      <c r="D120" s="203" t="s">
        <v>61</v>
      </c>
      <c r="E120" s="203" t="s">
        <v>57</v>
      </c>
      <c r="F120" s="203" t="s">
        <v>58</v>
      </c>
      <c r="G120" s="203" t="s">
        <v>124</v>
      </c>
      <c r="H120" s="203" t="s">
        <v>125</v>
      </c>
      <c r="I120" s="203" t="s">
        <v>126</v>
      </c>
      <c r="J120" s="204" t="s">
        <v>112</v>
      </c>
      <c r="K120" s="205" t="s">
        <v>127</v>
      </c>
      <c r="L120" s="206"/>
      <c r="M120" s="101" t="s">
        <v>1</v>
      </c>
      <c r="N120" s="102" t="s">
        <v>40</v>
      </c>
      <c r="O120" s="102" t="s">
        <v>128</v>
      </c>
      <c r="P120" s="102" t="s">
        <v>129</v>
      </c>
      <c r="Q120" s="102" t="s">
        <v>130</v>
      </c>
      <c r="R120" s="102" t="s">
        <v>131</v>
      </c>
      <c r="S120" s="102" t="s">
        <v>132</v>
      </c>
      <c r="T120" s="103" t="s">
        <v>133</v>
      </c>
      <c r="U120" s="200"/>
      <c r="V120" s="200"/>
      <c r="W120" s="200"/>
      <c r="X120" s="200"/>
      <c r="Y120" s="200"/>
      <c r="Z120" s="200"/>
      <c r="AA120" s="200"/>
      <c r="AB120" s="200"/>
      <c r="AC120" s="200"/>
      <c r="AD120" s="200"/>
      <c r="AE120" s="200"/>
    </row>
    <row r="121" spans="1:63" s="2" customFormat="1" ht="22.8" customHeight="1">
      <c r="A121" s="39"/>
      <c r="B121" s="40"/>
      <c r="C121" s="108" t="s">
        <v>134</v>
      </c>
      <c r="D121" s="41"/>
      <c r="E121" s="41"/>
      <c r="F121" s="41"/>
      <c r="G121" s="41"/>
      <c r="H121" s="41"/>
      <c r="I121" s="41"/>
      <c r="J121" s="207">
        <f>BK121</f>
        <v>0</v>
      </c>
      <c r="K121" s="41"/>
      <c r="L121" s="45"/>
      <c r="M121" s="104"/>
      <c r="N121" s="208"/>
      <c r="O121" s="105"/>
      <c r="P121" s="209">
        <f>P122</f>
        <v>0</v>
      </c>
      <c r="Q121" s="105"/>
      <c r="R121" s="209">
        <f>R122</f>
        <v>0</v>
      </c>
      <c r="S121" s="105"/>
      <c r="T121" s="210">
        <f>T122</f>
        <v>0</v>
      </c>
      <c r="U121" s="39"/>
      <c r="V121" s="39"/>
      <c r="W121" s="39"/>
      <c r="X121" s="39"/>
      <c r="Y121" s="39"/>
      <c r="Z121" s="39"/>
      <c r="AA121" s="39"/>
      <c r="AB121" s="39"/>
      <c r="AC121" s="39"/>
      <c r="AD121" s="39"/>
      <c r="AE121" s="39"/>
      <c r="AT121" s="18" t="s">
        <v>75</v>
      </c>
      <c r="AU121" s="18" t="s">
        <v>114</v>
      </c>
      <c r="BK121" s="211">
        <f>BK122</f>
        <v>0</v>
      </c>
    </row>
    <row r="122" spans="1:63" s="12" customFormat="1" ht="25.9" customHeight="1">
      <c r="A122" s="12"/>
      <c r="B122" s="212"/>
      <c r="C122" s="213"/>
      <c r="D122" s="214" t="s">
        <v>75</v>
      </c>
      <c r="E122" s="215" t="s">
        <v>1052</v>
      </c>
      <c r="F122" s="215" t="s">
        <v>1053</v>
      </c>
      <c r="G122" s="213"/>
      <c r="H122" s="213"/>
      <c r="I122" s="216"/>
      <c r="J122" s="217">
        <f>BK122</f>
        <v>0</v>
      </c>
      <c r="K122" s="213"/>
      <c r="L122" s="218"/>
      <c r="M122" s="219"/>
      <c r="N122" s="220"/>
      <c r="O122" s="220"/>
      <c r="P122" s="221">
        <f>SUM(P123:P139)</f>
        <v>0</v>
      </c>
      <c r="Q122" s="220"/>
      <c r="R122" s="221">
        <f>SUM(R123:R139)</f>
        <v>0</v>
      </c>
      <c r="S122" s="220"/>
      <c r="T122" s="222">
        <f>SUM(T123:T139)</f>
        <v>0</v>
      </c>
      <c r="U122" s="12"/>
      <c r="V122" s="12"/>
      <c r="W122" s="12"/>
      <c r="X122" s="12"/>
      <c r="Y122" s="12"/>
      <c r="Z122" s="12"/>
      <c r="AA122" s="12"/>
      <c r="AB122" s="12"/>
      <c r="AC122" s="12"/>
      <c r="AD122" s="12"/>
      <c r="AE122" s="12"/>
      <c r="AR122" s="223" t="s">
        <v>160</v>
      </c>
      <c r="AT122" s="224" t="s">
        <v>75</v>
      </c>
      <c r="AU122" s="224" t="s">
        <v>76</v>
      </c>
      <c r="AY122" s="223" t="s">
        <v>137</v>
      </c>
      <c r="BK122" s="225">
        <f>SUM(BK123:BK139)</f>
        <v>0</v>
      </c>
    </row>
    <row r="123" spans="1:65" s="2" customFormat="1" ht="16.5" customHeight="1">
      <c r="A123" s="39"/>
      <c r="B123" s="40"/>
      <c r="C123" s="228" t="s">
        <v>82</v>
      </c>
      <c r="D123" s="228" t="s">
        <v>139</v>
      </c>
      <c r="E123" s="229" t="s">
        <v>1054</v>
      </c>
      <c r="F123" s="230" t="s">
        <v>1055</v>
      </c>
      <c r="G123" s="231" t="s">
        <v>302</v>
      </c>
      <c r="H123" s="232">
        <v>1</v>
      </c>
      <c r="I123" s="233"/>
      <c r="J123" s="234">
        <f>ROUND(I123*H123,2)</f>
        <v>0</v>
      </c>
      <c r="K123" s="235"/>
      <c r="L123" s="45"/>
      <c r="M123" s="236" t="s">
        <v>1</v>
      </c>
      <c r="N123" s="237" t="s">
        <v>41</v>
      </c>
      <c r="O123" s="92"/>
      <c r="P123" s="238">
        <f>O123*H123</f>
        <v>0</v>
      </c>
      <c r="Q123" s="238">
        <v>0</v>
      </c>
      <c r="R123" s="238">
        <f>Q123*H123</f>
        <v>0</v>
      </c>
      <c r="S123" s="238">
        <v>0</v>
      </c>
      <c r="T123" s="239">
        <f>S123*H123</f>
        <v>0</v>
      </c>
      <c r="U123" s="39"/>
      <c r="V123" s="39"/>
      <c r="W123" s="39"/>
      <c r="X123" s="39"/>
      <c r="Y123" s="39"/>
      <c r="Z123" s="39"/>
      <c r="AA123" s="39"/>
      <c r="AB123" s="39"/>
      <c r="AC123" s="39"/>
      <c r="AD123" s="39"/>
      <c r="AE123" s="39"/>
      <c r="AR123" s="240" t="s">
        <v>1056</v>
      </c>
      <c r="AT123" s="240" t="s">
        <v>139</v>
      </c>
      <c r="AU123" s="240" t="s">
        <v>82</v>
      </c>
      <c r="AY123" s="18" t="s">
        <v>137</v>
      </c>
      <c r="BE123" s="241">
        <f>IF(N123="základní",J123,0)</f>
        <v>0</v>
      </c>
      <c r="BF123" s="241">
        <f>IF(N123="snížená",J123,0)</f>
        <v>0</v>
      </c>
      <c r="BG123" s="241">
        <f>IF(N123="zákl. přenesená",J123,0)</f>
        <v>0</v>
      </c>
      <c r="BH123" s="241">
        <f>IF(N123="sníž. přenesená",J123,0)</f>
        <v>0</v>
      </c>
      <c r="BI123" s="241">
        <f>IF(N123="nulová",J123,0)</f>
        <v>0</v>
      </c>
      <c r="BJ123" s="18" t="s">
        <v>82</v>
      </c>
      <c r="BK123" s="241">
        <f>ROUND(I123*H123,2)</f>
        <v>0</v>
      </c>
      <c r="BL123" s="18" t="s">
        <v>1056</v>
      </c>
      <c r="BM123" s="240" t="s">
        <v>1057</v>
      </c>
    </row>
    <row r="124" spans="1:65" s="2" customFormat="1" ht="16.5" customHeight="1">
      <c r="A124" s="39"/>
      <c r="B124" s="40"/>
      <c r="C124" s="228" t="s">
        <v>84</v>
      </c>
      <c r="D124" s="228" t="s">
        <v>139</v>
      </c>
      <c r="E124" s="229" t="s">
        <v>1058</v>
      </c>
      <c r="F124" s="230" t="s">
        <v>1059</v>
      </c>
      <c r="G124" s="231" t="s">
        <v>302</v>
      </c>
      <c r="H124" s="232">
        <v>1</v>
      </c>
      <c r="I124" s="233"/>
      <c r="J124" s="234">
        <f>ROUND(I124*H124,2)</f>
        <v>0</v>
      </c>
      <c r="K124" s="235"/>
      <c r="L124" s="45"/>
      <c r="M124" s="236" t="s">
        <v>1</v>
      </c>
      <c r="N124" s="237" t="s">
        <v>41</v>
      </c>
      <c r="O124" s="92"/>
      <c r="P124" s="238">
        <f>O124*H124</f>
        <v>0</v>
      </c>
      <c r="Q124" s="238">
        <v>0</v>
      </c>
      <c r="R124" s="238">
        <f>Q124*H124</f>
        <v>0</v>
      </c>
      <c r="S124" s="238">
        <v>0</v>
      </c>
      <c r="T124" s="239">
        <f>S124*H124</f>
        <v>0</v>
      </c>
      <c r="U124" s="39"/>
      <c r="V124" s="39"/>
      <c r="W124" s="39"/>
      <c r="X124" s="39"/>
      <c r="Y124" s="39"/>
      <c r="Z124" s="39"/>
      <c r="AA124" s="39"/>
      <c r="AB124" s="39"/>
      <c r="AC124" s="39"/>
      <c r="AD124" s="39"/>
      <c r="AE124" s="39"/>
      <c r="AR124" s="240" t="s">
        <v>1056</v>
      </c>
      <c r="AT124" s="240" t="s">
        <v>139</v>
      </c>
      <c r="AU124" s="240" t="s">
        <v>82</v>
      </c>
      <c r="AY124" s="18" t="s">
        <v>137</v>
      </c>
      <c r="BE124" s="241">
        <f>IF(N124="základní",J124,0)</f>
        <v>0</v>
      </c>
      <c r="BF124" s="241">
        <f>IF(N124="snížená",J124,0)</f>
        <v>0</v>
      </c>
      <c r="BG124" s="241">
        <f>IF(N124="zákl. přenesená",J124,0)</f>
        <v>0</v>
      </c>
      <c r="BH124" s="241">
        <f>IF(N124="sníž. přenesená",J124,0)</f>
        <v>0</v>
      </c>
      <c r="BI124" s="241">
        <f>IF(N124="nulová",J124,0)</f>
        <v>0</v>
      </c>
      <c r="BJ124" s="18" t="s">
        <v>82</v>
      </c>
      <c r="BK124" s="241">
        <f>ROUND(I124*H124,2)</f>
        <v>0</v>
      </c>
      <c r="BL124" s="18" t="s">
        <v>1056</v>
      </c>
      <c r="BM124" s="240" t="s">
        <v>1060</v>
      </c>
    </row>
    <row r="125" spans="1:65" s="2" customFormat="1" ht="16.5" customHeight="1">
      <c r="A125" s="39"/>
      <c r="B125" s="40"/>
      <c r="C125" s="228" t="s">
        <v>151</v>
      </c>
      <c r="D125" s="228" t="s">
        <v>139</v>
      </c>
      <c r="E125" s="229" t="s">
        <v>1061</v>
      </c>
      <c r="F125" s="230" t="s">
        <v>1062</v>
      </c>
      <c r="G125" s="231" t="s">
        <v>302</v>
      </c>
      <c r="H125" s="232">
        <v>1</v>
      </c>
      <c r="I125" s="233"/>
      <c r="J125" s="234">
        <f>ROUND(I125*H125,2)</f>
        <v>0</v>
      </c>
      <c r="K125" s="235"/>
      <c r="L125" s="45"/>
      <c r="M125" s="236" t="s">
        <v>1</v>
      </c>
      <c r="N125" s="237" t="s">
        <v>41</v>
      </c>
      <c r="O125" s="92"/>
      <c r="P125" s="238">
        <f>O125*H125</f>
        <v>0</v>
      </c>
      <c r="Q125" s="238">
        <v>0</v>
      </c>
      <c r="R125" s="238">
        <f>Q125*H125</f>
        <v>0</v>
      </c>
      <c r="S125" s="238">
        <v>0</v>
      </c>
      <c r="T125" s="239">
        <f>S125*H125</f>
        <v>0</v>
      </c>
      <c r="U125" s="39"/>
      <c r="V125" s="39"/>
      <c r="W125" s="39"/>
      <c r="X125" s="39"/>
      <c r="Y125" s="39"/>
      <c r="Z125" s="39"/>
      <c r="AA125" s="39"/>
      <c r="AB125" s="39"/>
      <c r="AC125" s="39"/>
      <c r="AD125" s="39"/>
      <c r="AE125" s="39"/>
      <c r="AR125" s="240" t="s">
        <v>1056</v>
      </c>
      <c r="AT125" s="240" t="s">
        <v>139</v>
      </c>
      <c r="AU125" s="240" t="s">
        <v>82</v>
      </c>
      <c r="AY125" s="18" t="s">
        <v>137</v>
      </c>
      <c r="BE125" s="241">
        <f>IF(N125="základní",J125,0)</f>
        <v>0</v>
      </c>
      <c r="BF125" s="241">
        <f>IF(N125="snížená",J125,0)</f>
        <v>0</v>
      </c>
      <c r="BG125" s="241">
        <f>IF(N125="zákl. přenesená",J125,0)</f>
        <v>0</v>
      </c>
      <c r="BH125" s="241">
        <f>IF(N125="sníž. přenesená",J125,0)</f>
        <v>0</v>
      </c>
      <c r="BI125" s="241">
        <f>IF(N125="nulová",J125,0)</f>
        <v>0</v>
      </c>
      <c r="BJ125" s="18" t="s">
        <v>82</v>
      </c>
      <c r="BK125" s="241">
        <f>ROUND(I125*H125,2)</f>
        <v>0</v>
      </c>
      <c r="BL125" s="18" t="s">
        <v>1056</v>
      </c>
      <c r="BM125" s="240" t="s">
        <v>1063</v>
      </c>
    </row>
    <row r="126" spans="1:65" s="2" customFormat="1" ht="16.5" customHeight="1">
      <c r="A126" s="39"/>
      <c r="B126" s="40"/>
      <c r="C126" s="228" t="s">
        <v>143</v>
      </c>
      <c r="D126" s="228" t="s">
        <v>139</v>
      </c>
      <c r="E126" s="229" t="s">
        <v>1064</v>
      </c>
      <c r="F126" s="230" t="s">
        <v>1065</v>
      </c>
      <c r="G126" s="231" t="s">
        <v>302</v>
      </c>
      <c r="H126" s="232">
        <v>1</v>
      </c>
      <c r="I126" s="233"/>
      <c r="J126" s="234">
        <f>ROUND(I126*H126,2)</f>
        <v>0</v>
      </c>
      <c r="K126" s="235"/>
      <c r="L126" s="45"/>
      <c r="M126" s="236" t="s">
        <v>1</v>
      </c>
      <c r="N126" s="237" t="s">
        <v>41</v>
      </c>
      <c r="O126" s="92"/>
      <c r="P126" s="238">
        <f>O126*H126</f>
        <v>0</v>
      </c>
      <c r="Q126" s="238">
        <v>0</v>
      </c>
      <c r="R126" s="238">
        <f>Q126*H126</f>
        <v>0</v>
      </c>
      <c r="S126" s="238">
        <v>0</v>
      </c>
      <c r="T126" s="239">
        <f>S126*H126</f>
        <v>0</v>
      </c>
      <c r="U126" s="39"/>
      <c r="V126" s="39"/>
      <c r="W126" s="39"/>
      <c r="X126" s="39"/>
      <c r="Y126" s="39"/>
      <c r="Z126" s="39"/>
      <c r="AA126" s="39"/>
      <c r="AB126" s="39"/>
      <c r="AC126" s="39"/>
      <c r="AD126" s="39"/>
      <c r="AE126" s="39"/>
      <c r="AR126" s="240" t="s">
        <v>1056</v>
      </c>
      <c r="AT126" s="240" t="s">
        <v>139</v>
      </c>
      <c r="AU126" s="240" t="s">
        <v>82</v>
      </c>
      <c r="AY126" s="18" t="s">
        <v>137</v>
      </c>
      <c r="BE126" s="241">
        <f>IF(N126="základní",J126,0)</f>
        <v>0</v>
      </c>
      <c r="BF126" s="241">
        <f>IF(N126="snížená",J126,0)</f>
        <v>0</v>
      </c>
      <c r="BG126" s="241">
        <f>IF(N126="zákl. přenesená",J126,0)</f>
        <v>0</v>
      </c>
      <c r="BH126" s="241">
        <f>IF(N126="sníž. přenesená",J126,0)</f>
        <v>0</v>
      </c>
      <c r="BI126" s="241">
        <f>IF(N126="nulová",J126,0)</f>
        <v>0</v>
      </c>
      <c r="BJ126" s="18" t="s">
        <v>82</v>
      </c>
      <c r="BK126" s="241">
        <f>ROUND(I126*H126,2)</f>
        <v>0</v>
      </c>
      <c r="BL126" s="18" t="s">
        <v>1056</v>
      </c>
      <c r="BM126" s="240" t="s">
        <v>1066</v>
      </c>
    </row>
    <row r="127" spans="1:65" s="2" customFormat="1" ht="16.5" customHeight="1">
      <c r="A127" s="39"/>
      <c r="B127" s="40"/>
      <c r="C127" s="228" t="s">
        <v>160</v>
      </c>
      <c r="D127" s="228" t="s">
        <v>139</v>
      </c>
      <c r="E127" s="229" t="s">
        <v>1067</v>
      </c>
      <c r="F127" s="230" t="s">
        <v>1068</v>
      </c>
      <c r="G127" s="231" t="s">
        <v>302</v>
      </c>
      <c r="H127" s="232">
        <v>1</v>
      </c>
      <c r="I127" s="233"/>
      <c r="J127" s="234">
        <f>ROUND(I127*H127,2)</f>
        <v>0</v>
      </c>
      <c r="K127" s="235"/>
      <c r="L127" s="45"/>
      <c r="M127" s="236" t="s">
        <v>1</v>
      </c>
      <c r="N127" s="237" t="s">
        <v>41</v>
      </c>
      <c r="O127" s="92"/>
      <c r="P127" s="238">
        <f>O127*H127</f>
        <v>0</v>
      </c>
      <c r="Q127" s="238">
        <v>0</v>
      </c>
      <c r="R127" s="238">
        <f>Q127*H127</f>
        <v>0</v>
      </c>
      <c r="S127" s="238">
        <v>0</v>
      </c>
      <c r="T127" s="239">
        <f>S127*H127</f>
        <v>0</v>
      </c>
      <c r="U127" s="39"/>
      <c r="V127" s="39"/>
      <c r="W127" s="39"/>
      <c r="X127" s="39"/>
      <c r="Y127" s="39"/>
      <c r="Z127" s="39"/>
      <c r="AA127" s="39"/>
      <c r="AB127" s="39"/>
      <c r="AC127" s="39"/>
      <c r="AD127" s="39"/>
      <c r="AE127" s="39"/>
      <c r="AR127" s="240" t="s">
        <v>1056</v>
      </c>
      <c r="AT127" s="240" t="s">
        <v>139</v>
      </c>
      <c r="AU127" s="240" t="s">
        <v>82</v>
      </c>
      <c r="AY127" s="18" t="s">
        <v>137</v>
      </c>
      <c r="BE127" s="241">
        <f>IF(N127="základní",J127,0)</f>
        <v>0</v>
      </c>
      <c r="BF127" s="241">
        <f>IF(N127="snížená",J127,0)</f>
        <v>0</v>
      </c>
      <c r="BG127" s="241">
        <f>IF(N127="zákl. přenesená",J127,0)</f>
        <v>0</v>
      </c>
      <c r="BH127" s="241">
        <f>IF(N127="sníž. přenesená",J127,0)</f>
        <v>0</v>
      </c>
      <c r="BI127" s="241">
        <f>IF(N127="nulová",J127,0)</f>
        <v>0</v>
      </c>
      <c r="BJ127" s="18" t="s">
        <v>82</v>
      </c>
      <c r="BK127" s="241">
        <f>ROUND(I127*H127,2)</f>
        <v>0</v>
      </c>
      <c r="BL127" s="18" t="s">
        <v>1056</v>
      </c>
      <c r="BM127" s="240" t="s">
        <v>1069</v>
      </c>
    </row>
    <row r="128" spans="1:65" s="2" customFormat="1" ht="16.5" customHeight="1">
      <c r="A128" s="39"/>
      <c r="B128" s="40"/>
      <c r="C128" s="228" t="s">
        <v>170</v>
      </c>
      <c r="D128" s="228" t="s">
        <v>139</v>
      </c>
      <c r="E128" s="229" t="s">
        <v>1070</v>
      </c>
      <c r="F128" s="230" t="s">
        <v>1071</v>
      </c>
      <c r="G128" s="231" t="s">
        <v>302</v>
      </c>
      <c r="H128" s="232">
        <v>1</v>
      </c>
      <c r="I128" s="233"/>
      <c r="J128" s="234">
        <f>ROUND(I128*H128,2)</f>
        <v>0</v>
      </c>
      <c r="K128" s="235"/>
      <c r="L128" s="45"/>
      <c r="M128" s="236" t="s">
        <v>1</v>
      </c>
      <c r="N128" s="237" t="s">
        <v>41</v>
      </c>
      <c r="O128" s="92"/>
      <c r="P128" s="238">
        <f>O128*H128</f>
        <v>0</v>
      </c>
      <c r="Q128" s="238">
        <v>0</v>
      </c>
      <c r="R128" s="238">
        <f>Q128*H128</f>
        <v>0</v>
      </c>
      <c r="S128" s="238">
        <v>0</v>
      </c>
      <c r="T128" s="239">
        <f>S128*H128</f>
        <v>0</v>
      </c>
      <c r="U128" s="39"/>
      <c r="V128" s="39"/>
      <c r="W128" s="39"/>
      <c r="X128" s="39"/>
      <c r="Y128" s="39"/>
      <c r="Z128" s="39"/>
      <c r="AA128" s="39"/>
      <c r="AB128" s="39"/>
      <c r="AC128" s="39"/>
      <c r="AD128" s="39"/>
      <c r="AE128" s="39"/>
      <c r="AR128" s="240" t="s">
        <v>1056</v>
      </c>
      <c r="AT128" s="240" t="s">
        <v>139</v>
      </c>
      <c r="AU128" s="240" t="s">
        <v>82</v>
      </c>
      <c r="AY128" s="18" t="s">
        <v>137</v>
      </c>
      <c r="BE128" s="241">
        <f>IF(N128="základní",J128,0)</f>
        <v>0</v>
      </c>
      <c r="BF128" s="241">
        <f>IF(N128="snížená",J128,0)</f>
        <v>0</v>
      </c>
      <c r="BG128" s="241">
        <f>IF(N128="zákl. přenesená",J128,0)</f>
        <v>0</v>
      </c>
      <c r="BH128" s="241">
        <f>IF(N128="sníž. přenesená",J128,0)</f>
        <v>0</v>
      </c>
      <c r="BI128" s="241">
        <f>IF(N128="nulová",J128,0)</f>
        <v>0</v>
      </c>
      <c r="BJ128" s="18" t="s">
        <v>82</v>
      </c>
      <c r="BK128" s="241">
        <f>ROUND(I128*H128,2)</f>
        <v>0</v>
      </c>
      <c r="BL128" s="18" t="s">
        <v>1056</v>
      </c>
      <c r="BM128" s="240" t="s">
        <v>1072</v>
      </c>
    </row>
    <row r="129" spans="1:65" s="2" customFormat="1" ht="37.8" customHeight="1">
      <c r="A129" s="39"/>
      <c r="B129" s="40"/>
      <c r="C129" s="228" t="s">
        <v>175</v>
      </c>
      <c r="D129" s="228" t="s">
        <v>139</v>
      </c>
      <c r="E129" s="229" t="s">
        <v>1073</v>
      </c>
      <c r="F129" s="230" t="s">
        <v>1074</v>
      </c>
      <c r="G129" s="231" t="s">
        <v>302</v>
      </c>
      <c r="H129" s="232">
        <v>1</v>
      </c>
      <c r="I129" s="233"/>
      <c r="J129" s="234">
        <f>ROUND(I129*H129,2)</f>
        <v>0</v>
      </c>
      <c r="K129" s="235"/>
      <c r="L129" s="45"/>
      <c r="M129" s="236" t="s">
        <v>1</v>
      </c>
      <c r="N129" s="237" t="s">
        <v>41</v>
      </c>
      <c r="O129" s="92"/>
      <c r="P129" s="238">
        <f>O129*H129</f>
        <v>0</v>
      </c>
      <c r="Q129" s="238">
        <v>0</v>
      </c>
      <c r="R129" s="238">
        <f>Q129*H129</f>
        <v>0</v>
      </c>
      <c r="S129" s="238">
        <v>0</v>
      </c>
      <c r="T129" s="239">
        <f>S129*H129</f>
        <v>0</v>
      </c>
      <c r="U129" s="39"/>
      <c r="V129" s="39"/>
      <c r="W129" s="39"/>
      <c r="X129" s="39"/>
      <c r="Y129" s="39"/>
      <c r="Z129" s="39"/>
      <c r="AA129" s="39"/>
      <c r="AB129" s="39"/>
      <c r="AC129" s="39"/>
      <c r="AD129" s="39"/>
      <c r="AE129" s="39"/>
      <c r="AR129" s="240" t="s">
        <v>1056</v>
      </c>
      <c r="AT129" s="240" t="s">
        <v>139</v>
      </c>
      <c r="AU129" s="240" t="s">
        <v>82</v>
      </c>
      <c r="AY129" s="18" t="s">
        <v>137</v>
      </c>
      <c r="BE129" s="241">
        <f>IF(N129="základní",J129,0)</f>
        <v>0</v>
      </c>
      <c r="BF129" s="241">
        <f>IF(N129="snížená",J129,0)</f>
        <v>0</v>
      </c>
      <c r="BG129" s="241">
        <f>IF(N129="zákl. přenesená",J129,0)</f>
        <v>0</v>
      </c>
      <c r="BH129" s="241">
        <f>IF(N129="sníž. přenesená",J129,0)</f>
        <v>0</v>
      </c>
      <c r="BI129" s="241">
        <f>IF(N129="nulová",J129,0)</f>
        <v>0</v>
      </c>
      <c r="BJ129" s="18" t="s">
        <v>82</v>
      </c>
      <c r="BK129" s="241">
        <f>ROUND(I129*H129,2)</f>
        <v>0</v>
      </c>
      <c r="BL129" s="18" t="s">
        <v>1056</v>
      </c>
      <c r="BM129" s="240" t="s">
        <v>1075</v>
      </c>
    </row>
    <row r="130" spans="1:51" s="15" customFormat="1" ht="12">
      <c r="A130" s="15"/>
      <c r="B130" s="284"/>
      <c r="C130" s="285"/>
      <c r="D130" s="244" t="s">
        <v>145</v>
      </c>
      <c r="E130" s="286" t="s">
        <v>1</v>
      </c>
      <c r="F130" s="287" t="s">
        <v>1076</v>
      </c>
      <c r="G130" s="285"/>
      <c r="H130" s="286" t="s">
        <v>1</v>
      </c>
      <c r="I130" s="288"/>
      <c r="J130" s="285"/>
      <c r="K130" s="285"/>
      <c r="L130" s="289"/>
      <c r="M130" s="290"/>
      <c r="N130" s="291"/>
      <c r="O130" s="291"/>
      <c r="P130" s="291"/>
      <c r="Q130" s="291"/>
      <c r="R130" s="291"/>
      <c r="S130" s="291"/>
      <c r="T130" s="292"/>
      <c r="U130" s="15"/>
      <c r="V130" s="15"/>
      <c r="W130" s="15"/>
      <c r="X130" s="15"/>
      <c r="Y130" s="15"/>
      <c r="Z130" s="15"/>
      <c r="AA130" s="15"/>
      <c r="AB130" s="15"/>
      <c r="AC130" s="15"/>
      <c r="AD130" s="15"/>
      <c r="AE130" s="15"/>
      <c r="AT130" s="293" t="s">
        <v>145</v>
      </c>
      <c r="AU130" s="293" t="s">
        <v>82</v>
      </c>
      <c r="AV130" s="15" t="s">
        <v>82</v>
      </c>
      <c r="AW130" s="15" t="s">
        <v>32</v>
      </c>
      <c r="AX130" s="15" t="s">
        <v>76</v>
      </c>
      <c r="AY130" s="293" t="s">
        <v>137</v>
      </c>
    </row>
    <row r="131" spans="1:51" s="15" customFormat="1" ht="12">
      <c r="A131" s="15"/>
      <c r="B131" s="284"/>
      <c r="C131" s="285"/>
      <c r="D131" s="244" t="s">
        <v>145</v>
      </c>
      <c r="E131" s="286" t="s">
        <v>1</v>
      </c>
      <c r="F131" s="287" t="s">
        <v>1077</v>
      </c>
      <c r="G131" s="285"/>
      <c r="H131" s="286" t="s">
        <v>1</v>
      </c>
      <c r="I131" s="288"/>
      <c r="J131" s="285"/>
      <c r="K131" s="285"/>
      <c r="L131" s="289"/>
      <c r="M131" s="290"/>
      <c r="N131" s="291"/>
      <c r="O131" s="291"/>
      <c r="P131" s="291"/>
      <c r="Q131" s="291"/>
      <c r="R131" s="291"/>
      <c r="S131" s="291"/>
      <c r="T131" s="292"/>
      <c r="U131" s="15"/>
      <c r="V131" s="15"/>
      <c r="W131" s="15"/>
      <c r="X131" s="15"/>
      <c r="Y131" s="15"/>
      <c r="Z131" s="15"/>
      <c r="AA131" s="15"/>
      <c r="AB131" s="15"/>
      <c r="AC131" s="15"/>
      <c r="AD131" s="15"/>
      <c r="AE131" s="15"/>
      <c r="AT131" s="293" t="s">
        <v>145</v>
      </c>
      <c r="AU131" s="293" t="s">
        <v>82</v>
      </c>
      <c r="AV131" s="15" t="s">
        <v>82</v>
      </c>
      <c r="AW131" s="15" t="s">
        <v>32</v>
      </c>
      <c r="AX131" s="15" t="s">
        <v>76</v>
      </c>
      <c r="AY131" s="293" t="s">
        <v>137</v>
      </c>
    </row>
    <row r="132" spans="1:51" s="15" customFormat="1" ht="12">
      <c r="A132" s="15"/>
      <c r="B132" s="284"/>
      <c r="C132" s="285"/>
      <c r="D132" s="244" t="s">
        <v>145</v>
      </c>
      <c r="E132" s="286" t="s">
        <v>1</v>
      </c>
      <c r="F132" s="287" t="s">
        <v>1078</v>
      </c>
      <c r="G132" s="285"/>
      <c r="H132" s="286" t="s">
        <v>1</v>
      </c>
      <c r="I132" s="288"/>
      <c r="J132" s="285"/>
      <c r="K132" s="285"/>
      <c r="L132" s="289"/>
      <c r="M132" s="290"/>
      <c r="N132" s="291"/>
      <c r="O132" s="291"/>
      <c r="P132" s="291"/>
      <c r="Q132" s="291"/>
      <c r="R132" s="291"/>
      <c r="S132" s="291"/>
      <c r="T132" s="292"/>
      <c r="U132" s="15"/>
      <c r="V132" s="15"/>
      <c r="W132" s="15"/>
      <c r="X132" s="15"/>
      <c r="Y132" s="15"/>
      <c r="Z132" s="15"/>
      <c r="AA132" s="15"/>
      <c r="AB132" s="15"/>
      <c r="AC132" s="15"/>
      <c r="AD132" s="15"/>
      <c r="AE132" s="15"/>
      <c r="AT132" s="293" t="s">
        <v>145</v>
      </c>
      <c r="AU132" s="293" t="s">
        <v>82</v>
      </c>
      <c r="AV132" s="15" t="s">
        <v>82</v>
      </c>
      <c r="AW132" s="15" t="s">
        <v>32</v>
      </c>
      <c r="AX132" s="15" t="s">
        <v>76</v>
      </c>
      <c r="AY132" s="293" t="s">
        <v>137</v>
      </c>
    </row>
    <row r="133" spans="1:51" s="13" customFormat="1" ht="12">
      <c r="A133" s="13"/>
      <c r="B133" s="242"/>
      <c r="C133" s="243"/>
      <c r="D133" s="244" t="s">
        <v>145</v>
      </c>
      <c r="E133" s="245" t="s">
        <v>1</v>
      </c>
      <c r="F133" s="246" t="s">
        <v>82</v>
      </c>
      <c r="G133" s="243"/>
      <c r="H133" s="247">
        <v>1</v>
      </c>
      <c r="I133" s="248"/>
      <c r="J133" s="243"/>
      <c r="K133" s="243"/>
      <c r="L133" s="249"/>
      <c r="M133" s="250"/>
      <c r="N133" s="251"/>
      <c r="O133" s="251"/>
      <c r="P133" s="251"/>
      <c r="Q133" s="251"/>
      <c r="R133" s="251"/>
      <c r="S133" s="251"/>
      <c r="T133" s="252"/>
      <c r="U133" s="13"/>
      <c r="V133" s="13"/>
      <c r="W133" s="13"/>
      <c r="X133" s="13"/>
      <c r="Y133" s="13"/>
      <c r="Z133" s="13"/>
      <c r="AA133" s="13"/>
      <c r="AB133" s="13"/>
      <c r="AC133" s="13"/>
      <c r="AD133" s="13"/>
      <c r="AE133" s="13"/>
      <c r="AT133" s="253" t="s">
        <v>145</v>
      </c>
      <c r="AU133" s="253" t="s">
        <v>82</v>
      </c>
      <c r="AV133" s="13" t="s">
        <v>84</v>
      </c>
      <c r="AW133" s="13" t="s">
        <v>32</v>
      </c>
      <c r="AX133" s="13" t="s">
        <v>82</v>
      </c>
      <c r="AY133" s="253" t="s">
        <v>137</v>
      </c>
    </row>
    <row r="134" spans="1:65" s="2" customFormat="1" ht="33" customHeight="1">
      <c r="A134" s="39"/>
      <c r="B134" s="40"/>
      <c r="C134" s="228" t="s">
        <v>180</v>
      </c>
      <c r="D134" s="228" t="s">
        <v>139</v>
      </c>
      <c r="E134" s="229" t="s">
        <v>1079</v>
      </c>
      <c r="F134" s="230" t="s">
        <v>1080</v>
      </c>
      <c r="G134" s="231" t="s">
        <v>302</v>
      </c>
      <c r="H134" s="232">
        <v>1</v>
      </c>
      <c r="I134" s="233"/>
      <c r="J134" s="234">
        <f>ROUND(I134*H134,2)</f>
        <v>0</v>
      </c>
      <c r="K134" s="235"/>
      <c r="L134" s="45"/>
      <c r="M134" s="236" t="s">
        <v>1</v>
      </c>
      <c r="N134" s="237" t="s">
        <v>41</v>
      </c>
      <c r="O134" s="92"/>
      <c r="P134" s="238">
        <f>O134*H134</f>
        <v>0</v>
      </c>
      <c r="Q134" s="238">
        <v>0</v>
      </c>
      <c r="R134" s="238">
        <f>Q134*H134</f>
        <v>0</v>
      </c>
      <c r="S134" s="238">
        <v>0</v>
      </c>
      <c r="T134" s="239">
        <f>S134*H134</f>
        <v>0</v>
      </c>
      <c r="U134" s="39"/>
      <c r="V134" s="39"/>
      <c r="W134" s="39"/>
      <c r="X134" s="39"/>
      <c r="Y134" s="39"/>
      <c r="Z134" s="39"/>
      <c r="AA134" s="39"/>
      <c r="AB134" s="39"/>
      <c r="AC134" s="39"/>
      <c r="AD134" s="39"/>
      <c r="AE134" s="39"/>
      <c r="AR134" s="240" t="s">
        <v>1056</v>
      </c>
      <c r="AT134" s="240" t="s">
        <v>139</v>
      </c>
      <c r="AU134" s="240" t="s">
        <v>82</v>
      </c>
      <c r="AY134" s="18" t="s">
        <v>137</v>
      </c>
      <c r="BE134" s="241">
        <f>IF(N134="základní",J134,0)</f>
        <v>0</v>
      </c>
      <c r="BF134" s="241">
        <f>IF(N134="snížená",J134,0)</f>
        <v>0</v>
      </c>
      <c r="BG134" s="241">
        <f>IF(N134="zákl. přenesená",J134,0)</f>
        <v>0</v>
      </c>
      <c r="BH134" s="241">
        <f>IF(N134="sníž. přenesená",J134,0)</f>
        <v>0</v>
      </c>
      <c r="BI134" s="241">
        <f>IF(N134="nulová",J134,0)</f>
        <v>0</v>
      </c>
      <c r="BJ134" s="18" t="s">
        <v>82</v>
      </c>
      <c r="BK134" s="241">
        <f>ROUND(I134*H134,2)</f>
        <v>0</v>
      </c>
      <c r="BL134" s="18" t="s">
        <v>1056</v>
      </c>
      <c r="BM134" s="240" t="s">
        <v>1081</v>
      </c>
    </row>
    <row r="135" spans="1:51" s="15" customFormat="1" ht="12">
      <c r="A135" s="15"/>
      <c r="B135" s="284"/>
      <c r="C135" s="285"/>
      <c r="D135" s="244" t="s">
        <v>145</v>
      </c>
      <c r="E135" s="286" t="s">
        <v>1</v>
      </c>
      <c r="F135" s="287" t="s">
        <v>1082</v>
      </c>
      <c r="G135" s="285"/>
      <c r="H135" s="286" t="s">
        <v>1</v>
      </c>
      <c r="I135" s="288"/>
      <c r="J135" s="285"/>
      <c r="K135" s="285"/>
      <c r="L135" s="289"/>
      <c r="M135" s="290"/>
      <c r="N135" s="291"/>
      <c r="O135" s="291"/>
      <c r="P135" s="291"/>
      <c r="Q135" s="291"/>
      <c r="R135" s="291"/>
      <c r="S135" s="291"/>
      <c r="T135" s="292"/>
      <c r="U135" s="15"/>
      <c r="V135" s="15"/>
      <c r="W135" s="15"/>
      <c r="X135" s="15"/>
      <c r="Y135" s="15"/>
      <c r="Z135" s="15"/>
      <c r="AA135" s="15"/>
      <c r="AB135" s="15"/>
      <c r="AC135" s="15"/>
      <c r="AD135" s="15"/>
      <c r="AE135" s="15"/>
      <c r="AT135" s="293" t="s">
        <v>145</v>
      </c>
      <c r="AU135" s="293" t="s">
        <v>82</v>
      </c>
      <c r="AV135" s="15" t="s">
        <v>82</v>
      </c>
      <c r="AW135" s="15" t="s">
        <v>32</v>
      </c>
      <c r="AX135" s="15" t="s">
        <v>76</v>
      </c>
      <c r="AY135" s="293" t="s">
        <v>137</v>
      </c>
    </row>
    <row r="136" spans="1:51" s="15" customFormat="1" ht="12">
      <c r="A136" s="15"/>
      <c r="B136" s="284"/>
      <c r="C136" s="285"/>
      <c r="D136" s="244" t="s">
        <v>145</v>
      </c>
      <c r="E136" s="286" t="s">
        <v>1</v>
      </c>
      <c r="F136" s="287" t="s">
        <v>1083</v>
      </c>
      <c r="G136" s="285"/>
      <c r="H136" s="286" t="s">
        <v>1</v>
      </c>
      <c r="I136" s="288"/>
      <c r="J136" s="285"/>
      <c r="K136" s="285"/>
      <c r="L136" s="289"/>
      <c r="M136" s="290"/>
      <c r="N136" s="291"/>
      <c r="O136" s="291"/>
      <c r="P136" s="291"/>
      <c r="Q136" s="291"/>
      <c r="R136" s="291"/>
      <c r="S136" s="291"/>
      <c r="T136" s="292"/>
      <c r="U136" s="15"/>
      <c r="V136" s="15"/>
      <c r="W136" s="15"/>
      <c r="X136" s="15"/>
      <c r="Y136" s="15"/>
      <c r="Z136" s="15"/>
      <c r="AA136" s="15"/>
      <c r="AB136" s="15"/>
      <c r="AC136" s="15"/>
      <c r="AD136" s="15"/>
      <c r="AE136" s="15"/>
      <c r="AT136" s="293" t="s">
        <v>145</v>
      </c>
      <c r="AU136" s="293" t="s">
        <v>82</v>
      </c>
      <c r="AV136" s="15" t="s">
        <v>82</v>
      </c>
      <c r="AW136" s="15" t="s">
        <v>32</v>
      </c>
      <c r="AX136" s="15" t="s">
        <v>76</v>
      </c>
      <c r="AY136" s="293" t="s">
        <v>137</v>
      </c>
    </row>
    <row r="137" spans="1:51" s="15" customFormat="1" ht="12">
      <c r="A137" s="15"/>
      <c r="B137" s="284"/>
      <c r="C137" s="285"/>
      <c r="D137" s="244" t="s">
        <v>145</v>
      </c>
      <c r="E137" s="286" t="s">
        <v>1</v>
      </c>
      <c r="F137" s="287" t="s">
        <v>1084</v>
      </c>
      <c r="G137" s="285"/>
      <c r="H137" s="286" t="s">
        <v>1</v>
      </c>
      <c r="I137" s="288"/>
      <c r="J137" s="285"/>
      <c r="K137" s="285"/>
      <c r="L137" s="289"/>
      <c r="M137" s="290"/>
      <c r="N137" s="291"/>
      <c r="O137" s="291"/>
      <c r="P137" s="291"/>
      <c r="Q137" s="291"/>
      <c r="R137" s="291"/>
      <c r="S137" s="291"/>
      <c r="T137" s="292"/>
      <c r="U137" s="15"/>
      <c r="V137" s="15"/>
      <c r="W137" s="15"/>
      <c r="X137" s="15"/>
      <c r="Y137" s="15"/>
      <c r="Z137" s="15"/>
      <c r="AA137" s="15"/>
      <c r="AB137" s="15"/>
      <c r="AC137" s="15"/>
      <c r="AD137" s="15"/>
      <c r="AE137" s="15"/>
      <c r="AT137" s="293" t="s">
        <v>145</v>
      </c>
      <c r="AU137" s="293" t="s">
        <v>82</v>
      </c>
      <c r="AV137" s="15" t="s">
        <v>82</v>
      </c>
      <c r="AW137" s="15" t="s">
        <v>32</v>
      </c>
      <c r="AX137" s="15" t="s">
        <v>76</v>
      </c>
      <c r="AY137" s="293" t="s">
        <v>137</v>
      </c>
    </row>
    <row r="138" spans="1:51" s="15" customFormat="1" ht="12">
      <c r="A138" s="15"/>
      <c r="B138" s="284"/>
      <c r="C138" s="285"/>
      <c r="D138" s="244" t="s">
        <v>145</v>
      </c>
      <c r="E138" s="286" t="s">
        <v>1</v>
      </c>
      <c r="F138" s="287" t="s">
        <v>1085</v>
      </c>
      <c r="G138" s="285"/>
      <c r="H138" s="286" t="s">
        <v>1</v>
      </c>
      <c r="I138" s="288"/>
      <c r="J138" s="285"/>
      <c r="K138" s="285"/>
      <c r="L138" s="289"/>
      <c r="M138" s="290"/>
      <c r="N138" s="291"/>
      <c r="O138" s="291"/>
      <c r="P138" s="291"/>
      <c r="Q138" s="291"/>
      <c r="R138" s="291"/>
      <c r="S138" s="291"/>
      <c r="T138" s="292"/>
      <c r="U138" s="15"/>
      <c r="V138" s="15"/>
      <c r="W138" s="15"/>
      <c r="X138" s="15"/>
      <c r="Y138" s="15"/>
      <c r="Z138" s="15"/>
      <c r="AA138" s="15"/>
      <c r="AB138" s="15"/>
      <c r="AC138" s="15"/>
      <c r="AD138" s="15"/>
      <c r="AE138" s="15"/>
      <c r="AT138" s="293" t="s">
        <v>145</v>
      </c>
      <c r="AU138" s="293" t="s">
        <v>82</v>
      </c>
      <c r="AV138" s="15" t="s">
        <v>82</v>
      </c>
      <c r="AW138" s="15" t="s">
        <v>32</v>
      </c>
      <c r="AX138" s="15" t="s">
        <v>76</v>
      </c>
      <c r="AY138" s="293" t="s">
        <v>137</v>
      </c>
    </row>
    <row r="139" spans="1:51" s="13" customFormat="1" ht="12">
      <c r="A139" s="13"/>
      <c r="B139" s="242"/>
      <c r="C139" s="243"/>
      <c r="D139" s="244" t="s">
        <v>145</v>
      </c>
      <c r="E139" s="245" t="s">
        <v>1</v>
      </c>
      <c r="F139" s="246" t="s">
        <v>82</v>
      </c>
      <c r="G139" s="243"/>
      <c r="H139" s="247">
        <v>1</v>
      </c>
      <c r="I139" s="248"/>
      <c r="J139" s="243"/>
      <c r="K139" s="243"/>
      <c r="L139" s="249"/>
      <c r="M139" s="306"/>
      <c r="N139" s="307"/>
      <c r="O139" s="307"/>
      <c r="P139" s="307"/>
      <c r="Q139" s="307"/>
      <c r="R139" s="307"/>
      <c r="S139" s="307"/>
      <c r="T139" s="308"/>
      <c r="U139" s="13"/>
      <c r="V139" s="13"/>
      <c r="W139" s="13"/>
      <c r="X139" s="13"/>
      <c r="Y139" s="13"/>
      <c r="Z139" s="13"/>
      <c r="AA139" s="13"/>
      <c r="AB139" s="13"/>
      <c r="AC139" s="13"/>
      <c r="AD139" s="13"/>
      <c r="AE139" s="13"/>
      <c r="AT139" s="253" t="s">
        <v>145</v>
      </c>
      <c r="AU139" s="253" t="s">
        <v>82</v>
      </c>
      <c r="AV139" s="13" t="s">
        <v>84</v>
      </c>
      <c r="AW139" s="13" t="s">
        <v>32</v>
      </c>
      <c r="AX139" s="13" t="s">
        <v>82</v>
      </c>
      <c r="AY139" s="253" t="s">
        <v>137</v>
      </c>
    </row>
    <row r="140" spans="1:31" s="2" customFormat="1" ht="6.95" customHeight="1">
      <c r="A140" s="39"/>
      <c r="B140" s="67"/>
      <c r="C140" s="68"/>
      <c r="D140" s="68"/>
      <c r="E140" s="68"/>
      <c r="F140" s="68"/>
      <c r="G140" s="68"/>
      <c r="H140" s="68"/>
      <c r="I140" s="68"/>
      <c r="J140" s="68"/>
      <c r="K140" s="68"/>
      <c r="L140" s="45"/>
      <c r="M140" s="39"/>
      <c r="O140" s="39"/>
      <c r="P140" s="39"/>
      <c r="Q140" s="39"/>
      <c r="R140" s="39"/>
      <c r="S140" s="39"/>
      <c r="T140" s="39"/>
      <c r="U140" s="39"/>
      <c r="V140" s="39"/>
      <c r="W140" s="39"/>
      <c r="X140" s="39"/>
      <c r="Y140" s="39"/>
      <c r="Z140" s="39"/>
      <c r="AA140" s="39"/>
      <c r="AB140" s="39"/>
      <c r="AC140" s="39"/>
      <c r="AD140" s="39"/>
      <c r="AE140" s="39"/>
    </row>
  </sheetData>
  <sheetProtection password="CC35" sheet="1" objects="1" scenarios="1" formatColumns="0" formatRows="0" autoFilter="0"/>
  <autoFilter ref="C120:K139"/>
  <mergeCells count="12">
    <mergeCell ref="E7:H7"/>
    <mergeCell ref="E9:H9"/>
    <mergeCell ref="E11:H11"/>
    <mergeCell ref="E20:H20"/>
    <mergeCell ref="E29:H29"/>
    <mergeCell ref="E85:H85"/>
    <mergeCell ref="E87:H87"/>
    <mergeCell ref="E89:H89"/>
    <mergeCell ref="E109:H109"/>
    <mergeCell ref="E111:H111"/>
    <mergeCell ref="E113:H11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HP-PC\HP</dc:creator>
  <cp:keywords/>
  <dc:description/>
  <cp:lastModifiedBy>HP-PC\HP</cp:lastModifiedBy>
  <dcterms:created xsi:type="dcterms:W3CDTF">2023-11-14T10:33:20Z</dcterms:created>
  <dcterms:modified xsi:type="dcterms:W3CDTF">2023-11-14T10:33:58Z</dcterms:modified>
  <cp:category/>
  <cp:version/>
  <cp:contentType/>
  <cp:contentStatus/>
</cp:coreProperties>
</file>